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oon\Desktop\충남엑~1\"/>
    </mc:Choice>
  </mc:AlternateContent>
  <bookViews>
    <workbookView minimized="1" xWindow="0" yWindow="0" windowWidth="19200" windowHeight="11415" firstSheet="1" activeTab="5"/>
  </bookViews>
  <sheets>
    <sheet name="member" sheetId="1" r:id="rId1"/>
    <sheet name="자료처리" sheetId="15" r:id="rId2"/>
    <sheet name="report" sheetId="16" r:id="rId3"/>
    <sheet name="MyBook" sheetId="14" r:id="rId4"/>
    <sheet name="FindBook (5)" sheetId="13" r:id="rId5"/>
    <sheet name="KDC" sheetId="2" r:id="rId6"/>
    <sheet name="book" sheetId="3" r:id="rId7"/>
    <sheet name="bookrental" sheetId="4" r:id="rId8"/>
    <sheet name="booking" sheetId="5" r:id="rId9"/>
    <sheet name="Home" sheetId="6" r:id="rId10"/>
    <sheet name="디자인" sheetId="9" r:id="rId11"/>
    <sheet name="bookingSeat" sheetId="8" r:id="rId12"/>
  </sheets>
  <functionGroups builtInGroupCount="18"/>
  <definedNames>
    <definedName name="_001">bookingSeat!$D$5:$BM$5</definedName>
    <definedName name="_002">bookingSeat!$D$9:$BM$9</definedName>
    <definedName name="_003">bookingSeat!$D$13:$BM$13</definedName>
    <definedName name="_004">bookingSeat!$D$17:$BM$17</definedName>
    <definedName name="_005">bookingSeat!$D$21:$BM$21</definedName>
    <definedName name="_006">bookingSeat!$D$25:$BM$25</definedName>
    <definedName name="_007">bookingSeat!$D$29:$BM$29</definedName>
    <definedName name="_008">bookingSeat!$D$33:$BM$33</definedName>
    <definedName name="_009">bookingSeat!$D$37:$BM$37</definedName>
    <definedName name="_010">bookingSeat!$D$41:$BM$41</definedName>
    <definedName name="_xlnm._FilterDatabase" localSheetId="6" hidden="1">book!$A$1:$H$418</definedName>
    <definedName name="_xlnm._FilterDatabase" localSheetId="7" hidden="1">bookrental!$A$1:$J$364</definedName>
    <definedName name="_xlnm._FilterDatabase" localSheetId="1" hidden="1">자료처리!$E$1:$N$364</definedName>
    <definedName name="_xlnm.Criteria" localSheetId="4">'FindBook (5)'!$AF$1:$AF$2</definedName>
    <definedName name="_xlnm.Criteria" localSheetId="1">MyBook!$B$1:$C$2</definedName>
    <definedName name="_xlnm.Extract" localSheetId="4">'FindBook (5)'!$AH$1</definedName>
    <definedName name="_xlnm.Extract" localSheetId="1">자료처리!$P$1:$Y$1</definedName>
    <definedName name="검색1" localSheetId="4">'FindBook (5)'!$N$16</definedName>
    <definedName name="검색1">#REF!</definedName>
    <definedName name="검색2" localSheetId="4">'FindBook (5)'!$N$16</definedName>
    <definedName name="검색2">#REF!</definedName>
    <definedName name="검색3" localSheetId="4">'FindBook (5)'!$N$16</definedName>
    <definedName name="검색3">#REF!</definedName>
    <definedName name="검색4" localSheetId="4">'FindBook (5)'!$N$16</definedName>
    <definedName name="검색4">#REF!</definedName>
    <definedName name="검색5" localSheetId="4">'FindBook (5)'!$N$16</definedName>
    <definedName name="검색5">#REF!</definedName>
    <definedName name="아이디">디자인!$A$1</definedName>
    <definedName name="예약1">bookingSeat!$BT$23</definedName>
    <definedName name="예약테이블">bookingSeat!$CL$15:$EN$24</definedName>
    <definedName name="인덱스" localSheetId="4">'FindBook (5)'!$R$1</definedName>
    <definedName name="인덱스">#REF!</definedName>
    <definedName name="페이지" localSheetId="4">'FindBook (5)'!$Q$1</definedName>
    <definedName name="페이지">#REF!</definedName>
    <definedName name="회원아이디">자료처리!$A$2</definedName>
  </definedNames>
  <calcPr calcId="162913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7" i="4" l="1"/>
  <c r="I356" i="4"/>
  <c r="A413" i="3" a="1"/>
  <c r="A413" i="3" s="1"/>
  <c r="L2" i="4" l="1"/>
  <c r="A415" i="3" l="1" a="1"/>
  <c r="A415" i="3" s="1"/>
  <c r="AY417" i="13" l="1" a="1"/>
  <c r="AY417" i="13" s="1"/>
  <c r="AY418" i="13" a="1"/>
  <c r="AY418" i="13" s="1"/>
  <c r="AZ417" i="13" a="1"/>
  <c r="AZ417" i="13" s="1"/>
  <c r="AZ418" i="13" a="1"/>
  <c r="AZ418" i="13" s="1"/>
  <c r="BA417" i="13" a="1"/>
  <c r="BA417" i="13" s="1"/>
  <c r="BA418" i="13" a="1"/>
  <c r="BA418" i="13" s="1"/>
  <c r="H418" i="3" l="1"/>
  <c r="H417" i="3"/>
  <c r="H416" i="3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D1" i="9" l="1"/>
  <c r="C1" i="9"/>
  <c r="B1" i="9"/>
  <c r="CM14" i="8" l="1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CL14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CL13" i="8"/>
  <c r="CK11" i="8"/>
  <c r="DX15" i="8" s="1" a="1"/>
  <c r="DX15" i="8" s="1"/>
  <c r="CL21" i="8" l="1" a="1"/>
  <c r="CL21" i="8" s="1"/>
  <c r="CL18" i="8" a="1"/>
  <c r="CL18" i="8" s="1"/>
  <c r="EN24" i="8" a="1"/>
  <c r="EN24" i="8" s="1"/>
  <c r="EK24" i="8" a="1"/>
  <c r="EK24" i="8" s="1"/>
  <c r="ED24" i="8" a="1"/>
  <c r="ED24" i="8" s="1"/>
  <c r="EA24" i="8" a="1"/>
  <c r="EA24" i="8" s="1"/>
  <c r="DX24" i="8" a="1"/>
  <c r="DX24" i="8" s="1"/>
  <c r="DU24" i="8" a="1"/>
  <c r="DU24" i="8" s="1"/>
  <c r="DN24" i="8" a="1"/>
  <c r="DN24" i="8" s="1"/>
  <c r="DK24" i="8" a="1"/>
  <c r="DK24" i="8" s="1"/>
  <c r="DH24" i="8" a="1"/>
  <c r="DH24" i="8" s="1"/>
  <c r="DE24" i="8" a="1"/>
  <c r="DE24" i="8" s="1"/>
  <c r="CX24" i="8" a="1"/>
  <c r="CX24" i="8" s="1"/>
  <c r="CU24" i="8" a="1"/>
  <c r="CU24" i="8" s="1"/>
  <c r="CR24" i="8" a="1"/>
  <c r="CR24" i="8" s="1"/>
  <c r="CO24" i="8" a="1"/>
  <c r="CO24" i="8" s="1"/>
  <c r="EJ23" i="8" a="1"/>
  <c r="EJ23" i="8" s="1"/>
  <c r="EG23" i="8" a="1"/>
  <c r="EG23" i="8" s="1"/>
  <c r="ED23" i="8" a="1"/>
  <c r="ED23" i="8" s="1"/>
  <c r="EA23" i="8" a="1"/>
  <c r="EA23" i="8" s="1"/>
  <c r="DT23" i="8" a="1"/>
  <c r="DT23" i="8" s="1"/>
  <c r="DQ23" i="8" a="1"/>
  <c r="DQ23" i="8" s="1"/>
  <c r="DN23" i="8" a="1"/>
  <c r="DN23" i="8" s="1"/>
  <c r="DK23" i="8" a="1"/>
  <c r="DK23" i="8" s="1"/>
  <c r="DD23" i="8" a="1"/>
  <c r="DD23" i="8" s="1"/>
  <c r="DA23" i="8" a="1"/>
  <c r="DA23" i="8" s="1"/>
  <c r="CX23" i="8" a="1"/>
  <c r="CX23" i="8" s="1"/>
  <c r="CU23" i="8" a="1"/>
  <c r="CU23" i="8" s="1"/>
  <c r="CQ23" i="8" a="1"/>
  <c r="CQ23" i="8" s="1"/>
  <c r="CM23" i="8" a="1"/>
  <c r="CM23" i="8" s="1"/>
  <c r="EK22" i="8" a="1"/>
  <c r="EK22" i="8" s="1"/>
  <c r="EG22" i="8" a="1"/>
  <c r="EG22" i="8" s="1"/>
  <c r="EC22" i="8" a="1"/>
  <c r="EC22" i="8" s="1"/>
  <c r="DY22" i="8" a="1"/>
  <c r="DY22" i="8" s="1"/>
  <c r="DU22" i="8" a="1"/>
  <c r="DU22" i="8" s="1"/>
  <c r="DQ22" i="8" a="1"/>
  <c r="DQ22" i="8" s="1"/>
  <c r="DM22" i="8" a="1"/>
  <c r="DM22" i="8" s="1"/>
  <c r="DI22" i="8" a="1"/>
  <c r="DI22" i="8" s="1"/>
  <c r="DE22" i="8" a="1"/>
  <c r="DE22" i="8" s="1"/>
  <c r="DA22" i="8" a="1"/>
  <c r="DA22" i="8" s="1"/>
  <c r="CW22" i="8" a="1"/>
  <c r="CW22" i="8" s="1"/>
  <c r="CS22" i="8" a="1"/>
  <c r="CS22" i="8" s="1"/>
  <c r="CO22" i="8" a="1"/>
  <c r="CO22" i="8" s="1"/>
  <c r="EM21" i="8" a="1"/>
  <c r="EM21" i="8" s="1"/>
  <c r="EF21" i="8" a="1"/>
  <c r="EF21" i="8" s="1"/>
  <c r="DT21" i="8" a="1"/>
  <c r="DT21" i="8" s="1"/>
  <c r="DD21" i="8" a="1"/>
  <c r="DD21" i="8" s="1"/>
  <c r="CN21" i="8" a="1"/>
  <c r="CN21" i="8" s="1"/>
  <c r="DZ20" i="8" a="1"/>
  <c r="DZ20" i="8" s="1"/>
  <c r="DL20" i="8" a="1"/>
  <c r="DL20" i="8" s="1"/>
  <c r="CU20" i="8" a="1"/>
  <c r="CU20" i="8" s="1"/>
  <c r="EE19" i="8" a="1"/>
  <c r="EE19" i="8" s="1"/>
  <c r="DM19" i="8" a="1"/>
  <c r="DM19" i="8" s="1"/>
  <c r="EE18" i="8" a="1"/>
  <c r="EE18" i="8" s="1"/>
  <c r="DN18" i="8" a="1"/>
  <c r="DN18" i="8" s="1"/>
  <c r="CV18" i="8" a="1"/>
  <c r="CV18" i="8" s="1"/>
  <c r="EG17" i="8" a="1"/>
  <c r="EG17" i="8" s="1"/>
  <c r="DP17" i="8" a="1"/>
  <c r="DP17" i="8" s="1"/>
  <c r="CV17" i="8" a="1"/>
  <c r="CV17" i="8" s="1"/>
  <c r="EE16" i="8" a="1"/>
  <c r="EE16" i="8" s="1"/>
  <c r="DM16" i="8" a="1"/>
  <c r="DM16" i="8" s="1"/>
  <c r="CS16" i="8" a="1"/>
  <c r="CS16" i="8" s="1"/>
  <c r="DJ15" i="8" a="1"/>
  <c r="DJ15" i="8" s="1"/>
  <c r="CL23" i="8" a="1"/>
  <c r="CL23" i="8" s="1"/>
  <c r="CL20" i="8" a="1"/>
  <c r="CL20" i="8" s="1"/>
  <c r="EM24" i="8" a="1"/>
  <c r="EM24" i="8" s="1"/>
  <c r="EJ24" i="8" a="1"/>
  <c r="EJ24" i="8" s="1"/>
  <c r="EG24" i="8" a="1"/>
  <c r="EG24" i="8" s="1"/>
  <c r="DZ24" i="8" a="1"/>
  <c r="DZ24" i="8" s="1"/>
  <c r="DW24" i="8" a="1"/>
  <c r="DW24" i="8" s="1"/>
  <c r="DT24" i="8" a="1"/>
  <c r="DT24" i="8" s="1"/>
  <c r="DQ24" i="8" a="1"/>
  <c r="DQ24" i="8" s="1"/>
  <c r="DJ24" i="8" a="1"/>
  <c r="DJ24" i="8" s="1"/>
  <c r="DG24" i="8" a="1"/>
  <c r="DG24" i="8" s="1"/>
  <c r="DD24" i="8" a="1"/>
  <c r="DD24" i="8" s="1"/>
  <c r="DA24" i="8" a="1"/>
  <c r="DA24" i="8" s="1"/>
  <c r="CT24" i="8" a="1"/>
  <c r="CT24" i="8" s="1"/>
  <c r="CQ24" i="8" a="1"/>
  <c r="CQ24" i="8" s="1"/>
  <c r="CN24" i="8" a="1"/>
  <c r="CN24" i="8" s="1"/>
  <c r="EM23" i="8" a="1"/>
  <c r="EM23" i="8" s="1"/>
  <c r="EF23" i="8" a="1"/>
  <c r="EF23" i="8" s="1"/>
  <c r="EC23" i="8" a="1"/>
  <c r="EC23" i="8" s="1"/>
  <c r="DZ23" i="8" a="1"/>
  <c r="DZ23" i="8" s="1"/>
  <c r="DW23" i="8" a="1"/>
  <c r="DW23" i="8" s="1"/>
  <c r="DP23" i="8" a="1"/>
  <c r="DP23" i="8" s="1"/>
  <c r="DM23" i="8" a="1"/>
  <c r="DM23" i="8" s="1"/>
  <c r="DJ23" i="8" a="1"/>
  <c r="DJ23" i="8" s="1"/>
  <c r="DG23" i="8" a="1"/>
  <c r="DG23" i="8" s="1"/>
  <c r="CZ23" i="8" a="1"/>
  <c r="CZ23" i="8" s="1"/>
  <c r="CW23" i="8" a="1"/>
  <c r="CW23" i="8" s="1"/>
  <c r="CT23" i="8" a="1"/>
  <c r="CT23" i="8" s="1"/>
  <c r="CP23" i="8" a="1"/>
  <c r="CP23" i="8" s="1"/>
  <c r="EN22" i="8" a="1"/>
  <c r="EN22" i="8" s="1"/>
  <c r="EJ22" i="8" a="1"/>
  <c r="EJ22" i="8" s="1"/>
  <c r="EF22" i="8" a="1"/>
  <c r="EF22" i="8" s="1"/>
  <c r="EB22" i="8" a="1"/>
  <c r="EB22" i="8" s="1"/>
  <c r="DX22" i="8" a="1"/>
  <c r="DX22" i="8" s="1"/>
  <c r="DT22" i="8" a="1"/>
  <c r="DT22" i="8" s="1"/>
  <c r="DP22" i="8" a="1"/>
  <c r="DP22" i="8" s="1"/>
  <c r="DL22" i="8" a="1"/>
  <c r="DL22" i="8" s="1"/>
  <c r="DH22" i="8" a="1"/>
  <c r="DH22" i="8" s="1"/>
  <c r="DD22" i="8" a="1"/>
  <c r="DD22" i="8" s="1"/>
  <c r="CZ22" i="8" a="1"/>
  <c r="CZ22" i="8" s="1"/>
  <c r="CV22" i="8" a="1"/>
  <c r="CV22" i="8" s="1"/>
  <c r="CR22" i="8" a="1"/>
  <c r="CR22" i="8" s="1"/>
  <c r="CN22" i="8" a="1"/>
  <c r="CN22" i="8" s="1"/>
  <c r="EK21" i="8" a="1"/>
  <c r="EK21" i="8" s="1"/>
  <c r="EE21" i="8" a="1"/>
  <c r="EE21" i="8" s="1"/>
  <c r="DP21" i="8" a="1"/>
  <c r="DP21" i="8" s="1"/>
  <c r="CZ21" i="8" a="1"/>
  <c r="CZ21" i="8" s="1"/>
  <c r="EL20" i="8" a="1"/>
  <c r="EL20" i="8" s="1"/>
  <c r="DV20" i="8" a="1"/>
  <c r="DV20" i="8" s="1"/>
  <c r="DI20" i="8" a="1"/>
  <c r="DI20" i="8" s="1"/>
  <c r="CP20" i="8" a="1"/>
  <c r="CP20" i="8" s="1"/>
  <c r="EA19" i="8" a="1"/>
  <c r="EA19" i="8" s="1"/>
  <c r="DH19" i="8" a="1"/>
  <c r="DH19" i="8" s="1"/>
  <c r="EA18" i="8" a="1"/>
  <c r="EA18" i="8" s="1"/>
  <c r="DI18" i="8" a="1"/>
  <c r="DI18" i="8" s="1"/>
  <c r="ED17" i="8" a="1"/>
  <c r="ED17" i="8" s="1"/>
  <c r="DJ17" i="8" a="1"/>
  <c r="DJ17" i="8" s="1"/>
  <c r="CR17" i="8" a="1"/>
  <c r="CR17" i="8" s="1"/>
  <c r="EA16" i="8" a="1"/>
  <c r="EA16" i="8" s="1"/>
  <c r="DG16" i="8" a="1"/>
  <c r="DG16" i="8" s="1"/>
  <c r="CO16" i="8" a="1"/>
  <c r="CO16" i="8" s="1"/>
  <c r="CQ15" i="8" a="1"/>
  <c r="CQ15" i="8" s="1"/>
  <c r="CU15" i="8" a="1"/>
  <c r="CU15" i="8" s="1"/>
  <c r="CX15" i="8" a="1"/>
  <c r="CX15" i="8" s="1"/>
  <c r="DB15" i="8" a="1"/>
  <c r="DB15" i="8" s="1"/>
  <c r="DE15" i="8" a="1"/>
  <c r="DE15" i="8" s="1"/>
  <c r="DI15" i="8" a="1"/>
  <c r="DI15" i="8" s="1"/>
  <c r="DP15" i="8" a="1"/>
  <c r="DP15" i="8" s="1"/>
  <c r="DT15" i="8" a="1"/>
  <c r="DT15" i="8" s="1"/>
  <c r="DW15" i="8" a="1"/>
  <c r="DW15" i="8" s="1"/>
  <c r="EA15" i="8" a="1"/>
  <c r="EA15" i="8" s="1"/>
  <c r="ED15" i="8" a="1"/>
  <c r="ED15" i="8" s="1"/>
  <c r="EH15" i="8" a="1"/>
  <c r="EH15" i="8" s="1"/>
  <c r="EK15" i="8" a="1"/>
  <c r="EK15" i="8" s="1"/>
  <c r="CM16" i="8" a="1"/>
  <c r="CM16" i="8" s="1"/>
  <c r="CT16" i="8" a="1"/>
  <c r="CT16" i="8" s="1"/>
  <c r="CX16" i="8" a="1"/>
  <c r="CX16" i="8" s="1"/>
  <c r="DA16" i="8" a="1"/>
  <c r="DA16" i="8" s="1"/>
  <c r="DE16" i="8" a="1"/>
  <c r="DE16" i="8" s="1"/>
  <c r="DH16" i="8" a="1"/>
  <c r="DH16" i="8" s="1"/>
  <c r="DL16" i="8" a="1"/>
  <c r="DL16" i="8" s="1"/>
  <c r="DO16" i="8" a="1"/>
  <c r="DO16" i="8" s="1"/>
  <c r="DS16" i="8" a="1"/>
  <c r="DS16" i="8" s="1"/>
  <c r="DZ16" i="8" a="1"/>
  <c r="DZ16" i="8" s="1"/>
  <c r="ED16" i="8" a="1"/>
  <c r="ED16" i="8" s="1"/>
  <c r="EG16" i="8" a="1"/>
  <c r="EG16" i="8" s="1"/>
  <c r="EK16" i="8" a="1"/>
  <c r="EK16" i="8" s="1"/>
  <c r="EN16" i="8" a="1"/>
  <c r="EN16" i="8" s="1"/>
  <c r="CP17" i="8" a="1"/>
  <c r="CP17" i="8" s="1"/>
  <c r="CS17" i="8" a="1"/>
  <c r="CS17" i="8" s="1"/>
  <c r="CW17" i="8" a="1"/>
  <c r="CW17" i="8" s="1"/>
  <c r="DD17" i="8" a="1"/>
  <c r="DD17" i="8" s="1"/>
  <c r="DH17" i="8" a="1"/>
  <c r="DH17" i="8" s="1"/>
  <c r="DK17" i="8" a="1"/>
  <c r="DK17" i="8" s="1"/>
  <c r="DO17" i="8" a="1"/>
  <c r="DO17" i="8" s="1"/>
  <c r="DR17" i="8" a="1"/>
  <c r="DR17" i="8" s="1"/>
  <c r="DV17" i="8" a="1"/>
  <c r="DV17" i="8" s="1"/>
  <c r="DY17" i="8" a="1"/>
  <c r="DY17" i="8" s="1"/>
  <c r="EC17" i="8" a="1"/>
  <c r="EC17" i="8" s="1"/>
  <c r="EF17" i="8" a="1"/>
  <c r="EF17" i="8" s="1"/>
  <c r="EI17" i="8" a="1"/>
  <c r="EI17" i="8" s="1"/>
  <c r="CM18" i="8" a="1"/>
  <c r="CM18" i="8" s="1"/>
  <c r="CQ18" i="8" a="1"/>
  <c r="CQ18" i="8" s="1"/>
  <c r="CT18" i="8" a="1"/>
  <c r="CT18" i="8" s="1"/>
  <c r="CW18" i="8" a="1"/>
  <c r="CW18" i="8" s="1"/>
  <c r="CZ18" i="8" a="1"/>
  <c r="CZ18" i="8" s="1"/>
  <c r="DG18" i="8" a="1"/>
  <c r="DG18" i="8" s="1"/>
  <c r="DJ18" i="8" a="1"/>
  <c r="DJ18" i="8" s="1"/>
  <c r="DM18" i="8" a="1"/>
  <c r="DM18" i="8" s="1"/>
  <c r="DP18" i="8" a="1"/>
  <c r="DP18" i="8" s="1"/>
  <c r="DW18" i="8" a="1"/>
  <c r="DW18" i="8" s="1"/>
  <c r="DZ18" i="8" a="1"/>
  <c r="DZ18" i="8" s="1"/>
  <c r="EC18" i="8" a="1"/>
  <c r="EC18" i="8" s="1"/>
  <c r="EF18" i="8" a="1"/>
  <c r="EF18" i="8" s="1"/>
  <c r="EM18" i="8" a="1"/>
  <c r="EM18" i="8" s="1"/>
  <c r="CN19" i="8" a="1"/>
  <c r="CN19" i="8" s="1"/>
  <c r="CQ19" i="8" a="1"/>
  <c r="CQ19" i="8" s="1"/>
  <c r="CT19" i="8" a="1"/>
  <c r="CT19" i="8" s="1"/>
  <c r="CX19" i="8" a="1"/>
  <c r="CX19" i="8" s="1"/>
  <c r="DE19" i="8" a="1"/>
  <c r="DE19" i="8" s="1"/>
  <c r="DI19" i="8" a="1"/>
  <c r="DI19" i="8" s="1"/>
  <c r="DL19" i="8" a="1"/>
  <c r="DL19" i="8" s="1"/>
  <c r="DP19" i="8" a="1"/>
  <c r="DP19" i="8" s="1"/>
  <c r="DS19" i="8" a="1"/>
  <c r="DS19" i="8" s="1"/>
  <c r="DW19" i="8" a="1"/>
  <c r="DW19" i="8" s="1"/>
  <c r="DZ19" i="8" a="1"/>
  <c r="DZ19" i="8" s="1"/>
  <c r="EC19" i="8" a="1"/>
  <c r="EC19" i="8" s="1"/>
  <c r="EG19" i="8" a="1"/>
  <c r="EG19" i="8" s="1"/>
  <c r="EM19" i="8" a="1"/>
  <c r="EM19" i="8" s="1"/>
  <c r="CN20" i="8" a="1"/>
  <c r="CN20" i="8" s="1"/>
  <c r="CR20" i="8" a="1"/>
  <c r="CR20" i="8" s="1"/>
  <c r="CY20" i="8" a="1"/>
  <c r="CY20" i="8" s="1"/>
  <c r="DC20" i="8" a="1"/>
  <c r="DC20" i="8" s="1"/>
  <c r="DF20" i="8" a="1"/>
  <c r="DF20" i="8" s="1"/>
  <c r="CN15" i="8" a="1"/>
  <c r="CN15" i="8" s="1"/>
  <c r="CR15" i="8" a="1"/>
  <c r="CR15" i="8" s="1"/>
  <c r="DA15" i="8" a="1"/>
  <c r="DA15" i="8" s="1"/>
  <c r="DF15" i="8" a="1"/>
  <c r="DF15" i="8" s="1"/>
  <c r="DK15" i="8" a="1"/>
  <c r="DK15" i="8" s="1"/>
  <c r="DO15" i="8" a="1"/>
  <c r="DO15" i="8" s="1"/>
  <c r="DY15" i="8" a="1"/>
  <c r="DY15" i="8" s="1"/>
  <c r="EC15" i="8" a="1"/>
  <c r="EC15" i="8" s="1"/>
  <c r="EI15" i="8" a="1"/>
  <c r="EI15" i="8" s="1"/>
  <c r="EM15" i="8" a="1"/>
  <c r="EM15" i="8" s="1"/>
  <c r="CP16" i="8" a="1"/>
  <c r="CP16" i="8" s="1"/>
  <c r="CU16" i="8" a="1"/>
  <c r="CU16" i="8" s="1"/>
  <c r="CY16" i="8" a="1"/>
  <c r="CY16" i="8" s="1"/>
  <c r="DD16" i="8" a="1"/>
  <c r="DD16" i="8" s="1"/>
  <c r="DI16" i="8" a="1"/>
  <c r="DI16" i="8" s="1"/>
  <c r="DN16" i="8" a="1"/>
  <c r="DN16" i="8" s="1"/>
  <c r="DR16" i="8" a="1"/>
  <c r="DR16" i="8" s="1"/>
  <c r="DW16" i="8" a="1"/>
  <c r="DW16" i="8" s="1"/>
  <c r="EB16" i="8" a="1"/>
  <c r="EB16" i="8" s="1"/>
  <c r="EF16" i="8" a="1"/>
  <c r="EF16" i="8" s="1"/>
  <c r="EL16" i="8" a="1"/>
  <c r="EL16" i="8" s="1"/>
  <c r="CN17" i="8" a="1"/>
  <c r="CN17" i="8" s="1"/>
  <c r="CX17" i="8" a="1"/>
  <c r="CX17" i="8" s="1"/>
  <c r="DB17" i="8" a="1"/>
  <c r="DB17" i="8" s="1"/>
  <c r="DG17" i="8" a="1"/>
  <c r="DG17" i="8" s="1"/>
  <c r="DL17" i="8" a="1"/>
  <c r="DL17" i="8" s="1"/>
  <c r="DU17" i="8" a="1"/>
  <c r="DU17" i="8" s="1"/>
  <c r="DZ17" i="8" a="1"/>
  <c r="DZ17" i="8" s="1"/>
  <c r="EH17" i="8" a="1"/>
  <c r="EH17" i="8" s="1"/>
  <c r="EM17" i="8" a="1"/>
  <c r="EM17" i="8" s="1"/>
  <c r="CO18" i="8" a="1"/>
  <c r="CO18" i="8" s="1"/>
  <c r="CS18" i="8" a="1"/>
  <c r="CS18" i="8" s="1"/>
  <c r="CX18" i="8" a="1"/>
  <c r="CX18" i="8" s="1"/>
  <c r="DB18" i="8" a="1"/>
  <c r="DB18" i="8" s="1"/>
  <c r="DF18" i="8" a="1"/>
  <c r="DF18" i="8" s="1"/>
  <c r="DK18" i="8" a="1"/>
  <c r="DK18" i="8" s="1"/>
  <c r="DO18" i="8" a="1"/>
  <c r="DO18" i="8" s="1"/>
  <c r="DS18" i="8" a="1"/>
  <c r="DS18" i="8" s="1"/>
  <c r="EJ18" i="8" a="1"/>
  <c r="EJ18" i="8" s="1"/>
  <c r="EN18" i="8" a="1"/>
  <c r="EN18" i="8" s="1"/>
  <c r="CP19" i="8" a="1"/>
  <c r="CP19" i="8" s="1"/>
  <c r="CU19" i="8" a="1"/>
  <c r="CU19" i="8" s="1"/>
  <c r="CZ19" i="8" a="1"/>
  <c r="CZ19" i="8" s="1"/>
  <c r="DD19" i="8" a="1"/>
  <c r="DD19" i="8" s="1"/>
  <c r="DN19" i="8" a="1"/>
  <c r="DN19" i="8" s="1"/>
  <c r="DR19" i="8" a="1"/>
  <c r="DR19" i="8" s="1"/>
  <c r="DX19" i="8" a="1"/>
  <c r="DX19" i="8" s="1"/>
  <c r="EF19" i="8" a="1"/>
  <c r="EF19" i="8" s="1"/>
  <c r="EJ19" i="8" a="1"/>
  <c r="EJ19" i="8" s="1"/>
  <c r="CM20" i="8" a="1"/>
  <c r="CM20" i="8" s="1"/>
  <c r="CQ20" i="8" a="1"/>
  <c r="CQ20" i="8" s="1"/>
  <c r="CV20" i="8" a="1"/>
  <c r="CV20" i="8" s="1"/>
  <c r="DA20" i="8" a="1"/>
  <c r="DA20" i="8" s="1"/>
  <c r="DE20" i="8" a="1"/>
  <c r="DE20" i="8" s="1"/>
  <c r="DJ20" i="8" a="1"/>
  <c r="DJ20" i="8" s="1"/>
  <c r="DM20" i="8" a="1"/>
  <c r="DM20" i="8" s="1"/>
  <c r="DP20" i="8" a="1"/>
  <c r="DP20" i="8" s="1"/>
  <c r="DS20" i="8" a="1"/>
  <c r="DS20" i="8" s="1"/>
  <c r="DW20" i="8" a="1"/>
  <c r="DW20" i="8" s="1"/>
  <c r="EA20" i="8" a="1"/>
  <c r="EA20" i="8" s="1"/>
  <c r="EE20" i="8" a="1"/>
  <c r="EE20" i="8" s="1"/>
  <c r="EI20" i="8" a="1"/>
  <c r="EI20" i="8" s="1"/>
  <c r="EM20" i="8" a="1"/>
  <c r="EM20" i="8" s="1"/>
  <c r="CO21" i="8" a="1"/>
  <c r="CO21" i="8" s="1"/>
  <c r="CS21" i="8" a="1"/>
  <c r="CS21" i="8" s="1"/>
  <c r="CW21" i="8" a="1"/>
  <c r="CW21" i="8" s="1"/>
  <c r="DA21" i="8" a="1"/>
  <c r="DA21" i="8" s="1"/>
  <c r="DE21" i="8" a="1"/>
  <c r="DE21" i="8" s="1"/>
  <c r="DI21" i="8" a="1"/>
  <c r="DI21" i="8" s="1"/>
  <c r="DM21" i="8" a="1"/>
  <c r="DM21" i="8" s="1"/>
  <c r="DQ21" i="8" a="1"/>
  <c r="DQ21" i="8" s="1"/>
  <c r="DU21" i="8" a="1"/>
  <c r="DU21" i="8" s="1"/>
  <c r="DY21" i="8" a="1"/>
  <c r="DY21" i="8" s="1"/>
  <c r="EC21" i="8" a="1"/>
  <c r="EC21" i="8" s="1"/>
  <c r="EG21" i="8" a="1"/>
  <c r="EG21" i="8" s="1"/>
  <c r="CO15" i="8" a="1"/>
  <c r="CO15" i="8" s="1"/>
  <c r="CS15" i="8" a="1"/>
  <c r="CS15" i="8" s="1"/>
  <c r="CW15" i="8" a="1"/>
  <c r="CW15" i="8" s="1"/>
  <c r="DC15" i="8" a="1"/>
  <c r="DC15" i="8" s="1"/>
  <c r="DG15" i="8" a="1"/>
  <c r="DG15" i="8" s="1"/>
  <c r="DL15" i="8" a="1"/>
  <c r="DL15" i="8" s="1"/>
  <c r="DQ15" i="8" a="1"/>
  <c r="DQ15" i="8" s="1"/>
  <c r="DU15" i="8" a="1"/>
  <c r="DU15" i="8" s="1"/>
  <c r="DZ15" i="8" a="1"/>
  <c r="DZ15" i="8" s="1"/>
  <c r="EE15" i="8" a="1"/>
  <c r="EE15" i="8" s="1"/>
  <c r="EJ15" i="8" a="1"/>
  <c r="EJ15" i="8" s="1"/>
  <c r="EN15" i="8" a="1"/>
  <c r="EN15" i="8" s="1"/>
  <c r="CQ16" i="8" a="1"/>
  <c r="CQ16" i="8" s="1"/>
  <c r="CV16" i="8" a="1"/>
  <c r="CV16" i="8" s="1"/>
  <c r="CZ16" i="8" a="1"/>
  <c r="CZ16" i="8" s="1"/>
  <c r="DF16" i="8" a="1"/>
  <c r="DF16" i="8" s="1"/>
  <c r="DJ16" i="8" a="1"/>
  <c r="DJ16" i="8" s="1"/>
  <c r="DT16" i="8" a="1"/>
  <c r="DT16" i="8" s="1"/>
  <c r="DX16" i="8" a="1"/>
  <c r="DX16" i="8" s="1"/>
  <c r="EC16" i="8" a="1"/>
  <c r="EC16" i="8" s="1"/>
  <c r="EH16" i="8" a="1"/>
  <c r="EH16" i="8" s="1"/>
  <c r="CO17" i="8" a="1"/>
  <c r="CO17" i="8" s="1"/>
  <c r="CT17" i="8" a="1"/>
  <c r="CT17" i="8" s="1"/>
  <c r="CY17" i="8" a="1"/>
  <c r="CY17" i="8" s="1"/>
  <c r="DC17" i="8" a="1"/>
  <c r="DC17" i="8" s="1"/>
  <c r="DM17" i="8" a="1"/>
  <c r="DM17" i="8" s="1"/>
  <c r="DQ17" i="8" a="1"/>
  <c r="DQ17" i="8" s="1"/>
  <c r="DW17" i="8" a="1"/>
  <c r="DW17" i="8" s="1"/>
  <c r="EA17" i="8" a="1"/>
  <c r="EA17" i="8" s="1"/>
  <c r="EE17" i="8" a="1"/>
  <c r="EE17" i="8" s="1"/>
  <c r="EJ17" i="8" a="1"/>
  <c r="EJ17" i="8" s="1"/>
  <c r="EN17" i="8" a="1"/>
  <c r="EN17" i="8" s="1"/>
  <c r="CP18" i="8" a="1"/>
  <c r="CP18" i="8" s="1"/>
  <c r="CY18" i="8" a="1"/>
  <c r="CY18" i="8" s="1"/>
  <c r="DC18" i="8" a="1"/>
  <c r="DC18" i="8" s="1"/>
  <c r="DT18" i="8" a="1"/>
  <c r="DT18" i="8" s="1"/>
  <c r="DX18" i="8" a="1"/>
  <c r="DX18" i="8" s="1"/>
  <c r="EB18" i="8" a="1"/>
  <c r="EB18" i="8" s="1"/>
  <c r="EG18" i="8" a="1"/>
  <c r="EG18" i="8" s="1"/>
  <c r="EK18" i="8" a="1"/>
  <c r="EK18" i="8" s="1"/>
  <c r="CM19" i="8" a="1"/>
  <c r="CM19" i="8" s="1"/>
  <c r="CR19" i="8" a="1"/>
  <c r="CR19" i="8" s="1"/>
  <c r="CV19" i="8" a="1"/>
  <c r="CV19" i="8" s="1"/>
  <c r="DA19" i="8" a="1"/>
  <c r="DA19" i="8" s="1"/>
  <c r="DF19" i="8" a="1"/>
  <c r="DF19" i="8" s="1"/>
  <c r="DJ19" i="8" a="1"/>
  <c r="DJ19" i="8" s="1"/>
  <c r="DO19" i="8" a="1"/>
  <c r="DO19" i="8" s="1"/>
  <c r="DT19" i="8" a="1"/>
  <c r="DT19" i="8" s="1"/>
  <c r="DY19" i="8" a="1"/>
  <c r="DY19" i="8" s="1"/>
  <c r="EB19" i="8" a="1"/>
  <c r="EB19" i="8" s="1"/>
  <c r="EK19" i="8" a="1"/>
  <c r="EK19" i="8" s="1"/>
  <c r="CS20" i="8" a="1"/>
  <c r="CS20" i="8" s="1"/>
  <c r="CW20" i="8" a="1"/>
  <c r="CW20" i="8" s="1"/>
  <c r="DB20" i="8" a="1"/>
  <c r="DB20" i="8" s="1"/>
  <c r="DG20" i="8" a="1"/>
  <c r="DG20" i="8" s="1"/>
  <c r="DK20" i="8" a="1"/>
  <c r="DK20" i="8" s="1"/>
  <c r="DQ20" i="8" a="1"/>
  <c r="DQ20" i="8" s="1"/>
  <c r="DT20" i="8" a="1"/>
  <c r="DT20" i="8" s="1"/>
  <c r="DX20" i="8" a="1"/>
  <c r="DX20" i="8" s="1"/>
  <c r="EB20" i="8" a="1"/>
  <c r="EB20" i="8" s="1"/>
  <c r="EF20" i="8" a="1"/>
  <c r="EF20" i="8" s="1"/>
  <c r="EJ20" i="8" a="1"/>
  <c r="EJ20" i="8" s="1"/>
  <c r="EN20" i="8" a="1"/>
  <c r="EN20" i="8" s="1"/>
  <c r="CP21" i="8" a="1"/>
  <c r="CP21" i="8" s="1"/>
  <c r="CT21" i="8" a="1"/>
  <c r="CT21" i="8" s="1"/>
  <c r="CX21" i="8" a="1"/>
  <c r="CX21" i="8" s="1"/>
  <c r="DB21" i="8" a="1"/>
  <c r="DB21" i="8" s="1"/>
  <c r="DF21" i="8" a="1"/>
  <c r="DF21" i="8" s="1"/>
  <c r="DJ21" i="8" a="1"/>
  <c r="DJ21" i="8" s="1"/>
  <c r="DN21" i="8" a="1"/>
  <c r="DN21" i="8" s="1"/>
  <c r="DR21" i="8" a="1"/>
  <c r="DR21" i="8" s="1"/>
  <c r="DV21" i="8" a="1"/>
  <c r="DV21" i="8" s="1"/>
  <c r="DZ21" i="8" a="1"/>
  <c r="DZ21" i="8" s="1"/>
  <c r="ED21" i="8" a="1"/>
  <c r="ED21" i="8" s="1"/>
  <c r="EH21" i="8" a="1"/>
  <c r="EH21" i="8" s="1"/>
  <c r="EL21" i="8" a="1"/>
  <c r="EL21" i="8" s="1"/>
  <c r="CM15" i="8" a="1"/>
  <c r="CM15" i="8" s="1"/>
  <c r="CP15" i="8" a="1"/>
  <c r="CP15" i="8" s="1"/>
  <c r="CT15" i="8" a="1"/>
  <c r="CT15" i="8" s="1"/>
  <c r="CY15" i="8" a="1"/>
  <c r="CY15" i="8" s="1"/>
  <c r="DD15" i="8" a="1"/>
  <c r="DD15" i="8" s="1"/>
  <c r="DH15" i="8" a="1"/>
  <c r="DH15" i="8" s="1"/>
  <c r="DM15" i="8" a="1"/>
  <c r="DM15" i="8" s="1"/>
  <c r="DR15" i="8" a="1"/>
  <c r="DR15" i="8" s="1"/>
  <c r="DV15" i="8" a="1"/>
  <c r="DV15" i="8" s="1"/>
  <c r="EB15" i="8" a="1"/>
  <c r="EB15" i="8" s="1"/>
  <c r="EF15" i="8" a="1"/>
  <c r="EF15" i="8" s="1"/>
  <c r="CN16" i="8" a="1"/>
  <c r="CN16" i="8" s="1"/>
  <c r="CR16" i="8" a="1"/>
  <c r="CR16" i="8" s="1"/>
  <c r="CW16" i="8" a="1"/>
  <c r="CW16" i="8" s="1"/>
  <c r="DB16" i="8" a="1"/>
  <c r="DB16" i="8" s="1"/>
  <c r="DK16" i="8" a="1"/>
  <c r="DK16" i="8" s="1"/>
  <c r="DP16" i="8" a="1"/>
  <c r="DP16" i="8" s="1"/>
  <c r="DU16" i="8" a="1"/>
  <c r="DU16" i="8" s="1"/>
  <c r="DY16" i="8" a="1"/>
  <c r="DY16" i="8" s="1"/>
  <c r="EI16" i="8" a="1"/>
  <c r="EI16" i="8" s="1"/>
  <c r="EM16" i="8" a="1"/>
  <c r="EM16" i="8" s="1"/>
  <c r="CQ17" i="8" a="1"/>
  <c r="CQ17" i="8" s="1"/>
  <c r="CU17" i="8" a="1"/>
  <c r="CU17" i="8" s="1"/>
  <c r="CZ17" i="8" a="1"/>
  <c r="CZ17" i="8" s="1"/>
  <c r="DE17" i="8" a="1"/>
  <c r="DE17" i="8" s="1"/>
  <c r="DI17" i="8" a="1"/>
  <c r="DI17" i="8" s="1"/>
  <c r="DN17" i="8" a="1"/>
  <c r="DN17" i="8" s="1"/>
  <c r="DS17" i="8" a="1"/>
  <c r="DS17" i="8" s="1"/>
  <c r="DX17" i="8" a="1"/>
  <c r="DX17" i="8" s="1"/>
  <c r="EB17" i="8" a="1"/>
  <c r="EB17" i="8" s="1"/>
  <c r="EK17" i="8" a="1"/>
  <c r="EK17" i="8" s="1"/>
  <c r="CR18" i="8" a="1"/>
  <c r="CR18" i="8" s="1"/>
  <c r="CU18" i="8" a="1"/>
  <c r="CU18" i="8" s="1"/>
  <c r="DD18" i="8" a="1"/>
  <c r="DD18" i="8" s="1"/>
  <c r="DH18" i="8" a="1"/>
  <c r="DH18" i="8" s="1"/>
  <c r="DL18" i="8" a="1"/>
  <c r="DL18" i="8" s="1"/>
  <c r="DQ18" i="8" a="1"/>
  <c r="DQ18" i="8" s="1"/>
  <c r="DU18" i="8" a="1"/>
  <c r="DU18" i="8" s="1"/>
  <c r="DY18" i="8" a="1"/>
  <c r="DY18" i="8" s="1"/>
  <c r="ED18" i="8" a="1"/>
  <c r="ED18" i="8" s="1"/>
  <c r="EH18" i="8" a="1"/>
  <c r="EH18" i="8" s="1"/>
  <c r="EL18" i="8" a="1"/>
  <c r="EL18" i="8" s="1"/>
  <c r="CO19" i="8" a="1"/>
  <c r="CO19" i="8" s="1"/>
  <c r="CS19" i="8" a="1"/>
  <c r="CS19" i="8" s="1"/>
  <c r="CW19" i="8" a="1"/>
  <c r="CW19" i="8" s="1"/>
  <c r="DB19" i="8" a="1"/>
  <c r="DB19" i="8" s="1"/>
  <c r="DG19" i="8" a="1"/>
  <c r="DG19" i="8" s="1"/>
  <c r="DK19" i="8" a="1"/>
  <c r="DK19" i="8" s="1"/>
  <c r="DQ19" i="8" a="1"/>
  <c r="DQ19" i="8" s="1"/>
  <c r="DU19" i="8" a="1"/>
  <c r="DU19" i="8" s="1"/>
  <c r="ED19" i="8" a="1"/>
  <c r="ED19" i="8" s="1"/>
  <c r="EH19" i="8" a="1"/>
  <c r="EH19" i="8" s="1"/>
  <c r="EL19" i="8" a="1"/>
  <c r="EL19" i="8" s="1"/>
  <c r="CO20" i="8" a="1"/>
  <c r="CO20" i="8" s="1"/>
  <c r="CT20" i="8" a="1"/>
  <c r="CT20" i="8" s="1"/>
  <c r="CX20" i="8" a="1"/>
  <c r="CX20" i="8" s="1"/>
  <c r="DH20" i="8" a="1"/>
  <c r="DH20" i="8" s="1"/>
  <c r="DN20" i="8" a="1"/>
  <c r="DN20" i="8" s="1"/>
  <c r="DR20" i="8" a="1"/>
  <c r="DR20" i="8" s="1"/>
  <c r="DU20" i="8" a="1"/>
  <c r="DU20" i="8" s="1"/>
  <c r="DY20" i="8" a="1"/>
  <c r="DY20" i="8" s="1"/>
  <c r="EC20" i="8" a="1"/>
  <c r="EC20" i="8" s="1"/>
  <c r="EG20" i="8" a="1"/>
  <c r="EG20" i="8" s="1"/>
  <c r="EK20" i="8" a="1"/>
  <c r="EK20" i="8" s="1"/>
  <c r="CM21" i="8" a="1"/>
  <c r="CM21" i="8" s="1"/>
  <c r="CQ21" i="8" a="1"/>
  <c r="CQ21" i="8" s="1"/>
  <c r="CU21" i="8" a="1"/>
  <c r="CU21" i="8" s="1"/>
  <c r="CY21" i="8" a="1"/>
  <c r="CY21" i="8" s="1"/>
  <c r="DC21" i="8" a="1"/>
  <c r="DC21" i="8" s="1"/>
  <c r="DG21" i="8" a="1"/>
  <c r="DG21" i="8" s="1"/>
  <c r="DK21" i="8" a="1"/>
  <c r="DK21" i="8" s="1"/>
  <c r="DO21" i="8" a="1"/>
  <c r="DO21" i="8" s="1"/>
  <c r="DS21" i="8" a="1"/>
  <c r="DS21" i="8" s="1"/>
  <c r="DW21" i="8" a="1"/>
  <c r="DW21" i="8" s="1"/>
  <c r="EA21" i="8" a="1"/>
  <c r="EA21" i="8" s="1"/>
  <c r="CL15" i="8" a="1"/>
  <c r="CL15" i="8" s="1"/>
  <c r="B3" i="8" s="1"/>
  <c r="CL22" i="8" a="1"/>
  <c r="CL22" i="8" s="1"/>
  <c r="CL17" i="8" a="1"/>
  <c r="CL17" i="8" s="1"/>
  <c r="EL24" i="8" a="1"/>
  <c r="EL24" i="8" s="1"/>
  <c r="EI24" i="8" a="1"/>
  <c r="EI24" i="8" s="1"/>
  <c r="EF24" i="8" a="1"/>
  <c r="EF24" i="8" s="1"/>
  <c r="EC24" i="8" a="1"/>
  <c r="EC24" i="8" s="1"/>
  <c r="DV24" i="8" a="1"/>
  <c r="DV24" i="8" s="1"/>
  <c r="DS24" i="8" a="1"/>
  <c r="DS24" i="8" s="1"/>
  <c r="DP24" i="8" a="1"/>
  <c r="DP24" i="8" s="1"/>
  <c r="DM24" i="8" a="1"/>
  <c r="DM24" i="8" s="1"/>
  <c r="DF24" i="8" a="1"/>
  <c r="DF24" i="8" s="1"/>
  <c r="DC24" i="8" a="1"/>
  <c r="DC24" i="8" s="1"/>
  <c r="CZ24" i="8" a="1"/>
  <c r="CZ24" i="8" s="1"/>
  <c r="CW24" i="8" a="1"/>
  <c r="CW24" i="8" s="1"/>
  <c r="CP24" i="8" a="1"/>
  <c r="CP24" i="8" s="1"/>
  <c r="CM24" i="8" a="1"/>
  <c r="CM24" i="8" s="1"/>
  <c r="EL23" i="8" a="1"/>
  <c r="EL23" i="8" s="1"/>
  <c r="EI23" i="8" a="1"/>
  <c r="EI23" i="8" s="1"/>
  <c r="EB23" i="8" a="1"/>
  <c r="EB23" i="8" s="1"/>
  <c r="DY23" i="8" a="1"/>
  <c r="DY23" i="8" s="1"/>
  <c r="DV23" i="8" a="1"/>
  <c r="DV23" i="8" s="1"/>
  <c r="DS23" i="8" a="1"/>
  <c r="DS23" i="8" s="1"/>
  <c r="DL23" i="8" a="1"/>
  <c r="DL23" i="8" s="1"/>
  <c r="DI23" i="8" a="1"/>
  <c r="DI23" i="8" s="1"/>
  <c r="DF23" i="8" a="1"/>
  <c r="DF23" i="8" s="1"/>
  <c r="DC23" i="8" a="1"/>
  <c r="DC23" i="8" s="1"/>
  <c r="CV23" i="8" a="1"/>
  <c r="CV23" i="8" s="1"/>
  <c r="CS23" i="8" a="1"/>
  <c r="CS23" i="8" s="1"/>
  <c r="CO23" i="8" a="1"/>
  <c r="CO23" i="8" s="1"/>
  <c r="EM22" i="8" a="1"/>
  <c r="EM22" i="8" s="1"/>
  <c r="EI22" i="8" a="1"/>
  <c r="EI22" i="8" s="1"/>
  <c r="EE22" i="8" a="1"/>
  <c r="EE22" i="8" s="1"/>
  <c r="EA22" i="8" a="1"/>
  <c r="EA22" i="8" s="1"/>
  <c r="DW22" i="8" a="1"/>
  <c r="DW22" i="8" s="1"/>
  <c r="DS22" i="8" a="1"/>
  <c r="DS22" i="8" s="1"/>
  <c r="DO22" i="8" a="1"/>
  <c r="DO22" i="8" s="1"/>
  <c r="DK22" i="8" a="1"/>
  <c r="DK22" i="8" s="1"/>
  <c r="DG22" i="8" a="1"/>
  <c r="DG22" i="8" s="1"/>
  <c r="DC22" i="8" a="1"/>
  <c r="DC22" i="8" s="1"/>
  <c r="CY22" i="8" a="1"/>
  <c r="CY22" i="8" s="1"/>
  <c r="CU22" i="8" a="1"/>
  <c r="CU22" i="8" s="1"/>
  <c r="CQ22" i="8" a="1"/>
  <c r="CQ22" i="8" s="1"/>
  <c r="CM22" i="8" a="1"/>
  <c r="CM22" i="8" s="1"/>
  <c r="EJ21" i="8" a="1"/>
  <c r="EJ21" i="8" s="1"/>
  <c r="EB21" i="8" a="1"/>
  <c r="EB21" i="8" s="1"/>
  <c r="DL21" i="8" a="1"/>
  <c r="DL21" i="8" s="1"/>
  <c r="CV21" i="8" a="1"/>
  <c r="CV21" i="8" s="1"/>
  <c r="EH20" i="8" a="1"/>
  <c r="EH20" i="8" s="1"/>
  <c r="DD20" i="8" a="1"/>
  <c r="DD20" i="8" s="1"/>
  <c r="EN19" i="8" a="1"/>
  <c r="EN19" i="8" s="1"/>
  <c r="DV19" i="8" a="1"/>
  <c r="DV19" i="8" s="1"/>
  <c r="DC19" i="8" a="1"/>
  <c r="DC19" i="8" s="1"/>
  <c r="DV18" i="8" a="1"/>
  <c r="DV18" i="8" s="1"/>
  <c r="DE18" i="8" a="1"/>
  <c r="DE18" i="8" s="1"/>
  <c r="CN18" i="8" a="1"/>
  <c r="CN18" i="8" s="1"/>
  <c r="DF17" i="8" a="1"/>
  <c r="DF17" i="8" s="1"/>
  <c r="CM17" i="8" a="1"/>
  <c r="CM17" i="8" s="1"/>
  <c r="DV16" i="8" a="1"/>
  <c r="DV16" i="8" s="1"/>
  <c r="DC16" i="8" a="1"/>
  <c r="DC16" i="8" s="1"/>
  <c r="EL15" i="8" a="1"/>
  <c r="EL15" i="8" s="1"/>
  <c r="DS15" i="8" a="1"/>
  <c r="DS15" i="8" s="1"/>
  <c r="CZ15" i="8" a="1"/>
  <c r="CZ15" i="8" s="1"/>
  <c r="CL24" i="8" a="1"/>
  <c r="CL24" i="8" s="1"/>
  <c r="CL19" i="8" a="1"/>
  <c r="CL19" i="8" s="1"/>
  <c r="CL16" i="8" a="1"/>
  <c r="CL16" i="8" s="1"/>
  <c r="EH24" i="8" a="1"/>
  <c r="EH24" i="8" s="1"/>
  <c r="EE24" i="8" a="1"/>
  <c r="EE24" i="8" s="1"/>
  <c r="EB24" i="8" a="1"/>
  <c r="EB24" i="8" s="1"/>
  <c r="DY24" i="8" a="1"/>
  <c r="DY24" i="8" s="1"/>
  <c r="DR24" i="8" a="1"/>
  <c r="DR24" i="8" s="1"/>
  <c r="DO24" i="8" a="1"/>
  <c r="DO24" i="8" s="1"/>
  <c r="DL24" i="8" a="1"/>
  <c r="DL24" i="8" s="1"/>
  <c r="DI24" i="8" a="1"/>
  <c r="DI24" i="8" s="1"/>
  <c r="DB24" i="8" a="1"/>
  <c r="DB24" i="8" s="1"/>
  <c r="CY24" i="8" a="1"/>
  <c r="CY24" i="8" s="1"/>
  <c r="CV24" i="8" a="1"/>
  <c r="CV24" i="8" s="1"/>
  <c r="CS24" i="8" a="1"/>
  <c r="CS24" i="8" s="1"/>
  <c r="EN23" i="8" a="1"/>
  <c r="EN23" i="8" s="1"/>
  <c r="EK23" i="8" a="1"/>
  <c r="EK23" i="8" s="1"/>
  <c r="EH23" i="8" a="1"/>
  <c r="EH23" i="8" s="1"/>
  <c r="EE23" i="8" a="1"/>
  <c r="EE23" i="8" s="1"/>
  <c r="DX23" i="8" a="1"/>
  <c r="DX23" i="8" s="1"/>
  <c r="DU23" i="8" a="1"/>
  <c r="DU23" i="8" s="1"/>
  <c r="DR23" i="8" a="1"/>
  <c r="DR23" i="8" s="1"/>
  <c r="DO23" i="8" a="1"/>
  <c r="DO23" i="8" s="1"/>
  <c r="DH23" i="8" a="1"/>
  <c r="DH23" i="8" s="1"/>
  <c r="DE23" i="8" a="1"/>
  <c r="DE23" i="8" s="1"/>
  <c r="DB23" i="8" a="1"/>
  <c r="DB23" i="8" s="1"/>
  <c r="CY23" i="8" a="1"/>
  <c r="CY23" i="8" s="1"/>
  <c r="CR23" i="8" a="1"/>
  <c r="CR23" i="8" s="1"/>
  <c r="CN23" i="8" a="1"/>
  <c r="CN23" i="8" s="1"/>
  <c r="EL22" i="8" a="1"/>
  <c r="EL22" i="8" s="1"/>
  <c r="EH22" i="8" a="1"/>
  <c r="EH22" i="8" s="1"/>
  <c r="ED22" i="8" a="1"/>
  <c r="ED22" i="8" s="1"/>
  <c r="DZ22" i="8" a="1"/>
  <c r="DZ22" i="8" s="1"/>
  <c r="DV22" i="8" a="1"/>
  <c r="DV22" i="8" s="1"/>
  <c r="DR22" i="8" a="1"/>
  <c r="DR22" i="8" s="1"/>
  <c r="DN22" i="8" a="1"/>
  <c r="DN22" i="8" s="1"/>
  <c r="DJ22" i="8" a="1"/>
  <c r="DJ22" i="8" s="1"/>
  <c r="DF22" i="8" a="1"/>
  <c r="DF22" i="8" s="1"/>
  <c r="DB22" i="8" a="1"/>
  <c r="DB22" i="8" s="1"/>
  <c r="CX22" i="8" a="1"/>
  <c r="CX22" i="8" s="1"/>
  <c r="CT22" i="8" a="1"/>
  <c r="CT22" i="8" s="1"/>
  <c r="CP22" i="8" a="1"/>
  <c r="CP22" i="8" s="1"/>
  <c r="EN21" i="8" a="1"/>
  <c r="EN21" i="8" s="1"/>
  <c r="EI21" i="8" a="1"/>
  <c r="EI21" i="8" s="1"/>
  <c r="DX21" i="8" a="1"/>
  <c r="DX21" i="8" s="1"/>
  <c r="DH21" i="8" a="1"/>
  <c r="DH21" i="8" s="1"/>
  <c r="CR21" i="8" a="1"/>
  <c r="CR21" i="8" s="1"/>
  <c r="ED20" i="8" a="1"/>
  <c r="ED20" i="8" s="1"/>
  <c r="DO20" i="8" a="1"/>
  <c r="DO20" i="8" s="1"/>
  <c r="CZ20" i="8" a="1"/>
  <c r="CZ20" i="8" s="1"/>
  <c r="EI19" i="8" a="1"/>
  <c r="EI19" i="8" s="1"/>
  <c r="CY19" i="8" a="1"/>
  <c r="CY19" i="8" s="1"/>
  <c r="EI18" i="8" a="1"/>
  <c r="EI18" i="8" s="1"/>
  <c r="DR18" i="8" a="1"/>
  <c r="DR18" i="8" s="1"/>
  <c r="DA18" i="8" a="1"/>
  <c r="DA18" i="8" s="1"/>
  <c r="EL17" i="8" a="1"/>
  <c r="EL17" i="8" s="1"/>
  <c r="DT17" i="8" a="1"/>
  <c r="DT17" i="8" s="1"/>
  <c r="DA17" i="8" a="1"/>
  <c r="DA17" i="8" s="1"/>
  <c r="EJ16" i="8" a="1"/>
  <c r="EJ16" i="8" s="1"/>
  <c r="DQ16" i="8" a="1"/>
  <c r="DQ16" i="8" s="1"/>
  <c r="EG15" i="8" a="1"/>
  <c r="EG15" i="8" s="1"/>
  <c r="DN15" i="8" a="1"/>
  <c r="DN15" i="8" s="1"/>
  <c r="CV15" i="8" a="1"/>
  <c r="CV15" i="8" s="1"/>
  <c r="G356" i="3"/>
  <c r="G351" i="3"/>
  <c r="G348" i="3"/>
  <c r="G296" i="3"/>
  <c r="G60" i="3"/>
  <c r="G300" i="3"/>
  <c r="G89" i="3"/>
  <c r="G260" i="3"/>
  <c r="G409" i="3"/>
  <c r="G128" i="3"/>
  <c r="G223" i="3"/>
  <c r="G113" i="3"/>
  <c r="G72" i="3"/>
  <c r="G8" i="3"/>
  <c r="G221" i="3"/>
  <c r="G265" i="3"/>
  <c r="G96" i="3"/>
  <c r="G79" i="3"/>
  <c r="G266" i="3"/>
  <c r="G57" i="3"/>
  <c r="G359" i="3"/>
  <c r="G377" i="3"/>
  <c r="G248" i="3"/>
  <c r="G53" i="3"/>
  <c r="G289" i="3"/>
  <c r="G284" i="3"/>
  <c r="G404" i="3"/>
  <c r="G337" i="3"/>
  <c r="G231" i="3"/>
  <c r="G292" i="3"/>
  <c r="G180" i="3"/>
  <c r="G74" i="3"/>
  <c r="G107" i="3"/>
  <c r="G119" i="3"/>
  <c r="G76" i="3"/>
  <c r="G257" i="3"/>
  <c r="G141" i="3"/>
  <c r="G61" i="3"/>
  <c r="G160" i="3"/>
  <c r="G294" i="3"/>
  <c r="G191" i="3"/>
  <c r="G15" i="3"/>
  <c r="G273" i="3"/>
  <c r="G382" i="3"/>
  <c r="G105" i="3"/>
  <c r="G42" i="3"/>
  <c r="G14" i="3"/>
  <c r="G304" i="3"/>
  <c r="G239" i="3"/>
  <c r="G347" i="3"/>
  <c r="G157" i="3"/>
  <c r="G201" i="3"/>
  <c r="G66" i="3"/>
  <c r="G122" i="3"/>
  <c r="G268" i="3"/>
  <c r="G335" i="3"/>
  <c r="G71" i="3"/>
  <c r="G354" i="3"/>
  <c r="G36" i="3"/>
  <c r="G332" i="3"/>
  <c r="G244" i="3"/>
  <c r="G385" i="3"/>
  <c r="G258" i="3"/>
  <c r="G208" i="3"/>
  <c r="G251" i="3"/>
  <c r="G159" i="3"/>
  <c r="G49" i="3"/>
  <c r="G301" i="3"/>
  <c r="G103" i="3"/>
  <c r="G149" i="3"/>
  <c r="G392" i="3"/>
  <c r="G204" i="3"/>
  <c r="G175" i="3"/>
  <c r="G213" i="3"/>
  <c r="G253" i="3"/>
  <c r="G374" i="3"/>
  <c r="G306" i="3"/>
  <c r="G146" i="3"/>
  <c r="G255" i="3"/>
  <c r="G322" i="3"/>
  <c r="G225" i="3"/>
  <c r="G177" i="3"/>
  <c r="G361" i="3"/>
  <c r="G193" i="3"/>
  <c r="G92" i="3"/>
  <c r="G302" i="3"/>
  <c r="G30" i="3"/>
  <c r="G269" i="3"/>
  <c r="G55" i="3"/>
  <c r="G410" i="3"/>
  <c r="G110" i="3"/>
  <c r="G123" i="3"/>
  <c r="G143" i="3"/>
  <c r="G99" i="3"/>
  <c r="G323" i="3"/>
  <c r="G219" i="3"/>
  <c r="G396" i="3"/>
  <c r="G264" i="3"/>
  <c r="G391" i="3"/>
  <c r="G368" i="3"/>
  <c r="G189" i="3"/>
  <c r="G162" i="3"/>
  <c r="G250" i="3"/>
  <c r="G360" i="3"/>
  <c r="G95" i="3"/>
  <c r="G48" i="3"/>
  <c r="G20" i="3"/>
  <c r="G305" i="3"/>
  <c r="G194" i="3"/>
  <c r="G349" i="3"/>
  <c r="G214" i="3"/>
  <c r="G278" i="3"/>
  <c r="G338" i="3"/>
  <c r="G271" i="3"/>
  <c r="G138" i="3"/>
  <c r="G307" i="3"/>
  <c r="G282" i="3"/>
  <c r="G127" i="3"/>
  <c r="G342" i="3"/>
  <c r="G19" i="3"/>
  <c r="G402" i="3"/>
  <c r="G330" i="3"/>
  <c r="G176" i="3"/>
  <c r="G350" i="3"/>
  <c r="G78" i="3"/>
  <c r="G226" i="3"/>
  <c r="G346" i="3"/>
  <c r="G215" i="3"/>
  <c r="G334" i="3"/>
  <c r="G129" i="3"/>
  <c r="G13" i="3"/>
  <c r="G38" i="3"/>
  <c r="G333" i="3"/>
  <c r="G116" i="3"/>
  <c r="G150" i="3"/>
  <c r="G134" i="3"/>
  <c r="G145" i="3"/>
  <c r="G168" i="3"/>
  <c r="G54" i="3"/>
  <c r="G93" i="3"/>
  <c r="G366" i="3"/>
  <c r="G187" i="3"/>
  <c r="G111" i="3"/>
  <c r="G376" i="3"/>
  <c r="G80" i="3"/>
  <c r="G308" i="3"/>
  <c r="G98" i="3"/>
  <c r="G286" i="3"/>
  <c r="G26" i="3"/>
  <c r="G207" i="3"/>
  <c r="G179" i="3"/>
  <c r="G5" i="3"/>
  <c r="G352" i="3"/>
  <c r="G158" i="3"/>
  <c r="G222" i="3"/>
  <c r="G238" i="3"/>
  <c r="G272" i="3"/>
  <c r="G290" i="3"/>
  <c r="G83" i="3"/>
  <c r="G363" i="3"/>
  <c r="G102" i="3"/>
  <c r="G173" i="3"/>
  <c r="G414" i="3"/>
  <c r="G82" i="3"/>
  <c r="G21" i="3"/>
  <c r="G140" i="3"/>
  <c r="G43" i="3"/>
  <c r="G50" i="3"/>
  <c r="G125" i="3"/>
  <c r="G181" i="3"/>
  <c r="G34" i="3"/>
  <c r="G11" i="3"/>
  <c r="G328" i="3"/>
  <c r="G124" i="3"/>
  <c r="G97" i="3"/>
  <c r="G163" i="3"/>
  <c r="G6" i="3"/>
  <c r="G280" i="3"/>
  <c r="G386" i="3"/>
  <c r="G132" i="3"/>
  <c r="G367" i="3"/>
  <c r="G171" i="3"/>
  <c r="G22" i="3"/>
  <c r="G236" i="3"/>
  <c r="G287" i="3"/>
  <c r="G365" i="3"/>
  <c r="G397" i="3"/>
  <c r="G319" i="3"/>
  <c r="G400" i="3"/>
  <c r="G70" i="3"/>
  <c r="G137" i="3"/>
  <c r="G121" i="3"/>
  <c r="G340" i="3"/>
  <c r="G202" i="3"/>
  <c r="G353" i="3"/>
  <c r="G147" i="3"/>
  <c r="G315" i="3"/>
  <c r="G413" i="3"/>
  <c r="G46" i="3"/>
  <c r="G336" i="3"/>
  <c r="G276" i="3"/>
  <c r="G243" i="3"/>
  <c r="G69" i="3"/>
  <c r="G47" i="3"/>
  <c r="G18" i="3"/>
  <c r="G320" i="3"/>
  <c r="G220" i="3"/>
  <c r="G380" i="3"/>
  <c r="G195" i="3"/>
  <c r="G170" i="3"/>
  <c r="G401" i="3"/>
  <c r="G152" i="3"/>
  <c r="G398" i="3"/>
  <c r="G75" i="3"/>
  <c r="G7" i="3"/>
  <c r="G270" i="3"/>
  <c r="G341" i="3"/>
  <c r="G86" i="3"/>
  <c r="G312" i="3"/>
  <c r="G164" i="3"/>
  <c r="G283" i="3"/>
  <c r="G196" i="3"/>
  <c r="G403" i="3"/>
  <c r="G186" i="3"/>
  <c r="G412" i="3"/>
  <c r="G411" i="3"/>
  <c r="G154" i="3"/>
  <c r="G184" i="3"/>
  <c r="G106" i="3"/>
  <c r="G314" i="3"/>
  <c r="G118" i="3"/>
  <c r="G288" i="3"/>
  <c r="G405" i="3"/>
  <c r="G229" i="3"/>
  <c r="G37" i="3"/>
  <c r="G192" i="3"/>
  <c r="G218" i="3"/>
  <c r="G331" i="3"/>
  <c r="G316" i="3"/>
  <c r="G295" i="3"/>
  <c r="G339" i="3"/>
  <c r="G33" i="3"/>
  <c r="G381" i="3"/>
  <c r="G41" i="3"/>
  <c r="G318" i="3"/>
  <c r="G267" i="3"/>
  <c r="G151" i="3"/>
  <c r="G3" i="3"/>
  <c r="G394" i="3"/>
  <c r="G310" i="3"/>
  <c r="G182" i="3"/>
  <c r="G321" i="3"/>
  <c r="G263" i="3"/>
  <c r="G399" i="3"/>
  <c r="G384" i="3"/>
  <c r="G77" i="3"/>
  <c r="G94" i="3"/>
  <c r="G209" i="3"/>
  <c r="G12" i="3"/>
  <c r="G256" i="3"/>
  <c r="G32" i="3"/>
  <c r="G309" i="3"/>
  <c r="G90" i="3"/>
  <c r="G131" i="3"/>
  <c r="G24" i="3"/>
  <c r="G144" i="3"/>
  <c r="G200" i="3"/>
  <c r="G166" i="3"/>
  <c r="G112" i="3"/>
  <c r="G203" i="3"/>
  <c r="G87" i="3"/>
  <c r="G40" i="3"/>
  <c r="G325" i="3"/>
  <c r="G362" i="3"/>
  <c r="G130" i="3"/>
  <c r="G142" i="3"/>
  <c r="G59" i="3"/>
  <c r="G311" i="3"/>
  <c r="G25" i="3"/>
  <c r="G259" i="3"/>
  <c r="G279" i="3"/>
  <c r="G51" i="3"/>
  <c r="G313" i="3"/>
  <c r="G275" i="3"/>
  <c r="G303" i="3"/>
  <c r="G161" i="3"/>
  <c r="G345" i="3"/>
  <c r="G85" i="3"/>
  <c r="G262" i="3"/>
  <c r="G389" i="3"/>
  <c r="G406" i="3"/>
  <c r="G56" i="3"/>
  <c r="G415" i="3"/>
  <c r="G27" i="3"/>
  <c r="G68" i="3"/>
  <c r="G252" i="3"/>
  <c r="G88" i="3"/>
  <c r="G254" i="3"/>
  <c r="G100" i="3"/>
  <c r="G212" i="3"/>
  <c r="G383" i="3"/>
  <c r="G174" i="3"/>
  <c r="G62" i="3"/>
  <c r="G277" i="3"/>
  <c r="G115" i="3"/>
  <c r="G4" i="3"/>
  <c r="G84" i="3"/>
  <c r="G261" i="3"/>
  <c r="G120" i="3"/>
  <c r="G109" i="3"/>
  <c r="G299" i="3"/>
  <c r="G67" i="3"/>
  <c r="G35" i="3"/>
  <c r="G387" i="3"/>
  <c r="G217" i="3"/>
  <c r="G230" i="3"/>
  <c r="G205" i="3"/>
  <c r="G390" i="3"/>
  <c r="G234" i="3"/>
  <c r="G199" i="3"/>
  <c r="G29" i="3"/>
  <c r="G73" i="3"/>
  <c r="G63" i="3"/>
  <c r="G155" i="3"/>
  <c r="G52" i="3"/>
  <c r="G16" i="3"/>
  <c r="G291" i="3"/>
  <c r="G185" i="3"/>
  <c r="G393" i="3"/>
  <c r="G317" i="3"/>
  <c r="G165" i="3"/>
  <c r="G228" i="3"/>
  <c r="G216" i="3"/>
  <c r="G17" i="3"/>
  <c r="G357" i="3"/>
  <c r="G126" i="3"/>
  <c r="G101" i="3"/>
  <c r="G246" i="3"/>
  <c r="G10" i="3"/>
  <c r="G297" i="3"/>
  <c r="G235" i="3"/>
  <c r="G133" i="3"/>
  <c r="G167" i="3"/>
  <c r="G211" i="3"/>
  <c r="G28" i="3"/>
  <c r="G9" i="3"/>
  <c r="G136" i="3"/>
  <c r="G326" i="3"/>
  <c r="G139" i="3"/>
  <c r="G23" i="3"/>
  <c r="G108" i="3"/>
  <c r="G343" i="3"/>
  <c r="G233" i="3"/>
  <c r="G242" i="3"/>
  <c r="G370" i="3"/>
  <c r="G135" i="3"/>
  <c r="G31" i="3"/>
  <c r="G104" i="3"/>
  <c r="G285" i="3"/>
  <c r="G329" i="3"/>
  <c r="G81" i="3"/>
  <c r="G178" i="3"/>
  <c r="G64" i="3"/>
  <c r="G274" i="3"/>
  <c r="G240" i="3"/>
  <c r="G148" i="3"/>
  <c r="G247" i="3"/>
  <c r="G355" i="3"/>
  <c r="G298" i="3"/>
  <c r="G153" i="3"/>
  <c r="G388" i="3"/>
  <c r="G224" i="3"/>
  <c r="G379" i="3"/>
  <c r="G378" i="3"/>
  <c r="G371" i="3"/>
  <c r="G197" i="3"/>
  <c r="G169" i="3"/>
  <c r="G114" i="3"/>
  <c r="G408" i="3"/>
  <c r="G91" i="3"/>
  <c r="G183" i="3"/>
  <c r="G344" i="3"/>
  <c r="G44" i="3"/>
  <c r="G245" i="3"/>
  <c r="G190" i="3"/>
  <c r="G249" i="3"/>
  <c r="G395" i="3"/>
  <c r="G156" i="3"/>
  <c r="G407" i="3"/>
  <c r="G232" i="3"/>
  <c r="G39" i="3"/>
  <c r="G188" i="3"/>
  <c r="G375" i="3"/>
  <c r="G198" i="3"/>
  <c r="G369" i="3"/>
  <c r="G210" i="3"/>
  <c r="G293" i="3"/>
  <c r="G45" i="3"/>
  <c r="G172" i="3"/>
  <c r="G241" i="3"/>
  <c r="G65" i="3"/>
  <c r="G206" i="3"/>
  <c r="G281" i="3"/>
  <c r="G237" i="3"/>
  <c r="G364" i="3"/>
  <c r="G373" i="3"/>
  <c r="G372" i="3"/>
  <c r="G227" i="3"/>
  <c r="G327" i="3"/>
  <c r="G58" i="3"/>
  <c r="G358" i="3"/>
  <c r="G2" i="3"/>
  <c r="G324" i="3"/>
  <c r="G117" i="3"/>
  <c r="BA342" i="13" l="1" a="1"/>
  <c r="BA342" i="13" s="1"/>
  <c r="AZ342" i="13" a="1"/>
  <c r="AZ342" i="13" s="1"/>
  <c r="AY342" i="13" a="1"/>
  <c r="AY342" i="13" s="1"/>
  <c r="BA14" i="13" a="1"/>
  <c r="BA14" i="13" s="1"/>
  <c r="AZ14" i="13" a="1"/>
  <c r="AZ14" i="13" s="1"/>
  <c r="AY14" i="13" a="1"/>
  <c r="AY14" i="13" s="1"/>
  <c r="BA163" i="13" a="1"/>
  <c r="BA163" i="13" s="1"/>
  <c r="AZ163" i="13" a="1"/>
  <c r="AZ163" i="13" s="1"/>
  <c r="AY163" i="13" a="1"/>
  <c r="AY163" i="13" s="1"/>
  <c r="BA310" i="13" a="1"/>
  <c r="BA310" i="13" s="1"/>
  <c r="AZ310" i="13" a="1"/>
  <c r="AZ310" i="13" s="1"/>
  <c r="AY310" i="13" a="1"/>
  <c r="AY310" i="13" s="1"/>
  <c r="BA331" i="13" a="1"/>
  <c r="BA331" i="13" s="1"/>
  <c r="AZ331" i="13" a="1"/>
  <c r="AZ331" i="13" s="1"/>
  <c r="AY331" i="13" a="1"/>
  <c r="AY331" i="13" s="1"/>
  <c r="BA218" i="13" a="1"/>
  <c r="BA218" i="13" s="1"/>
  <c r="AZ218" i="13" a="1"/>
  <c r="AZ218" i="13" s="1"/>
  <c r="AY218" i="13" a="1"/>
  <c r="AY218" i="13" s="1"/>
  <c r="BA267" i="13" a="1"/>
  <c r="BA267" i="13" s="1"/>
  <c r="AZ267" i="13" a="1"/>
  <c r="AZ267" i="13" s="1"/>
  <c r="AY267" i="13" a="1"/>
  <c r="AY267" i="13" s="1"/>
  <c r="BA277" i="13" a="1"/>
  <c r="BA277" i="13" s="1"/>
  <c r="AZ277" i="13" a="1"/>
  <c r="AZ277" i="13" s="1"/>
  <c r="AY277" i="13" a="1"/>
  <c r="AY277" i="13" s="1"/>
  <c r="BA405" i="13" a="1"/>
  <c r="BA405" i="13" s="1"/>
  <c r="AZ405" i="13" a="1"/>
  <c r="AZ405" i="13" s="1"/>
  <c r="AY405" i="13" a="1"/>
  <c r="AY405" i="13" s="1"/>
  <c r="BA231" i="13" a="1"/>
  <c r="BA231" i="13" s="1"/>
  <c r="AZ231" i="13" a="1"/>
  <c r="AZ231" i="13" s="1"/>
  <c r="AY231" i="13" a="1"/>
  <c r="AY231" i="13" s="1"/>
  <c r="BA345" i="13" a="1"/>
  <c r="BA345" i="13" s="1"/>
  <c r="AZ345" i="13" a="1"/>
  <c r="AZ345" i="13" s="1"/>
  <c r="AY345" i="13" a="1"/>
  <c r="AY345" i="13" s="1"/>
  <c r="BA102" i="13" a="1"/>
  <c r="BA102" i="13" s="1"/>
  <c r="AZ102" i="13" a="1"/>
  <c r="AZ102" i="13" s="1"/>
  <c r="AY102" i="13" a="1"/>
  <c r="AY102" i="13" s="1"/>
  <c r="BA233" i="13" a="1"/>
  <c r="BA233" i="13" s="1"/>
  <c r="AZ233" i="13" a="1"/>
  <c r="AZ233" i="13" s="1"/>
  <c r="AY233" i="13" a="1"/>
  <c r="AY233" i="13" s="1"/>
  <c r="BA43" i="13" a="1"/>
  <c r="BA43" i="13" s="1"/>
  <c r="AZ43" i="13" a="1"/>
  <c r="AZ43" i="13" s="1"/>
  <c r="AY43" i="13" a="1"/>
  <c r="AY43" i="13" s="1"/>
  <c r="BA174" i="13" a="1"/>
  <c r="BA174" i="13" s="1"/>
  <c r="AZ174" i="13" a="1"/>
  <c r="AZ174" i="13" s="1"/>
  <c r="AY174" i="13" a="1"/>
  <c r="AY174" i="13" s="1"/>
  <c r="BA286" i="13" a="1"/>
  <c r="BA286" i="13" s="1"/>
  <c r="AZ286" i="13" a="1"/>
  <c r="AZ286" i="13" s="1"/>
  <c r="AY286" i="13" a="1"/>
  <c r="AY286" i="13" s="1"/>
  <c r="BA236" i="13" a="1"/>
  <c r="BA236" i="13" s="1"/>
  <c r="AZ236" i="13" a="1"/>
  <c r="AZ236" i="13" s="1"/>
  <c r="AY236" i="13" a="1"/>
  <c r="AY236" i="13" s="1"/>
  <c r="BA151" i="13" a="1"/>
  <c r="BA151" i="13" s="1"/>
  <c r="AZ151" i="13" a="1"/>
  <c r="AZ151" i="13" s="1"/>
  <c r="AY151" i="13" a="1"/>
  <c r="AY151" i="13" s="1"/>
  <c r="BA283" i="13" a="1"/>
  <c r="BA283" i="13" s="1"/>
  <c r="AZ283" i="13" a="1"/>
  <c r="AZ283" i="13" s="1"/>
  <c r="AY283" i="13" a="1"/>
  <c r="AY283" i="13" s="1"/>
  <c r="BA285" i="13" a="1"/>
  <c r="BA285" i="13" s="1"/>
  <c r="AZ285" i="13" a="1"/>
  <c r="AZ285" i="13" s="1"/>
  <c r="AY285" i="13" a="1"/>
  <c r="AY285" i="13" s="1"/>
  <c r="BA308" i="13" a="1"/>
  <c r="BA308" i="13" s="1"/>
  <c r="AZ308" i="13" a="1"/>
  <c r="AZ308" i="13" s="1"/>
  <c r="AY308" i="13" a="1"/>
  <c r="AY308" i="13" s="1"/>
  <c r="BA217" i="13" a="1"/>
  <c r="BA217" i="13" s="1"/>
  <c r="AZ217" i="13" a="1"/>
  <c r="AZ217" i="13" s="1"/>
  <c r="AY217" i="13" a="1"/>
  <c r="AY217" i="13" s="1"/>
  <c r="BA4" i="13" a="1"/>
  <c r="BA4" i="13" s="1"/>
  <c r="AZ4" i="13" a="1"/>
  <c r="AZ4" i="13" s="1"/>
  <c r="AY4" i="13" a="1"/>
  <c r="AY4" i="13" s="1"/>
  <c r="BA214" i="13" a="1"/>
  <c r="BA214" i="13" s="1"/>
  <c r="AZ214" i="13" a="1"/>
  <c r="AZ214" i="13" s="1"/>
  <c r="AY214" i="13" a="1"/>
  <c r="AY214" i="13" s="1"/>
  <c r="BA382" i="13" a="1"/>
  <c r="BA382" i="13" s="1"/>
  <c r="AZ382" i="13" a="1"/>
  <c r="AZ382" i="13" s="1"/>
  <c r="AY382" i="13" a="1"/>
  <c r="AY382" i="13" s="1"/>
  <c r="BA119" i="13" a="1"/>
  <c r="BA119" i="13" s="1"/>
  <c r="AZ119" i="13" a="1"/>
  <c r="AZ119" i="13" s="1"/>
  <c r="AY119" i="13" a="1"/>
  <c r="AY119" i="13" s="1"/>
  <c r="BA164" i="13" a="1"/>
  <c r="BA164" i="13" s="1"/>
  <c r="AZ164" i="13" a="1"/>
  <c r="AZ164" i="13" s="1"/>
  <c r="AY164" i="13" a="1"/>
  <c r="AY164" i="13" s="1"/>
  <c r="BA335" i="13" a="1"/>
  <c r="BA335" i="13" s="1"/>
  <c r="AZ335" i="13" a="1"/>
  <c r="AZ335" i="13" s="1"/>
  <c r="AY335" i="13" a="1"/>
  <c r="AY335" i="13" s="1"/>
  <c r="BA334" i="13" a="1"/>
  <c r="BA334" i="13" s="1"/>
  <c r="AZ334" i="13" a="1"/>
  <c r="AZ334" i="13" s="1"/>
  <c r="AY334" i="13" a="1"/>
  <c r="AY334" i="13" s="1"/>
  <c r="BA60" i="13" a="1"/>
  <c r="BA60" i="13" s="1"/>
  <c r="AZ60" i="13" a="1"/>
  <c r="AZ60" i="13" s="1"/>
  <c r="AY60" i="13" a="1"/>
  <c r="AY60" i="13" s="1"/>
  <c r="BA61" i="13" a="1"/>
  <c r="BA61" i="13" s="1"/>
  <c r="AZ61" i="13" a="1"/>
  <c r="AZ61" i="13" s="1"/>
  <c r="AY61" i="13" a="1"/>
  <c r="AY61" i="13" s="1"/>
  <c r="BA287" i="13" a="1"/>
  <c r="BA287" i="13" s="1"/>
  <c r="AZ287" i="13" a="1"/>
  <c r="AZ287" i="13" s="1"/>
  <c r="AY287" i="13" a="1"/>
  <c r="AY287" i="13" s="1"/>
  <c r="BA315" i="13" a="1"/>
  <c r="BA315" i="13" s="1"/>
  <c r="AZ315" i="13" a="1"/>
  <c r="AZ315" i="13" s="1"/>
  <c r="AY315" i="13" a="1"/>
  <c r="AY315" i="13" s="1"/>
  <c r="BA248" i="13" a="1"/>
  <c r="BA248" i="13" s="1"/>
  <c r="AZ248" i="13" a="1"/>
  <c r="AZ248" i="13" s="1"/>
  <c r="AY248" i="13" a="1"/>
  <c r="AY248" i="13" s="1"/>
  <c r="BA137" i="13" a="1"/>
  <c r="BA137" i="13" s="1"/>
  <c r="AZ137" i="13" a="1"/>
  <c r="AZ137" i="13" s="1"/>
  <c r="AY137" i="13" a="1"/>
  <c r="AY137" i="13" s="1"/>
  <c r="BA256" i="13" a="1"/>
  <c r="BA256" i="13" s="1"/>
  <c r="AZ256" i="13" a="1"/>
  <c r="AZ256" i="13" s="1"/>
  <c r="AY256" i="13" a="1"/>
  <c r="AY256" i="13" s="1"/>
  <c r="BA321" i="13" a="1"/>
  <c r="BA321" i="13" s="1"/>
  <c r="AZ321" i="13" a="1"/>
  <c r="AZ321" i="13" s="1"/>
  <c r="AY321" i="13" a="1"/>
  <c r="AY321" i="13" s="1"/>
  <c r="BA259" i="13" a="1"/>
  <c r="BA259" i="13" s="1"/>
  <c r="AZ259" i="13" a="1"/>
  <c r="AZ259" i="13" s="1"/>
  <c r="AY259" i="13" a="1"/>
  <c r="AY259" i="13" s="1"/>
  <c r="BA194" i="13" a="1"/>
  <c r="BA194" i="13" s="1"/>
  <c r="AZ194" i="13" a="1"/>
  <c r="AZ194" i="13" s="1"/>
  <c r="AY194" i="13" a="1"/>
  <c r="AY194" i="13" s="1"/>
  <c r="BA408" i="13" a="1"/>
  <c r="BA408" i="13" s="1"/>
  <c r="AZ408" i="13" a="1"/>
  <c r="AZ408" i="13" s="1"/>
  <c r="AY408" i="13" a="1"/>
  <c r="AY408" i="13" s="1"/>
  <c r="BA73" i="13" a="1"/>
  <c r="BA73" i="13" s="1"/>
  <c r="AZ73" i="13" a="1"/>
  <c r="AZ73" i="13" s="1"/>
  <c r="AY73" i="13" a="1"/>
  <c r="AY73" i="13" s="1"/>
  <c r="BA262" i="13" a="1"/>
  <c r="BA262" i="13" s="1"/>
  <c r="AZ262" i="13" a="1"/>
  <c r="AZ262" i="13" s="1"/>
  <c r="AY262" i="13" a="1"/>
  <c r="AY262" i="13" s="1"/>
  <c r="BA410" i="13" a="1"/>
  <c r="BA410" i="13" s="1"/>
  <c r="AZ410" i="13" a="1"/>
  <c r="AZ410" i="13" s="1"/>
  <c r="AY410" i="13" a="1"/>
  <c r="AY410" i="13" s="1"/>
  <c r="BA157" i="13" a="1"/>
  <c r="BA157" i="13" s="1"/>
  <c r="AZ157" i="13" a="1"/>
  <c r="AZ157" i="13" s="1"/>
  <c r="AY157" i="13" a="1"/>
  <c r="AY157" i="13" s="1"/>
  <c r="BA47" i="13" a="1"/>
  <c r="BA47" i="13" s="1"/>
  <c r="AZ47" i="13" a="1"/>
  <c r="AZ47" i="13" s="1"/>
  <c r="AY47" i="13" a="1"/>
  <c r="AY47" i="13" s="1"/>
  <c r="BA377" i="13" a="1"/>
  <c r="BA377" i="13" s="1"/>
  <c r="AZ377" i="13" a="1"/>
  <c r="AZ377" i="13" s="1"/>
  <c r="AY377" i="13" a="1"/>
  <c r="AY377" i="13" s="1"/>
  <c r="BA350" i="13" a="1"/>
  <c r="BA350" i="13" s="1"/>
  <c r="AZ350" i="13" a="1"/>
  <c r="AZ350" i="13" s="1"/>
  <c r="AY350" i="13" a="1"/>
  <c r="AY350" i="13" s="1"/>
  <c r="BA323" i="13" a="1"/>
  <c r="BA323" i="13" s="1"/>
  <c r="AZ323" i="13" a="1"/>
  <c r="AZ323" i="13" s="1"/>
  <c r="AY323" i="13" a="1"/>
  <c r="AY323" i="13" s="1"/>
  <c r="BA228" i="13" a="1"/>
  <c r="BA228" i="13" s="1"/>
  <c r="AZ228" i="13" a="1"/>
  <c r="AZ228" i="13" s="1"/>
  <c r="AY228" i="13" a="1"/>
  <c r="AY228" i="13" s="1"/>
  <c r="BA16" i="13" a="1"/>
  <c r="BA16" i="13" s="1"/>
  <c r="AZ16" i="13" a="1"/>
  <c r="AZ16" i="13" s="1"/>
  <c r="AY16" i="13" a="1"/>
  <c r="AY16" i="13" s="1"/>
  <c r="BA158" i="13" a="1"/>
  <c r="BA158" i="13" s="1"/>
  <c r="AZ158" i="13" a="1"/>
  <c r="AZ158" i="13" s="1"/>
  <c r="AY158" i="13" a="1"/>
  <c r="AY158" i="13" s="1"/>
  <c r="BA29" i="13" a="1"/>
  <c r="BA29" i="13" s="1"/>
  <c r="AZ29" i="13" a="1"/>
  <c r="AZ29" i="13" s="1"/>
  <c r="AY29" i="13" a="1"/>
  <c r="AY29" i="13" s="1"/>
  <c r="BA146" i="13" a="1"/>
  <c r="BA146" i="13" s="1"/>
  <c r="AZ146" i="13" a="1"/>
  <c r="AZ146" i="13" s="1"/>
  <c r="AY146" i="13" a="1"/>
  <c r="AY146" i="13" s="1"/>
  <c r="BA391" i="13" a="1"/>
  <c r="BA391" i="13" s="1"/>
  <c r="AZ391" i="13" a="1"/>
  <c r="AZ391" i="13" s="1"/>
  <c r="AY391" i="13" a="1"/>
  <c r="AY391" i="13" s="1"/>
  <c r="BA107" i="13" a="1"/>
  <c r="BA107" i="13" s="1"/>
  <c r="AZ107" i="13" a="1"/>
  <c r="AZ107" i="13" s="1"/>
  <c r="AY107" i="13" a="1"/>
  <c r="AY107" i="13" s="1"/>
  <c r="BA363" i="13" a="1"/>
  <c r="BA363" i="13" s="1"/>
  <c r="AZ363" i="13" a="1"/>
  <c r="AZ363" i="13" s="1"/>
  <c r="AY363" i="13" a="1"/>
  <c r="AY363" i="13" s="1"/>
  <c r="BA298" i="13" a="1"/>
  <c r="BA298" i="13" s="1"/>
  <c r="AZ298" i="13" a="1"/>
  <c r="AZ298" i="13" s="1"/>
  <c r="AY298" i="13" a="1"/>
  <c r="AY298" i="13" s="1"/>
  <c r="BA22" i="13" a="1"/>
  <c r="BA22" i="13" s="1"/>
  <c r="AZ22" i="13" a="1"/>
  <c r="AZ22" i="13" s="1"/>
  <c r="AY22" i="13" a="1"/>
  <c r="AY22" i="13" s="1"/>
  <c r="BA25" i="13" a="1"/>
  <c r="BA25" i="13" s="1"/>
  <c r="AZ25" i="13" a="1"/>
  <c r="AZ25" i="13" s="1"/>
  <c r="AY25" i="13" a="1"/>
  <c r="AY25" i="13" s="1"/>
  <c r="BA134" i="13" a="1"/>
  <c r="BA134" i="13" s="1"/>
  <c r="AZ134" i="13" a="1"/>
  <c r="AZ134" i="13" s="1"/>
  <c r="AY134" i="13" a="1"/>
  <c r="AY134" i="13" s="1"/>
  <c r="BA74" i="13" a="1"/>
  <c r="BA74" i="13" s="1"/>
  <c r="AZ74" i="13" a="1"/>
  <c r="AZ74" i="13" s="1"/>
  <c r="AY74" i="13" a="1"/>
  <c r="AY74" i="13" s="1"/>
  <c r="BA366" i="13" a="1"/>
  <c r="BA366" i="13" s="1"/>
  <c r="AZ366" i="13" a="1"/>
  <c r="AZ366" i="13" s="1"/>
  <c r="AY366" i="13" a="1"/>
  <c r="AY366" i="13" s="1"/>
  <c r="BA21" i="13" a="1"/>
  <c r="BA21" i="13" s="1"/>
  <c r="AZ21" i="13" a="1"/>
  <c r="AZ21" i="13" s="1"/>
  <c r="AY21" i="13" a="1"/>
  <c r="AY21" i="13" s="1"/>
  <c r="BA367" i="13" a="1"/>
  <c r="BA367" i="13" s="1"/>
  <c r="AZ367" i="13" a="1"/>
  <c r="AZ367" i="13" s="1"/>
  <c r="AY367" i="13" a="1"/>
  <c r="AY367" i="13" s="1"/>
  <c r="BA52" i="13" a="1"/>
  <c r="BA52" i="13" s="1"/>
  <c r="AZ52" i="13" a="1"/>
  <c r="AZ52" i="13" s="1"/>
  <c r="AY52" i="13" a="1"/>
  <c r="AY52" i="13" s="1"/>
  <c r="BA90" i="13" a="1"/>
  <c r="BA90" i="13" s="1"/>
  <c r="AZ90" i="13" a="1"/>
  <c r="AZ90" i="13" s="1"/>
  <c r="AY90" i="13" a="1"/>
  <c r="AY90" i="13" s="1"/>
  <c r="BA246" i="13" a="1"/>
  <c r="BA246" i="13" s="1"/>
  <c r="AZ246" i="13" a="1"/>
  <c r="AZ246" i="13" s="1"/>
  <c r="AY246" i="13" a="1"/>
  <c r="AY246" i="13" s="1"/>
  <c r="BA404" i="13" a="1"/>
  <c r="BA404" i="13" s="1"/>
  <c r="AZ404" i="13" a="1"/>
  <c r="AZ404" i="13" s="1"/>
  <c r="AY404" i="13" a="1"/>
  <c r="AY404" i="13" s="1"/>
  <c r="BA152" i="13" a="1"/>
  <c r="BA152" i="13" s="1"/>
  <c r="AZ152" i="13" a="1"/>
  <c r="AZ152" i="13" s="1"/>
  <c r="AY152" i="13" a="1"/>
  <c r="AY152" i="13" s="1"/>
  <c r="BA67" i="13" a="1"/>
  <c r="BA67" i="13" s="1"/>
  <c r="AZ67" i="13" a="1"/>
  <c r="AZ67" i="13" s="1"/>
  <c r="AY67" i="13" a="1"/>
  <c r="AY67" i="13" s="1"/>
  <c r="BA155" i="13" a="1"/>
  <c r="BA155" i="13" s="1"/>
  <c r="AZ155" i="13" a="1"/>
  <c r="AZ155" i="13" s="1"/>
  <c r="AY155" i="13" a="1"/>
  <c r="AY155" i="13" s="1"/>
  <c r="BA352" i="13" a="1"/>
  <c r="BA352" i="13" s="1"/>
  <c r="AZ352" i="13" a="1"/>
  <c r="AZ352" i="13" s="1"/>
  <c r="AY352" i="13" a="1"/>
  <c r="AY352" i="13" s="1"/>
  <c r="BA407" i="13" a="1"/>
  <c r="BA407" i="13" s="1"/>
  <c r="AZ407" i="13" a="1"/>
  <c r="AZ407" i="13" s="1"/>
  <c r="AY407" i="13" a="1"/>
  <c r="AY407" i="13" s="1"/>
  <c r="BA383" i="13" a="1"/>
  <c r="BA383" i="13" s="1"/>
  <c r="AZ383" i="13" a="1"/>
  <c r="AZ383" i="13" s="1"/>
  <c r="AY383" i="13" a="1"/>
  <c r="AY383" i="13" s="1"/>
  <c r="BA365" i="13" a="1"/>
  <c r="BA365" i="13" s="1"/>
  <c r="AZ365" i="13" a="1"/>
  <c r="AZ365" i="13" s="1"/>
  <c r="AY365" i="13" a="1"/>
  <c r="AY365" i="13" s="1"/>
  <c r="BA339" i="13" a="1"/>
  <c r="BA339" i="13" s="1"/>
  <c r="AZ339" i="13" a="1"/>
  <c r="AZ339" i="13" s="1"/>
  <c r="AY339" i="13" a="1"/>
  <c r="AY339" i="13" s="1"/>
  <c r="BA66" i="13" a="1"/>
  <c r="BA66" i="13" s="1"/>
  <c r="AZ66" i="13" a="1"/>
  <c r="AZ66" i="13" s="1"/>
  <c r="AY66" i="13" a="1"/>
  <c r="AY66" i="13" s="1"/>
  <c r="BA5" i="13" a="1"/>
  <c r="BA5" i="13" s="1"/>
  <c r="AZ5" i="13" a="1"/>
  <c r="AZ5" i="13" s="1"/>
  <c r="AY5" i="13" a="1"/>
  <c r="AY5" i="13" s="1"/>
  <c r="BA413" i="13" a="1"/>
  <c r="BA413" i="13" s="1"/>
  <c r="AZ413" i="13" a="1"/>
  <c r="AZ413" i="13" s="1"/>
  <c r="AY413" i="13" a="1"/>
  <c r="AY413" i="13" s="1"/>
  <c r="BA40" i="13" a="1"/>
  <c r="BA40" i="13" s="1"/>
  <c r="AZ40" i="13" a="1"/>
  <c r="AZ40" i="13" s="1"/>
  <c r="AY40" i="13" a="1"/>
  <c r="AY40" i="13" s="1"/>
  <c r="BA178" i="13" a="1"/>
  <c r="BA178" i="13" s="1"/>
  <c r="AZ178" i="13" a="1"/>
  <c r="AZ178" i="13" s="1"/>
  <c r="AY178" i="13" a="1"/>
  <c r="AY178" i="13" s="1"/>
  <c r="BA314" i="13" a="1"/>
  <c r="BA314" i="13" s="1"/>
  <c r="AZ314" i="13" a="1"/>
  <c r="AZ314" i="13" s="1"/>
  <c r="AY314" i="13" a="1"/>
  <c r="AY314" i="13" s="1"/>
  <c r="BA395" i="13" a="1"/>
  <c r="BA395" i="13" s="1"/>
  <c r="AZ395" i="13" a="1"/>
  <c r="AZ395" i="13" s="1"/>
  <c r="AY395" i="13" a="1"/>
  <c r="AY395" i="13" s="1"/>
  <c r="BA357" i="13" a="1"/>
  <c r="BA357" i="13" s="1"/>
  <c r="AZ357" i="13" a="1"/>
  <c r="AZ357" i="13" s="1"/>
  <c r="AY357" i="13" a="1"/>
  <c r="AY357" i="13" s="1"/>
  <c r="BA360" i="13" a="1"/>
  <c r="BA360" i="13" s="1"/>
  <c r="AZ360" i="13" a="1"/>
  <c r="AZ360" i="13" s="1"/>
  <c r="AY360" i="13" a="1"/>
  <c r="AY360" i="13" s="1"/>
  <c r="BA166" i="13" a="1"/>
  <c r="BA166" i="13" s="1"/>
  <c r="AZ166" i="13" a="1"/>
  <c r="AZ166" i="13" s="1"/>
  <c r="AY166" i="13" a="1"/>
  <c r="AY166" i="13" s="1"/>
  <c r="BA327" i="13" a="1"/>
  <c r="BA327" i="13" s="1"/>
  <c r="AZ327" i="13" a="1"/>
  <c r="AZ327" i="13" s="1"/>
  <c r="AY327" i="13" a="1"/>
  <c r="AY327" i="13" s="1"/>
  <c r="BA198" i="13" a="1"/>
  <c r="BA198" i="13" s="1"/>
  <c r="AZ198" i="13" a="1"/>
  <c r="AZ198" i="13" s="1"/>
  <c r="AY198" i="13" a="1"/>
  <c r="AY198" i="13" s="1"/>
  <c r="BA258" i="13" a="1"/>
  <c r="BA258" i="13" s="1"/>
  <c r="AZ258" i="13" a="1"/>
  <c r="AZ258" i="13" s="1"/>
  <c r="AY258" i="13" a="1"/>
  <c r="AY258" i="13" s="1"/>
  <c r="BA253" i="13" a="1"/>
  <c r="BA253" i="13" s="1"/>
  <c r="AZ253" i="13" a="1"/>
  <c r="AZ253" i="13" s="1"/>
  <c r="AY253" i="13" a="1"/>
  <c r="AY253" i="13" s="1"/>
  <c r="BA388" i="13" a="1"/>
  <c r="BA388" i="13" s="1"/>
  <c r="AZ388" i="13" a="1"/>
  <c r="AZ388" i="13" s="1"/>
  <c r="AY388" i="13" a="1"/>
  <c r="AY388" i="13" s="1"/>
  <c r="BA33" i="13" a="1"/>
  <c r="BA33" i="13" s="1"/>
  <c r="AZ33" i="13" a="1"/>
  <c r="AZ33" i="13" s="1"/>
  <c r="AY33" i="13" a="1"/>
  <c r="AY33" i="13" s="1"/>
  <c r="BA37" i="13" a="1"/>
  <c r="BA37" i="13" s="1"/>
  <c r="AZ37" i="13" a="1"/>
  <c r="AZ37" i="13" s="1"/>
  <c r="AY37" i="13" a="1"/>
  <c r="AY37" i="13" s="1"/>
  <c r="BA375" i="13" a="1"/>
  <c r="BA375" i="13" s="1"/>
  <c r="AZ375" i="13" a="1"/>
  <c r="AZ375" i="13" s="1"/>
  <c r="AY375" i="13" a="1"/>
  <c r="AY375" i="13" s="1"/>
  <c r="BA41" i="13" a="1"/>
  <c r="BA41" i="13" s="1"/>
  <c r="AZ41" i="13" a="1"/>
  <c r="AZ41" i="13" s="1"/>
  <c r="AY41" i="13" a="1"/>
  <c r="AY41" i="13" s="1"/>
  <c r="BA182" i="13" a="1"/>
  <c r="BA182" i="13" s="1"/>
  <c r="AZ182" i="13" a="1"/>
  <c r="AZ182" i="13" s="1"/>
  <c r="AY182" i="13" a="1"/>
  <c r="AY182" i="13" s="1"/>
  <c r="BA278" i="13" a="1"/>
  <c r="BA278" i="13" s="1"/>
  <c r="AZ278" i="13" a="1"/>
  <c r="AZ278" i="13" s="1"/>
  <c r="AY278" i="13" a="1"/>
  <c r="AY278" i="13" s="1"/>
  <c r="BA338" i="13" a="1"/>
  <c r="BA338" i="13" s="1"/>
  <c r="AZ338" i="13" a="1"/>
  <c r="AZ338" i="13" s="1"/>
  <c r="AY338" i="13" a="1"/>
  <c r="AY338" i="13" s="1"/>
  <c r="BA225" i="13" a="1"/>
  <c r="BA225" i="13" s="1"/>
  <c r="AZ225" i="13" a="1"/>
  <c r="AZ225" i="13" s="1"/>
  <c r="AY225" i="13" a="1"/>
  <c r="AY225" i="13" s="1"/>
  <c r="BA340" i="13" a="1"/>
  <c r="BA340" i="13" s="1"/>
  <c r="AZ340" i="13" a="1"/>
  <c r="AZ340" i="13" s="1"/>
  <c r="AY340" i="13" a="1"/>
  <c r="AY340" i="13" s="1"/>
  <c r="BA88" i="13" a="1"/>
  <c r="BA88" i="13" s="1"/>
  <c r="AZ88" i="13" a="1"/>
  <c r="AZ88" i="13" s="1"/>
  <c r="AY88" i="13" a="1"/>
  <c r="AY88" i="13" s="1"/>
  <c r="BA177" i="13" a="1"/>
  <c r="BA177" i="13" s="1"/>
  <c r="AZ177" i="13" a="1"/>
  <c r="AZ177" i="13" s="1"/>
  <c r="AY177" i="13" a="1"/>
  <c r="AY177" i="13" s="1"/>
  <c r="BA251" i="13" a="1"/>
  <c r="BA251" i="13" s="1"/>
  <c r="AZ251" i="13" a="1"/>
  <c r="AZ251" i="13" s="1"/>
  <c r="AY251" i="13" a="1"/>
  <c r="AY251" i="13" s="1"/>
  <c r="BA411" i="13" a="1"/>
  <c r="BA411" i="13" s="1"/>
  <c r="AZ411" i="13" a="1"/>
  <c r="AZ411" i="13" s="1"/>
  <c r="AY411" i="13" a="1"/>
  <c r="AY411" i="13" s="1"/>
  <c r="BA309" i="13" a="1"/>
  <c r="BA309" i="13" s="1"/>
  <c r="AZ309" i="13" a="1"/>
  <c r="AZ309" i="13" s="1"/>
  <c r="AY309" i="13" a="1"/>
  <c r="AY309" i="13" s="1"/>
  <c r="BA208" i="13" a="1"/>
  <c r="BA208" i="13" s="1"/>
  <c r="AZ208" i="13" a="1"/>
  <c r="AZ208" i="13" s="1"/>
  <c r="AY208" i="13" a="1"/>
  <c r="AY208" i="13" s="1"/>
  <c r="BA224" i="13" a="1"/>
  <c r="BA224" i="13" s="1"/>
  <c r="AZ224" i="13" a="1"/>
  <c r="AZ224" i="13" s="1"/>
  <c r="AY224" i="13" a="1"/>
  <c r="AY224" i="13" s="1"/>
  <c r="BA207" i="13" a="1"/>
  <c r="BA207" i="13" s="1"/>
  <c r="AZ207" i="13" a="1"/>
  <c r="AZ207" i="13" s="1"/>
  <c r="AY207" i="13" a="1"/>
  <c r="AY207" i="13" s="1"/>
  <c r="BA204" i="13" a="1"/>
  <c r="BA204" i="13" s="1"/>
  <c r="AZ204" i="13" a="1"/>
  <c r="AZ204" i="13" s="1"/>
  <c r="AY204" i="13" a="1"/>
  <c r="AY204" i="13" s="1"/>
  <c r="BA127" i="13" a="1"/>
  <c r="BA127" i="13" s="1"/>
  <c r="AZ127" i="13" a="1"/>
  <c r="AZ127" i="13" s="1"/>
  <c r="AY127" i="13" a="1"/>
  <c r="AY127" i="13" s="1"/>
  <c r="BA240" i="13" a="1"/>
  <c r="BA240" i="13" s="1"/>
  <c r="AZ240" i="13" a="1"/>
  <c r="AZ240" i="13" s="1"/>
  <c r="AY240" i="13" a="1"/>
  <c r="AY240" i="13" s="1"/>
  <c r="BA361" i="13" a="1"/>
  <c r="BA361" i="13" s="1"/>
  <c r="AZ361" i="13" a="1"/>
  <c r="AZ361" i="13" s="1"/>
  <c r="AY361" i="13" a="1"/>
  <c r="AY361" i="13" s="1"/>
  <c r="BA209" i="13" a="1"/>
  <c r="BA209" i="13" s="1"/>
  <c r="AZ209" i="13" a="1"/>
  <c r="AZ209" i="13" s="1"/>
  <c r="AY209" i="13" a="1"/>
  <c r="AY209" i="13" s="1"/>
  <c r="BA381" i="13" a="1"/>
  <c r="BA381" i="13" s="1"/>
  <c r="AZ381" i="13" a="1"/>
  <c r="AZ381" i="13" s="1"/>
  <c r="AY381" i="13" a="1"/>
  <c r="AY381" i="13" s="1"/>
  <c r="BA312" i="13" a="1"/>
  <c r="BA312" i="13" s="1"/>
  <c r="AZ312" i="13" a="1"/>
  <c r="AZ312" i="13" s="1"/>
  <c r="AY312" i="13" a="1"/>
  <c r="AY312" i="13" s="1"/>
  <c r="BA35" i="13" a="1"/>
  <c r="BA35" i="13" s="1"/>
  <c r="AZ35" i="13" a="1"/>
  <c r="AZ35" i="13" s="1"/>
  <c r="AY35" i="13" a="1"/>
  <c r="AY35" i="13" s="1"/>
  <c r="BA172" i="13" a="1"/>
  <c r="BA172" i="13" s="1"/>
  <c r="AZ172" i="13" a="1"/>
  <c r="AZ172" i="13" s="1"/>
  <c r="AY172" i="13" a="1"/>
  <c r="AY172" i="13" s="1"/>
  <c r="BA213" i="13" a="1"/>
  <c r="BA213" i="13" s="1"/>
  <c r="AZ213" i="13" a="1"/>
  <c r="AZ213" i="13" s="1"/>
  <c r="AY213" i="13" a="1"/>
  <c r="AY213" i="13" s="1"/>
  <c r="BA252" i="13" a="1"/>
  <c r="BA252" i="13" s="1"/>
  <c r="AZ252" i="13" a="1"/>
  <c r="AZ252" i="13" s="1"/>
  <c r="AY252" i="13" a="1"/>
  <c r="AY252" i="13" s="1"/>
  <c r="BA319" i="13" a="1"/>
  <c r="BA319" i="13" s="1"/>
  <c r="AZ319" i="13" a="1"/>
  <c r="AZ319" i="13" s="1"/>
  <c r="AY319" i="13" a="1"/>
  <c r="AY319" i="13" s="1"/>
  <c r="BA59" i="13" a="1"/>
  <c r="BA59" i="13" s="1"/>
  <c r="AZ59" i="13" a="1"/>
  <c r="AZ59" i="13" s="1"/>
  <c r="AY59" i="13" a="1"/>
  <c r="AY59" i="13" s="1"/>
  <c r="BA247" i="13" a="1"/>
  <c r="BA247" i="13" s="1"/>
  <c r="AZ247" i="13" a="1"/>
  <c r="AZ247" i="13" s="1"/>
  <c r="AY247" i="13" a="1"/>
  <c r="AY247" i="13" s="1"/>
  <c r="BA297" i="13" a="1"/>
  <c r="BA297" i="13" s="1"/>
  <c r="AZ297" i="13" a="1"/>
  <c r="AZ297" i="13" s="1"/>
  <c r="AY297" i="13" a="1"/>
  <c r="AY297" i="13" s="1"/>
  <c r="BA372" i="13" a="1"/>
  <c r="BA372" i="13" s="1"/>
  <c r="AZ372" i="13" a="1"/>
  <c r="AZ372" i="13" s="1"/>
  <c r="AY372" i="13" a="1"/>
  <c r="AY372" i="13" s="1"/>
  <c r="BA200" i="13" a="1"/>
  <c r="BA200" i="13" s="1"/>
  <c r="AZ200" i="13" a="1"/>
  <c r="AZ200" i="13" s="1"/>
  <c r="AY200" i="13" a="1"/>
  <c r="AY200" i="13" s="1"/>
  <c r="BA93" i="13" a="1"/>
  <c r="BA93" i="13" s="1"/>
  <c r="AZ93" i="13" a="1"/>
  <c r="AZ93" i="13" s="1"/>
  <c r="AY93" i="13" a="1"/>
  <c r="AY93" i="13" s="1"/>
  <c r="BA270" i="13" a="1"/>
  <c r="BA270" i="13" s="1"/>
  <c r="AZ270" i="13" a="1"/>
  <c r="AZ270" i="13" s="1"/>
  <c r="AY270" i="13" a="1"/>
  <c r="AY270" i="13" s="1"/>
  <c r="BA324" i="13" a="1"/>
  <c r="BA324" i="13" s="1"/>
  <c r="AZ324" i="13" a="1"/>
  <c r="AZ324" i="13" s="1"/>
  <c r="AY324" i="13" a="1"/>
  <c r="AY324" i="13" s="1"/>
  <c r="BA359" i="13" a="1"/>
  <c r="BA359" i="13" s="1"/>
  <c r="AZ359" i="13" a="1"/>
  <c r="AZ359" i="13" s="1"/>
  <c r="AY359" i="13" a="1"/>
  <c r="AY359" i="13" s="1"/>
  <c r="BA255" i="13" a="1"/>
  <c r="BA255" i="13" s="1"/>
  <c r="AZ255" i="13" a="1"/>
  <c r="AZ255" i="13" s="1"/>
  <c r="AY255" i="13" a="1"/>
  <c r="AY255" i="13" s="1"/>
  <c r="BA303" i="13" a="1"/>
  <c r="BA303" i="13" s="1"/>
  <c r="AZ303" i="13" a="1"/>
  <c r="AZ303" i="13" s="1"/>
  <c r="AY303" i="13" a="1"/>
  <c r="AY303" i="13" s="1"/>
  <c r="BA126" i="13" a="1"/>
  <c r="BA126" i="13" s="1"/>
  <c r="AZ126" i="13" a="1"/>
  <c r="AZ126" i="13" s="1"/>
  <c r="AY126" i="13" a="1"/>
  <c r="AY126" i="13" s="1"/>
  <c r="BA302" i="13" a="1"/>
  <c r="BA302" i="13" s="1"/>
  <c r="AZ302" i="13" a="1"/>
  <c r="AZ302" i="13" s="1"/>
  <c r="AY302" i="13" a="1"/>
  <c r="AY302" i="13" s="1"/>
  <c r="BA180" i="13" a="1"/>
  <c r="BA180" i="13" s="1"/>
  <c r="AZ180" i="13" a="1"/>
  <c r="AZ180" i="13" s="1"/>
  <c r="AY180" i="13" a="1"/>
  <c r="AY180" i="13" s="1"/>
  <c r="BA38" i="13" a="1"/>
  <c r="BA38" i="13" s="1"/>
  <c r="AZ38" i="13" a="1"/>
  <c r="AZ38" i="13" s="1"/>
  <c r="AY38" i="13" a="1"/>
  <c r="AY38" i="13" s="1"/>
  <c r="BA70" i="13" a="1"/>
  <c r="BA70" i="13" s="1"/>
  <c r="AZ70" i="13" a="1"/>
  <c r="AZ70" i="13" s="1"/>
  <c r="AY70" i="13" a="1"/>
  <c r="AY70" i="13" s="1"/>
  <c r="BA261" i="13" a="1"/>
  <c r="BA261" i="13" s="1"/>
  <c r="AZ261" i="13" a="1"/>
  <c r="AZ261" i="13" s="1"/>
  <c r="AY261" i="13" a="1"/>
  <c r="AY261" i="13" s="1"/>
  <c r="BA57" i="13" a="1"/>
  <c r="BA57" i="13" s="1"/>
  <c r="AZ57" i="13" a="1"/>
  <c r="AZ57" i="13" s="1"/>
  <c r="AY57" i="13" a="1"/>
  <c r="AY57" i="13" s="1"/>
  <c r="BA12" i="13" a="1"/>
  <c r="BA12" i="13" s="1"/>
  <c r="AZ12" i="13" a="1"/>
  <c r="AZ12" i="13" s="1"/>
  <c r="AY12" i="13" a="1"/>
  <c r="AY12" i="13" s="1"/>
  <c r="BA13" i="13" a="1"/>
  <c r="BA13" i="13" s="1"/>
  <c r="AZ13" i="13" a="1"/>
  <c r="AZ13" i="13" s="1"/>
  <c r="AY13" i="13" a="1"/>
  <c r="AY13" i="13" s="1"/>
  <c r="BA169" i="13" a="1"/>
  <c r="BA169" i="13" s="1"/>
  <c r="AZ169" i="13" a="1"/>
  <c r="AZ169" i="13" s="1"/>
  <c r="AY169" i="13" a="1"/>
  <c r="AY169" i="13" s="1"/>
  <c r="BA281" i="13" a="1"/>
  <c r="BA281" i="13" s="1"/>
  <c r="AZ281" i="13" a="1"/>
  <c r="AZ281" i="13" s="1"/>
  <c r="AY281" i="13" a="1"/>
  <c r="AY281" i="13" s="1"/>
  <c r="BA39" i="13" a="1"/>
  <c r="BA39" i="13" s="1"/>
  <c r="AZ39" i="13" a="1"/>
  <c r="AZ39" i="13" s="1"/>
  <c r="AY39" i="13" a="1"/>
  <c r="AY39" i="13" s="1"/>
  <c r="BA380" i="13" a="1"/>
  <c r="BA380" i="13" s="1"/>
  <c r="AZ380" i="13" a="1"/>
  <c r="AZ380" i="13" s="1"/>
  <c r="AY380" i="13" a="1"/>
  <c r="AY380" i="13" s="1"/>
  <c r="BA125" i="13" a="1"/>
  <c r="BA125" i="13" s="1"/>
  <c r="AZ125" i="13" a="1"/>
  <c r="AZ125" i="13" s="1"/>
  <c r="AY125" i="13" a="1"/>
  <c r="AY125" i="13" s="1"/>
  <c r="BA24" i="13" a="1"/>
  <c r="BA24" i="13" s="1"/>
  <c r="AZ24" i="13" a="1"/>
  <c r="AZ24" i="13" s="1"/>
  <c r="AY24" i="13" a="1"/>
  <c r="AY24" i="13" s="1"/>
  <c r="BA28" i="13" a="1"/>
  <c r="BA28" i="13" s="1"/>
  <c r="AZ28" i="13" a="1"/>
  <c r="AZ28" i="13" s="1"/>
  <c r="AY28" i="13" a="1"/>
  <c r="AY28" i="13" s="1"/>
  <c r="BA378" i="13" a="1"/>
  <c r="BA378" i="13" s="1"/>
  <c r="AZ378" i="13" a="1"/>
  <c r="AZ378" i="13" s="1"/>
  <c r="AY378" i="13" a="1"/>
  <c r="AY378" i="13" s="1"/>
  <c r="BA53" i="13" a="1"/>
  <c r="BA53" i="13" s="1"/>
  <c r="AZ53" i="13" a="1"/>
  <c r="AZ53" i="13" s="1"/>
  <c r="AY53" i="13" a="1"/>
  <c r="AY53" i="13" s="1"/>
  <c r="BA268" i="13" a="1"/>
  <c r="BA268" i="13" s="1"/>
  <c r="AZ268" i="13" a="1"/>
  <c r="AZ268" i="13" s="1"/>
  <c r="AY268" i="13" a="1"/>
  <c r="AY268" i="13" s="1"/>
  <c r="BA63" i="13" a="1"/>
  <c r="BA63" i="13" s="1"/>
  <c r="AZ63" i="13" a="1"/>
  <c r="AZ63" i="13" s="1"/>
  <c r="AY63" i="13" a="1"/>
  <c r="AY63" i="13" s="1"/>
  <c r="BA50" i="13" a="1"/>
  <c r="BA50" i="13" s="1"/>
  <c r="AZ50" i="13" a="1"/>
  <c r="AZ50" i="13" s="1"/>
  <c r="AY50" i="13" a="1"/>
  <c r="AY50" i="13" s="1"/>
  <c r="BA348" i="13" a="1"/>
  <c r="BA348" i="13" s="1"/>
  <c r="AZ348" i="13" a="1"/>
  <c r="AZ348" i="13" s="1"/>
  <c r="AY348" i="13" a="1"/>
  <c r="AY348" i="13" s="1"/>
  <c r="BA179" i="13" a="1"/>
  <c r="BA179" i="13" s="1"/>
  <c r="AZ179" i="13" a="1"/>
  <c r="AZ179" i="13" s="1"/>
  <c r="AY179" i="13" a="1"/>
  <c r="AY179" i="13" s="1"/>
  <c r="BA113" i="13" a="1"/>
  <c r="BA113" i="13" s="1"/>
  <c r="AZ113" i="13" a="1"/>
  <c r="AZ113" i="13" s="1"/>
  <c r="AY113" i="13" a="1"/>
  <c r="AY113" i="13" s="1"/>
  <c r="BA144" i="13" a="1"/>
  <c r="BA144" i="13" s="1"/>
  <c r="AZ144" i="13" a="1"/>
  <c r="AZ144" i="13" s="1"/>
  <c r="AY144" i="13" a="1"/>
  <c r="AY144" i="13" s="1"/>
  <c r="BA181" i="13" a="1"/>
  <c r="BA181" i="13" s="1"/>
  <c r="AZ181" i="13" a="1"/>
  <c r="AZ181" i="13" s="1"/>
  <c r="AY181" i="13" a="1"/>
  <c r="AY181" i="13" s="1"/>
  <c r="BA167" i="13" a="1"/>
  <c r="BA167" i="13" s="1"/>
  <c r="AZ167" i="13" a="1"/>
  <c r="AZ167" i="13" s="1"/>
  <c r="AY167" i="13" a="1"/>
  <c r="AY167" i="13" s="1"/>
  <c r="BA415" i="13" a="1"/>
  <c r="BA415" i="13" s="1"/>
  <c r="AZ415" i="13" a="1"/>
  <c r="AZ415" i="13" s="1"/>
  <c r="AY415" i="13" a="1"/>
  <c r="AY415" i="13" s="1"/>
  <c r="BA138" i="13" a="1"/>
  <c r="BA138" i="13" s="1"/>
  <c r="AZ138" i="13" a="1"/>
  <c r="AZ138" i="13" s="1"/>
  <c r="AY138" i="13" a="1"/>
  <c r="AY138" i="13" s="1"/>
  <c r="BA212" i="13" a="1"/>
  <c r="BA212" i="13" s="1"/>
  <c r="AZ212" i="13" a="1"/>
  <c r="AZ212" i="13" s="1"/>
  <c r="AY212" i="13" a="1"/>
  <c r="AY212" i="13" s="1"/>
  <c r="BA97" i="13" a="1"/>
  <c r="BA97" i="13" s="1"/>
  <c r="AZ97" i="13" a="1"/>
  <c r="AZ97" i="13" s="1"/>
  <c r="AY97" i="13" a="1"/>
  <c r="AY97" i="13" s="1"/>
  <c r="BA290" i="13" a="1"/>
  <c r="BA290" i="13" s="1"/>
  <c r="AZ290" i="13" a="1"/>
  <c r="AZ290" i="13" s="1"/>
  <c r="AY290" i="13" a="1"/>
  <c r="AY290" i="13" s="1"/>
  <c r="BA210" i="13" a="1"/>
  <c r="BA210" i="13" s="1"/>
  <c r="AZ210" i="13" a="1"/>
  <c r="AZ210" i="13" s="1"/>
  <c r="AY210" i="13" a="1"/>
  <c r="AY210" i="13" s="1"/>
  <c r="BA394" i="13" a="1"/>
  <c r="BA394" i="13" s="1"/>
  <c r="AZ394" i="13" a="1"/>
  <c r="AZ394" i="13" s="1"/>
  <c r="AY394" i="13" a="1"/>
  <c r="AY394" i="13" s="1"/>
  <c r="BA140" i="13" a="1"/>
  <c r="BA140" i="13" s="1"/>
  <c r="AZ140" i="13" a="1"/>
  <c r="AZ140" i="13" s="1"/>
  <c r="AY140" i="13" a="1"/>
  <c r="AY140" i="13" s="1"/>
  <c r="BA320" i="13" a="1"/>
  <c r="BA320" i="13" s="1"/>
  <c r="AZ320" i="13" a="1"/>
  <c r="AZ320" i="13" s="1"/>
  <c r="AY320" i="13" a="1"/>
  <c r="AY320" i="13" s="1"/>
  <c r="BA143" i="13" a="1"/>
  <c r="BA143" i="13" s="1"/>
  <c r="AZ143" i="13" a="1"/>
  <c r="AZ143" i="13" s="1"/>
  <c r="AY143" i="13" a="1"/>
  <c r="AY143" i="13" s="1"/>
  <c r="BA115" i="13" a="1"/>
  <c r="BA115" i="13" s="1"/>
  <c r="AZ115" i="13" a="1"/>
  <c r="AZ115" i="13" s="1"/>
  <c r="AY115" i="13" a="1"/>
  <c r="AY115" i="13" s="1"/>
  <c r="BA94" i="13" a="1"/>
  <c r="BA94" i="13" s="1"/>
  <c r="AZ94" i="13" a="1"/>
  <c r="AZ94" i="13" s="1"/>
  <c r="AY94" i="13" a="1"/>
  <c r="AY94" i="13" s="1"/>
  <c r="BA289" i="13" a="1"/>
  <c r="BA289" i="13" s="1"/>
  <c r="AZ289" i="13" a="1"/>
  <c r="AZ289" i="13" s="1"/>
  <c r="AY289" i="13" a="1"/>
  <c r="AY289" i="13" s="1"/>
  <c r="BA199" i="13" a="1"/>
  <c r="BA199" i="13" s="1"/>
  <c r="AZ199" i="13" a="1"/>
  <c r="AZ199" i="13" s="1"/>
  <c r="AY199" i="13" a="1"/>
  <c r="AY199" i="13" s="1"/>
  <c r="BA412" i="13" a="1"/>
  <c r="BA412" i="13" s="1"/>
  <c r="AZ412" i="13" a="1"/>
  <c r="AZ412" i="13" s="1"/>
  <c r="AY412" i="13" a="1"/>
  <c r="AY412" i="13" s="1"/>
  <c r="BA175" i="13" a="1"/>
  <c r="BA175" i="13" s="1"/>
  <c r="AZ175" i="13" a="1"/>
  <c r="AZ175" i="13" s="1"/>
  <c r="AY175" i="13" a="1"/>
  <c r="AY175" i="13" s="1"/>
  <c r="BA6" i="13" a="1"/>
  <c r="BA6" i="13" s="1"/>
  <c r="AZ6" i="13" a="1"/>
  <c r="AZ6" i="13" s="1"/>
  <c r="AY6" i="13" a="1"/>
  <c r="AY6" i="13" s="1"/>
  <c r="BA3" i="13" a="1"/>
  <c r="BA3" i="13" s="1"/>
  <c r="AZ3" i="13" a="1"/>
  <c r="AZ3" i="13" s="1"/>
  <c r="AY3" i="13" a="1"/>
  <c r="AY3" i="13" s="1"/>
  <c r="BA62" i="13" a="1"/>
  <c r="BA62" i="13" s="1"/>
  <c r="AZ62" i="13" a="1"/>
  <c r="AZ62" i="13" s="1"/>
  <c r="AY62" i="13" a="1"/>
  <c r="AY62" i="13" s="1"/>
  <c r="BA206" i="13" a="1"/>
  <c r="BA206" i="13" s="1"/>
  <c r="AZ206" i="13" a="1"/>
  <c r="AZ206" i="13" s="1"/>
  <c r="AY206" i="13" a="1"/>
  <c r="AY206" i="13" s="1"/>
  <c r="BA389" i="13" a="1"/>
  <c r="BA389" i="13" s="1"/>
  <c r="AZ389" i="13" a="1"/>
  <c r="AZ389" i="13" s="1"/>
  <c r="AY389" i="13" a="1"/>
  <c r="AY389" i="13" s="1"/>
  <c r="BA379" i="13" a="1"/>
  <c r="BA379" i="13" s="1"/>
  <c r="AZ379" i="13" a="1"/>
  <c r="AZ379" i="13" s="1"/>
  <c r="AY379" i="13" a="1"/>
  <c r="AY379" i="13" s="1"/>
  <c r="BA160" i="13" a="1"/>
  <c r="BA160" i="13" s="1"/>
  <c r="AZ160" i="13" a="1"/>
  <c r="AZ160" i="13" s="1"/>
  <c r="AY160" i="13" a="1"/>
  <c r="AY160" i="13" s="1"/>
  <c r="BA296" i="13" a="1"/>
  <c r="BA296" i="13" s="1"/>
  <c r="AZ296" i="13" a="1"/>
  <c r="AZ296" i="13" s="1"/>
  <c r="AY296" i="13" a="1"/>
  <c r="AY296" i="13" s="1"/>
  <c r="BA387" i="13" a="1"/>
  <c r="BA387" i="13" s="1"/>
  <c r="AZ387" i="13" a="1"/>
  <c r="AZ387" i="13" s="1"/>
  <c r="AY387" i="13" a="1"/>
  <c r="AY387" i="13" s="1"/>
  <c r="BA326" i="13" a="1"/>
  <c r="BA326" i="13" s="1"/>
  <c r="AZ326" i="13" a="1"/>
  <c r="AZ326" i="13" s="1"/>
  <c r="AY326" i="13" a="1"/>
  <c r="AY326" i="13" s="1"/>
  <c r="BA23" i="13" a="1"/>
  <c r="BA23" i="13" s="1"/>
  <c r="AZ23" i="13" a="1"/>
  <c r="AZ23" i="13" s="1"/>
  <c r="AY23" i="13" a="1"/>
  <c r="AY23" i="13" s="1"/>
  <c r="BA311" i="13" a="1"/>
  <c r="BA311" i="13" s="1"/>
  <c r="AZ311" i="13" a="1"/>
  <c r="AZ311" i="13" s="1"/>
  <c r="AY311" i="13" a="1"/>
  <c r="AY311" i="13" s="1"/>
  <c r="BA269" i="13" a="1"/>
  <c r="BA269" i="13" s="1"/>
  <c r="AZ269" i="13" a="1"/>
  <c r="AZ269" i="13" s="1"/>
  <c r="AY269" i="13" a="1"/>
  <c r="AY269" i="13" s="1"/>
  <c r="BA254" i="13" a="1"/>
  <c r="BA254" i="13" s="1"/>
  <c r="AZ254" i="13" a="1"/>
  <c r="AZ254" i="13" s="1"/>
  <c r="AY254" i="13" a="1"/>
  <c r="AY254" i="13" s="1"/>
  <c r="BA250" i="13" a="1"/>
  <c r="BA250" i="13" s="1"/>
  <c r="AZ250" i="13" a="1"/>
  <c r="AZ250" i="13" s="1"/>
  <c r="AY250" i="13" a="1"/>
  <c r="AY250" i="13" s="1"/>
  <c r="BA161" i="13" a="1"/>
  <c r="BA161" i="13" s="1"/>
  <c r="AZ161" i="13" a="1"/>
  <c r="AZ161" i="13" s="1"/>
  <c r="AY161" i="13" a="1"/>
  <c r="AY161" i="13" s="1"/>
  <c r="BA153" i="13" a="1"/>
  <c r="BA153" i="13" s="1"/>
  <c r="AZ153" i="13" a="1"/>
  <c r="AZ153" i="13" s="1"/>
  <c r="AY153" i="13" a="1"/>
  <c r="AY153" i="13" s="1"/>
  <c r="BA44" i="13" a="1"/>
  <c r="BA44" i="13" s="1"/>
  <c r="AZ44" i="13" a="1"/>
  <c r="AZ44" i="13" s="1"/>
  <c r="AY44" i="13" a="1"/>
  <c r="AY44" i="13" s="1"/>
  <c r="BA397" i="13" a="1"/>
  <c r="BA397" i="13" s="1"/>
  <c r="AZ397" i="13" a="1"/>
  <c r="AZ397" i="13" s="1"/>
  <c r="AY397" i="13" a="1"/>
  <c r="AY397" i="13" s="1"/>
  <c r="BA196" i="13" a="1"/>
  <c r="BA196" i="13" s="1"/>
  <c r="AZ196" i="13" a="1"/>
  <c r="AZ196" i="13" s="1"/>
  <c r="AY196" i="13" a="1"/>
  <c r="AY196" i="13" s="1"/>
  <c r="BA101" i="13" a="1"/>
  <c r="BA101" i="13" s="1"/>
  <c r="AZ101" i="13" a="1"/>
  <c r="AZ101" i="13" s="1"/>
  <c r="AY101" i="13" a="1"/>
  <c r="AY101" i="13" s="1"/>
  <c r="BA237" i="13" a="1"/>
  <c r="BA237" i="13" s="1"/>
  <c r="AZ237" i="13" a="1"/>
  <c r="AZ237" i="13" s="1"/>
  <c r="AY237" i="13" a="1"/>
  <c r="AY237" i="13" s="1"/>
  <c r="BA332" i="13" a="1"/>
  <c r="BA332" i="13" s="1"/>
  <c r="AZ332" i="13" a="1"/>
  <c r="AZ332" i="13" s="1"/>
  <c r="AY332" i="13" a="1"/>
  <c r="AY332" i="13" s="1"/>
  <c r="BA347" i="13" a="1"/>
  <c r="BA347" i="13" s="1"/>
  <c r="AZ347" i="13" a="1"/>
  <c r="AZ347" i="13" s="1"/>
  <c r="AY347" i="13" a="1"/>
  <c r="AY347" i="13" s="1"/>
  <c r="BA238" i="13" a="1"/>
  <c r="BA238" i="13" s="1"/>
  <c r="AZ238" i="13" a="1"/>
  <c r="AZ238" i="13" s="1"/>
  <c r="AY238" i="13" a="1"/>
  <c r="AY238" i="13" s="1"/>
  <c r="BA31" i="13" a="1"/>
  <c r="BA31" i="13" s="1"/>
  <c r="AZ31" i="13" a="1"/>
  <c r="AZ31" i="13" s="1"/>
  <c r="AY31" i="13" a="1"/>
  <c r="AY31" i="13" s="1"/>
  <c r="BA275" i="13" a="1"/>
  <c r="BA275" i="13" s="1"/>
  <c r="AZ275" i="13" a="1"/>
  <c r="AZ275" i="13" s="1"/>
  <c r="AY275" i="13" a="1"/>
  <c r="AY275" i="13" s="1"/>
  <c r="BA211" i="13" a="1"/>
  <c r="BA211" i="13" s="1"/>
  <c r="AZ211" i="13" a="1"/>
  <c r="AZ211" i="13" s="1"/>
  <c r="AY211" i="13" a="1"/>
  <c r="AY211" i="13" s="1"/>
  <c r="BA304" i="13" a="1"/>
  <c r="BA304" i="13" s="1"/>
  <c r="AZ304" i="13" a="1"/>
  <c r="AZ304" i="13" s="1"/>
  <c r="AY304" i="13" a="1"/>
  <c r="AY304" i="13" s="1"/>
  <c r="BA201" i="13" a="1"/>
  <c r="BA201" i="13" s="1"/>
  <c r="AZ201" i="13" a="1"/>
  <c r="AZ201" i="13" s="1"/>
  <c r="AY201" i="13" a="1"/>
  <c r="AY201" i="13" s="1"/>
  <c r="BA346" i="13" a="1"/>
  <c r="BA346" i="13" s="1"/>
  <c r="AZ346" i="13" a="1"/>
  <c r="AZ346" i="13" s="1"/>
  <c r="AY346" i="13" a="1"/>
  <c r="AY346" i="13" s="1"/>
  <c r="BA313" i="13" a="1"/>
  <c r="BA313" i="13" s="1"/>
  <c r="AZ313" i="13" a="1"/>
  <c r="AZ313" i="13" s="1"/>
  <c r="AY313" i="13" a="1"/>
  <c r="AY313" i="13" s="1"/>
  <c r="BA75" i="13" a="1"/>
  <c r="BA75" i="13" s="1"/>
  <c r="AZ75" i="13" a="1"/>
  <c r="AZ75" i="13" s="1"/>
  <c r="AY75" i="13" a="1"/>
  <c r="AY75" i="13" s="1"/>
  <c r="BA232" i="13" a="1"/>
  <c r="BA232" i="13" s="1"/>
  <c r="AZ232" i="13" a="1"/>
  <c r="AZ232" i="13" s="1"/>
  <c r="AY232" i="13" a="1"/>
  <c r="AY232" i="13" s="1"/>
  <c r="BA112" i="13" a="1"/>
  <c r="BA112" i="13" s="1"/>
  <c r="AZ112" i="13" a="1"/>
  <c r="AZ112" i="13" s="1"/>
  <c r="AY112" i="13" a="1"/>
  <c r="AY112" i="13" s="1"/>
  <c r="BA306" i="13" a="1"/>
  <c r="BA306" i="13" s="1"/>
  <c r="AZ306" i="13" a="1"/>
  <c r="AZ306" i="13" s="1"/>
  <c r="AY306" i="13" a="1"/>
  <c r="AY306" i="13" s="1"/>
  <c r="BA280" i="13" a="1"/>
  <c r="BA280" i="13" s="1"/>
  <c r="AZ280" i="13" a="1"/>
  <c r="AZ280" i="13" s="1"/>
  <c r="AY280" i="13" a="1"/>
  <c r="AY280" i="13" s="1"/>
  <c r="BA56" i="13" a="1"/>
  <c r="BA56" i="13" s="1"/>
  <c r="AZ56" i="13" a="1"/>
  <c r="AZ56" i="13" s="1"/>
  <c r="AY56" i="13" a="1"/>
  <c r="AY56" i="13" s="1"/>
  <c r="BA328" i="13" a="1"/>
  <c r="BA328" i="13" s="1"/>
  <c r="AZ328" i="13" a="1"/>
  <c r="AZ328" i="13" s="1"/>
  <c r="AY328" i="13" a="1"/>
  <c r="AY328" i="13" s="1"/>
  <c r="BA114" i="13" a="1"/>
  <c r="BA114" i="13" s="1"/>
  <c r="AZ114" i="13" a="1"/>
  <c r="AZ114" i="13" s="1"/>
  <c r="AY114" i="13" a="1"/>
  <c r="AY114" i="13" s="1"/>
  <c r="BA396" i="13" a="1"/>
  <c r="BA396" i="13" s="1"/>
  <c r="AZ396" i="13" a="1"/>
  <c r="AZ396" i="13" s="1"/>
  <c r="AY396" i="13" a="1"/>
  <c r="AY396" i="13" s="1"/>
  <c r="BA106" i="13" a="1"/>
  <c r="BA106" i="13" s="1"/>
  <c r="AZ106" i="13" a="1"/>
  <c r="AZ106" i="13" s="1"/>
  <c r="AY106" i="13" a="1"/>
  <c r="AY106" i="13" s="1"/>
  <c r="BA165" i="13" a="1"/>
  <c r="BA165" i="13" s="1"/>
  <c r="AZ165" i="13" a="1"/>
  <c r="AZ165" i="13" s="1"/>
  <c r="AY165" i="13" a="1"/>
  <c r="AY165" i="13" s="1"/>
  <c r="BA371" i="13" a="1"/>
  <c r="BA371" i="13" s="1"/>
  <c r="AZ371" i="13" a="1"/>
  <c r="AZ371" i="13" s="1"/>
  <c r="AY371" i="13" a="1"/>
  <c r="AY371" i="13" s="1"/>
  <c r="BA264" i="13" a="1"/>
  <c r="BA264" i="13" s="1"/>
  <c r="AZ264" i="13" a="1"/>
  <c r="AZ264" i="13" s="1"/>
  <c r="AY264" i="13" a="1"/>
  <c r="AY264" i="13" s="1"/>
  <c r="BA99" i="13" a="1"/>
  <c r="BA99" i="13" s="1"/>
  <c r="AZ99" i="13" a="1"/>
  <c r="AZ99" i="13" s="1"/>
  <c r="AY99" i="13" a="1"/>
  <c r="AY99" i="13" s="1"/>
  <c r="BA354" i="13" a="1"/>
  <c r="BA354" i="13" s="1"/>
  <c r="AZ354" i="13" a="1"/>
  <c r="AZ354" i="13" s="1"/>
  <c r="AY354" i="13" a="1"/>
  <c r="AY354" i="13" s="1"/>
  <c r="BA32" i="13" a="1"/>
  <c r="BA32" i="13" s="1"/>
  <c r="AZ32" i="13" a="1"/>
  <c r="AZ32" i="13" s="1"/>
  <c r="AY32" i="13" a="1"/>
  <c r="AY32" i="13" s="1"/>
  <c r="BA305" i="13" a="1"/>
  <c r="BA305" i="13" s="1"/>
  <c r="AZ305" i="13" a="1"/>
  <c r="AZ305" i="13" s="1"/>
  <c r="AY305" i="13" a="1"/>
  <c r="AY305" i="13" s="1"/>
  <c r="BA8" i="13" a="1"/>
  <c r="BA8" i="13" s="1"/>
  <c r="AZ8" i="13" a="1"/>
  <c r="AZ8" i="13" s="1"/>
  <c r="AY8" i="13" a="1"/>
  <c r="AY8" i="13" s="1"/>
  <c r="BA46" i="13" a="1"/>
  <c r="BA46" i="13" s="1"/>
  <c r="AZ46" i="13" a="1"/>
  <c r="AZ46" i="13" s="1"/>
  <c r="AY46" i="13" a="1"/>
  <c r="AY46" i="13" s="1"/>
  <c r="BA392" i="13" a="1"/>
  <c r="BA392" i="13" s="1"/>
  <c r="AZ392" i="13" a="1"/>
  <c r="AZ392" i="13" s="1"/>
  <c r="AY392" i="13" a="1"/>
  <c r="AY392" i="13" s="1"/>
  <c r="BA317" i="13" a="1"/>
  <c r="BA317" i="13" s="1"/>
  <c r="AZ317" i="13" a="1"/>
  <c r="AZ317" i="13" s="1"/>
  <c r="AY317" i="13" a="1"/>
  <c r="AY317" i="13" s="1"/>
  <c r="BA295" i="13" a="1"/>
  <c r="BA295" i="13" s="1"/>
  <c r="AZ295" i="13" a="1"/>
  <c r="AZ295" i="13" s="1"/>
  <c r="AY295" i="13" a="1"/>
  <c r="AY295" i="13" s="1"/>
  <c r="BA219" i="13" a="1"/>
  <c r="BA219" i="13" s="1"/>
  <c r="AZ219" i="13" a="1"/>
  <c r="AZ219" i="13" s="1"/>
  <c r="AY219" i="13" a="1"/>
  <c r="AY219" i="13" s="1"/>
  <c r="BA356" i="13" a="1"/>
  <c r="BA356" i="13" s="1"/>
  <c r="AZ356" i="13" a="1"/>
  <c r="AZ356" i="13" s="1"/>
  <c r="AY356" i="13" a="1"/>
  <c r="AY356" i="13" s="1"/>
  <c r="BA69" i="13" a="1"/>
  <c r="BA69" i="13" s="1"/>
  <c r="AZ69" i="13" a="1"/>
  <c r="AZ69" i="13" s="1"/>
  <c r="AY69" i="13" a="1"/>
  <c r="AY69" i="13" s="1"/>
  <c r="BA244" i="13" a="1"/>
  <c r="BA244" i="13" s="1"/>
  <c r="AZ244" i="13" a="1"/>
  <c r="AZ244" i="13" s="1"/>
  <c r="AY244" i="13" a="1"/>
  <c r="AY244" i="13" s="1"/>
  <c r="BA186" i="13" a="1"/>
  <c r="BA186" i="13" s="1"/>
  <c r="AZ186" i="13" a="1"/>
  <c r="AZ186" i="13" s="1"/>
  <c r="AY186" i="13" a="1"/>
  <c r="AY186" i="13" s="1"/>
  <c r="BA368" i="13" a="1"/>
  <c r="BA368" i="13" s="1"/>
  <c r="AZ368" i="13" a="1"/>
  <c r="AZ368" i="13" s="1"/>
  <c r="AY368" i="13" a="1"/>
  <c r="AY368" i="13" s="1"/>
  <c r="BA265" i="13" a="1"/>
  <c r="BA265" i="13" s="1"/>
  <c r="AZ265" i="13" a="1"/>
  <c r="AZ265" i="13" s="1"/>
  <c r="AY265" i="13" a="1"/>
  <c r="AY265" i="13" s="1"/>
  <c r="BA87" i="13" a="1"/>
  <c r="BA87" i="13" s="1"/>
  <c r="AZ87" i="13" a="1"/>
  <c r="AZ87" i="13" s="1"/>
  <c r="AY87" i="13" a="1"/>
  <c r="AY87" i="13" s="1"/>
  <c r="BA288" i="13" a="1"/>
  <c r="BA288" i="13" s="1"/>
  <c r="AZ288" i="13" a="1"/>
  <c r="AZ288" i="13" s="1"/>
  <c r="AY288" i="13" a="1"/>
  <c r="AY288" i="13" s="1"/>
  <c r="BA7" i="13" a="1"/>
  <c r="BA7" i="13" s="1"/>
  <c r="AZ7" i="13" a="1"/>
  <c r="AZ7" i="13" s="1"/>
  <c r="AY7" i="13" a="1"/>
  <c r="AY7" i="13" s="1"/>
  <c r="BA215" i="13" a="1"/>
  <c r="BA215" i="13" s="1"/>
  <c r="AZ215" i="13" a="1"/>
  <c r="AZ215" i="13" s="1"/>
  <c r="AY215" i="13" a="1"/>
  <c r="AY215" i="13" s="1"/>
  <c r="BA301" i="13" a="1"/>
  <c r="BA301" i="13" s="1"/>
  <c r="AZ301" i="13" a="1"/>
  <c r="AZ301" i="13" s="1"/>
  <c r="AY301" i="13" a="1"/>
  <c r="AY301" i="13" s="1"/>
  <c r="BA337" i="13" a="1"/>
  <c r="BA337" i="13" s="1"/>
  <c r="AZ337" i="13" a="1"/>
  <c r="AZ337" i="13" s="1"/>
  <c r="AY337" i="13" a="1"/>
  <c r="AY337" i="13" s="1"/>
  <c r="BA341" i="13" a="1"/>
  <c r="BA341" i="13" s="1"/>
  <c r="AZ341" i="13" a="1"/>
  <c r="AZ341" i="13" s="1"/>
  <c r="AY341" i="13" a="1"/>
  <c r="AY341" i="13" s="1"/>
  <c r="BA187" i="13" a="1"/>
  <c r="BA187" i="13" s="1"/>
  <c r="AZ187" i="13" a="1"/>
  <c r="AZ187" i="13" s="1"/>
  <c r="AY187" i="13" a="1"/>
  <c r="AY187" i="13" s="1"/>
  <c r="BA386" i="13" a="1"/>
  <c r="BA386" i="13" s="1"/>
  <c r="AZ386" i="13" a="1"/>
  <c r="AZ386" i="13" s="1"/>
  <c r="AY386" i="13" a="1"/>
  <c r="AY386" i="13" s="1"/>
  <c r="BA129" i="13" a="1"/>
  <c r="BA129" i="13" s="1"/>
  <c r="AZ129" i="13" a="1"/>
  <c r="AZ129" i="13" s="1"/>
  <c r="AY129" i="13" a="1"/>
  <c r="AY129" i="13" s="1"/>
  <c r="BA373" i="13" a="1"/>
  <c r="BA373" i="13" s="1"/>
  <c r="AZ373" i="13" a="1"/>
  <c r="AZ373" i="13" s="1"/>
  <c r="AY373" i="13" a="1"/>
  <c r="AY373" i="13" s="1"/>
  <c r="BA202" i="13" a="1"/>
  <c r="BA202" i="13" s="1"/>
  <c r="AZ202" i="13" a="1"/>
  <c r="AZ202" i="13" s="1"/>
  <c r="AY202" i="13" a="1"/>
  <c r="AY202" i="13" s="1"/>
  <c r="BA45" i="13" a="1"/>
  <c r="BA45" i="13" s="1"/>
  <c r="AZ45" i="13" a="1"/>
  <c r="AZ45" i="13" s="1"/>
  <c r="AY45" i="13" a="1"/>
  <c r="AY45" i="13" s="1"/>
  <c r="BA292" i="13" a="1"/>
  <c r="BA292" i="13" s="1"/>
  <c r="AZ292" i="13" a="1"/>
  <c r="AZ292" i="13" s="1"/>
  <c r="AY292" i="13" a="1"/>
  <c r="AY292" i="13" s="1"/>
  <c r="BA329" i="13" a="1"/>
  <c r="BA329" i="13" s="1"/>
  <c r="AZ329" i="13" a="1"/>
  <c r="AZ329" i="13" s="1"/>
  <c r="AY329" i="13" a="1"/>
  <c r="AY329" i="13" s="1"/>
  <c r="BA184" i="13" a="1"/>
  <c r="BA184" i="13" s="1"/>
  <c r="AZ184" i="13" a="1"/>
  <c r="AZ184" i="13" s="1"/>
  <c r="AY184" i="13" a="1"/>
  <c r="AY184" i="13" s="1"/>
  <c r="BA89" i="13" a="1"/>
  <c r="BA89" i="13" s="1"/>
  <c r="AZ89" i="13" a="1"/>
  <c r="AZ89" i="13" s="1"/>
  <c r="AY89" i="13" a="1"/>
  <c r="AY89" i="13" s="1"/>
  <c r="BA257" i="13" a="1"/>
  <c r="BA257" i="13" s="1"/>
  <c r="AZ257" i="13" a="1"/>
  <c r="AZ257" i="13" s="1"/>
  <c r="AY257" i="13" a="1"/>
  <c r="AY257" i="13" s="1"/>
  <c r="BA325" i="13" a="1"/>
  <c r="BA325" i="13" s="1"/>
  <c r="AZ325" i="13" a="1"/>
  <c r="AZ325" i="13" s="1"/>
  <c r="AY325" i="13" a="1"/>
  <c r="AY325" i="13" s="1"/>
  <c r="BA154" i="13" a="1"/>
  <c r="BA154" i="13" s="1"/>
  <c r="AZ154" i="13" a="1"/>
  <c r="AZ154" i="13" s="1"/>
  <c r="AY154" i="13" a="1"/>
  <c r="AY154" i="13" s="1"/>
  <c r="BA100" i="13" a="1"/>
  <c r="BA100" i="13" s="1"/>
  <c r="AZ100" i="13" a="1"/>
  <c r="AZ100" i="13" s="1"/>
  <c r="AY100" i="13" a="1"/>
  <c r="AY100" i="13" s="1"/>
  <c r="BA117" i="13" a="1"/>
  <c r="BA117" i="13" s="1"/>
  <c r="AZ117" i="13" a="1"/>
  <c r="AZ117" i="13" s="1"/>
  <c r="AY117" i="13" a="1"/>
  <c r="AY117" i="13" s="1"/>
  <c r="BA17" i="13" a="1"/>
  <c r="BA17" i="13" s="1"/>
  <c r="AZ17" i="13" a="1"/>
  <c r="AZ17" i="13" s="1"/>
  <c r="AY17" i="13" a="1"/>
  <c r="AY17" i="13" s="1"/>
  <c r="BA136" i="13" a="1"/>
  <c r="BA136" i="13" s="1"/>
  <c r="AZ136" i="13" a="1"/>
  <c r="AZ136" i="13" s="1"/>
  <c r="AY136" i="13" a="1"/>
  <c r="AY136" i="13" s="1"/>
  <c r="BA406" i="13" a="1"/>
  <c r="BA406" i="13" s="1"/>
  <c r="AZ406" i="13" a="1"/>
  <c r="AZ406" i="13" s="1"/>
  <c r="AY406" i="13" a="1"/>
  <c r="AY406" i="13" s="1"/>
  <c r="BA18" i="13" a="1"/>
  <c r="BA18" i="13" s="1"/>
  <c r="AZ18" i="13" a="1"/>
  <c r="AZ18" i="13" s="1"/>
  <c r="AY18" i="13" a="1"/>
  <c r="AY18" i="13" s="1"/>
  <c r="BA84" i="13" a="1"/>
  <c r="BA84" i="13" s="1"/>
  <c r="AZ84" i="13" a="1"/>
  <c r="AZ84" i="13" s="1"/>
  <c r="AY84" i="13" a="1"/>
  <c r="AY84" i="13" s="1"/>
  <c r="BA171" i="13" a="1"/>
  <c r="BA171" i="13" s="1"/>
  <c r="AZ171" i="13" a="1"/>
  <c r="AZ171" i="13" s="1"/>
  <c r="AY171" i="13" a="1"/>
  <c r="AY171" i="13" s="1"/>
  <c r="BA276" i="13" a="1"/>
  <c r="BA276" i="13" s="1"/>
  <c r="AZ276" i="13" a="1"/>
  <c r="AZ276" i="13" s="1"/>
  <c r="AY276" i="13" a="1"/>
  <c r="AY276" i="13" s="1"/>
  <c r="BA147" i="13" a="1"/>
  <c r="BA147" i="13" s="1"/>
  <c r="AZ147" i="13" a="1"/>
  <c r="AZ147" i="13" s="1"/>
  <c r="AY147" i="13" a="1"/>
  <c r="AY147" i="13" s="1"/>
  <c r="BA110" i="13" a="1"/>
  <c r="BA110" i="13" s="1"/>
  <c r="AZ110" i="13" a="1"/>
  <c r="AZ110" i="13" s="1"/>
  <c r="AY110" i="13" a="1"/>
  <c r="AY110" i="13" s="1"/>
  <c r="BA263" i="13" a="1"/>
  <c r="BA263" i="13" s="1"/>
  <c r="AZ263" i="13" a="1"/>
  <c r="AZ263" i="13" s="1"/>
  <c r="AY263" i="13" a="1"/>
  <c r="AY263" i="13" s="1"/>
  <c r="BA193" i="13" a="1"/>
  <c r="BA193" i="13" s="1"/>
  <c r="AZ193" i="13" a="1"/>
  <c r="AZ193" i="13" s="1"/>
  <c r="AY193" i="13" a="1"/>
  <c r="AY193" i="13" s="1"/>
  <c r="BA272" i="13" a="1"/>
  <c r="BA272" i="13" s="1"/>
  <c r="AZ272" i="13" a="1"/>
  <c r="AZ272" i="13" s="1"/>
  <c r="AY272" i="13" a="1"/>
  <c r="AY272" i="13" s="1"/>
  <c r="BA122" i="13" a="1"/>
  <c r="BA122" i="13" s="1"/>
  <c r="AZ122" i="13" a="1"/>
  <c r="AZ122" i="13" s="1"/>
  <c r="AY122" i="13" a="1"/>
  <c r="AY122" i="13" s="1"/>
  <c r="BA78" i="13" a="1"/>
  <c r="BA78" i="13" s="1"/>
  <c r="AZ78" i="13" a="1"/>
  <c r="AZ78" i="13" s="1"/>
  <c r="AY78" i="13" a="1"/>
  <c r="AY78" i="13" s="1"/>
  <c r="BA150" i="13" a="1"/>
  <c r="BA150" i="13" s="1"/>
  <c r="AZ150" i="13" a="1"/>
  <c r="AZ150" i="13" s="1"/>
  <c r="AY150" i="13" a="1"/>
  <c r="AY150" i="13" s="1"/>
  <c r="BA86" i="13" a="1"/>
  <c r="BA86" i="13" s="1"/>
  <c r="AZ86" i="13" a="1"/>
  <c r="AZ86" i="13" s="1"/>
  <c r="AY86" i="13" a="1"/>
  <c r="AY86" i="13" s="1"/>
  <c r="BA71" i="13" a="1"/>
  <c r="BA71" i="13" s="1"/>
  <c r="AZ71" i="13" a="1"/>
  <c r="AZ71" i="13" s="1"/>
  <c r="AY71" i="13" a="1"/>
  <c r="AY71" i="13" s="1"/>
  <c r="BA124" i="13" a="1"/>
  <c r="BA124" i="13" s="1"/>
  <c r="AZ124" i="13" a="1"/>
  <c r="AZ124" i="13" s="1"/>
  <c r="AY124" i="13" a="1"/>
  <c r="AY124" i="13" s="1"/>
  <c r="BA260" i="13" a="1"/>
  <c r="BA260" i="13" s="1"/>
  <c r="AZ260" i="13" a="1"/>
  <c r="AZ260" i="13" s="1"/>
  <c r="AY260" i="13" a="1"/>
  <c r="AY260" i="13" s="1"/>
  <c r="BA271" i="13" a="1"/>
  <c r="BA271" i="13" s="1"/>
  <c r="AZ271" i="13" a="1"/>
  <c r="AZ271" i="13" s="1"/>
  <c r="AY271" i="13" a="1"/>
  <c r="AY271" i="13" s="1"/>
  <c r="BA376" i="13" a="1"/>
  <c r="BA376" i="13" s="1"/>
  <c r="AZ376" i="13" a="1"/>
  <c r="AZ376" i="13" s="1"/>
  <c r="AY376" i="13" a="1"/>
  <c r="AY376" i="13" s="1"/>
  <c r="BA353" i="13" a="1"/>
  <c r="BA353" i="13" s="1"/>
  <c r="AZ353" i="13" a="1"/>
  <c r="AZ353" i="13" s="1"/>
  <c r="AY353" i="13" a="1"/>
  <c r="AY353" i="13" s="1"/>
  <c r="BA91" i="13" a="1"/>
  <c r="BA91" i="13" s="1"/>
  <c r="AZ91" i="13" a="1"/>
  <c r="AZ91" i="13" s="1"/>
  <c r="AY91" i="13" a="1"/>
  <c r="AY91" i="13" s="1"/>
  <c r="BA390" i="13" a="1"/>
  <c r="BA390" i="13" s="1"/>
  <c r="AZ390" i="13" a="1"/>
  <c r="AZ390" i="13" s="1"/>
  <c r="AY390" i="13" a="1"/>
  <c r="AY390" i="13" s="1"/>
  <c r="BA300" i="13" a="1"/>
  <c r="BA300" i="13" s="1"/>
  <c r="AZ300" i="13" a="1"/>
  <c r="AZ300" i="13" s="1"/>
  <c r="AY300" i="13" a="1"/>
  <c r="AY300" i="13" s="1"/>
  <c r="BA316" i="13" a="1"/>
  <c r="BA316" i="13" s="1"/>
  <c r="AZ316" i="13" a="1"/>
  <c r="AZ316" i="13" s="1"/>
  <c r="AY316" i="13" a="1"/>
  <c r="AY316" i="13" s="1"/>
  <c r="BA176" i="13" a="1"/>
  <c r="BA176" i="13" s="1"/>
  <c r="AZ176" i="13" a="1"/>
  <c r="AZ176" i="13" s="1"/>
  <c r="AY176" i="13" a="1"/>
  <c r="AY176" i="13" s="1"/>
  <c r="BA19" i="13" a="1"/>
  <c r="BA19" i="13" s="1"/>
  <c r="AZ19" i="13" a="1"/>
  <c r="AZ19" i="13" s="1"/>
  <c r="AY19" i="13" a="1"/>
  <c r="AY19" i="13" s="1"/>
  <c r="BA333" i="13" a="1"/>
  <c r="BA333" i="13" s="1"/>
  <c r="AZ333" i="13" a="1"/>
  <c r="AZ333" i="13" s="1"/>
  <c r="AY333" i="13" a="1"/>
  <c r="AY333" i="13" s="1"/>
  <c r="BA402" i="13" a="1"/>
  <c r="BA402" i="13" s="1"/>
  <c r="AZ402" i="13" a="1"/>
  <c r="AZ402" i="13" s="1"/>
  <c r="AY402" i="13" a="1"/>
  <c r="AY402" i="13" s="1"/>
  <c r="BA79" i="13" a="1"/>
  <c r="BA79" i="13" s="1"/>
  <c r="AZ79" i="13" a="1"/>
  <c r="AZ79" i="13" s="1"/>
  <c r="AY79" i="13" a="1"/>
  <c r="AY79" i="13" s="1"/>
  <c r="BA351" i="13" a="1"/>
  <c r="BA351" i="13" s="1"/>
  <c r="AZ351" i="13" a="1"/>
  <c r="AZ351" i="13" s="1"/>
  <c r="AY351" i="13" a="1"/>
  <c r="AY351" i="13" s="1"/>
  <c r="BA401" i="13" a="1"/>
  <c r="BA401" i="13" s="1"/>
  <c r="AZ401" i="13" a="1"/>
  <c r="AZ401" i="13" s="1"/>
  <c r="AY401" i="13" a="1"/>
  <c r="AY401" i="13" s="1"/>
  <c r="BA34" i="13" a="1"/>
  <c r="BA34" i="13" s="1"/>
  <c r="AZ34" i="13" a="1"/>
  <c r="AZ34" i="13" s="1"/>
  <c r="AY34" i="13" a="1"/>
  <c r="AY34" i="13" s="1"/>
  <c r="BA82" i="13" a="1"/>
  <c r="BA82" i="13" s="1"/>
  <c r="AZ82" i="13" a="1"/>
  <c r="AZ82" i="13" s="1"/>
  <c r="AY82" i="13" a="1"/>
  <c r="AY82" i="13" s="1"/>
  <c r="BA111" i="13" a="1"/>
  <c r="BA111" i="13" s="1"/>
  <c r="AZ111" i="13" a="1"/>
  <c r="AZ111" i="13" s="1"/>
  <c r="AY111" i="13" a="1"/>
  <c r="AY111" i="13" s="1"/>
  <c r="BA203" i="13" a="1"/>
  <c r="BA203" i="13" s="1"/>
  <c r="AZ203" i="13" a="1"/>
  <c r="AZ203" i="13" s="1"/>
  <c r="AY203" i="13" a="1"/>
  <c r="AY203" i="13" s="1"/>
  <c r="BA226" i="13" a="1"/>
  <c r="BA226" i="13" s="1"/>
  <c r="AZ226" i="13" a="1"/>
  <c r="AZ226" i="13" s="1"/>
  <c r="AY226" i="13" a="1"/>
  <c r="AY226" i="13" s="1"/>
  <c r="BA183" i="13" a="1"/>
  <c r="BA183" i="13" s="1"/>
  <c r="AZ183" i="13" a="1"/>
  <c r="AZ183" i="13" s="1"/>
  <c r="AY183" i="13" a="1"/>
  <c r="AY183" i="13" s="1"/>
  <c r="BA273" i="13" a="1"/>
  <c r="BA273" i="13" s="1"/>
  <c r="AZ273" i="13" a="1"/>
  <c r="AZ273" i="13" s="1"/>
  <c r="AY273" i="13" a="1"/>
  <c r="AY273" i="13" s="1"/>
  <c r="BA65" i="13" a="1"/>
  <c r="BA65" i="13" s="1"/>
  <c r="AZ65" i="13" a="1"/>
  <c r="AZ65" i="13" s="1"/>
  <c r="AY65" i="13" a="1"/>
  <c r="AY65" i="13" s="1"/>
  <c r="BA230" i="13" a="1"/>
  <c r="BA230" i="13" s="1"/>
  <c r="AZ230" i="13" a="1"/>
  <c r="AZ230" i="13" s="1"/>
  <c r="AY230" i="13" a="1"/>
  <c r="AY230" i="13" s="1"/>
  <c r="BA369" i="13" a="1"/>
  <c r="BA369" i="13" s="1"/>
  <c r="AZ369" i="13" a="1"/>
  <c r="AZ369" i="13" s="1"/>
  <c r="AY369" i="13" a="1"/>
  <c r="AY369" i="13" s="1"/>
  <c r="BA148" i="13" a="1"/>
  <c r="BA148" i="13" s="1"/>
  <c r="AZ148" i="13" a="1"/>
  <c r="AZ148" i="13" s="1"/>
  <c r="AY148" i="13" a="1"/>
  <c r="AY148" i="13" s="1"/>
  <c r="BA322" i="13" a="1"/>
  <c r="BA322" i="13" s="1"/>
  <c r="AZ322" i="13" a="1"/>
  <c r="AZ322" i="13" s="1"/>
  <c r="AY322" i="13" a="1"/>
  <c r="AY322" i="13" s="1"/>
  <c r="BA188" i="13" a="1"/>
  <c r="BA188" i="13" s="1"/>
  <c r="AZ188" i="13" a="1"/>
  <c r="AZ188" i="13" s="1"/>
  <c r="AY188" i="13" a="1"/>
  <c r="AY188" i="13" s="1"/>
  <c r="BA343" i="13" a="1"/>
  <c r="BA343" i="13" s="1"/>
  <c r="AZ343" i="13" a="1"/>
  <c r="AZ343" i="13" s="1"/>
  <c r="AY343" i="13" a="1"/>
  <c r="AY343" i="13" s="1"/>
  <c r="BA58" i="13" a="1"/>
  <c r="BA58" i="13" s="1"/>
  <c r="AZ58" i="13" a="1"/>
  <c r="AZ58" i="13" s="1"/>
  <c r="AY58" i="13" a="1"/>
  <c r="AY58" i="13" s="1"/>
  <c r="BA123" i="13" a="1"/>
  <c r="BA123" i="13" s="1"/>
  <c r="AZ123" i="13" a="1"/>
  <c r="AZ123" i="13" s="1"/>
  <c r="AY123" i="13" a="1"/>
  <c r="AY123" i="13" s="1"/>
  <c r="BA189" i="13" a="1"/>
  <c r="BA189" i="13" s="1"/>
  <c r="AZ189" i="13" a="1"/>
  <c r="AZ189" i="13" s="1"/>
  <c r="AY189" i="13" a="1"/>
  <c r="AY189" i="13" s="1"/>
  <c r="BA72" i="13" a="1"/>
  <c r="BA72" i="13" s="1"/>
  <c r="AZ72" i="13" a="1"/>
  <c r="AZ72" i="13" s="1"/>
  <c r="AY72" i="13" a="1"/>
  <c r="AY72" i="13" s="1"/>
  <c r="BA2" i="13" a="1"/>
  <c r="BA2" i="13" s="1"/>
  <c r="AZ2" i="13" a="1"/>
  <c r="AZ2" i="13" s="1"/>
  <c r="AY2" i="13" a="1"/>
  <c r="AY2" i="13" s="1"/>
  <c r="BA364" i="13" a="1"/>
  <c r="BA364" i="13" s="1"/>
  <c r="AZ364" i="13" a="1"/>
  <c r="AZ364" i="13" s="1"/>
  <c r="AY364" i="13" a="1"/>
  <c r="AY364" i="13" s="1"/>
  <c r="BA128" i="13" a="1"/>
  <c r="BA128" i="13" s="1"/>
  <c r="AZ128" i="13" a="1"/>
  <c r="AZ128" i="13" s="1"/>
  <c r="AY128" i="13" a="1"/>
  <c r="AY128" i="13" s="1"/>
  <c r="BA403" i="13" a="1"/>
  <c r="BA403" i="13" s="1"/>
  <c r="AZ403" i="13" a="1"/>
  <c r="AZ403" i="13" s="1"/>
  <c r="AY403" i="13" a="1"/>
  <c r="AY403" i="13" s="1"/>
  <c r="BA108" i="13" a="1"/>
  <c r="BA108" i="13" s="1"/>
  <c r="AZ108" i="13" a="1"/>
  <c r="AZ108" i="13" s="1"/>
  <c r="AY108" i="13" a="1"/>
  <c r="AY108" i="13" s="1"/>
  <c r="BA222" i="13" a="1"/>
  <c r="BA222" i="13" s="1"/>
  <c r="AZ222" i="13" a="1"/>
  <c r="AZ222" i="13" s="1"/>
  <c r="AY222" i="13" a="1"/>
  <c r="AY222" i="13" s="1"/>
  <c r="BA81" i="13" a="1"/>
  <c r="BA81" i="13" s="1"/>
  <c r="AZ81" i="13" a="1"/>
  <c r="AZ81" i="13" s="1"/>
  <c r="AY81" i="13" a="1"/>
  <c r="AY81" i="13" s="1"/>
  <c r="BA291" i="13" a="1"/>
  <c r="BA291" i="13" s="1"/>
  <c r="AZ291" i="13" a="1"/>
  <c r="AZ291" i="13" s="1"/>
  <c r="AY291" i="13" a="1"/>
  <c r="AY291" i="13" s="1"/>
  <c r="BA205" i="13" a="1"/>
  <c r="BA205" i="13" s="1"/>
  <c r="AZ205" i="13" a="1"/>
  <c r="AZ205" i="13" s="1"/>
  <c r="AY205" i="13" a="1"/>
  <c r="AY205" i="13" s="1"/>
  <c r="BA10" i="13" a="1"/>
  <c r="BA10" i="13" s="1"/>
  <c r="AZ10" i="13" a="1"/>
  <c r="AZ10" i="13" s="1"/>
  <c r="AY10" i="13" a="1"/>
  <c r="AY10" i="13" s="1"/>
  <c r="BA142" i="13" a="1"/>
  <c r="BA142" i="13" s="1"/>
  <c r="AZ142" i="13" a="1"/>
  <c r="AZ142" i="13" s="1"/>
  <c r="AY142" i="13" a="1"/>
  <c r="AY142" i="13" s="1"/>
  <c r="BA121" i="13" a="1"/>
  <c r="BA121" i="13" s="1"/>
  <c r="AZ121" i="13" a="1"/>
  <c r="AZ121" i="13" s="1"/>
  <c r="AY121" i="13" a="1"/>
  <c r="AY121" i="13" s="1"/>
  <c r="BA336" i="13" a="1"/>
  <c r="BA336" i="13" s="1"/>
  <c r="AZ336" i="13" a="1"/>
  <c r="AZ336" i="13" s="1"/>
  <c r="AY336" i="13" a="1"/>
  <c r="AY336" i="13" s="1"/>
  <c r="BA27" i="13" a="1"/>
  <c r="BA27" i="13" s="1"/>
  <c r="AZ27" i="13" a="1"/>
  <c r="AZ27" i="13" s="1"/>
  <c r="AY27" i="13" a="1"/>
  <c r="AY27" i="13" s="1"/>
  <c r="BA149" i="13" a="1"/>
  <c r="BA149" i="13" s="1"/>
  <c r="AZ149" i="13" a="1"/>
  <c r="AZ149" i="13" s="1"/>
  <c r="AY149" i="13" a="1"/>
  <c r="AY149" i="13" s="1"/>
  <c r="BA307" i="13" a="1"/>
  <c r="BA307" i="13" s="1"/>
  <c r="AZ307" i="13" a="1"/>
  <c r="AZ307" i="13" s="1"/>
  <c r="AY307" i="13" a="1"/>
  <c r="AY307" i="13" s="1"/>
  <c r="BA20" i="13" a="1"/>
  <c r="BA20" i="13" s="1"/>
  <c r="AZ20" i="13" a="1"/>
  <c r="AZ20" i="13" s="1"/>
  <c r="AY20" i="13" a="1"/>
  <c r="AY20" i="13" s="1"/>
  <c r="BA398" i="13" a="1"/>
  <c r="BA398" i="13" s="1"/>
  <c r="AZ398" i="13" a="1"/>
  <c r="AZ398" i="13" s="1"/>
  <c r="AY398" i="13" a="1"/>
  <c r="AY398" i="13" s="1"/>
  <c r="BA116" i="13" a="1"/>
  <c r="BA116" i="13" s="1"/>
  <c r="AZ116" i="13" a="1"/>
  <c r="AZ116" i="13" s="1"/>
  <c r="AY116" i="13" a="1"/>
  <c r="AY116" i="13" s="1"/>
  <c r="BA243" i="13" a="1"/>
  <c r="BA243" i="13" s="1"/>
  <c r="AZ243" i="13" a="1"/>
  <c r="AZ243" i="13" s="1"/>
  <c r="AY243" i="13" a="1"/>
  <c r="AY243" i="13" s="1"/>
  <c r="BA384" i="13" a="1"/>
  <c r="BA384" i="13" s="1"/>
  <c r="AZ384" i="13" a="1"/>
  <c r="AZ384" i="13" s="1"/>
  <c r="AY384" i="13" a="1"/>
  <c r="AY384" i="13" s="1"/>
  <c r="BA284" i="13" a="1"/>
  <c r="BA284" i="13" s="1"/>
  <c r="AZ284" i="13" a="1"/>
  <c r="AZ284" i="13" s="1"/>
  <c r="AY284" i="13" a="1"/>
  <c r="AY284" i="13" s="1"/>
  <c r="BA36" i="13" a="1"/>
  <c r="BA36" i="13" s="1"/>
  <c r="AZ36" i="13" a="1"/>
  <c r="AZ36" i="13" s="1"/>
  <c r="AY36" i="13" a="1"/>
  <c r="AY36" i="13" s="1"/>
  <c r="BA416" i="13" a="1"/>
  <c r="BA416" i="13" s="1"/>
  <c r="AZ416" i="13" a="1"/>
  <c r="AZ416" i="13" s="1"/>
  <c r="AY416" i="13" a="1"/>
  <c r="AY416" i="13" s="1"/>
  <c r="BA156" i="13" a="1"/>
  <c r="BA156" i="13" s="1"/>
  <c r="AZ156" i="13" a="1"/>
  <c r="AZ156" i="13" s="1"/>
  <c r="AY156" i="13" a="1"/>
  <c r="AY156" i="13" s="1"/>
  <c r="BA192" i="13" a="1"/>
  <c r="BA192" i="13" s="1"/>
  <c r="AZ192" i="13" a="1"/>
  <c r="AZ192" i="13" s="1"/>
  <c r="AY192" i="13" a="1"/>
  <c r="AY192" i="13" s="1"/>
  <c r="BA51" i="13" a="1"/>
  <c r="BA51" i="13" s="1"/>
  <c r="AZ51" i="13" a="1"/>
  <c r="AZ51" i="13" s="1"/>
  <c r="AY51" i="13" a="1"/>
  <c r="AY51" i="13" s="1"/>
  <c r="BA294" i="13" a="1"/>
  <c r="BA294" i="13" s="1"/>
  <c r="AZ294" i="13" a="1"/>
  <c r="AZ294" i="13" s="1"/>
  <c r="AY294" i="13" a="1"/>
  <c r="AY294" i="13" s="1"/>
  <c r="BA223" i="13" a="1"/>
  <c r="BA223" i="13" s="1"/>
  <c r="AZ223" i="13" a="1"/>
  <c r="AZ223" i="13" s="1"/>
  <c r="AY223" i="13" a="1"/>
  <c r="AY223" i="13" s="1"/>
  <c r="BA130" i="13" a="1"/>
  <c r="BA130" i="13" s="1"/>
  <c r="AZ130" i="13" a="1"/>
  <c r="AZ130" i="13" s="1"/>
  <c r="AY130" i="13" a="1"/>
  <c r="AY130" i="13" s="1"/>
  <c r="BA266" i="13" a="1"/>
  <c r="BA266" i="13" s="1"/>
  <c r="AZ266" i="13" a="1"/>
  <c r="AZ266" i="13" s="1"/>
  <c r="AY266" i="13" a="1"/>
  <c r="AY266" i="13" s="1"/>
  <c r="BA48" i="13" a="1"/>
  <c r="BA48" i="13" s="1"/>
  <c r="AZ48" i="13" a="1"/>
  <c r="AZ48" i="13" s="1"/>
  <c r="AY48" i="13" a="1"/>
  <c r="AY48" i="13" s="1"/>
  <c r="BA133" i="13" a="1"/>
  <c r="BA133" i="13" s="1"/>
  <c r="AZ133" i="13" a="1"/>
  <c r="AZ133" i="13" s="1"/>
  <c r="AY133" i="13" a="1"/>
  <c r="AY133" i="13" s="1"/>
  <c r="BA185" i="13" a="1"/>
  <c r="BA185" i="13" s="1"/>
  <c r="AZ185" i="13" a="1"/>
  <c r="AZ185" i="13" s="1"/>
  <c r="AY185" i="13" a="1"/>
  <c r="AY185" i="13" s="1"/>
  <c r="BA26" i="13" a="1"/>
  <c r="BA26" i="13" s="1"/>
  <c r="AZ26" i="13" a="1"/>
  <c r="AZ26" i="13" s="1"/>
  <c r="AY26" i="13" a="1"/>
  <c r="AY26" i="13" s="1"/>
  <c r="BA162" i="13" a="1"/>
  <c r="BA162" i="13" s="1"/>
  <c r="AZ162" i="13" a="1"/>
  <c r="AZ162" i="13" s="1"/>
  <c r="AY162" i="13" a="1"/>
  <c r="AY162" i="13" s="1"/>
  <c r="BA245" i="13" a="1"/>
  <c r="BA245" i="13" s="1"/>
  <c r="AZ245" i="13" a="1"/>
  <c r="AZ245" i="13" s="1"/>
  <c r="AY245" i="13" a="1"/>
  <c r="AY245" i="13" s="1"/>
  <c r="BA131" i="13" a="1"/>
  <c r="BA131" i="13" s="1"/>
  <c r="AZ131" i="13" a="1"/>
  <c r="AZ131" i="13" s="1"/>
  <c r="AY131" i="13" a="1"/>
  <c r="AY131" i="13" s="1"/>
  <c r="BA168" i="13" a="1"/>
  <c r="BA168" i="13" s="1"/>
  <c r="AZ168" i="13" a="1"/>
  <c r="AZ168" i="13" s="1"/>
  <c r="AY168" i="13" a="1"/>
  <c r="AY168" i="13" s="1"/>
  <c r="BA239" i="13" a="1"/>
  <c r="BA239" i="13" s="1"/>
  <c r="AZ239" i="13" a="1"/>
  <c r="AZ239" i="13" s="1"/>
  <c r="AY239" i="13" a="1"/>
  <c r="AY239" i="13" s="1"/>
  <c r="BA132" i="13" a="1"/>
  <c r="BA132" i="13" s="1"/>
  <c r="AZ132" i="13" a="1"/>
  <c r="AZ132" i="13" s="1"/>
  <c r="AY132" i="13" a="1"/>
  <c r="AY132" i="13" s="1"/>
  <c r="BA109" i="13" a="1"/>
  <c r="BA109" i="13" s="1"/>
  <c r="AZ109" i="13" a="1"/>
  <c r="AZ109" i="13" s="1"/>
  <c r="AY109" i="13" a="1"/>
  <c r="AY109" i="13" s="1"/>
  <c r="BA159" i="13" a="1"/>
  <c r="BA159" i="13" s="1"/>
  <c r="AZ159" i="13" a="1"/>
  <c r="AZ159" i="13" s="1"/>
  <c r="AY159" i="13" a="1"/>
  <c r="AY159" i="13" s="1"/>
  <c r="BA139" i="13" a="1"/>
  <c r="BA139" i="13" s="1"/>
  <c r="AZ139" i="13" a="1"/>
  <c r="AZ139" i="13" s="1"/>
  <c r="AY139" i="13" a="1"/>
  <c r="AY139" i="13" s="1"/>
  <c r="BA191" i="13" a="1"/>
  <c r="BA191" i="13" s="1"/>
  <c r="AZ191" i="13" a="1"/>
  <c r="AZ191" i="13" s="1"/>
  <c r="AY191" i="13" a="1"/>
  <c r="AY191" i="13" s="1"/>
  <c r="BA145" i="13" a="1"/>
  <c r="BA145" i="13" s="1"/>
  <c r="AZ145" i="13" a="1"/>
  <c r="AZ145" i="13" s="1"/>
  <c r="AY145" i="13" a="1"/>
  <c r="AY145" i="13" s="1"/>
  <c r="BA279" i="13" a="1"/>
  <c r="BA279" i="13" s="1"/>
  <c r="AZ279" i="13" a="1"/>
  <c r="AZ279" i="13" s="1"/>
  <c r="AY279" i="13" a="1"/>
  <c r="AY279" i="13" s="1"/>
  <c r="BA344" i="13" a="1"/>
  <c r="BA344" i="13" s="1"/>
  <c r="AZ344" i="13" a="1"/>
  <c r="AZ344" i="13" s="1"/>
  <c r="AY344" i="13" a="1"/>
  <c r="AY344" i="13" s="1"/>
  <c r="BA11" i="13" a="1"/>
  <c r="BA11" i="13" s="1"/>
  <c r="AZ11" i="13" a="1"/>
  <c r="AZ11" i="13" s="1"/>
  <c r="AY11" i="13" a="1"/>
  <c r="AY11" i="13" s="1"/>
  <c r="BA195" i="13" a="1"/>
  <c r="BA195" i="13" s="1"/>
  <c r="AZ195" i="13" a="1"/>
  <c r="AZ195" i="13" s="1"/>
  <c r="AY195" i="13" a="1"/>
  <c r="AY195" i="13" s="1"/>
  <c r="BA170" i="13" a="1"/>
  <c r="BA170" i="13" s="1"/>
  <c r="AZ170" i="13" a="1"/>
  <c r="AZ170" i="13" s="1"/>
  <c r="AY170" i="13" a="1"/>
  <c r="AY170" i="13" s="1"/>
  <c r="BA64" i="13" a="1"/>
  <c r="BA64" i="13" s="1"/>
  <c r="AZ64" i="13" a="1"/>
  <c r="AZ64" i="13" s="1"/>
  <c r="AY64" i="13" a="1"/>
  <c r="AY64" i="13" s="1"/>
  <c r="BA42" i="13" a="1"/>
  <c r="BA42" i="13" s="1"/>
  <c r="AZ42" i="13" a="1"/>
  <c r="AZ42" i="13" s="1"/>
  <c r="AY42" i="13" a="1"/>
  <c r="AY42" i="13" s="1"/>
  <c r="BA55" i="13" a="1"/>
  <c r="BA55" i="13" s="1"/>
  <c r="AZ55" i="13" a="1"/>
  <c r="AZ55" i="13" s="1"/>
  <c r="AY55" i="13" a="1"/>
  <c r="AY55" i="13" s="1"/>
  <c r="BA374" i="13" a="1"/>
  <c r="BA374" i="13" s="1"/>
  <c r="AZ374" i="13" a="1"/>
  <c r="AZ374" i="13" s="1"/>
  <c r="AY374" i="13" a="1"/>
  <c r="AY374" i="13" s="1"/>
  <c r="BA221" i="13" a="1"/>
  <c r="BA221" i="13" s="1"/>
  <c r="AZ221" i="13" a="1"/>
  <c r="AZ221" i="13" s="1"/>
  <c r="AY221" i="13" a="1"/>
  <c r="AY221" i="13" s="1"/>
  <c r="BA30" i="13" a="1"/>
  <c r="BA30" i="13" s="1"/>
  <c r="AZ30" i="13" a="1"/>
  <c r="AZ30" i="13" s="1"/>
  <c r="AY30" i="13" a="1"/>
  <c r="AY30" i="13" s="1"/>
  <c r="BA80" i="13" a="1"/>
  <c r="BA80" i="13" s="1"/>
  <c r="AZ80" i="13" a="1"/>
  <c r="AZ80" i="13" s="1"/>
  <c r="AY80" i="13" a="1"/>
  <c r="AY80" i="13" s="1"/>
  <c r="BA104" i="13" a="1"/>
  <c r="BA104" i="13" s="1"/>
  <c r="AZ104" i="13" a="1"/>
  <c r="AZ104" i="13" s="1"/>
  <c r="AY104" i="13" a="1"/>
  <c r="AY104" i="13" s="1"/>
  <c r="BA400" i="13" a="1"/>
  <c r="BA400" i="13" s="1"/>
  <c r="AZ400" i="13" a="1"/>
  <c r="AZ400" i="13" s="1"/>
  <c r="AY400" i="13" a="1"/>
  <c r="AY400" i="13" s="1"/>
  <c r="BA385" i="13" a="1"/>
  <c r="BA385" i="13" s="1"/>
  <c r="AZ385" i="13" a="1"/>
  <c r="AZ385" i="13" s="1"/>
  <c r="AY385" i="13" a="1"/>
  <c r="AY385" i="13" s="1"/>
  <c r="BA349" i="13" a="1"/>
  <c r="BA349" i="13" s="1"/>
  <c r="AZ349" i="13" a="1"/>
  <c r="AZ349" i="13" s="1"/>
  <c r="AY349" i="13" a="1"/>
  <c r="AY349" i="13" s="1"/>
  <c r="BA362" i="13" a="1"/>
  <c r="BA362" i="13" s="1"/>
  <c r="AZ362" i="13" a="1"/>
  <c r="AZ362" i="13" s="1"/>
  <c r="AY362" i="13" a="1"/>
  <c r="AY362" i="13" s="1"/>
  <c r="BA105" i="13" a="1"/>
  <c r="BA105" i="13" s="1"/>
  <c r="AZ105" i="13" a="1"/>
  <c r="AZ105" i="13" s="1"/>
  <c r="AY105" i="13" a="1"/>
  <c r="AY105" i="13" s="1"/>
  <c r="BA293" i="13" a="1"/>
  <c r="BA293" i="13" s="1"/>
  <c r="AZ293" i="13" a="1"/>
  <c r="AZ293" i="13" s="1"/>
  <c r="AY293" i="13" a="1"/>
  <c r="AY293" i="13" s="1"/>
  <c r="BA15" i="13" a="1"/>
  <c r="BA15" i="13" s="1"/>
  <c r="AZ15" i="13" a="1"/>
  <c r="AZ15" i="13" s="1"/>
  <c r="AY15" i="13" a="1"/>
  <c r="AY15" i="13" s="1"/>
  <c r="BA68" i="13" a="1"/>
  <c r="BA68" i="13" s="1"/>
  <c r="AZ68" i="13" a="1"/>
  <c r="AZ68" i="13" s="1"/>
  <c r="AY68" i="13" a="1"/>
  <c r="AY68" i="13" s="1"/>
  <c r="BA229" i="13" a="1"/>
  <c r="BA229" i="13" s="1"/>
  <c r="AZ229" i="13" a="1"/>
  <c r="AZ229" i="13" s="1"/>
  <c r="AY229" i="13" a="1"/>
  <c r="AY229" i="13" s="1"/>
  <c r="BA299" i="13" a="1"/>
  <c r="BA299" i="13" s="1"/>
  <c r="AZ299" i="13" a="1"/>
  <c r="AZ299" i="13" s="1"/>
  <c r="AY299" i="13" a="1"/>
  <c r="AY299" i="13" s="1"/>
  <c r="BA241" i="13" a="1"/>
  <c r="BA241" i="13" s="1"/>
  <c r="AZ241" i="13" a="1"/>
  <c r="AZ241" i="13" s="1"/>
  <c r="AY241" i="13" a="1"/>
  <c r="AY241" i="13" s="1"/>
  <c r="BA358" i="13" a="1"/>
  <c r="BA358" i="13" s="1"/>
  <c r="AZ358" i="13" a="1"/>
  <c r="AZ358" i="13" s="1"/>
  <c r="AY358" i="13" a="1"/>
  <c r="AY358" i="13" s="1"/>
  <c r="BA83" i="13" a="1"/>
  <c r="BA83" i="13" s="1"/>
  <c r="AZ83" i="13" a="1"/>
  <c r="AZ83" i="13" s="1"/>
  <c r="AY83" i="13" a="1"/>
  <c r="AY83" i="13" s="1"/>
  <c r="BA92" i="13" a="1"/>
  <c r="BA92" i="13" s="1"/>
  <c r="AZ92" i="13" a="1"/>
  <c r="AZ92" i="13" s="1"/>
  <c r="AY92" i="13" a="1"/>
  <c r="AY92" i="13" s="1"/>
  <c r="BA414" i="13" a="1"/>
  <c r="BA414" i="13" s="1"/>
  <c r="AZ414" i="13" a="1"/>
  <c r="AZ414" i="13" s="1"/>
  <c r="AY414" i="13" a="1"/>
  <c r="AY414" i="13" s="1"/>
  <c r="BA77" i="13" a="1"/>
  <c r="BA77" i="13" s="1"/>
  <c r="AZ77" i="13" a="1"/>
  <c r="AZ77" i="13" s="1"/>
  <c r="AY77" i="13" a="1"/>
  <c r="AY77" i="13" s="1"/>
  <c r="BA85" i="13" a="1"/>
  <c r="BA85" i="13" s="1"/>
  <c r="AZ85" i="13" a="1"/>
  <c r="AZ85" i="13" s="1"/>
  <c r="AY85" i="13" a="1"/>
  <c r="AY85" i="13" s="1"/>
  <c r="BA173" i="13" a="1"/>
  <c r="BA173" i="13" s="1"/>
  <c r="AZ173" i="13" a="1"/>
  <c r="AZ173" i="13" s="1"/>
  <c r="AY173" i="13" a="1"/>
  <c r="AY173" i="13" s="1"/>
  <c r="BA242" i="13" a="1"/>
  <c r="BA242" i="13" s="1"/>
  <c r="AZ242" i="13" a="1"/>
  <c r="AZ242" i="13" s="1"/>
  <c r="AY242" i="13" a="1"/>
  <c r="AY242" i="13" s="1"/>
  <c r="BA318" i="13" a="1"/>
  <c r="BA318" i="13" s="1"/>
  <c r="AZ318" i="13" a="1"/>
  <c r="AZ318" i="13" s="1"/>
  <c r="AY318" i="13" a="1"/>
  <c r="AY318" i="13" s="1"/>
  <c r="BA98" i="13" a="1"/>
  <c r="BA98" i="13" s="1"/>
  <c r="AZ98" i="13" a="1"/>
  <c r="AZ98" i="13" s="1"/>
  <c r="AY98" i="13" a="1"/>
  <c r="AY98" i="13" s="1"/>
  <c r="BA370" i="13" a="1"/>
  <c r="BA370" i="13" s="1"/>
  <c r="AZ370" i="13" a="1"/>
  <c r="AZ370" i="13" s="1"/>
  <c r="AY370" i="13" a="1"/>
  <c r="AY370" i="13" s="1"/>
  <c r="BA216" i="13" a="1"/>
  <c r="BA216" i="13" s="1"/>
  <c r="AZ216" i="13" a="1"/>
  <c r="AZ216" i="13" s="1"/>
  <c r="AY216" i="13" a="1"/>
  <c r="AY216" i="13" s="1"/>
  <c r="BA54" i="13" a="1"/>
  <c r="BA54" i="13" s="1"/>
  <c r="AZ54" i="13" a="1"/>
  <c r="AZ54" i="13" s="1"/>
  <c r="AY54" i="13" a="1"/>
  <c r="AY54" i="13" s="1"/>
  <c r="BA190" i="13" a="1"/>
  <c r="BA190" i="13" s="1"/>
  <c r="AZ190" i="13" a="1"/>
  <c r="AZ190" i="13" s="1"/>
  <c r="AY190" i="13" a="1"/>
  <c r="AY190" i="13" s="1"/>
  <c r="BA330" i="13" a="1"/>
  <c r="BA330" i="13" s="1"/>
  <c r="AZ330" i="13" a="1"/>
  <c r="AZ330" i="13" s="1"/>
  <c r="AY330" i="13" a="1"/>
  <c r="AY330" i="13" s="1"/>
  <c r="BA141" i="13" a="1"/>
  <c r="BA141" i="13" s="1"/>
  <c r="AZ141" i="13" a="1"/>
  <c r="AZ141" i="13" s="1"/>
  <c r="AY141" i="13" a="1"/>
  <c r="AY141" i="13" s="1"/>
  <c r="BA274" i="13" a="1"/>
  <c r="BA274" i="13" s="1"/>
  <c r="AZ274" i="13" a="1"/>
  <c r="AZ274" i="13" s="1"/>
  <c r="AY274" i="13" a="1"/>
  <c r="AY274" i="13" s="1"/>
  <c r="BA355" i="13" a="1"/>
  <c r="BA355" i="13" s="1"/>
  <c r="AZ355" i="13" a="1"/>
  <c r="AZ355" i="13" s="1"/>
  <c r="AY355" i="13" a="1"/>
  <c r="AY355" i="13" s="1"/>
  <c r="BA95" i="13" a="1"/>
  <c r="BA95" i="13" s="1"/>
  <c r="AZ95" i="13" a="1"/>
  <c r="AZ95" i="13" s="1"/>
  <c r="AY95" i="13" a="1"/>
  <c r="AY95" i="13" s="1"/>
  <c r="BA235" i="13" a="1"/>
  <c r="BA235" i="13" s="1"/>
  <c r="AZ235" i="13" a="1"/>
  <c r="AZ235" i="13" s="1"/>
  <c r="AY235" i="13" a="1"/>
  <c r="AY235" i="13" s="1"/>
  <c r="BA96" i="13" a="1"/>
  <c r="BA96" i="13" s="1"/>
  <c r="AZ96" i="13" a="1"/>
  <c r="AZ96" i="13" s="1"/>
  <c r="AY96" i="13" a="1"/>
  <c r="AY96" i="13" s="1"/>
  <c r="BA49" i="13" a="1"/>
  <c r="BA49" i="13" s="1"/>
  <c r="AZ49" i="13" a="1"/>
  <c r="AZ49" i="13" s="1"/>
  <c r="AY49" i="13" a="1"/>
  <c r="AY49" i="13" s="1"/>
  <c r="BA234" i="13" a="1"/>
  <c r="BA234" i="13" s="1"/>
  <c r="AZ234" i="13" a="1"/>
  <c r="AZ234" i="13" s="1"/>
  <c r="AY234" i="13" a="1"/>
  <c r="AY234" i="13" s="1"/>
  <c r="BA9" i="13" a="1"/>
  <c r="BA9" i="13" s="1"/>
  <c r="AZ9" i="13" a="1"/>
  <c r="AZ9" i="13" s="1"/>
  <c r="AY9" i="13" a="1"/>
  <c r="AY9" i="13" s="1"/>
  <c r="BA393" i="13" a="1"/>
  <c r="BA393" i="13" s="1"/>
  <c r="AZ393" i="13" a="1"/>
  <c r="AZ393" i="13" s="1"/>
  <c r="AY393" i="13" a="1"/>
  <c r="AY393" i="13" s="1"/>
  <c r="BA103" i="13" a="1"/>
  <c r="BA103" i="13" s="1"/>
  <c r="AZ103" i="13" a="1"/>
  <c r="AZ103" i="13" s="1"/>
  <c r="AY103" i="13" a="1"/>
  <c r="AY103" i="13" s="1"/>
  <c r="BA399" i="13" a="1"/>
  <c r="BA399" i="13" s="1"/>
  <c r="AZ399" i="13" a="1"/>
  <c r="AZ399" i="13" s="1"/>
  <c r="AY399" i="13" a="1"/>
  <c r="AY399" i="13" s="1"/>
  <c r="BA120" i="13" a="1"/>
  <c r="BA120" i="13" s="1"/>
  <c r="AZ120" i="13" a="1"/>
  <c r="AZ120" i="13" s="1"/>
  <c r="AY120" i="13" a="1"/>
  <c r="AY120" i="13" s="1"/>
  <c r="BA227" i="13" a="1"/>
  <c r="BA227" i="13" s="1"/>
  <c r="AZ227" i="13" a="1"/>
  <c r="AZ227" i="13" s="1"/>
  <c r="AY227" i="13" a="1"/>
  <c r="AY227" i="13" s="1"/>
  <c r="BA249" i="13" a="1"/>
  <c r="BA249" i="13" s="1"/>
  <c r="AZ249" i="13" a="1"/>
  <c r="AZ249" i="13" s="1"/>
  <c r="AY249" i="13" a="1"/>
  <c r="AY249" i="13" s="1"/>
  <c r="BA197" i="13" a="1"/>
  <c r="BA197" i="13" s="1"/>
  <c r="AZ197" i="13" a="1"/>
  <c r="AZ197" i="13" s="1"/>
  <c r="AY197" i="13" a="1"/>
  <c r="AY197" i="13" s="1"/>
  <c r="BA135" i="13" a="1"/>
  <c r="BA135" i="13" s="1"/>
  <c r="AZ135" i="13" a="1"/>
  <c r="AZ135" i="13" s="1"/>
  <c r="AY135" i="13" a="1"/>
  <c r="AY135" i="13" s="1"/>
  <c r="BA76" i="13" a="1"/>
  <c r="BA76" i="13" s="1"/>
  <c r="AZ76" i="13" a="1"/>
  <c r="AZ76" i="13" s="1"/>
  <c r="AY76" i="13" a="1"/>
  <c r="AY76" i="13" s="1"/>
  <c r="BA118" i="13" a="1"/>
  <c r="BA118" i="13" s="1"/>
  <c r="AZ118" i="13" a="1"/>
  <c r="AZ118" i="13" s="1"/>
  <c r="AY118" i="13" a="1"/>
  <c r="AY118" i="13" s="1"/>
  <c r="BA282" i="13" a="1"/>
  <c r="BA282" i="13" s="1"/>
  <c r="AZ282" i="13" a="1"/>
  <c r="AZ282" i="13" s="1"/>
  <c r="AY282" i="13" a="1"/>
  <c r="AY282" i="13" s="1"/>
  <c r="BA220" i="13" a="1"/>
  <c r="BA220" i="13" s="1"/>
  <c r="AZ220" i="13" a="1"/>
  <c r="AZ220" i="13" s="1"/>
  <c r="AY220" i="13" a="1"/>
  <c r="AY220" i="13" s="1"/>
  <c r="BA409" i="13" a="1"/>
  <c r="BA409" i="13" s="1"/>
  <c r="AZ409" i="13" a="1"/>
  <c r="AZ409" i="13" s="1"/>
  <c r="AY409" i="13" a="1"/>
  <c r="AY409" i="13" s="1"/>
  <c r="F6" i="9" l="1"/>
  <c r="E6" i="9"/>
  <c r="D6" i="9"/>
  <c r="H2" i="5" l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A3" i="3" a="1"/>
  <c r="A3" i="3" s="1"/>
  <c r="A2" i="3" a="1"/>
  <c r="A2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8" i="3" a="1"/>
  <c r="A68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2" i="3" a="1"/>
  <c r="A82" i="3" s="1"/>
  <c r="A83" i="3" a="1"/>
  <c r="A83" i="3" s="1"/>
  <c r="A84" i="3" a="1"/>
  <c r="A84" i="3" s="1"/>
  <c r="A85" i="3" a="1"/>
  <c r="A85" i="3" s="1"/>
  <c r="A86" i="3" a="1"/>
  <c r="A86" i="3" s="1"/>
  <c r="A87" i="3" a="1"/>
  <c r="A87" i="3" s="1"/>
  <c r="A88" i="3" a="1"/>
  <c r="A88" i="3" s="1"/>
  <c r="A89" i="3" a="1"/>
  <c r="A89" i="3" s="1"/>
  <c r="A90" i="3" a="1"/>
  <c r="A90" i="3" s="1"/>
  <c r="A91" i="3" a="1"/>
  <c r="A91" i="3" s="1"/>
  <c r="A92" i="3" a="1"/>
  <c r="A92" i="3" s="1"/>
  <c r="A93" i="3" a="1"/>
  <c r="A93" i="3" s="1"/>
  <c r="A94" i="3" a="1"/>
  <c r="A94" i="3" s="1"/>
  <c r="A95" i="3" a="1"/>
  <c r="A95" i="3" s="1"/>
  <c r="A96" i="3" a="1"/>
  <c r="A96" i="3" s="1"/>
  <c r="A97" i="3" a="1"/>
  <c r="A97" i="3" s="1"/>
  <c r="A98" i="3" a="1"/>
  <c r="A98" i="3" s="1"/>
  <c r="A99" i="3" a="1"/>
  <c r="A99" i="3" s="1"/>
  <c r="A100" i="3" a="1"/>
  <c r="A100" i="3" s="1"/>
  <c r="A101" i="3" a="1"/>
  <c r="A101" i="3" s="1"/>
  <c r="A102" i="3" a="1"/>
  <c r="A102" i="3" s="1"/>
  <c r="A103" i="3" a="1"/>
  <c r="A103" i="3" s="1"/>
  <c r="A104" i="3" a="1"/>
  <c r="A104" i="3" s="1"/>
  <c r="A105" i="3" a="1"/>
  <c r="A105" i="3" s="1"/>
  <c r="A106" i="3" a="1"/>
  <c r="A106" i="3" s="1"/>
  <c r="A107" i="3" a="1"/>
  <c r="A107" i="3" s="1"/>
  <c r="A108" i="3" a="1"/>
  <c r="A108" i="3" s="1"/>
  <c r="A109" i="3" a="1"/>
  <c r="A109" i="3" s="1"/>
  <c r="A110" i="3" a="1"/>
  <c r="A110" i="3" s="1"/>
  <c r="A111" i="3" a="1"/>
  <c r="A111" i="3" s="1"/>
  <c r="A112" i="3" a="1"/>
  <c r="A112" i="3" s="1"/>
  <c r="A113" i="3" a="1"/>
  <c r="A113" i="3" s="1"/>
  <c r="A114" i="3" a="1"/>
  <c r="A114" i="3" s="1"/>
  <c r="A115" i="3" a="1"/>
  <c r="A115" i="3" s="1"/>
  <c r="A116" i="3" a="1"/>
  <c r="A116" i="3" s="1"/>
  <c r="A117" i="3" a="1"/>
  <c r="A117" i="3" s="1"/>
  <c r="A118" i="3" a="1"/>
  <c r="A118" i="3" s="1"/>
  <c r="A119" i="3" a="1"/>
  <c r="A119" i="3" s="1"/>
  <c r="A120" i="3" a="1"/>
  <c r="A120" i="3" s="1"/>
  <c r="A121" i="3" a="1"/>
  <c r="A121" i="3" s="1"/>
  <c r="A122" i="3" a="1"/>
  <c r="A122" i="3" s="1"/>
  <c r="A123" i="3" a="1"/>
  <c r="A123" i="3" s="1"/>
  <c r="A124" i="3" a="1"/>
  <c r="A124" i="3" s="1"/>
  <c r="A125" i="3" a="1"/>
  <c r="A125" i="3" s="1"/>
  <c r="A126" i="3" a="1"/>
  <c r="A126" i="3" s="1"/>
  <c r="A127" i="3" a="1"/>
  <c r="A127" i="3" s="1"/>
  <c r="A128" i="3" a="1"/>
  <c r="A128" i="3" s="1"/>
  <c r="A129" i="3" a="1"/>
  <c r="A129" i="3" s="1"/>
  <c r="A130" i="3" a="1"/>
  <c r="A130" i="3" s="1"/>
  <c r="A131" i="3" a="1"/>
  <c r="A131" i="3" s="1"/>
  <c r="A132" i="3" a="1"/>
  <c r="A132" i="3" s="1"/>
  <c r="A133" i="3" a="1"/>
  <c r="A133" i="3" s="1"/>
  <c r="A134" i="3" a="1"/>
  <c r="A134" i="3" s="1"/>
  <c r="A135" i="3" a="1"/>
  <c r="A135" i="3" s="1"/>
  <c r="A136" i="3" a="1"/>
  <c r="A136" i="3" s="1"/>
  <c r="A137" i="3" a="1"/>
  <c r="A137" i="3" s="1"/>
  <c r="A138" i="3" a="1"/>
  <c r="A138" i="3" s="1"/>
  <c r="A139" i="3" a="1"/>
  <c r="A139" i="3" s="1"/>
  <c r="A140" i="3" a="1"/>
  <c r="A140" i="3" s="1"/>
  <c r="A141" i="3" a="1"/>
  <c r="A141" i="3" s="1"/>
  <c r="A142" i="3" a="1"/>
  <c r="A142" i="3" s="1"/>
  <c r="A143" i="3" a="1"/>
  <c r="A143" i="3" s="1"/>
  <c r="A144" i="3" a="1"/>
  <c r="A144" i="3" s="1"/>
  <c r="A145" i="3" a="1"/>
  <c r="A145" i="3" s="1"/>
  <c r="A146" i="3" a="1"/>
  <c r="A146" i="3" s="1"/>
  <c r="A147" i="3" a="1"/>
  <c r="A147" i="3" s="1"/>
  <c r="A148" i="3" a="1"/>
  <c r="A148" i="3" s="1"/>
  <c r="A149" i="3" a="1"/>
  <c r="A149" i="3" s="1"/>
  <c r="A150" i="3" a="1"/>
  <c r="A150" i="3" s="1"/>
  <c r="A151" i="3" a="1"/>
  <c r="A151" i="3" s="1"/>
  <c r="A152" i="3" a="1"/>
  <c r="A152" i="3" s="1"/>
  <c r="A153" i="3" a="1"/>
  <c r="A153" i="3" s="1"/>
  <c r="A154" i="3" a="1"/>
  <c r="A154" i="3" s="1"/>
  <c r="A155" i="3" a="1"/>
  <c r="A155" i="3" s="1"/>
  <c r="A156" i="3" a="1"/>
  <c r="A156" i="3" s="1"/>
  <c r="A157" i="3" a="1"/>
  <c r="A157" i="3" s="1"/>
  <c r="A158" i="3" a="1"/>
  <c r="A158" i="3" s="1"/>
  <c r="A159" i="3" a="1"/>
  <c r="A159" i="3" s="1"/>
  <c r="A160" i="3" a="1"/>
  <c r="A160" i="3" s="1"/>
  <c r="A161" i="3" a="1"/>
  <c r="A161" i="3" s="1"/>
  <c r="A162" i="3" a="1"/>
  <c r="A162" i="3" s="1"/>
  <c r="A163" i="3" a="1"/>
  <c r="A163" i="3" s="1"/>
  <c r="A164" i="3" a="1"/>
  <c r="A164" i="3" s="1"/>
  <c r="A165" i="3" a="1"/>
  <c r="A165" i="3" s="1"/>
  <c r="A166" i="3" a="1"/>
  <c r="A166" i="3" s="1"/>
  <c r="A167" i="3" a="1"/>
  <c r="A167" i="3" s="1"/>
  <c r="A168" i="3" a="1"/>
  <c r="A168" i="3" s="1"/>
  <c r="A169" i="3" a="1"/>
  <c r="A169" i="3" s="1"/>
  <c r="A170" i="3" a="1"/>
  <c r="A170" i="3" s="1"/>
  <c r="A171" i="3" a="1"/>
  <c r="A171" i="3" s="1"/>
  <c r="A172" i="3" a="1"/>
  <c r="A172" i="3" s="1"/>
  <c r="A173" i="3" a="1"/>
  <c r="A173" i="3" s="1"/>
  <c r="A174" i="3" a="1"/>
  <c r="A174" i="3" s="1"/>
  <c r="A175" i="3" a="1"/>
  <c r="A175" i="3" s="1"/>
  <c r="A176" i="3" a="1"/>
  <c r="A176" i="3" s="1"/>
  <c r="A177" i="3" a="1"/>
  <c r="A177" i="3" s="1"/>
  <c r="A178" i="3" a="1"/>
  <c r="A178" i="3" s="1"/>
  <c r="A179" i="3" a="1"/>
  <c r="A179" i="3" s="1"/>
  <c r="A180" i="3" a="1"/>
  <c r="A180" i="3" s="1"/>
  <c r="A181" i="3" a="1"/>
  <c r="A181" i="3" s="1"/>
  <c r="A182" i="3" a="1"/>
  <c r="A182" i="3" s="1"/>
  <c r="A183" i="3" a="1"/>
  <c r="A183" i="3" s="1"/>
  <c r="A184" i="3" a="1"/>
  <c r="A184" i="3" s="1"/>
  <c r="A185" i="3" a="1"/>
  <c r="A185" i="3" s="1"/>
  <c r="A186" i="3" a="1"/>
  <c r="A186" i="3" s="1"/>
  <c r="A187" i="3" a="1"/>
  <c r="A187" i="3" s="1"/>
  <c r="A188" i="3" a="1"/>
  <c r="A188" i="3" s="1"/>
  <c r="A189" i="3" a="1"/>
  <c r="A189" i="3" s="1"/>
  <c r="A190" i="3" a="1"/>
  <c r="A190" i="3" s="1"/>
  <c r="A191" i="3" a="1"/>
  <c r="A191" i="3" s="1"/>
  <c r="A192" i="3" a="1"/>
  <c r="A192" i="3" s="1"/>
  <c r="A193" i="3" a="1"/>
  <c r="A193" i="3" s="1"/>
  <c r="A194" i="3" a="1"/>
  <c r="A194" i="3" s="1"/>
  <c r="A195" i="3" a="1"/>
  <c r="A195" i="3" s="1"/>
  <c r="A196" i="3" a="1"/>
  <c r="A196" i="3" s="1"/>
  <c r="A197" i="3" a="1"/>
  <c r="A197" i="3" s="1"/>
  <c r="A198" i="3" a="1"/>
  <c r="A198" i="3" s="1"/>
  <c r="A199" i="3" a="1"/>
  <c r="A199" i="3" s="1"/>
  <c r="A200" i="3" a="1"/>
  <c r="A200" i="3" s="1"/>
  <c r="A201" i="3" a="1"/>
  <c r="A201" i="3" s="1"/>
  <c r="A202" i="3" a="1"/>
  <c r="A202" i="3" s="1"/>
  <c r="A203" i="3" a="1"/>
  <c r="A203" i="3" s="1"/>
  <c r="A204" i="3" a="1"/>
  <c r="A204" i="3" s="1"/>
  <c r="A205" i="3" a="1"/>
  <c r="A205" i="3" s="1"/>
  <c r="A206" i="3" a="1"/>
  <c r="A206" i="3" s="1"/>
  <c r="A207" i="3" a="1"/>
  <c r="A207" i="3" s="1"/>
  <c r="A208" i="3" a="1"/>
  <c r="A208" i="3" s="1"/>
  <c r="A209" i="3" a="1"/>
  <c r="A209" i="3" s="1"/>
  <c r="A210" i="3" a="1"/>
  <c r="A210" i="3" s="1"/>
  <c r="A211" i="3" a="1"/>
  <c r="A211" i="3" s="1"/>
  <c r="A212" i="3" a="1"/>
  <c r="A212" i="3" s="1"/>
  <c r="A213" i="3" a="1"/>
  <c r="A213" i="3" s="1"/>
  <c r="A214" i="3" a="1"/>
  <c r="A214" i="3" s="1"/>
  <c r="A215" i="3" a="1"/>
  <c r="A215" i="3" s="1"/>
  <c r="A216" i="3" a="1"/>
  <c r="A216" i="3" s="1"/>
  <c r="A217" i="3" a="1"/>
  <c r="A217" i="3" s="1"/>
  <c r="A218" i="3" a="1"/>
  <c r="A218" i="3" s="1"/>
  <c r="A219" i="3" a="1"/>
  <c r="A219" i="3" s="1"/>
  <c r="A220" i="3" a="1"/>
  <c r="A220" i="3" s="1"/>
  <c r="A221" i="3" a="1"/>
  <c r="A221" i="3" s="1"/>
  <c r="A222" i="3" a="1"/>
  <c r="A222" i="3" s="1"/>
  <c r="A223" i="3" a="1"/>
  <c r="A223" i="3" s="1"/>
  <c r="A224" i="3" a="1"/>
  <c r="A224" i="3" s="1"/>
  <c r="A225" i="3" a="1"/>
  <c r="A225" i="3" s="1"/>
  <c r="A226" i="3" a="1"/>
  <c r="A226" i="3" s="1"/>
  <c r="A227" i="3" a="1"/>
  <c r="A227" i="3" s="1"/>
  <c r="A228" i="3" a="1"/>
  <c r="A228" i="3" s="1"/>
  <c r="A229" i="3" a="1"/>
  <c r="A229" i="3" s="1"/>
  <c r="A230" i="3" a="1"/>
  <c r="A230" i="3" s="1"/>
  <c r="A231" i="3" a="1"/>
  <c r="A231" i="3" s="1"/>
  <c r="A232" i="3" a="1"/>
  <c r="A232" i="3" s="1"/>
  <c r="A233" i="3" a="1"/>
  <c r="A233" i="3" s="1"/>
  <c r="A234" i="3" a="1"/>
  <c r="A234" i="3" s="1"/>
  <c r="A235" i="3" a="1"/>
  <c r="A235" i="3" s="1"/>
  <c r="A236" i="3" a="1"/>
  <c r="A236" i="3" s="1"/>
  <c r="A237" i="3" a="1"/>
  <c r="A237" i="3" s="1"/>
  <c r="A238" i="3" a="1"/>
  <c r="A238" i="3" s="1"/>
  <c r="A239" i="3" a="1"/>
  <c r="A239" i="3" s="1"/>
  <c r="A240" i="3" a="1"/>
  <c r="A240" i="3" s="1"/>
  <c r="A241" i="3" a="1"/>
  <c r="A241" i="3" s="1"/>
  <c r="A242" i="3" a="1"/>
  <c r="A242" i="3" s="1"/>
  <c r="A243" i="3" a="1"/>
  <c r="A243" i="3" s="1"/>
  <c r="A244" i="3" a="1"/>
  <c r="A244" i="3" s="1"/>
  <c r="A245" i="3" a="1"/>
  <c r="A245" i="3" s="1"/>
  <c r="A246" i="3" a="1"/>
  <c r="A246" i="3" s="1"/>
  <c r="A247" i="3" a="1"/>
  <c r="A247" i="3" s="1"/>
  <c r="A248" i="3" a="1"/>
  <c r="A248" i="3" s="1"/>
  <c r="A249" i="3" a="1"/>
  <c r="A249" i="3" s="1"/>
  <c r="A250" i="3" a="1"/>
  <c r="A250" i="3" s="1"/>
  <c r="A251" i="3" a="1"/>
  <c r="A251" i="3" s="1"/>
  <c r="A252" i="3" a="1"/>
  <c r="A252" i="3" s="1"/>
  <c r="A253" i="3" a="1"/>
  <c r="A253" i="3" s="1"/>
  <c r="A254" i="3" a="1"/>
  <c r="A254" i="3" s="1"/>
  <c r="A255" i="3" a="1"/>
  <c r="A255" i="3" s="1"/>
  <c r="A256" i="3" a="1"/>
  <c r="A256" i="3" s="1"/>
  <c r="A257" i="3" a="1"/>
  <c r="A257" i="3" s="1"/>
  <c r="A258" i="3" a="1"/>
  <c r="A258" i="3" s="1"/>
  <c r="A259" i="3" a="1"/>
  <c r="A259" i="3" s="1"/>
  <c r="A260" i="3" a="1"/>
  <c r="A260" i="3" s="1"/>
  <c r="A261" i="3" a="1"/>
  <c r="A261" i="3" s="1"/>
  <c r="A262" i="3" a="1"/>
  <c r="A262" i="3" s="1"/>
  <c r="A263" i="3" a="1"/>
  <c r="A263" i="3" s="1"/>
  <c r="A264" i="3" a="1"/>
  <c r="A264" i="3" s="1"/>
  <c r="A265" i="3" a="1"/>
  <c r="A265" i="3" s="1"/>
  <c r="A266" i="3" a="1"/>
  <c r="A266" i="3" s="1"/>
  <c r="A267" i="3" a="1"/>
  <c r="A267" i="3" s="1"/>
  <c r="A268" i="3" a="1"/>
  <c r="A268" i="3" s="1"/>
  <c r="A269" i="3" a="1"/>
  <c r="A269" i="3" s="1"/>
  <c r="A270" i="3" a="1"/>
  <c r="A270" i="3" s="1"/>
  <c r="A271" i="3" a="1"/>
  <c r="A271" i="3" s="1"/>
  <c r="A272" i="3" a="1"/>
  <c r="A272" i="3" s="1"/>
  <c r="A273" i="3" a="1"/>
  <c r="A273" i="3" s="1"/>
  <c r="A274" i="3" a="1"/>
  <c r="A274" i="3" s="1"/>
  <c r="A275" i="3" a="1"/>
  <c r="A275" i="3" s="1"/>
  <c r="A276" i="3" a="1"/>
  <c r="A276" i="3" s="1"/>
  <c r="A277" i="3" a="1"/>
  <c r="A277" i="3" s="1"/>
  <c r="A278" i="3" a="1"/>
  <c r="A278" i="3" s="1"/>
  <c r="A279" i="3" a="1"/>
  <c r="A279" i="3" s="1"/>
  <c r="A280" i="3" a="1"/>
  <c r="A280" i="3" s="1"/>
  <c r="A281" i="3" a="1"/>
  <c r="A281" i="3" s="1"/>
  <c r="A282" i="3" a="1"/>
  <c r="A282" i="3" s="1"/>
  <c r="A283" i="3" a="1"/>
  <c r="A283" i="3" s="1"/>
  <c r="A284" i="3" a="1"/>
  <c r="A284" i="3" s="1"/>
  <c r="A285" i="3" a="1"/>
  <c r="A285" i="3" s="1"/>
  <c r="A286" i="3" a="1"/>
  <c r="A286" i="3" s="1"/>
  <c r="A287" i="3" a="1"/>
  <c r="A287" i="3" s="1"/>
  <c r="A288" i="3" a="1"/>
  <c r="A288" i="3" s="1"/>
  <c r="A289" i="3" a="1"/>
  <c r="A289" i="3" s="1"/>
  <c r="A290" i="3" a="1"/>
  <c r="A290" i="3" s="1"/>
  <c r="A291" i="3" a="1"/>
  <c r="A291" i="3" s="1"/>
  <c r="A292" i="3" a="1"/>
  <c r="A292" i="3" s="1"/>
  <c r="A293" i="3" a="1"/>
  <c r="A293" i="3" s="1"/>
  <c r="A294" i="3" a="1"/>
  <c r="A294" i="3" s="1"/>
  <c r="A295" i="3" a="1"/>
  <c r="A295" i="3" s="1"/>
  <c r="A296" i="3" a="1"/>
  <c r="A296" i="3" s="1"/>
  <c r="A297" i="3" a="1"/>
  <c r="A297" i="3" s="1"/>
  <c r="A298" i="3" a="1"/>
  <c r="A298" i="3" s="1"/>
  <c r="A299" i="3" a="1"/>
  <c r="A299" i="3" s="1"/>
  <c r="A300" i="3" a="1"/>
  <c r="A300" i="3" s="1"/>
  <c r="A301" i="3" a="1"/>
  <c r="A301" i="3" s="1"/>
  <c r="A302" i="3" a="1"/>
  <c r="A302" i="3" s="1"/>
  <c r="A303" i="3" a="1"/>
  <c r="A303" i="3" s="1"/>
  <c r="A304" i="3" a="1"/>
  <c r="A304" i="3" s="1"/>
  <c r="A305" i="3" a="1"/>
  <c r="A305" i="3" s="1"/>
  <c r="A306" i="3" a="1"/>
  <c r="A306" i="3" s="1"/>
  <c r="A307" i="3" a="1"/>
  <c r="A307" i="3" s="1"/>
  <c r="A308" i="3" a="1"/>
  <c r="A308" i="3" s="1"/>
  <c r="A309" i="3" a="1"/>
  <c r="A309" i="3" s="1"/>
  <c r="A310" i="3" a="1"/>
  <c r="A310" i="3" s="1"/>
  <c r="A311" i="3" a="1"/>
  <c r="A311" i="3" s="1"/>
  <c r="A312" i="3" a="1"/>
  <c r="A312" i="3" s="1"/>
  <c r="A313" i="3" a="1"/>
  <c r="A313" i="3" s="1"/>
  <c r="A314" i="3" a="1"/>
  <c r="A314" i="3" s="1"/>
  <c r="A315" i="3" a="1"/>
  <c r="A315" i="3" s="1"/>
  <c r="A316" i="3" a="1"/>
  <c r="A316" i="3" s="1"/>
  <c r="A317" i="3" a="1"/>
  <c r="A317" i="3" s="1"/>
  <c r="A318" i="3" a="1"/>
  <c r="A318" i="3" s="1"/>
  <c r="A319" i="3" a="1"/>
  <c r="A319" i="3" s="1"/>
  <c r="A320" i="3" a="1"/>
  <c r="A320" i="3" s="1"/>
  <c r="A321" i="3" a="1"/>
  <c r="A321" i="3" s="1"/>
  <c r="A322" i="3" a="1"/>
  <c r="A322" i="3" s="1"/>
  <c r="A323" i="3" a="1"/>
  <c r="A323" i="3" s="1"/>
  <c r="A324" i="3" a="1"/>
  <c r="A324" i="3" s="1"/>
  <c r="A325" i="3" a="1"/>
  <c r="A325" i="3" s="1"/>
  <c r="A326" i="3" a="1"/>
  <c r="A326" i="3" s="1"/>
  <c r="A327" i="3" a="1"/>
  <c r="A327" i="3" s="1"/>
  <c r="A328" i="3" a="1"/>
  <c r="A328" i="3" s="1"/>
  <c r="A329" i="3" a="1"/>
  <c r="A329" i="3" s="1"/>
  <c r="A330" i="3" a="1"/>
  <c r="A330" i="3" s="1"/>
  <c r="A331" i="3" a="1"/>
  <c r="A331" i="3" s="1"/>
  <c r="A332" i="3" a="1"/>
  <c r="A332" i="3" s="1"/>
  <c r="A333" i="3" a="1"/>
  <c r="A333" i="3" s="1"/>
  <c r="A334" i="3" a="1"/>
  <c r="A334" i="3" s="1"/>
  <c r="A335" i="3" a="1"/>
  <c r="A335" i="3" s="1"/>
  <c r="A336" i="3" a="1"/>
  <c r="A336" i="3" s="1"/>
  <c r="A337" i="3" a="1"/>
  <c r="A337" i="3" s="1"/>
  <c r="A338" i="3" a="1"/>
  <c r="A338" i="3" s="1"/>
  <c r="A339" i="3" a="1"/>
  <c r="A339" i="3" s="1"/>
  <c r="A340" i="3" a="1"/>
  <c r="A340" i="3" s="1"/>
  <c r="A341" i="3" a="1"/>
  <c r="A341" i="3" s="1"/>
  <c r="A342" i="3" a="1"/>
  <c r="A342" i="3" s="1"/>
  <c r="A343" i="3" a="1"/>
  <c r="A343" i="3" s="1"/>
  <c r="A344" i="3" a="1"/>
  <c r="A344" i="3" s="1"/>
  <c r="A345" i="3" a="1"/>
  <c r="A345" i="3" s="1"/>
  <c r="A346" i="3" a="1"/>
  <c r="A346" i="3" s="1"/>
  <c r="A347" i="3" a="1"/>
  <c r="A347" i="3" s="1"/>
  <c r="A348" i="3" a="1"/>
  <c r="A348" i="3" s="1"/>
  <c r="A349" i="3" a="1"/>
  <c r="A349" i="3" s="1"/>
  <c r="A350" i="3" a="1"/>
  <c r="A350" i="3" s="1"/>
  <c r="A351" i="3" a="1"/>
  <c r="A351" i="3" s="1"/>
  <c r="A352" i="3" a="1"/>
  <c r="A352" i="3" s="1"/>
  <c r="A353" i="3" a="1"/>
  <c r="A353" i="3" s="1"/>
  <c r="A354" i="3" a="1"/>
  <c r="A354" i="3" s="1"/>
  <c r="A355" i="3" a="1"/>
  <c r="A355" i="3" s="1"/>
  <c r="A356" i="3" a="1"/>
  <c r="A356" i="3" s="1"/>
  <c r="A357" i="3" a="1"/>
  <c r="A357" i="3" s="1"/>
  <c r="A358" i="3" a="1"/>
  <c r="A358" i="3" s="1"/>
  <c r="A359" i="3" a="1"/>
  <c r="A359" i="3" s="1"/>
  <c r="A360" i="3" a="1"/>
  <c r="A360" i="3" s="1"/>
  <c r="A361" i="3" a="1"/>
  <c r="A361" i="3" s="1"/>
  <c r="A362" i="3" a="1"/>
  <c r="A362" i="3" s="1"/>
  <c r="A363" i="3" a="1"/>
  <c r="A363" i="3" s="1"/>
  <c r="A364" i="3" a="1"/>
  <c r="A364" i="3" s="1"/>
  <c r="A365" i="3" a="1"/>
  <c r="A365" i="3" s="1"/>
  <c r="A366" i="3" a="1"/>
  <c r="A366" i="3" s="1"/>
  <c r="A367" i="3" a="1"/>
  <c r="A367" i="3" s="1"/>
  <c r="A368" i="3" a="1"/>
  <c r="A368" i="3" s="1"/>
  <c r="A369" i="3" a="1"/>
  <c r="A369" i="3" s="1"/>
  <c r="A370" i="3" a="1"/>
  <c r="A370" i="3" s="1"/>
  <c r="A371" i="3" a="1"/>
  <c r="A371" i="3" s="1"/>
  <c r="A372" i="3" a="1"/>
  <c r="A372" i="3" s="1"/>
  <c r="A373" i="3" a="1"/>
  <c r="A373" i="3" s="1"/>
  <c r="A374" i="3" a="1"/>
  <c r="A374" i="3" s="1"/>
  <c r="A375" i="3" a="1"/>
  <c r="A375" i="3" s="1"/>
  <c r="A376" i="3" a="1"/>
  <c r="A376" i="3" s="1"/>
  <c r="A377" i="3" a="1"/>
  <c r="A377" i="3" s="1"/>
  <c r="A378" i="3" a="1"/>
  <c r="A378" i="3" s="1"/>
  <c r="A379" i="3" a="1"/>
  <c r="A379" i="3" s="1"/>
  <c r="A380" i="3" a="1"/>
  <c r="A380" i="3" s="1"/>
  <c r="A381" i="3" a="1"/>
  <c r="A381" i="3" s="1"/>
  <c r="A382" i="3" a="1"/>
  <c r="A382" i="3" s="1"/>
  <c r="A383" i="3" a="1"/>
  <c r="A383" i="3" s="1"/>
  <c r="A384" i="3" a="1"/>
  <c r="A384" i="3" s="1"/>
  <c r="A385" i="3" a="1"/>
  <c r="A385" i="3" s="1"/>
  <c r="A386" i="3" a="1"/>
  <c r="A386" i="3" s="1"/>
  <c r="A387" i="3" a="1"/>
  <c r="A387" i="3" s="1"/>
  <c r="A388" i="3" a="1"/>
  <c r="A388" i="3" s="1"/>
  <c r="A389" i="3" a="1"/>
  <c r="A389" i="3" s="1"/>
  <c r="A390" i="3" a="1"/>
  <c r="A390" i="3" s="1"/>
  <c r="A391" i="3" a="1"/>
  <c r="A391" i="3" s="1"/>
  <c r="A392" i="3" a="1"/>
  <c r="A392" i="3" s="1"/>
  <c r="A393" i="3" a="1"/>
  <c r="A393" i="3" s="1"/>
  <c r="A394" i="3" a="1"/>
  <c r="A394" i="3" s="1"/>
  <c r="A395" i="3" a="1"/>
  <c r="A395" i="3" s="1"/>
  <c r="A396" i="3" a="1"/>
  <c r="A396" i="3" s="1"/>
  <c r="A397" i="3" a="1"/>
  <c r="A397" i="3" s="1"/>
  <c r="A398" i="3" a="1"/>
  <c r="A398" i="3" s="1"/>
  <c r="A399" i="3" a="1"/>
  <c r="A399" i="3" s="1"/>
  <c r="A400" i="3" a="1"/>
  <c r="A400" i="3" s="1"/>
  <c r="A401" i="3" a="1"/>
  <c r="A401" i="3" s="1"/>
  <c r="A402" i="3" a="1"/>
  <c r="A402" i="3" s="1"/>
  <c r="A403" i="3" a="1"/>
  <c r="A403" i="3" s="1"/>
  <c r="A404" i="3" a="1"/>
  <c r="A404" i="3" s="1"/>
  <c r="A405" i="3" a="1"/>
  <c r="A405" i="3" s="1"/>
  <c r="A406" i="3" a="1"/>
  <c r="A406" i="3" s="1"/>
  <c r="A407" i="3" a="1"/>
  <c r="A407" i="3" s="1"/>
  <c r="A408" i="3" a="1"/>
  <c r="A408" i="3" s="1"/>
  <c r="A409" i="3" a="1"/>
  <c r="A409" i="3" s="1"/>
  <c r="A410" i="3" a="1"/>
  <c r="A410" i="3" s="1"/>
  <c r="A411" i="3" a="1"/>
  <c r="A411" i="3" s="1"/>
  <c r="A412" i="3" a="1"/>
  <c r="A412" i="3" s="1"/>
  <c r="A414" i="3" a="1"/>
  <c r="A414" i="3" s="1"/>
  <c r="I2" i="4" l="1"/>
  <c r="I253" i="4"/>
  <c r="I362" i="4"/>
  <c r="I358" i="4"/>
  <c r="I354" i="4"/>
  <c r="I350" i="4"/>
  <c r="I346" i="4"/>
  <c r="I342" i="4"/>
  <c r="I335" i="4"/>
  <c r="I325" i="4"/>
  <c r="I309" i="4"/>
  <c r="I293" i="4"/>
  <c r="I277" i="4"/>
  <c r="I261" i="4"/>
  <c r="I245" i="4"/>
  <c r="I361" i="4"/>
  <c r="I353" i="4"/>
  <c r="I349" i="4"/>
  <c r="I345" i="4"/>
  <c r="I341" i="4"/>
  <c r="I333" i="4"/>
  <c r="I321" i="4"/>
  <c r="I305" i="4"/>
  <c r="I289" i="4"/>
  <c r="I273" i="4"/>
  <c r="I257" i="4"/>
  <c r="I364" i="4"/>
  <c r="I360" i="4"/>
  <c r="I352" i="4"/>
  <c r="I348" i="4"/>
  <c r="I344" i="4"/>
  <c r="I339" i="4"/>
  <c r="I331" i="4"/>
  <c r="I317" i="4"/>
  <c r="I301" i="4"/>
  <c r="I285" i="4"/>
  <c r="I269" i="4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I91" i="4"/>
  <c r="I95" i="4"/>
  <c r="I99" i="4"/>
  <c r="I103" i="4"/>
  <c r="I107" i="4"/>
  <c r="I111" i="4"/>
  <c r="I115" i="4"/>
  <c r="I119" i="4"/>
  <c r="I123" i="4"/>
  <c r="I127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117" i="4"/>
  <c r="I121" i="4"/>
  <c r="I125" i="4"/>
  <c r="I129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1" i="4"/>
  <c r="I185" i="4"/>
  <c r="I189" i="4"/>
  <c r="I193" i="4"/>
  <c r="I197" i="4"/>
  <c r="I201" i="4"/>
  <c r="I205" i="4"/>
  <c r="I209" i="4"/>
  <c r="I213" i="4"/>
  <c r="I217" i="4"/>
  <c r="I221" i="4"/>
  <c r="I225" i="4"/>
  <c r="I229" i="4"/>
  <c r="I233" i="4"/>
  <c r="I237" i="4"/>
  <c r="I241" i="4"/>
  <c r="I6" i="4"/>
  <c r="I10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178" i="4"/>
  <c r="I182" i="4"/>
  <c r="I186" i="4"/>
  <c r="I190" i="4"/>
  <c r="I194" i="4"/>
  <c r="I198" i="4"/>
  <c r="I202" i="4"/>
  <c r="I206" i="4"/>
  <c r="I210" i="4"/>
  <c r="I214" i="4"/>
  <c r="I218" i="4"/>
  <c r="I222" i="4"/>
  <c r="I226" i="4"/>
  <c r="I230" i="4"/>
  <c r="I234" i="4"/>
  <c r="I238" i="4"/>
  <c r="I242" i="4"/>
  <c r="I246" i="4"/>
  <c r="I250" i="4"/>
  <c r="I254" i="4"/>
  <c r="I258" i="4"/>
  <c r="I262" i="4"/>
  <c r="I266" i="4"/>
  <c r="I270" i="4"/>
  <c r="I274" i="4"/>
  <c r="I278" i="4"/>
  <c r="I282" i="4"/>
  <c r="I286" i="4"/>
  <c r="I290" i="4"/>
  <c r="I294" i="4"/>
  <c r="I298" i="4"/>
  <c r="I302" i="4"/>
  <c r="I306" i="4"/>
  <c r="I310" i="4"/>
  <c r="I314" i="4"/>
  <c r="I318" i="4"/>
  <c r="I322" i="4"/>
  <c r="I326" i="4"/>
  <c r="I330" i="4"/>
  <c r="I334" i="4"/>
  <c r="I338" i="4"/>
  <c r="I363" i="4"/>
  <c r="I359" i="4"/>
  <c r="I355" i="4"/>
  <c r="I351" i="4"/>
  <c r="I347" i="4"/>
  <c r="I343" i="4"/>
  <c r="I337" i="4"/>
  <c r="I329" i="4"/>
  <c r="I313" i="4"/>
  <c r="I297" i="4"/>
  <c r="I281" i="4"/>
  <c r="I265" i="4"/>
  <c r="I249" i="4"/>
</calcChain>
</file>

<file path=xl/sharedStrings.xml><?xml version="1.0" encoding="utf-8"?>
<sst xmlns="http://schemas.openxmlformats.org/spreadsheetml/2006/main" count="8394" uniqueCount="2119">
  <si>
    <t>회원ID</t>
  </si>
  <si>
    <t>PW</t>
  </si>
  <si>
    <t>성명</t>
  </si>
  <si>
    <t>회원상태</t>
  </si>
  <si>
    <t>user01</t>
  </si>
  <si>
    <t>user01#</t>
  </si>
  <si>
    <t>김시은</t>
  </si>
  <si>
    <t>user02</t>
  </si>
  <si>
    <t>user02#</t>
  </si>
  <si>
    <t>김이준</t>
  </si>
  <si>
    <t>user03</t>
  </si>
  <si>
    <t>user03#</t>
  </si>
  <si>
    <t>김지아</t>
  </si>
  <si>
    <t>user04</t>
  </si>
  <si>
    <t>user04#</t>
  </si>
  <si>
    <t>김하율</t>
  </si>
  <si>
    <t>user05</t>
  </si>
  <si>
    <t>user05#</t>
  </si>
  <si>
    <t>나정인</t>
  </si>
  <si>
    <t>user06</t>
  </si>
  <si>
    <t>user06#</t>
  </si>
  <si>
    <t>이수연</t>
  </si>
  <si>
    <t>user07</t>
  </si>
  <si>
    <t>user07#</t>
  </si>
  <si>
    <t>박민준</t>
  </si>
  <si>
    <t>user08</t>
  </si>
  <si>
    <t>user08#</t>
  </si>
  <si>
    <t>박지은</t>
  </si>
  <si>
    <t>user09</t>
  </si>
  <si>
    <t>user09#</t>
  </si>
  <si>
    <t>성시우</t>
  </si>
  <si>
    <t>user10</t>
  </si>
  <si>
    <t>user10#</t>
  </si>
  <si>
    <t>신도윤</t>
  </si>
  <si>
    <t>내용분류</t>
  </si>
  <si>
    <t>간략분류</t>
  </si>
  <si>
    <t>총류</t>
  </si>
  <si>
    <t>도서학, 서지학</t>
  </si>
  <si>
    <t>문헌정보학</t>
  </si>
  <si>
    <t>백과사전</t>
  </si>
  <si>
    <t>강연집, 수필집, 연설문집</t>
  </si>
  <si>
    <t>일반연속간행물</t>
  </si>
  <si>
    <t>일반학회, 단체, 협회, 기관</t>
  </si>
  <si>
    <t>신문, 언론, 저널리즘</t>
  </si>
  <si>
    <t>일반전집, 총서</t>
  </si>
  <si>
    <t>향토</t>
  </si>
  <si>
    <t>철학</t>
  </si>
  <si>
    <t>철학일반</t>
  </si>
  <si>
    <t>형이상학</t>
  </si>
  <si>
    <t>철학의 체계</t>
  </si>
  <si>
    <t>경학</t>
  </si>
  <si>
    <t>동양철학, 사상</t>
  </si>
  <si>
    <t>서양철학</t>
  </si>
  <si>
    <t>논리학</t>
  </si>
  <si>
    <t>심리학</t>
  </si>
  <si>
    <t>윤리학, 도덕철학</t>
  </si>
  <si>
    <t>종교</t>
  </si>
  <si>
    <t>비교종교</t>
  </si>
  <si>
    <t>불교</t>
  </si>
  <si>
    <t>기독교</t>
  </si>
  <si>
    <t>도교</t>
  </si>
  <si>
    <t>천도교</t>
  </si>
  <si>
    <t>신도</t>
  </si>
  <si>
    <t>힌두교, 브라만교</t>
  </si>
  <si>
    <t>이슬람교</t>
  </si>
  <si>
    <t>기타 제종교</t>
  </si>
  <si>
    <t>사회과학</t>
  </si>
  <si>
    <t>통계학</t>
  </si>
  <si>
    <t>경제학</t>
  </si>
  <si>
    <t>사회학, 사회문제</t>
  </si>
  <si>
    <t>정치학</t>
  </si>
  <si>
    <t>행정학</t>
  </si>
  <si>
    <t>법학</t>
  </si>
  <si>
    <t>교육학</t>
  </si>
  <si>
    <t>풍속,예절,민속학</t>
  </si>
  <si>
    <t>국방, 국사학</t>
  </si>
  <si>
    <t>자연과학</t>
  </si>
  <si>
    <t>수학</t>
  </si>
  <si>
    <t>물리학</t>
  </si>
  <si>
    <t>화학</t>
  </si>
  <si>
    <t>전문학</t>
  </si>
  <si>
    <t>지학</t>
  </si>
  <si>
    <t>광물학</t>
  </si>
  <si>
    <t>생명과학</t>
  </si>
  <si>
    <t>식물학</t>
  </si>
  <si>
    <t>동물학</t>
  </si>
  <si>
    <t>기술과학</t>
  </si>
  <si>
    <t>의학</t>
  </si>
  <si>
    <t>농업, 농학</t>
  </si>
  <si>
    <t>공업</t>
  </si>
  <si>
    <t>건축공학</t>
  </si>
  <si>
    <t>기계공학</t>
  </si>
  <si>
    <t>전기공학, 전자공학</t>
  </si>
  <si>
    <t>회화공학</t>
  </si>
  <si>
    <t>제조업</t>
  </si>
  <si>
    <t>생활과학</t>
  </si>
  <si>
    <t>예술</t>
  </si>
  <si>
    <t>건축물</t>
  </si>
  <si>
    <t>조각, 조형예술</t>
  </si>
  <si>
    <t>공예, 장식미술</t>
  </si>
  <si>
    <t>서예</t>
  </si>
  <si>
    <t>회화,도화,판화</t>
  </si>
  <si>
    <t>사진예술</t>
  </si>
  <si>
    <t>음악</t>
  </si>
  <si>
    <t>공연예술, 매체미술</t>
  </si>
  <si>
    <t>오락, 스포츠</t>
  </si>
  <si>
    <t>언어</t>
  </si>
  <si>
    <t>한국어</t>
  </si>
  <si>
    <t>중국어</t>
  </si>
  <si>
    <t>일본어</t>
  </si>
  <si>
    <t>영어</t>
  </si>
  <si>
    <t>독일어</t>
  </si>
  <si>
    <t>프랑스어</t>
  </si>
  <si>
    <t>스페인어, 포르투갈어</t>
  </si>
  <si>
    <t>이탈리아어</t>
  </si>
  <si>
    <t>기타제어</t>
  </si>
  <si>
    <t>문학</t>
  </si>
  <si>
    <t>한국문학</t>
  </si>
  <si>
    <t>중국문학</t>
  </si>
  <si>
    <t>일본문학</t>
  </si>
  <si>
    <t>영미문학</t>
  </si>
  <si>
    <t>독일문학</t>
  </si>
  <si>
    <t>프랑스문학</t>
  </si>
  <si>
    <t>스페인, 포르투갈문학</t>
  </si>
  <si>
    <t>이탈릴아문학</t>
  </si>
  <si>
    <t>기타제문화</t>
  </si>
  <si>
    <t>역사</t>
  </si>
  <si>
    <t>아시아</t>
  </si>
  <si>
    <t>유럽</t>
  </si>
  <si>
    <t>아프리카</t>
  </si>
  <si>
    <t>북아케리카</t>
  </si>
  <si>
    <t>남아메리카</t>
  </si>
  <si>
    <t>오세아니아</t>
  </si>
  <si>
    <t>양극지방</t>
  </si>
  <si>
    <t>지리</t>
  </si>
  <si>
    <t>전기</t>
  </si>
  <si>
    <t>도서코드</t>
  </si>
  <si>
    <t>도서명</t>
  </si>
  <si>
    <t>저자명</t>
  </si>
  <si>
    <t>출판사</t>
  </si>
  <si>
    <t>출간일</t>
  </si>
  <si>
    <t>ISBN[부가기호]</t>
  </si>
  <si>
    <t>청구기호</t>
  </si>
  <si>
    <t>0.1%의 비밀</t>
  </si>
  <si>
    <t>조세핀 김, 김경일</t>
  </si>
  <si>
    <t>EBS BOOKS</t>
  </si>
  <si>
    <t>978-89-547540-6-4[03370]</t>
  </si>
  <si>
    <t>100층짜리 집</t>
  </si>
  <si>
    <t>이와이 도시오</t>
  </si>
  <si>
    <t>북뱅크</t>
  </si>
  <si>
    <t>978-89-898637-8-6[74830]</t>
  </si>
  <si>
    <t>1억년 전 공룡 오줌이 빗물로 내려요</t>
  </si>
  <si>
    <t>안녕달</t>
  </si>
  <si>
    <t>와이즈만북스(와이즈남 BOOKS)</t>
  </si>
  <si>
    <t>978-89-894157-7-0[77440]</t>
  </si>
  <si>
    <t>1일 1페이지, 세상에서 가장 짧은 심리 수업 365</t>
  </si>
  <si>
    <t>정여울</t>
  </si>
  <si>
    <t>위즈덤하우스</t>
  </si>
  <si>
    <t>979-11-913084-4-0[04030]</t>
  </si>
  <si>
    <t>2019 건축물 내진설계기준 및 해설</t>
  </si>
  <si>
    <t>사단법인 대한건축학회</t>
  </si>
  <si>
    <t>김문당</t>
  </si>
  <si>
    <t>978-89-622582-2-6[93540]</t>
  </si>
  <si>
    <t>3 2 1</t>
  </si>
  <si>
    <t>마리 칸스타 욘센</t>
  </si>
  <si>
    <t>책빛</t>
  </si>
  <si>
    <t>978-89-621930-8-4[74850]</t>
  </si>
  <si>
    <t>5학년 5반 아이들</t>
  </si>
  <si>
    <t>육숙희</t>
  </si>
  <si>
    <t>푸른책들</t>
  </si>
  <si>
    <t>978-89-579833-1-7[74810]</t>
  </si>
  <si>
    <t>90일 밤의 클래식</t>
  </si>
  <si>
    <t>김태용</t>
  </si>
  <si>
    <t>동양북스</t>
  </si>
  <si>
    <t>979-11-576864-8-3[03600]</t>
  </si>
  <si>
    <t>LP로 듣는 클래식 유재후의 음악이야기</t>
  </si>
  <si>
    <t>유재후</t>
  </si>
  <si>
    <t>도서출판등</t>
  </si>
  <si>
    <t>979-11-973214-1-2[03670]</t>
  </si>
  <si>
    <t>가면생활자</t>
  </si>
  <si>
    <t>조규미</t>
  </si>
  <si>
    <t>자음과모음</t>
  </si>
  <si>
    <t>978-89-544393-2-9[43810]</t>
  </si>
  <si>
    <t>가장 예쁜 생각을 너에게 주고 싶다</t>
  </si>
  <si>
    <t>나태주</t>
  </si>
  <si>
    <t>알에이치코리아(rhk)</t>
  </si>
  <si>
    <t>978-89-255618-2-0[03810]</t>
  </si>
  <si>
    <t>가정간편식</t>
  </si>
  <si>
    <t>이미경</t>
  </si>
  <si>
    <t>상상출판</t>
  </si>
  <si>
    <t>979-11-909380-0-6[15590]</t>
  </si>
  <si>
    <t>가족과 통치</t>
  </si>
  <si>
    <t>조은주</t>
  </si>
  <si>
    <t>창비</t>
  </si>
  <si>
    <t>978-89-364863-0-3[93300]</t>
  </si>
  <si>
    <t>가지 말라는데 가고 싶은 길이 있다</t>
  </si>
  <si>
    <t>&amp;(앤드)</t>
  </si>
  <si>
    <t>979-11-668303-0-3[03810]</t>
  </si>
  <si>
    <t>강아지똥</t>
  </si>
  <si>
    <t>권정생</t>
  </si>
  <si>
    <t>길벗어린이</t>
  </si>
  <si>
    <t>978-89-558241-3-1[77810]</t>
  </si>
  <si>
    <t>같이 해서 더 좋아</t>
  </si>
  <si>
    <t>정호선</t>
  </si>
  <si>
    <t>978-89-558253-1-2[77810]</t>
  </si>
  <si>
    <t>개</t>
  </si>
  <si>
    <t>김훈</t>
  </si>
  <si>
    <t>푸른숲</t>
  </si>
  <si>
    <t>979-11-567587-2-3[03810]</t>
  </si>
  <si>
    <t>걱정이 너무 많아</t>
  </si>
  <si>
    <t>김영진</t>
  </si>
  <si>
    <t>978-89-558255-7-2[74810]</t>
  </si>
  <si>
    <t>건축, 음악처럼 듣고 미술처럼 보다</t>
  </si>
  <si>
    <t>서현</t>
  </si>
  <si>
    <t>효형출판</t>
  </si>
  <si>
    <t>978-89-587212-6-0[03540]</t>
  </si>
  <si>
    <t>검은 꽃</t>
  </si>
  <si>
    <t>김영하</t>
  </si>
  <si>
    <t>복복서가</t>
  </si>
  <si>
    <t>978-89-546753-2-1[04810]</t>
  </si>
  <si>
    <t>겁쟁이 빌리</t>
  </si>
  <si>
    <t>앤서니 브라운</t>
  </si>
  <si>
    <t>비룡소</t>
  </si>
  <si>
    <t>978-89-491116-3-6[74800]</t>
  </si>
  <si>
    <t>고구마구마</t>
  </si>
  <si>
    <t>사이다</t>
  </si>
  <si>
    <t>반달(킨더랜드)</t>
  </si>
  <si>
    <t>978-89-561884-4-7[77810]</t>
  </si>
  <si>
    <t>고양이 1</t>
  </si>
  <si>
    <t>베르나르 제르베르</t>
  </si>
  <si>
    <t>열린책들</t>
  </si>
  <si>
    <t>978-89-329194-8-5[04860]</t>
  </si>
  <si>
    <t>고양이 2</t>
  </si>
  <si>
    <t>978-89-329689-5-7[05860]</t>
  </si>
  <si>
    <t>공간의 미래</t>
  </si>
  <si>
    <t>윤현준</t>
  </si>
  <si>
    <t>을유문화사</t>
  </si>
  <si>
    <t>978-89-324223-0-5[05540]</t>
  </si>
  <si>
    <t>공간이 만든 공간</t>
  </si>
  <si>
    <t>978-89-324742-7-4[03540]</t>
  </si>
  <si>
    <t>공원에서</t>
  </si>
  <si>
    <t>웅진주니어</t>
  </si>
  <si>
    <t>978-89-012471-4-4[74800]</t>
  </si>
  <si>
    <t>공정하다는 착각</t>
  </si>
  <si>
    <t>마이클 샌델</t>
  </si>
  <si>
    <t>와이즈베리</t>
  </si>
  <si>
    <t>979-11-641364-5-2[03300]</t>
  </si>
  <si>
    <t>과학원리로 재밌게 풀어 본 건축물의 구조 이야기</t>
  </si>
  <si>
    <t>미셸 프로보스트 다비드 아타</t>
  </si>
  <si>
    <t>그린북</t>
  </si>
  <si>
    <t>978-89-558824-5-2[03540]</t>
  </si>
  <si>
    <t>교과서 한자어 속뜻사전</t>
  </si>
  <si>
    <t>전광진</t>
  </si>
  <si>
    <t>속뜻사전교육출판사</t>
  </si>
  <si>
    <t>978-89-938583-6-5[71710]</t>
  </si>
  <si>
    <t>교학 한국어사전</t>
  </si>
  <si>
    <t>교학사 한국사정 편찬실</t>
  </si>
  <si>
    <t>교학사</t>
  </si>
  <si>
    <t>978-89-090917-3-2[91710]</t>
  </si>
  <si>
    <t>귀여움이 세상을 구한다!</t>
  </si>
  <si>
    <t>러브둥둥</t>
  </si>
  <si>
    <t>스튜디오오드리</t>
  </si>
  <si>
    <t>979-11-910433-0-3[03810]</t>
  </si>
  <si>
    <t>귀찮지만 행복해 볼까</t>
  </si>
  <si>
    <t>권남희</t>
  </si>
  <si>
    <t>979-11-909389-8-3[03810]</t>
  </si>
  <si>
    <t>그게 너였으면 좋겠다</t>
  </si>
  <si>
    <t>일홍</t>
  </si>
  <si>
    <t>피카(FIKA)</t>
  </si>
  <si>
    <t>979-11-902992-3-7[05810]</t>
  </si>
  <si>
    <t>그러라 그래</t>
  </si>
  <si>
    <t>양희은</t>
  </si>
  <si>
    <t>김영사</t>
  </si>
  <si>
    <t>978-89-349849-7-9[03810]</t>
  </si>
  <si>
    <t>금연학교</t>
  </si>
  <si>
    <t>박현숙</t>
  </si>
  <si>
    <t>978-89-544359-4-9[43810]</t>
  </si>
  <si>
    <t>기분을 말해 봐!</t>
  </si>
  <si>
    <t>978-89-012470-8-3[04800]</t>
  </si>
  <si>
    <t>기억 1</t>
  </si>
  <si>
    <t>978-89-329690-3-9[05860]</t>
  </si>
  <si>
    <t>기억 2</t>
  </si>
  <si>
    <t>978-89-329690-4-6[05860]</t>
  </si>
  <si>
    <t>긴긴밤</t>
  </si>
  <si>
    <t>루리</t>
  </si>
  <si>
    <t>문학동네</t>
  </si>
  <si>
    <t>978-89-546771-5-8[73810]</t>
  </si>
  <si>
    <t>길을 걷다 문득 떠오른 것들</t>
  </si>
  <si>
    <t>신정일</t>
  </si>
  <si>
    <t>979-11-909381-1-2[03810]</t>
  </si>
  <si>
    <t>김영하 여행자 도쿄</t>
  </si>
  <si>
    <t>아트북스</t>
  </si>
  <si>
    <t>978-89-619601-3-7[04800]</t>
  </si>
  <si>
    <t>꼰대 아빠와 등골브레이커의 브랜드 썰전</t>
  </si>
  <si>
    <t>김경선</t>
  </si>
  <si>
    <t>978-89-544319-8-9[44080]</t>
  </si>
  <si>
    <t>꽁꽁꽁 좀비</t>
  </si>
  <si>
    <t>윤정주</t>
  </si>
  <si>
    <t>책읽는곰</t>
  </si>
  <si>
    <t>979-11-583624-7-8[77810]</t>
  </si>
  <si>
    <t>나는 나로 살기로 했다</t>
  </si>
  <si>
    <t>김수현</t>
  </si>
  <si>
    <t>마음의 숲</t>
  </si>
  <si>
    <t>979-11-628503-3-6[03810]</t>
  </si>
  <si>
    <t>나는 무늬</t>
  </si>
  <si>
    <t>김해원</t>
  </si>
  <si>
    <t>낮은산</t>
  </si>
  <si>
    <t>979-11-552514-2-3[43810]</t>
  </si>
  <si>
    <t>나는 샤넬백 대신 그림을 산다</t>
  </si>
  <si>
    <t>윤보형</t>
  </si>
  <si>
    <t>중앙북스(books)</t>
  </si>
  <si>
    <t>978-89-278109-5-7[03600]</t>
  </si>
  <si>
    <t>나는 왜 내 마음을 모를까</t>
  </si>
  <si>
    <t>조미혜</t>
  </si>
  <si>
    <t>978-89-544367-5-5[44080]</t>
  </si>
  <si>
    <t>나는 월급날, 주식을 산다!</t>
  </si>
  <si>
    <t>봉현이형</t>
  </si>
  <si>
    <t>진서원</t>
  </si>
  <si>
    <t>979-11-866478-0-6[15320]</t>
  </si>
  <si>
    <t>나는 주식 대신 달러를 산다</t>
  </si>
  <si>
    <t>박성현</t>
  </si>
  <si>
    <t>978-89-255886-3-6[03320]</t>
  </si>
  <si>
    <t>나를 돌보지 않는 나에게</t>
  </si>
  <si>
    <t>978-89-349880-1-4[04800]</t>
  </si>
  <si>
    <t>나를 지키는 매일 심리학</t>
  </si>
  <si>
    <t>오수향</t>
  </si>
  <si>
    <t>979-11-909381-8-1[03180]</t>
  </si>
  <si>
    <t>나의 가족, 사랑하나요</t>
  </si>
  <si>
    <t>전이수</t>
  </si>
  <si>
    <t>주니어김영사</t>
  </si>
  <si>
    <t>978-89-349825-5-5[73650]</t>
  </si>
  <si>
    <t>나의 작고 커다란 아빠</t>
  </si>
  <si>
    <t>978-89-621931-2-1[74850]</t>
  </si>
  <si>
    <t>나의 최소 취향 이야기</t>
  </si>
  <si>
    <t>신미경</t>
  </si>
  <si>
    <t>979-11-898568-5-4[03810]</t>
  </si>
  <si>
    <t>나의 히어로 아카데미아 30 일반판</t>
  </si>
  <si>
    <t>호리코기 코헤이이</t>
  </si>
  <si>
    <t>서울미디어코믹스(서울문화사)</t>
  </si>
  <si>
    <t>979-11-367356-2-1[47830]</t>
  </si>
  <si>
    <t>날 좀 내버려 둬</t>
  </si>
  <si>
    <t>이민현</t>
  </si>
  <si>
    <t>979-11-641319-9-0[74800]</t>
  </si>
  <si>
    <t>남매의 탄생</t>
  </si>
  <si>
    <t>안세화</t>
  </si>
  <si>
    <t>978-89-491370-0-1[43810]</t>
  </si>
  <si>
    <t>낯선 일상을 찾아, 틈만 나면 걸었다</t>
  </si>
  <si>
    <t>슛뚜</t>
  </si>
  <si>
    <t>979-11-898567-1-7[13980]</t>
  </si>
  <si>
    <t>내 마음을 담은 집 서현 작은 집의 건축학개론</t>
  </si>
  <si>
    <t>978-89-587217-4-1[03540]</t>
  </si>
  <si>
    <t>내 아이가 힘겨운 부모들에게</t>
  </si>
  <si>
    <t>오은영</t>
  </si>
  <si>
    <t>녹색지팡이</t>
  </si>
  <si>
    <t>978-89-947808-0-1[14180]</t>
  </si>
  <si>
    <t>내 하루도 에세이가 될까요</t>
  </si>
  <si>
    <t>이하루</t>
  </si>
  <si>
    <t>979-11-898565-5-7[03810]</t>
  </si>
  <si>
    <t>내가 사랑한 지구</t>
  </si>
  <si>
    <t>최덕근</t>
  </si>
  <si>
    <t>휴먼사이언스</t>
  </si>
  <si>
    <t>978-89-586279-7-5[03450]</t>
  </si>
  <si>
    <t>내가 사랑한 화가들</t>
  </si>
  <si>
    <t>정우철</t>
  </si>
  <si>
    <t>나무의 철학</t>
  </si>
  <si>
    <t>979-11-585121-3-2[03600]</t>
  </si>
  <si>
    <t>냠냠냠 쪽쪽쪽</t>
  </si>
  <si>
    <t>문승연</t>
  </si>
  <si>
    <t>978-89-558218-5-7[77810]</t>
  </si>
  <si>
    <t>너는 내 친구야, 왜냐하면……</t>
  </si>
  <si>
    <t>귄터 야콥스</t>
  </si>
  <si>
    <t>나무말미</t>
  </si>
  <si>
    <t>979-11-970909-1-2[77850]</t>
  </si>
  <si>
    <t>너는 어떤 씨앗이니</t>
  </si>
  <si>
    <t>최숙희</t>
  </si>
  <si>
    <t>979-11-583609-1-7[77810]</t>
  </si>
  <si>
    <t>너는 특별하단다 1</t>
  </si>
  <si>
    <t>맥스 루케이도</t>
  </si>
  <si>
    <t>고슴도치</t>
  </si>
  <si>
    <t>978-89-851552-6-7[03380]</t>
  </si>
  <si>
    <t>너는 특별하단다 2</t>
  </si>
  <si>
    <t>978-89-965529-0-1[03370]</t>
  </si>
  <si>
    <t>너는 특별하단다 3</t>
  </si>
  <si>
    <t>978-89-893154-1-4[77840]</t>
  </si>
  <si>
    <t>너와 나</t>
  </si>
  <si>
    <t>다림</t>
  </si>
  <si>
    <t>978-89-617721-3-6[77810]</t>
  </si>
  <si>
    <t>넌 나의 우주야</t>
  </si>
  <si>
    <t>978-89-012408-7-9[74800]</t>
  </si>
  <si>
    <t>네이티브 영어표현력 사전</t>
  </si>
  <si>
    <t>이창수</t>
  </si>
  <si>
    <t>다락원</t>
  </si>
  <si>
    <t>978-89-277013-3-0[13740]</t>
  </si>
  <si>
    <t>노랑, 파랑, 빨강, 세상을 물들여요</t>
  </si>
  <si>
    <t>딸기책방</t>
  </si>
  <si>
    <t>979-11-967445-5-7[77810]</t>
  </si>
  <si>
    <t>노래하는 볼돼지</t>
  </si>
  <si>
    <t>978-89-558205-6-0[74810]</t>
  </si>
  <si>
    <t>녹즙 배달원 강정민</t>
  </si>
  <si>
    <t>김현진</t>
  </si>
  <si>
    <t>한겨레출판</t>
  </si>
  <si>
    <t>979-11-604047-1-5[03810]</t>
  </si>
  <si>
    <t>뇌토피아</t>
  </si>
  <si>
    <t>뜨인돌어린이</t>
  </si>
  <si>
    <t>978-89-580780-2-9[73470]</t>
  </si>
  <si>
    <t>누구나 한 번쯤 계단에서 울지</t>
  </si>
  <si>
    <t>김나랑</t>
  </si>
  <si>
    <t>979-11-909389-0-7[03810]</t>
  </si>
  <si>
    <t>누구나 홈베이킹</t>
  </si>
  <si>
    <t>김지연</t>
  </si>
  <si>
    <t>979-11-909387-2-3[13590]</t>
  </si>
  <si>
    <t>늦게 피는 꽃</t>
  </si>
  <si>
    <t>책과콩나무</t>
  </si>
  <si>
    <t>978-89-940775-7-4[73810]</t>
  </si>
  <si>
    <t>다른 게 아니라 틀린 겁니다</t>
  </si>
  <si>
    <t>위근우</t>
  </si>
  <si>
    <t>시대의창</t>
  </si>
  <si>
    <t>978-89-594069-7-5[03300]</t>
  </si>
  <si>
    <t>다이어트 학교</t>
  </si>
  <si>
    <t>김혜정</t>
  </si>
  <si>
    <t>979-11-020510-0-7[45810]</t>
  </si>
  <si>
    <t>다이얼로그 전시와 도시 사이</t>
  </si>
  <si>
    <t>유영이</t>
  </si>
  <si>
    <t>978-89-587217-6-5[03600]</t>
  </si>
  <si>
    <t>다정한 무관심</t>
  </si>
  <si>
    <t>한승혜</t>
  </si>
  <si>
    <t>사우</t>
  </si>
  <si>
    <t>979-11-873326-5-7[03300]</t>
  </si>
  <si>
    <t>달면 삼키고 쓰면 좀 뱉을게요</t>
  </si>
  <si>
    <t>김혜원</t>
  </si>
  <si>
    <t>예스24</t>
  </si>
  <si>
    <t>979-11-306374-2-6[03810]</t>
  </si>
  <si>
    <t>당근 유치원</t>
  </si>
  <si>
    <t>978-89-364554-8-4[77810]</t>
  </si>
  <si>
    <t>당신의 일상은 안녕한가요</t>
  </si>
  <si>
    <t>안혜연</t>
  </si>
  <si>
    <t>979-11-877956-9-8[13980]</t>
  </si>
  <si>
    <t>당신이 나와 같은 시간 속에 있기를</t>
  </si>
  <si>
    <t>이미화</t>
  </si>
  <si>
    <t>대한민국 트레킹 가이드</t>
  </si>
  <si>
    <t>진우석, 이상은</t>
  </si>
  <si>
    <t>978-89-278115-0-3[15980]</t>
  </si>
  <si>
    <t>데이터베이스 기초와 실습</t>
  </si>
  <si>
    <t>한빛아카데미</t>
  </si>
  <si>
    <t>979-11-566450-5-4[93000]</t>
  </si>
  <si>
    <t>도슨트 정우철의 미술 극장</t>
  </si>
  <si>
    <t>978-89-547582-4-6[04300]</t>
  </si>
  <si>
    <t>도시는 무엇으로 사는가</t>
  </si>
  <si>
    <t>978-89-324739-1-8[03540]</t>
  </si>
  <si>
    <t>동아 새 국어사전</t>
  </si>
  <si>
    <t>편집부</t>
  </si>
  <si>
    <t>동아출판</t>
  </si>
  <si>
    <t>978-89-004307-8-3[11710]</t>
  </si>
  <si>
    <t>돼지책</t>
  </si>
  <si>
    <t>978-89-012252-9-6[74800]</t>
  </si>
  <si>
    <t>딜레마</t>
  </si>
  <si>
    <t>패리스</t>
  </si>
  <si>
    <t>arte(아르테)</t>
  </si>
  <si>
    <t>978-89-509950-0-3[03840]</t>
  </si>
  <si>
    <t>딩동거미</t>
  </si>
  <si>
    <t>신성희</t>
  </si>
  <si>
    <t>한림출판사</t>
  </si>
  <si>
    <t>978-89-709419-6-7[77810]</t>
  </si>
  <si>
    <t>딸은 애도하지 않는다</t>
  </si>
  <si>
    <t>사과집</t>
  </si>
  <si>
    <t>979-11-909386-3-1[03810]</t>
  </si>
  <si>
    <t>땅의 역사 1 소인배와 대인들</t>
  </si>
  <si>
    <t>박종인</t>
  </si>
  <si>
    <t>979-11-909383-6-5[04910]</t>
  </si>
  <si>
    <t>땅의 역사 2 치욕의 역사, 명예의 역사</t>
  </si>
  <si>
    <t>979-11-909383-7-2[04910]</t>
  </si>
  <si>
    <t>땅이 가족의 황당 지리여행</t>
  </si>
  <si>
    <t>엄정훈</t>
  </si>
  <si>
    <t>산림출판사</t>
  </si>
  <si>
    <t>978-89-522062-8-2[43980]</t>
  </si>
  <si>
    <t>떡볶이야 사랑해</t>
  </si>
  <si>
    <t>이용근</t>
  </si>
  <si>
    <t>채륜서</t>
  </si>
  <si>
    <t>979-11-854016-1-4[03980]</t>
  </si>
  <si>
    <t>또 생각하는 개구리</t>
  </si>
  <si>
    <t>이와무라 카즈오</t>
  </si>
  <si>
    <t>진선아이</t>
  </si>
  <si>
    <t>978-89-722121-8-8[77170]</t>
  </si>
  <si>
    <t>또 형 거 쓰라고</t>
  </si>
  <si>
    <t>신채연</t>
  </si>
  <si>
    <t>좋은책어린이</t>
  </si>
  <si>
    <t>978-89-283155-1-2[74810]</t>
  </si>
  <si>
    <t>똑똑한 빗물 저금통</t>
  </si>
  <si>
    <t>학고재</t>
  </si>
  <si>
    <t>978-89-562518-8-2[74450]</t>
  </si>
  <si>
    <t>뛰뛰빵빵</t>
  </si>
  <si>
    <t>고래이야기</t>
  </si>
  <si>
    <t>978-89-919415-7-1[77810]</t>
  </si>
  <si>
    <t>리투아니아어 한국어사전</t>
  </si>
  <si>
    <t>윤성호</t>
  </si>
  <si>
    <t>문예림</t>
  </si>
  <si>
    <t>978-89-748258-9-8[11790]</t>
  </si>
  <si>
    <t>마법천자문 1</t>
  </si>
  <si>
    <t>스튜디오 시리얼</t>
  </si>
  <si>
    <t>아울북</t>
  </si>
  <si>
    <t>978-89-509885-1-7[77720]</t>
  </si>
  <si>
    <t>마법천자문 2</t>
  </si>
  <si>
    <t>978-89-509885-2-4[77720]</t>
  </si>
  <si>
    <t>마법천자문 3</t>
  </si>
  <si>
    <t>978-89-509885-3-1[77720]</t>
  </si>
  <si>
    <t>마법천자문 4</t>
  </si>
  <si>
    <t>978-89-509885-4-8[77720]</t>
  </si>
  <si>
    <t>마법천자문 5</t>
  </si>
  <si>
    <t>978-89-509885-5-5[77720]</t>
  </si>
  <si>
    <t>마법천자문 6</t>
  </si>
  <si>
    <t>978-89-509886-4-7[77720]</t>
  </si>
  <si>
    <t>마법천자문 7</t>
  </si>
  <si>
    <t>978-89-509886-5-4[77720]</t>
  </si>
  <si>
    <t>마법천자문 8</t>
  </si>
  <si>
    <t>978-89-509769-2-7[77720]</t>
  </si>
  <si>
    <t>마법천자문 9</t>
  </si>
  <si>
    <t>978-89-509886-7-8[77720]</t>
  </si>
  <si>
    <t>마법천자문 10</t>
  </si>
  <si>
    <t>979-11-657951-1-5[77720]</t>
  </si>
  <si>
    <t>마법천자문 11</t>
  </si>
  <si>
    <t>978-89-509888-8-3[77720]</t>
  </si>
  <si>
    <t>마법천자문 12</t>
  </si>
  <si>
    <t>978-89-509888-9-0[77720]</t>
  </si>
  <si>
    <t>마법천자문 13</t>
  </si>
  <si>
    <t>978-89-509889-0-6[77720]</t>
  </si>
  <si>
    <t>마법천자문 14</t>
  </si>
  <si>
    <t>978-89-509889-1-3[77720]</t>
  </si>
  <si>
    <t>마법천자문 15</t>
  </si>
  <si>
    <t>978-89-509889-2-0[77720]</t>
  </si>
  <si>
    <t>마법천자문 16</t>
  </si>
  <si>
    <t>978-89-509889-4-4[77720]</t>
  </si>
  <si>
    <t>마법천자문 17</t>
  </si>
  <si>
    <t>978-89-509889-5-1[77720]</t>
  </si>
  <si>
    <t>마법천자문 18</t>
  </si>
  <si>
    <t>978-89-509889-6-8[77720]</t>
  </si>
  <si>
    <t>마법천자문 19</t>
  </si>
  <si>
    <t>978-89-509889-7-5[77720]</t>
  </si>
  <si>
    <t>마법천자문 20</t>
  </si>
  <si>
    <t>978-89-509889-8-2[77720]</t>
  </si>
  <si>
    <t>마법천자문 21</t>
  </si>
  <si>
    <t>김현수 글/ 홍거북 그림</t>
  </si>
  <si>
    <t>978-89-509894-1-5[77720]</t>
  </si>
  <si>
    <t>마법천자문 22</t>
  </si>
  <si>
    <t>올댓스토리 글/ 홍거북 그림</t>
  </si>
  <si>
    <t>마법천자문 23</t>
  </si>
  <si>
    <t>978-89-509894-2-2[77720]</t>
  </si>
  <si>
    <t>마법천자문 24</t>
  </si>
  <si>
    <t>978-89-509894-3-9[77720]</t>
  </si>
  <si>
    <t>마법천자문 25</t>
  </si>
  <si>
    <t>978-89-509894-4-6[77720]</t>
  </si>
  <si>
    <t>마법천자문 26</t>
  </si>
  <si>
    <t>978-89-509894-5-3[77720]</t>
  </si>
  <si>
    <t>마법천자문 27</t>
  </si>
  <si>
    <t>978-89-509894-6-0[77720]</t>
  </si>
  <si>
    <t>마법천자문 28</t>
  </si>
  <si>
    <t>978-89-509894-7-7[77720]</t>
  </si>
  <si>
    <t>마법천자문 29</t>
  </si>
  <si>
    <t>978-89-509894-8-4[77720]</t>
  </si>
  <si>
    <t>마법천자문 30</t>
  </si>
  <si>
    <t>978-89-509894-9-1[77720]</t>
  </si>
  <si>
    <t>마법천자문 31</t>
  </si>
  <si>
    <t>978-89-509880-6-7[77720]</t>
  </si>
  <si>
    <t>마법천자문 32</t>
  </si>
  <si>
    <t>978-89-509880-7-4[77720]</t>
  </si>
  <si>
    <t>마법천자문 33</t>
  </si>
  <si>
    <t>978-89-509880-8-1[77720]</t>
  </si>
  <si>
    <t>마법천자문 34</t>
  </si>
  <si>
    <t>978-89-509880-9-8[77720]</t>
  </si>
  <si>
    <t>마법천자문 35</t>
  </si>
  <si>
    <t>978-89-509881-0-4[77720]</t>
  </si>
  <si>
    <t>마법천자문 36</t>
  </si>
  <si>
    <t>978-89-509881-1-1[77720]</t>
  </si>
  <si>
    <t>마법천자문 37</t>
  </si>
  <si>
    <t>978-89-509881-2-8[77720]</t>
  </si>
  <si>
    <t>마법천자문 38</t>
  </si>
  <si>
    <t>978-89-509686-7-0[77720]</t>
  </si>
  <si>
    <t>마법천자문 39</t>
  </si>
  <si>
    <t>978-89-509697-8-3[77720]</t>
  </si>
  <si>
    <t>마법천자문 40</t>
  </si>
  <si>
    <t>978-89-509881-5-9[77720]</t>
  </si>
  <si>
    <t>마법천자문 41</t>
  </si>
  <si>
    <t>978-89-509816-5-5[77720]</t>
  </si>
  <si>
    <t>마법천자문 42</t>
  </si>
  <si>
    <t>마법천자문 43</t>
  </si>
  <si>
    <t>978-89-509881-8-0[77720]</t>
  </si>
  <si>
    <t>마법천자문 44</t>
  </si>
  <si>
    <t>978-89-509817-2-3[77720]</t>
  </si>
  <si>
    <t>마법천자문 45</t>
  </si>
  <si>
    <t>마법천자문 46</t>
  </si>
  <si>
    <t>978-89-509837-8-9[77720]</t>
  </si>
  <si>
    <t>마법천자문 47</t>
  </si>
  <si>
    <t>978-89-509863-1-5[77720]</t>
  </si>
  <si>
    <t>마법천자문 48</t>
  </si>
  <si>
    <t>978-89-509884-5-6[77720]</t>
  </si>
  <si>
    <t>마법천자문 49</t>
  </si>
  <si>
    <t>마법천자문 50</t>
  </si>
  <si>
    <t>978-89-509931-5-3[77720]</t>
  </si>
  <si>
    <t>말하는 일기장</t>
  </si>
  <si>
    <t>978-89-626812-1-5[74810]</t>
  </si>
  <si>
    <t>맛있게 쓴 옥주부 레시피 100</t>
  </si>
  <si>
    <t>정종철</t>
  </si>
  <si>
    <t>978-89-278123-2-6[13590]</t>
  </si>
  <si>
    <t>메리</t>
  </si>
  <si>
    <t>사계절</t>
  </si>
  <si>
    <t>979-11-609430-6-1[77810]</t>
  </si>
  <si>
    <t>멜롭스 가족의 보물찾기 소동</t>
  </si>
  <si>
    <t>이현정</t>
  </si>
  <si>
    <t>978-89-491613-2-7[74800]</t>
  </si>
  <si>
    <t>모더니즘</t>
  </si>
  <si>
    <t>미세움</t>
  </si>
  <si>
    <t>978-89-854932-7-7[03540]</t>
  </si>
  <si>
    <t>모모모모모</t>
  </si>
  <si>
    <t>밤코</t>
  </si>
  <si>
    <t>향</t>
  </si>
  <si>
    <t>979-11-965412-2-4[77810]</t>
  </si>
  <si>
    <t>무지개 국수공주</t>
  </si>
  <si>
    <t>세아</t>
  </si>
  <si>
    <t>BOOKK(북크크)</t>
  </si>
  <si>
    <t>979-11-372440-4-7[73810]</t>
  </si>
  <si>
    <t>무지개 까마귀</t>
  </si>
  <si>
    <t>김서정</t>
  </si>
  <si>
    <t>밝은미래</t>
  </si>
  <si>
    <t>978-89-654622-5-5[74080]</t>
  </si>
  <si>
    <t>무지개 물고기</t>
  </si>
  <si>
    <t>마르쿠스 피스터</t>
  </si>
  <si>
    <t>시공주니어</t>
  </si>
  <si>
    <t>978-89-725906-3-7[77890]</t>
  </si>
  <si>
    <t>무지개 물고기야, 엄마가 지켜 줄게</t>
  </si>
  <si>
    <t>978-89-527642-7-0[77890]</t>
  </si>
  <si>
    <t>무지개 물고기와 신기한 친구들</t>
  </si>
  <si>
    <t>978-89-527548-5-1[77890]</t>
  </si>
  <si>
    <t>무지개 물고기와 특별한 친구</t>
  </si>
  <si>
    <t>978-89-527848-3-4[77890]</t>
  </si>
  <si>
    <t>무지개 물고기와 흰수염고래</t>
  </si>
  <si>
    <t>978-89-725999-9-9[77890]</t>
  </si>
  <si>
    <t>무지개 수프</t>
  </si>
  <si>
    <t>김숙영</t>
  </si>
  <si>
    <t>북극곰</t>
  </si>
  <si>
    <t>979-11-903002-3-0[75810]</t>
  </si>
  <si>
    <t>무한한 밤 홀로 미러볼 켜네</t>
  </si>
  <si>
    <t>서윤후</t>
  </si>
  <si>
    <t>978-89-546791-9-0[03810]</t>
  </si>
  <si>
    <t>문명 1</t>
  </si>
  <si>
    <t>베르나르 베르베르</t>
  </si>
  <si>
    <t>978-89-329210-3-7[04860]</t>
  </si>
  <si>
    <t>문명 2</t>
  </si>
  <si>
    <t>978-89-329210-4-4[04860]</t>
  </si>
  <si>
    <t>문명, 수학의 필하모니</t>
  </si>
  <si>
    <t>김홍종</t>
  </si>
  <si>
    <t>978-89-587207-6-8[03410]</t>
  </si>
  <si>
    <t>문성실의 마이 베스트 레시피</t>
  </si>
  <si>
    <t>문성일</t>
  </si>
  <si>
    <t>979-11-877950-0-1[13590]</t>
  </si>
  <si>
    <t>문성실의 우리집 요리 백과</t>
  </si>
  <si>
    <t>문성실</t>
  </si>
  <si>
    <t>979-11-909383-8-9[13590]</t>
  </si>
  <si>
    <t>물고기 소녀의 비밀</t>
  </si>
  <si>
    <t>김소정</t>
  </si>
  <si>
    <t>씨드북</t>
  </si>
  <si>
    <t>979-11-605112-4-6[75840]</t>
  </si>
  <si>
    <t>미래 산책 연습</t>
  </si>
  <si>
    <t>박솔뫼</t>
  </si>
  <si>
    <t>978-89-546786-7-4[03810]</t>
  </si>
  <si>
    <t>미음, ㅁ</t>
  </si>
  <si>
    <t>이혜영</t>
  </si>
  <si>
    <t>979-11-962980-5-0[03810]</t>
  </si>
  <si>
    <t>민중 실용 국어사전</t>
  </si>
  <si>
    <t>민중서림 편집국</t>
  </si>
  <si>
    <t>민중서림</t>
  </si>
  <si>
    <t>978-89-387013-8-1[11710]</t>
  </si>
  <si>
    <t>민중 으뜸 국어사전</t>
  </si>
  <si>
    <t>978-89-387015-1-0[61710]</t>
  </si>
  <si>
    <t>바람 부는 날 별을 보다</t>
  </si>
  <si>
    <t>이한기</t>
  </si>
  <si>
    <t>979-11-973214-4-3[03810]</t>
  </si>
  <si>
    <t>바보의 세계  한 권으로 읽는 인류의 오류사</t>
  </si>
  <si>
    <t>장프랑수아 마르미옹</t>
  </si>
  <si>
    <t>윌북(willbook)</t>
  </si>
  <si>
    <t>979-11-558136-5-2[03900]</t>
  </si>
  <si>
    <t>바삭바삭 갈매기</t>
  </si>
  <si>
    <t>전민걸</t>
  </si>
  <si>
    <t>978-89-709472-7-3[77810]</t>
  </si>
  <si>
    <t>박상구의 좋은 점 찾기</t>
  </si>
  <si>
    <t>노란돼지</t>
  </si>
  <si>
    <t>978-89-949757-2-6[73810]</t>
  </si>
  <si>
    <t>버럭 아빠와 지구 반바퀴</t>
  </si>
  <si>
    <t>김혜리</t>
  </si>
  <si>
    <t>978-89-349415-6-9[73810]</t>
  </si>
  <si>
    <t>별을 스치는 바람</t>
  </si>
  <si>
    <t>이정명</t>
  </si>
  <si>
    <t>은행나무</t>
  </si>
  <si>
    <t>979-11-962147-8-4[03810]</t>
  </si>
  <si>
    <t>별을 스치는 바람 1</t>
  </si>
  <si>
    <t>978-89-566091-8-8[04810]</t>
  </si>
  <si>
    <t>별을 스치는 바람 2</t>
  </si>
  <si>
    <t>978-89-566091-9-5[04810]</t>
  </si>
  <si>
    <t>별자리로 읽는 조선왕조실록</t>
  </si>
  <si>
    <t>김은주</t>
  </si>
  <si>
    <t>978-89-594075-7-6[03910]</t>
  </si>
  <si>
    <t>보통의 노을</t>
  </si>
  <si>
    <t>이영희</t>
  </si>
  <si>
    <t>978-89-544457-6-4[43810]</t>
  </si>
  <si>
    <t>부동산 상식사전</t>
  </si>
  <si>
    <t>백영록</t>
  </si>
  <si>
    <t>979-11-605071-1-9[13320]</t>
  </si>
  <si>
    <t>부서진 여름</t>
  </si>
  <si>
    <t>979-11-910715-7-3[03810]</t>
  </si>
  <si>
    <t>부자의 그림</t>
  </si>
  <si>
    <t>정회도</t>
  </si>
  <si>
    <t>다산라이프</t>
  </si>
  <si>
    <t>979-11-306088-8-4[13650]</t>
  </si>
  <si>
    <t>불완전하게 완전해지다</t>
  </si>
  <si>
    <t>979-11-877957-6-6[15980]</t>
  </si>
  <si>
    <t>뷔페처럼 골라서 투자하는 해외 ETF 백과사전</t>
  </si>
  <si>
    <t>김태현</t>
  </si>
  <si>
    <t>스마트비지니스</t>
  </si>
  <si>
    <t>979-11-634302-9-2[03320]</t>
  </si>
  <si>
    <t>빈틈의 온기</t>
  </si>
  <si>
    <t>윤고은</t>
  </si>
  <si>
    <t>흐름출판</t>
  </si>
  <si>
    <t>978-89-659644-5-2[03810]</t>
  </si>
  <si>
    <t>빨간모자 요정 이야기</t>
  </si>
  <si>
    <t>김연주</t>
  </si>
  <si>
    <t>팜파스</t>
  </si>
  <si>
    <t>979-11-702640-4-0[77810]</t>
  </si>
  <si>
    <t>빨강머리 앤이 하는 말</t>
  </si>
  <si>
    <t>백영옥</t>
  </si>
  <si>
    <t>978-89-509844-7-2[03810]</t>
  </si>
  <si>
    <t>뿌리 깊은 나무 1</t>
  </si>
  <si>
    <t>978-89-566092-6-3[04810]</t>
  </si>
  <si>
    <t>뿌리 깊은 나무 2</t>
  </si>
  <si>
    <t>978-89-566092-7-0[04810]</t>
  </si>
  <si>
    <t>사는 게 고통일 때, 쇼펜하우어</t>
  </si>
  <si>
    <t>박찬국</t>
  </si>
  <si>
    <t>21세기북스</t>
  </si>
  <si>
    <t>978-89-509954-8-5[04300]</t>
  </si>
  <si>
    <t>사라져 가는 풍경들</t>
  </si>
  <si>
    <t>이용한</t>
  </si>
  <si>
    <t>979-11-909383-1-0[03810]</t>
  </si>
  <si>
    <t>사랑수업</t>
  </si>
  <si>
    <t>윤홍균</t>
  </si>
  <si>
    <t>심플라이프</t>
  </si>
  <si>
    <t>979-11-867576-6-6[03190]</t>
  </si>
  <si>
    <t>사랑할 사람(2000-2010)</t>
  </si>
  <si>
    <t>경인문화사</t>
  </si>
  <si>
    <t>978-89-499079-8-7[03810]</t>
  </si>
  <si>
    <t>사료만 먹여도 괜찮을까</t>
  </si>
  <si>
    <t>에키모토 료쿄</t>
  </si>
  <si>
    <t>커넥츠</t>
  </si>
  <si>
    <t>979-11-657649-4-4[13520]</t>
  </si>
  <si>
    <t>살 만한 것 같다가도 아닌 것 같은</t>
  </si>
  <si>
    <t>삼각커피</t>
  </si>
  <si>
    <t>979-11-909386-4-8[03810]</t>
  </si>
  <si>
    <t>살고 싶어서, 더 살리고 싶었다</t>
  </si>
  <si>
    <t>신승건</t>
  </si>
  <si>
    <t>979-11-911193-9-8[03810]</t>
  </si>
  <si>
    <t>살인자의 기억법</t>
  </si>
  <si>
    <t>979-11-970216-8-8[03810]</t>
  </si>
  <si>
    <t>삶의 무기가 되는 심리학</t>
  </si>
  <si>
    <t>레온 빈트샤이트</t>
  </si>
  <si>
    <t>979-11-867574-6-8[13180]</t>
  </si>
  <si>
    <t>상관없는 거 아닌가</t>
  </si>
  <si>
    <t>장기하</t>
  </si>
  <si>
    <t>978-89-546746-0-7[03810]</t>
  </si>
  <si>
    <t>상처조차 아름다운 당신에게</t>
  </si>
  <si>
    <t>979-11-910711-3-9[03810]</t>
  </si>
  <si>
    <t>새로운 가난이 온다</t>
  </si>
  <si>
    <t>김만권</t>
  </si>
  <si>
    <t>혜다</t>
  </si>
  <si>
    <t>979-11-911830-3-0[03300]</t>
  </si>
  <si>
    <t>생명이 있는 것은 다 아름답다</t>
  </si>
  <si>
    <t>최재천</t>
  </si>
  <si>
    <t>978-89-863614-3-8[03810]</t>
  </si>
  <si>
    <t>선한 이웃</t>
  </si>
  <si>
    <t>979-11-910716-0-3[05810]</t>
  </si>
  <si>
    <t>설날</t>
  </si>
  <si>
    <t>978-89-558258-9-3[74810]</t>
  </si>
  <si>
    <t>설레는 건 많을수록 좋아</t>
  </si>
  <si>
    <t>김옥선</t>
  </si>
  <si>
    <t>979-11-909386-2-4[03810]</t>
  </si>
  <si>
    <t>세 종교 이야기</t>
  </si>
  <si>
    <t>홍익희</t>
  </si>
  <si>
    <t>행성B잎새</t>
  </si>
  <si>
    <t>979-11-647106-8-3[03900]</t>
  </si>
  <si>
    <t>세계를 건너 너에게 갈게</t>
  </si>
  <si>
    <t>이꽃님</t>
  </si>
  <si>
    <t>978-89-546756-0-4[03810]</t>
  </si>
  <si>
    <t>소리를 삼킨 소년</t>
  </si>
  <si>
    <t>부연정</t>
  </si>
  <si>
    <t>978-89-544468-2-2[43810]</t>
  </si>
  <si>
    <t>소크라테스 익스프레스</t>
  </si>
  <si>
    <t>에릭 와이너</t>
  </si>
  <si>
    <t>어크로스</t>
  </si>
  <si>
    <t>979-11-900309-2-2[03100]</t>
  </si>
  <si>
    <t>속뜻풀이 초등국어사전</t>
  </si>
  <si>
    <t>978-89-938583-9-6[61710]</t>
  </si>
  <si>
    <t>손글씨, 윤동주 시인 따라잡기</t>
  </si>
  <si>
    <t>윤동주</t>
  </si>
  <si>
    <t>979-11-272328-1-8[03800]</t>
  </si>
  <si>
    <t>수박 수영장</t>
  </si>
  <si>
    <t>978-89-364470-2-1[77810]</t>
  </si>
  <si>
    <t>숨어있기 좋은 방</t>
  </si>
  <si>
    <t>신이현</t>
  </si>
  <si>
    <t>979-11-668303-3-4[03810]</t>
  </si>
  <si>
    <t>쉽고 맛있게 진짜 캠핑 요리</t>
  </si>
  <si>
    <t>979-11-909380-5-1[13590]</t>
  </si>
  <si>
    <t>스물셋, 죽기로 결심하다</t>
  </si>
  <si>
    <t>978-89-255597-2-8[03810]</t>
  </si>
  <si>
    <t>스페인어-한국어 경제 용어사전</t>
  </si>
  <si>
    <t>김충식</t>
  </si>
  <si>
    <t>978-89-748256-2-1[11770]</t>
  </si>
  <si>
    <t>시간을 파는 상점</t>
  </si>
  <si>
    <t>김선영</t>
  </si>
  <si>
    <t>자음과 모음</t>
  </si>
  <si>
    <t>978-89-544390-2-2[04810]</t>
  </si>
  <si>
    <t>시선으로부터,</t>
  </si>
  <si>
    <t>정세랑</t>
  </si>
  <si>
    <t>978-89-546764-8-9[03810]</t>
  </si>
  <si>
    <t>식스팩</t>
  </si>
  <si>
    <t>이재문</t>
  </si>
  <si>
    <t>978-89-544423-3-6[43810]</t>
  </si>
  <si>
    <t>신의 전쟁</t>
  </si>
  <si>
    <t>도현신</t>
  </si>
  <si>
    <t>이다북스</t>
  </si>
  <si>
    <t>979-11-916250-3-5[03900]</t>
  </si>
  <si>
    <t>실전투자의 비밀</t>
  </si>
  <si>
    <t>김형준</t>
  </si>
  <si>
    <t>이레미디어</t>
  </si>
  <si>
    <t>979-11-913281-5-8[03320]</t>
  </si>
  <si>
    <t>심장도둑</t>
  </si>
  <si>
    <t>979-11-609469-0-1[77810]</t>
  </si>
  <si>
    <t>쓰레기통 요정</t>
  </si>
  <si>
    <t>979-11-583615-1-8[77810]</t>
  </si>
  <si>
    <t>쓸 만한 인간</t>
  </si>
  <si>
    <t>박정민</t>
  </si>
  <si>
    <t>979-11-909381-9-8[03810]</t>
  </si>
  <si>
    <t>아름다운 사찰여행</t>
  </si>
  <si>
    <t>유철상</t>
  </si>
  <si>
    <t>979-11-909383-9-6[13980]</t>
  </si>
  <si>
    <t>아무래도 그림을 사야겠습니다</t>
  </si>
  <si>
    <t>손영옥</t>
  </si>
  <si>
    <t>978-89-544382-9-2[03600]</t>
  </si>
  <si>
    <t>아빠 법이 뭐예요</t>
  </si>
  <si>
    <t>권사우</t>
  </si>
  <si>
    <t>978-89-364414-1-8[73360]</t>
  </si>
  <si>
    <t>아빠 자판기</t>
  </si>
  <si>
    <t>조경희</t>
  </si>
  <si>
    <t>979-11-599520-5-0[77810]</t>
  </si>
  <si>
    <t>아빠, 왜 히틀러한테 투표했어요</t>
  </si>
  <si>
    <t>정미애</t>
  </si>
  <si>
    <t>봄나무</t>
  </si>
  <si>
    <t>979-11-561310-6-9[77860]</t>
  </si>
  <si>
    <t>아빠가 사라졌다!</t>
  </si>
  <si>
    <t>청웨이</t>
  </si>
  <si>
    <t>단비어린이</t>
  </si>
  <si>
    <t>978-89-630110-0-4[73830]</t>
  </si>
  <si>
    <t>아빠의 이상한 퇴근길</t>
  </si>
  <si>
    <t>979-11-583612-6-6[77810]</t>
  </si>
  <si>
    <t>아빠처럼 할래요</t>
  </si>
  <si>
    <t>978-89-527577-7-7[77890]</t>
  </si>
  <si>
    <t>아빠한테 찰딱</t>
  </si>
  <si>
    <t>최정선</t>
  </si>
  <si>
    <t>보림</t>
  </si>
  <si>
    <t>978-89-433081-9-3[77810]</t>
  </si>
  <si>
    <t>아주 아주 큰 고구마</t>
  </si>
  <si>
    <t>아까바 스에끼찌</t>
  </si>
  <si>
    <t>978-89-364455-9-1[77830]</t>
  </si>
  <si>
    <t>아픔을 돌보지 않는 너에게</t>
  </si>
  <si>
    <t>황준환</t>
  </si>
  <si>
    <t>979-11-628507-6-3[03810]</t>
  </si>
  <si>
    <t>안녕</t>
  </si>
  <si>
    <t>978-89-364553-0-9[77810]</t>
  </si>
  <si>
    <t>안읽어 씨 가족과 책 요리점</t>
  </si>
  <si>
    <t>김유</t>
  </si>
  <si>
    <t>978-89-546452-7-0[73810]</t>
  </si>
  <si>
    <t>안전하고 색다른 여행</t>
  </si>
  <si>
    <t>이종원</t>
  </si>
  <si>
    <t>979-11-909386-5-5[13980]</t>
  </si>
  <si>
    <t>앤서니 브라운의 마술 연필</t>
  </si>
  <si>
    <t>978-89-011132-4-1[74800]</t>
  </si>
  <si>
    <t>야구장 가는 날</t>
  </si>
  <si>
    <t>978-89-558254-5-9[74810]</t>
  </si>
  <si>
    <t>어떤 죽음이 삶에게 말했다</t>
  </si>
  <si>
    <t>김범석</t>
  </si>
  <si>
    <t>978-89-659642-3-0[03810]</t>
  </si>
  <si>
    <t>어떻게 말해줘야 할까</t>
  </si>
  <si>
    <t>978-89-349866-5-2[13590]</t>
  </si>
  <si>
    <t>어린 왕자</t>
  </si>
  <si>
    <t>앙투안 드 생텍쥐페리</t>
  </si>
  <si>
    <t>978-89-329201-8-4[03860]</t>
  </si>
  <si>
    <t>어쩐지 두근거려요</t>
  </si>
  <si>
    <t>쏠트 편저</t>
  </si>
  <si>
    <t>979-11-865179-5-6[13980]</t>
  </si>
  <si>
    <t>엄마 자판기</t>
  </si>
  <si>
    <t>979-11-599507-4-2[77810]</t>
  </si>
  <si>
    <t>엄마가 달려갈게!</t>
  </si>
  <si>
    <t>978-89-558241-1-7[74810]</t>
  </si>
  <si>
    <t>엄마는 왜</t>
  </si>
  <si>
    <t>978-89-558249-9-5[74810]</t>
  </si>
  <si>
    <t>엄마는 파업 중</t>
  </si>
  <si>
    <t>김희숙</t>
  </si>
  <si>
    <t>978-89-579820-6-8[74810]</t>
  </si>
  <si>
    <t>엄마의 이상한 출근길</t>
  </si>
  <si>
    <t>979-11-583622-7-0[77810]</t>
  </si>
  <si>
    <t>엄마의 책갈피 인문학</t>
  </si>
  <si>
    <t>김선호</t>
  </si>
  <si>
    <t>979-11-909382-0-4[03370]</t>
  </si>
  <si>
    <t>에어프라이어 119 레시피</t>
  </si>
  <si>
    <t>979-11-898562-2-9[15590]</t>
  </si>
  <si>
    <t>엑셀 2016</t>
  </si>
  <si>
    <t>979-11-566440-5-7[93000]</t>
  </si>
  <si>
    <t>엣센스 국어사전</t>
  </si>
  <si>
    <t>978-89-387014-3-5[11710]</t>
  </si>
  <si>
    <t>여러 가지 건축물</t>
  </si>
  <si>
    <t>나땅</t>
  </si>
  <si>
    <t>별똥별</t>
  </si>
  <si>
    <t>978-89-638354-8-8[73690]</t>
  </si>
  <si>
    <t>여행의 이유</t>
  </si>
  <si>
    <t>978-89-546559-7-2[03810]</t>
  </si>
  <si>
    <t>연봉이 쑥쑥 오르는 이직의 기술</t>
  </si>
  <si>
    <t>김영종</t>
  </si>
  <si>
    <t>979-11-909381-6-7[03320]</t>
  </si>
  <si>
    <t>열흘간의 낯선 바람</t>
  </si>
  <si>
    <t>978-89-544390-5-3[04810]</t>
  </si>
  <si>
    <t>오늘 조금 더 비건</t>
  </si>
  <si>
    <t>초식마녀</t>
  </si>
  <si>
    <t>979-11-854014-7-8[03810]</t>
  </si>
  <si>
    <t>오늘도 변화무쌍</t>
  </si>
  <si>
    <t>최다빈</t>
  </si>
  <si>
    <t>979-11-909383-2-7[03810]</t>
  </si>
  <si>
    <t>오늘도 집순이로 알차게 살았습니다</t>
  </si>
  <si>
    <t>카시아오페아</t>
  </si>
  <si>
    <t>979-11-886742-1-3[03810]</t>
  </si>
  <si>
    <t>오늘은 진짜 진짜 혼자 잘 거야</t>
  </si>
  <si>
    <t>홍수영</t>
  </si>
  <si>
    <t>978-89-012511-4-1[74810]</t>
  </si>
  <si>
    <t>오래된 집에 머물다</t>
  </si>
  <si>
    <t>박다비</t>
  </si>
  <si>
    <t>979-11-877953-3-9[03810]</t>
  </si>
  <si>
    <t>오즈의 의류수거함</t>
  </si>
  <si>
    <t>유영민</t>
  </si>
  <si>
    <t>978-89-544305-8-6[43810]</t>
  </si>
  <si>
    <t>완벽에 대한 반론</t>
  </si>
  <si>
    <t>978-89-667142-9-2[45370]</t>
  </si>
  <si>
    <t>완전한 행복</t>
  </si>
  <si>
    <t>정유정</t>
  </si>
  <si>
    <t>979-11-673702-8-0[03810]</t>
  </si>
  <si>
    <t>용감한 보디가드</t>
  </si>
  <si>
    <t>978-89-283153-3-8[74810]</t>
  </si>
  <si>
    <t>용기를 내, 무지개 물고기!</t>
  </si>
  <si>
    <t>978-89-527098-5-1[77890]</t>
  </si>
  <si>
    <t>용기를 내, 비닐장갑!</t>
  </si>
  <si>
    <t>유설화</t>
  </si>
  <si>
    <t>979-11-583622-4-9[77810]</t>
  </si>
  <si>
    <t>우리 아빠</t>
  </si>
  <si>
    <t>978-89-012471-1-3[04800]</t>
  </si>
  <si>
    <t>우리 아빠가 제일 세다</t>
  </si>
  <si>
    <t>최윤정</t>
  </si>
  <si>
    <t>978-89-491600-9-2[74800]</t>
  </si>
  <si>
    <t>우리 엄마</t>
  </si>
  <si>
    <t>978-89-012314-4-0[74840]</t>
  </si>
  <si>
    <t>우리 친구하자</t>
  </si>
  <si>
    <t>현북스</t>
  </si>
  <si>
    <t>979-11-574112-2-1[77840]</t>
  </si>
  <si>
    <t>우리는 지구별 어디쯤</t>
  </si>
  <si>
    <t>안시내</t>
  </si>
  <si>
    <t>979-11-865174-2-0[13980]</t>
  </si>
  <si>
    <t>우리는 친구</t>
  </si>
  <si>
    <t>978-89-012470-7-6[04800]</t>
  </si>
  <si>
    <t>우리말 한자어 속뜻사전</t>
  </si>
  <si>
    <t>978-89-938583-4-1[01710]</t>
  </si>
  <si>
    <t>운명이라는 힘</t>
  </si>
  <si>
    <t>임선영</t>
  </si>
  <si>
    <t>979-11-909385-4-9[05140]</t>
  </si>
  <si>
    <t>운을 부르는 습관</t>
  </si>
  <si>
    <t>게이 헨드릭스, 캐럴 클라인</t>
  </si>
  <si>
    <t>978-89-278120-3-6[03190]</t>
  </si>
  <si>
    <t>운의 알고리즘</t>
  </si>
  <si>
    <t>소울소사이어티</t>
  </si>
  <si>
    <t>979-11-974103-0-7[03180]</t>
  </si>
  <si>
    <t>원본 윤동주 시집</t>
  </si>
  <si>
    <t>깊은샘</t>
  </si>
  <si>
    <t>978-89-741622-5-2[03810]</t>
  </si>
  <si>
    <t>월화수토토토일</t>
  </si>
  <si>
    <t>978-89-283153-2-1[74810]</t>
  </si>
  <si>
    <t>위기의 지구, 물러설 곳 없는 인간</t>
  </si>
  <si>
    <t>남성현</t>
  </si>
  <si>
    <t>978-89-509884-9-4[04300]</t>
  </si>
  <si>
    <t>유대인 이야기</t>
  </si>
  <si>
    <t>979-11-647107-7-5[03920]</t>
  </si>
  <si>
    <t>윤동주 시선</t>
  </si>
  <si>
    <t>지식을만드는지식(지만지)</t>
  </si>
  <si>
    <t>979-11-566234-9-6[04810]</t>
  </si>
  <si>
    <t>윤동주 시집</t>
  </si>
  <si>
    <t>범우사</t>
  </si>
  <si>
    <t>978-89-080601-9-7[04810]</t>
  </si>
  <si>
    <t>윤동주 시집 하늘과 바람과 별과 詩</t>
  </si>
  <si>
    <t>979-11-272914-3-3[03810]</t>
  </si>
  <si>
    <t>윤동주 점점 투명해지는 사나이</t>
  </si>
  <si>
    <t>도요</t>
  </si>
  <si>
    <t>979-11-860401-1-9[03810]</t>
  </si>
  <si>
    <t>윤동주를 쓰다</t>
  </si>
  <si>
    <t>북에다</t>
  </si>
  <si>
    <t>979-11-954894-5-9[04810]</t>
  </si>
  <si>
    <t>윤동주시집</t>
  </si>
  <si>
    <t>밀리언셀러</t>
  </si>
  <si>
    <t>979-11-850462-3-5[03810]</t>
  </si>
  <si>
    <t>이런 수학은 처음이야 1</t>
  </si>
  <si>
    <t>최영기</t>
  </si>
  <si>
    <t>978-89-509930-1-6[03410]</t>
  </si>
  <si>
    <t>이런 수학은 처음이야 2</t>
  </si>
  <si>
    <t>978-89-509954-9-2[03410]</t>
  </si>
  <si>
    <t>이상한 기후, 그래서 우리는</t>
  </si>
  <si>
    <t>크리스티나 헬트만</t>
  </si>
  <si>
    <t>픽(잇츠북)</t>
  </si>
  <si>
    <t>979-11-879035-4-3[74400]</t>
  </si>
  <si>
    <t>이상한 분실물 보관소</t>
  </si>
  <si>
    <t>979-11-583600-9-2[77810]</t>
  </si>
  <si>
    <t>이파라파냐무냐무</t>
  </si>
  <si>
    <t>이지은</t>
  </si>
  <si>
    <t>979-11-609466-7-3[77810]</t>
  </si>
  <si>
    <t>인터내셔널의 밤</t>
  </si>
  <si>
    <t>978-89-509787-5-4[04810]</t>
  </si>
  <si>
    <t>인형의 편지</t>
  </si>
  <si>
    <t>이나무</t>
  </si>
  <si>
    <t>이숲아이</t>
  </si>
  <si>
    <t>979-11-911311-4-7[77810]</t>
  </si>
  <si>
    <t>자연을 담은 엄마요리</t>
  </si>
  <si>
    <t>배명자</t>
  </si>
  <si>
    <t>979-11-909386-0-0[13590]</t>
  </si>
  <si>
    <t>자존감 수업</t>
  </si>
  <si>
    <t>979-11-867576-8-0[05190]</t>
  </si>
  <si>
    <t>잠 1</t>
  </si>
  <si>
    <t>978-89-329649-6-6[05860]</t>
  </si>
  <si>
    <t>잠 2</t>
  </si>
  <si>
    <t>978-89-329649-7-3[05860]</t>
  </si>
  <si>
    <t>잠깐 선 좀 넘겠습니다</t>
  </si>
  <si>
    <t>최원석</t>
  </si>
  <si>
    <t>979-11-909386-6-2[03810]</t>
  </si>
  <si>
    <t>잠시만 어깨를 빌려줘</t>
  </si>
  <si>
    <t>978-89-947992-4-7[13980]</t>
  </si>
  <si>
    <t>재밌고구마 두뇌 게임북 스도쿠월드</t>
  </si>
  <si>
    <t>한고은</t>
  </si>
  <si>
    <t>더디퍼린스</t>
  </si>
  <si>
    <t>979-11-612528-2-7[74370]</t>
  </si>
  <si>
    <t>정본 윤동주 전집</t>
  </si>
  <si>
    <t>문학과지성사</t>
  </si>
  <si>
    <t>978-89-320152-3-1[03810]</t>
  </si>
  <si>
    <t>정치와 도덕을 말하다</t>
  </si>
  <si>
    <t>978-89-378378-1-4[03190]</t>
  </si>
  <si>
    <t>제 마음대로 살아보겠습니다</t>
  </si>
  <si>
    <t>이원지</t>
  </si>
  <si>
    <t>979-11-898565-4-0[13980]</t>
  </si>
  <si>
    <t>제3인류 1</t>
  </si>
  <si>
    <t>978-89-329163-6-1[04860]</t>
  </si>
  <si>
    <t>제3인류 2</t>
  </si>
  <si>
    <t>978-89-329163-8-5[04860]</t>
  </si>
  <si>
    <t>제3인류 3</t>
  </si>
  <si>
    <t>978-89-329164-8-4[04860]</t>
  </si>
  <si>
    <t>제3인류 4</t>
  </si>
  <si>
    <t>978-89-329629-3-1[05860]</t>
  </si>
  <si>
    <t>제3인류 5</t>
  </si>
  <si>
    <t>978-89-329176-6-5[04860]</t>
  </si>
  <si>
    <t>제3인류 6</t>
  </si>
  <si>
    <t>978-89-329176-7-2[04860]</t>
  </si>
  <si>
    <t>제가 한번 읽어보겠습니다</t>
  </si>
  <si>
    <t>바틀비</t>
  </si>
  <si>
    <t>979-11-970926-0-2[03800]</t>
  </si>
  <si>
    <t>종의 기원</t>
  </si>
  <si>
    <t>978-89-566099-5-9[03810]</t>
  </si>
  <si>
    <t>죄의 궤적 1</t>
  </si>
  <si>
    <t>오쿠타 히데오</t>
  </si>
  <si>
    <t>979-11-910710-1-6[04830]</t>
  </si>
  <si>
    <t>죄의 궤적 2</t>
  </si>
  <si>
    <t>979-11-910710-2-3[04830]</t>
  </si>
  <si>
    <t>주린이가 가장 알고싶은 최다질문 TOP 77</t>
  </si>
  <si>
    <t>염승환</t>
  </si>
  <si>
    <t>메이트북스</t>
  </si>
  <si>
    <t>979-11-600231-7-6[03320]</t>
  </si>
  <si>
    <t>주식어휘사전</t>
  </si>
  <si>
    <t>황족</t>
  </si>
  <si>
    <t>979-11-600233-6-7[03320]</t>
  </si>
  <si>
    <t>죽고 싶다는 말은 간절히 살고 싶다는 뜻이었다</t>
  </si>
  <si>
    <t>김민제</t>
  </si>
  <si>
    <t>979-11-910430-7-5[03810]</t>
  </si>
  <si>
    <t>죽고 싶지만 떡볶이는 먹고 싶어</t>
  </si>
  <si>
    <t>백세희</t>
  </si>
  <si>
    <t>흔</t>
  </si>
  <si>
    <t>979-11-904740-1-6[03810]</t>
  </si>
  <si>
    <t>죽음 1</t>
  </si>
  <si>
    <t>978-89-329199-2-8[03860]</t>
  </si>
  <si>
    <t>죽음 2</t>
  </si>
  <si>
    <t>978-89-329665-8-8[05860]</t>
  </si>
  <si>
    <t>중국어 상용성어사전</t>
  </si>
  <si>
    <t>조현식</t>
  </si>
  <si>
    <t>예영커뮤니케이션</t>
  </si>
  <si>
    <t>978-89-835074-7-1[03720]</t>
  </si>
  <si>
    <t>지구과학, 수식으로 표현해 보자</t>
  </si>
  <si>
    <t>김성태</t>
  </si>
  <si>
    <t>잼난인연</t>
  </si>
  <si>
    <t>979-11-873151-6-2[54400]</t>
  </si>
  <si>
    <t>지구를 위한다는 착각</t>
  </si>
  <si>
    <t>마이클 셸런버거</t>
  </si>
  <si>
    <t>부키</t>
  </si>
  <si>
    <t>978-89-605186-1-2[03330]</t>
  </si>
  <si>
    <t>지구의 일생</t>
  </si>
  <si>
    <t>휴머니스트</t>
  </si>
  <si>
    <t>979-11-608010-8-8[03450]</t>
  </si>
  <si>
    <t>지구인만큼 지구를 사랑할 순 없어</t>
  </si>
  <si>
    <t>979-11-915837-9-3[03810]</t>
  </si>
  <si>
    <t>지구인의 우주공부</t>
  </si>
  <si>
    <t>이명현</t>
  </si>
  <si>
    <t>바다출판사</t>
  </si>
  <si>
    <t>979-11-899329-7-8[03440]</t>
  </si>
  <si>
    <t>지금 이 순간 튀니지</t>
  </si>
  <si>
    <t>권기정</t>
  </si>
  <si>
    <t>979-11-861639-1-7[13980]</t>
  </si>
  <si>
    <t>지식 편의점</t>
  </si>
  <si>
    <t>이시한</t>
  </si>
  <si>
    <t>978-89-659639-4-3[05100]</t>
  </si>
  <si>
    <t>지적 대화를 위한 넓고 얕은 지식 1</t>
  </si>
  <si>
    <t>채사장</t>
  </si>
  <si>
    <t>웨일북</t>
  </si>
  <si>
    <t>979-11-903131-9-3[03100]</t>
  </si>
  <si>
    <t>지적 대화를 위한 넓고 얕은 지식 2</t>
  </si>
  <si>
    <t>979-11-903132-6-1[05100]</t>
  </si>
  <si>
    <t>지적 대화를 위한 넓고 얕은 지식 제로</t>
  </si>
  <si>
    <t>979-11-903136-5-0[05100]</t>
  </si>
  <si>
    <t>진이, 지니</t>
  </si>
  <si>
    <t>979-11-899821-8-8[05810]</t>
  </si>
  <si>
    <t>진짜랑 깨</t>
  </si>
  <si>
    <t>978-89-364462-1-5[73810]</t>
  </si>
  <si>
    <t>쪽!</t>
  </si>
  <si>
    <t>978-89-364543-2-6[77810]</t>
  </si>
  <si>
    <t>착한 아이 백천수 씨</t>
  </si>
  <si>
    <t>손서은</t>
  </si>
  <si>
    <t>978-89-544447-4-3[43810]</t>
  </si>
  <si>
    <t>찾았다</t>
  </si>
  <si>
    <t>978-89-558214-7-5[77810]</t>
  </si>
  <si>
    <t>채식 흡혈귀 딩동</t>
  </si>
  <si>
    <t>임정진</t>
  </si>
  <si>
    <t>979-11-911310-8-6[77810]</t>
  </si>
  <si>
    <t>책 속에 갇힌 고양이</t>
  </si>
  <si>
    <t>979-11-907790-0-5[77850]</t>
  </si>
  <si>
    <t>천국의 소년 1</t>
  </si>
  <si>
    <t>978-89-706388-7-4[05810]</t>
  </si>
  <si>
    <t>천국의 소년 2</t>
  </si>
  <si>
    <t>978-89-706377-4-7[04810]</t>
  </si>
  <si>
    <t>천문학자는 별을 보지 않는다</t>
  </si>
  <si>
    <t>심채경</t>
  </si>
  <si>
    <t>978-89-546772-5-7[03810]</t>
  </si>
  <si>
    <t>천재 허균</t>
  </si>
  <si>
    <t>979-11-909389-1-4[03900]</t>
  </si>
  <si>
    <t>철학은 어떻게 삶의 무기가 되는가</t>
  </si>
  <si>
    <t>머마구치 슈</t>
  </si>
  <si>
    <t>다산초당</t>
  </si>
  <si>
    <t>979-11-306297-4-2[03100]</t>
  </si>
  <si>
    <t>체리새우 비밀글입니다</t>
  </si>
  <si>
    <t>황영미</t>
  </si>
  <si>
    <t>978-89-546547-5-3[03810]</t>
  </si>
  <si>
    <t>초등학교 민중 새 국어사전</t>
  </si>
  <si>
    <t>978-89-387010-5-3[61710]</t>
  </si>
  <si>
    <t>최신 한국어-몽골어사전</t>
  </si>
  <si>
    <t>데보르투르가</t>
  </si>
  <si>
    <t>978-89-748274-2-7[13790]</t>
  </si>
  <si>
    <t>치과 가는 길</t>
  </si>
  <si>
    <t>남섬</t>
  </si>
  <si>
    <t>979-11-972285-0-6[77810]</t>
  </si>
  <si>
    <t>친구 사귀기</t>
  </si>
  <si>
    <t>978-89-558254-3-5[74810]</t>
  </si>
  <si>
    <t>친구를 만지지 않아요</t>
  </si>
  <si>
    <t>육원식</t>
  </si>
  <si>
    <t>978-89-491025-5-9[74800]</t>
  </si>
  <si>
    <t>친구를 모두 잃어버리는 방법</t>
  </si>
  <si>
    <t>신형건</t>
  </si>
  <si>
    <t>보물창고</t>
  </si>
  <si>
    <t>978-89-617001-3-9[77840]</t>
  </si>
  <si>
    <t>카페, 공장</t>
  </si>
  <si>
    <t>이진</t>
  </si>
  <si>
    <t>978-89-544472-4-9[45810]</t>
  </si>
  <si>
    <t>칼의 노래</t>
  </si>
  <si>
    <t>978-89-546600-2-0[05810]</t>
  </si>
  <si>
    <t>커피의 본질</t>
  </si>
  <si>
    <t>구대희</t>
  </si>
  <si>
    <t>978-89-547556-4-1[04300]</t>
  </si>
  <si>
    <t>특별한 배달</t>
  </si>
  <si>
    <t>978-89-544390-3-9[04810]</t>
  </si>
  <si>
    <t>티나의 양말</t>
  </si>
  <si>
    <t>한솔수북</t>
  </si>
  <si>
    <t>979-11-702839-0-4[73800]</t>
  </si>
  <si>
    <t>티라노 딱지와 삼총사</t>
  </si>
  <si>
    <t>978-89-283071-8-0[74810]</t>
  </si>
  <si>
    <t>틴틴팅클!</t>
  </si>
  <si>
    <t>난</t>
  </si>
  <si>
    <t>978-89-278121-2-8[07650]</t>
  </si>
  <si>
    <t>파라다이스 1</t>
  </si>
  <si>
    <t>978-89-329623-4-4[05860]</t>
  </si>
  <si>
    <t>파라다이스 2</t>
  </si>
  <si>
    <t>978-89-329623-5-1[05860]</t>
  </si>
  <si>
    <t>파란하늘 빨간지구</t>
  </si>
  <si>
    <t>조천호</t>
  </si>
  <si>
    <t>동아시아</t>
  </si>
  <si>
    <t>978-89-626235-8-1[03450]</t>
  </si>
  <si>
    <t>팔이 긴 사람이 있었습니다</t>
  </si>
  <si>
    <t>현민경</t>
  </si>
  <si>
    <t>979-11-965412-5-5[77810]</t>
  </si>
  <si>
    <t>팥빙수의 전설</t>
  </si>
  <si>
    <t>978-89-012417-1-5[04800]</t>
  </si>
  <si>
    <t>푸른 사자 와니니 1</t>
  </si>
  <si>
    <t>이현</t>
  </si>
  <si>
    <t>978-89-364428-0-4[73810]</t>
  </si>
  <si>
    <t>푸른 사자 와니니 2</t>
  </si>
  <si>
    <t>978-89-364430-5-4[73810]</t>
  </si>
  <si>
    <t>푸른 사자 와니니 3</t>
  </si>
  <si>
    <t>978-89-364431-6-0[73810]</t>
  </si>
  <si>
    <t>푸른수염의 첫번째 아내</t>
  </si>
  <si>
    <t>하성란</t>
  </si>
  <si>
    <t>978-89-364336-4-2[03810]</t>
  </si>
  <si>
    <t>풀친구</t>
  </si>
  <si>
    <t>978-89-012471-2-0[04800]</t>
  </si>
  <si>
    <t>프로불편러 일기</t>
  </si>
  <si>
    <t>한울</t>
  </si>
  <si>
    <t>978-89-460628-2-5[03300]</t>
  </si>
  <si>
    <t>플라스틱 빔보</t>
  </si>
  <si>
    <t>신현수</t>
  </si>
  <si>
    <t>978-89-544321-2-2[45810]</t>
  </si>
  <si>
    <t>플러스 새국어사전</t>
  </si>
  <si>
    <t>윤미디어</t>
  </si>
  <si>
    <t>978-89-640903-3-6[61710]</t>
  </si>
  <si>
    <t>하늘과 바람과 별과 시 윤동주 유고 시집</t>
  </si>
  <si>
    <t>하루하루 교토 꽃길 에디션</t>
  </si>
  <si>
    <t>주아현</t>
  </si>
  <si>
    <t>979-11-898564-4-1[15980]</t>
  </si>
  <si>
    <t>하품의 언덕</t>
  </si>
  <si>
    <t>문보영</t>
  </si>
  <si>
    <t>알마</t>
  </si>
  <si>
    <t>979-11-599233-2-6[03810]</t>
  </si>
  <si>
    <t>한 스푼의 시간</t>
  </si>
  <si>
    <t>구병모</t>
  </si>
  <si>
    <t>979-11-634415-6-4[05810]</t>
  </si>
  <si>
    <t>한국어-우크라이나어사전</t>
  </si>
  <si>
    <t>978-89-748267-6-5[13790]</t>
  </si>
  <si>
    <t>할머니 엄마</t>
  </si>
  <si>
    <t>978-89-012417-2-2[04800]</t>
  </si>
  <si>
    <t>할머니와 봄의 정원</t>
  </si>
  <si>
    <t>강혜영</t>
  </si>
  <si>
    <t>979-11-702640-2-6[77810]</t>
  </si>
  <si>
    <t>할머니의 여름휴가</t>
  </si>
  <si>
    <t>978-89-364550-4-0[77810]</t>
  </si>
  <si>
    <t>해바라기 1</t>
  </si>
  <si>
    <t>황소걸음</t>
  </si>
  <si>
    <t>978-89-893700-5-5[04810]</t>
  </si>
  <si>
    <t>해바라기 2</t>
  </si>
  <si>
    <t>978-89-893700-6-2[04810]</t>
  </si>
  <si>
    <t>해바라기 3</t>
  </si>
  <si>
    <t>978-89-893700-7-9[04810]</t>
  </si>
  <si>
    <t>행운에 속지 마라</t>
  </si>
  <si>
    <t>나심 니콜라스 탈레브</t>
  </si>
  <si>
    <t>979-11-070139-7-0[05190]</t>
  </si>
  <si>
    <t>허브 코헨의 협상의 기술 1</t>
  </si>
  <si>
    <t>허브 코헨</t>
  </si>
  <si>
    <t>978-89-349886-8-7[05320]</t>
  </si>
  <si>
    <t>허브 코헨의 협상의 기술 2</t>
  </si>
  <si>
    <t>978-89-349897-4-5[04320]</t>
  </si>
  <si>
    <t>회계사 아빠가 딸에게 보내는 32+1통의 편지</t>
  </si>
  <si>
    <t>야마다 유</t>
  </si>
  <si>
    <t>978-89-491870-2-0[44320]</t>
  </si>
  <si>
    <t>휴먼카인드</t>
  </si>
  <si>
    <t>뤼트허르 브레흐만</t>
  </si>
  <si>
    <t>인플루엔셜</t>
  </si>
  <si>
    <t>979-11-910566-9-3[05900]</t>
  </si>
  <si>
    <t>힙합은 어떻게 힙하게 됐을까</t>
  </si>
  <si>
    <t>한동윤</t>
  </si>
  <si>
    <t>978-89-544391-3-8[44080]</t>
  </si>
  <si>
    <t>대출일자</t>
  </si>
  <si>
    <t>반납예정일</t>
  </si>
  <si>
    <t>반납일자</t>
  </si>
  <si>
    <t>대출연장</t>
  </si>
  <si>
    <t>예약자</t>
  </si>
  <si>
    <t>예약일</t>
  </si>
  <si>
    <t>DJ20210300009</t>
  </si>
  <si>
    <t>N</t>
  </si>
  <si>
    <t>DJ20180400004</t>
  </si>
  <si>
    <t>DJ20187400001</t>
  </si>
  <si>
    <t>DJ20180300001</t>
  </si>
  <si>
    <t>DJ20187700001</t>
  </si>
  <si>
    <t>DJ20210400002</t>
  </si>
  <si>
    <t>DJ20187400002</t>
  </si>
  <si>
    <t>DJ20210400005</t>
  </si>
  <si>
    <t>DJ20211300006</t>
  </si>
  <si>
    <t>DJ20216100002</t>
  </si>
  <si>
    <t>DJ20211300007</t>
  </si>
  <si>
    <t>DJ20190400021</t>
  </si>
  <si>
    <t>Y</t>
  </si>
  <si>
    <t>DJ20190400022</t>
  </si>
  <si>
    <t>DJ20190400024</t>
  </si>
  <si>
    <t>DJ20197700016</t>
  </si>
  <si>
    <t>DJ20199300003</t>
  </si>
  <si>
    <t>DJ20199300004</t>
  </si>
  <si>
    <t>DJ20190500010</t>
  </si>
  <si>
    <t>DJ20190400023</t>
  </si>
  <si>
    <t>DJ20210400004</t>
  </si>
  <si>
    <t>DJ20210700001</t>
  </si>
  <si>
    <t>DJ20210300037</t>
  </si>
  <si>
    <t>DJ20190300045</t>
  </si>
  <si>
    <t>DJ20190300027</t>
  </si>
  <si>
    <t>DJ20190300028</t>
  </si>
  <si>
    <t>DJ20190300029</t>
  </si>
  <si>
    <t>DJ20191300005</t>
  </si>
  <si>
    <t>DJ20190400005</t>
  </si>
  <si>
    <t>DJ20190300015</t>
  </si>
  <si>
    <t>DJ20190300016</t>
  </si>
  <si>
    <t>DJ20190400007</t>
  </si>
  <si>
    <t>DJ20190400008</t>
  </si>
  <si>
    <t>DJ20197700001</t>
  </si>
  <si>
    <t>DJ20187700024</t>
  </si>
  <si>
    <t>DJ20211300003</t>
  </si>
  <si>
    <t>DJ20210300022</t>
  </si>
  <si>
    <t>DJ20210300023</t>
  </si>
  <si>
    <t>DJ20191300010</t>
  </si>
  <si>
    <t>DJ20190300047</t>
  </si>
  <si>
    <t>DJ20214500001</t>
  </si>
  <si>
    <t>DJ20210300038</t>
  </si>
  <si>
    <t>DJ20210300039</t>
  </si>
  <si>
    <t>DJ20214500002</t>
  </si>
  <si>
    <t>DJ20190300048</t>
  </si>
  <si>
    <t>DJ20190300049</t>
  </si>
  <si>
    <t>DJ20190300050</t>
  </si>
  <si>
    <t>DJ20190300051</t>
  </si>
  <si>
    <t>DJ20197700002</t>
  </si>
  <si>
    <t>DJ20197700003</t>
  </si>
  <si>
    <t>DJ20190400028</t>
  </si>
  <si>
    <t>DJ20190500015</t>
  </si>
  <si>
    <t>DJ20190500016</t>
  </si>
  <si>
    <t>DJ20190400006</t>
  </si>
  <si>
    <t>DJ20210300040</t>
  </si>
  <si>
    <t>DJ20211500001</t>
  </si>
  <si>
    <t>DJ20210300041</t>
  </si>
  <si>
    <t>DJ20197700007</t>
  </si>
  <si>
    <t>DJ20197700008</t>
  </si>
  <si>
    <t>DJ20197700009</t>
  </si>
  <si>
    <t>DJ20197700010</t>
  </si>
  <si>
    <t>DJ20190300001</t>
  </si>
  <si>
    <t>DJ20190300002</t>
  </si>
  <si>
    <t>DJ20190300052</t>
  </si>
  <si>
    <t>DJ20194300005</t>
  </si>
  <si>
    <t>DJ20190300054</t>
  </si>
  <si>
    <t>DJ20190300055</t>
  </si>
  <si>
    <t>DJ20197700011</t>
  </si>
  <si>
    <t>DJ20197700012</t>
  </si>
  <si>
    <t>DJ20194300001</t>
  </si>
  <si>
    <t>DJ20190300003</t>
  </si>
  <si>
    <t>DJ20191500001</t>
  </si>
  <si>
    <t>DJ20199300002</t>
  </si>
  <si>
    <t>DJ20190300004</t>
  </si>
  <si>
    <t>DJ20197700050</t>
  </si>
  <si>
    <t>DJ20190400009</t>
  </si>
  <si>
    <t>DJ20190500017</t>
  </si>
  <si>
    <t>DJ20190300056</t>
  </si>
  <si>
    <t>DJ20191300011</t>
  </si>
  <si>
    <t>DJ20190300057</t>
  </si>
  <si>
    <t>DJ20190400016</t>
  </si>
  <si>
    <t>DJ20190300030</t>
  </si>
  <si>
    <t>DJ20190300031</t>
  </si>
  <si>
    <t>DJ20190300032</t>
  </si>
  <si>
    <t>DJ20190300005</t>
  </si>
  <si>
    <t>DJ20190300006</t>
  </si>
  <si>
    <t>DJ20190400002</t>
  </si>
  <si>
    <t>DJ20191300001</t>
  </si>
  <si>
    <t>DJ20190300017</t>
  </si>
  <si>
    <t>DJ20191400001</t>
  </si>
  <si>
    <t>DJ20197700015</t>
  </si>
  <si>
    <t>DJ20197700017</t>
  </si>
  <si>
    <t>DJ20197700018</t>
  </si>
  <si>
    <t>DJ20190300061</t>
  </si>
  <si>
    <t>DJ20190300062</t>
  </si>
  <si>
    <t>DJ20191300013</t>
  </si>
  <si>
    <t>DJ20190300063</t>
  </si>
  <si>
    <t>DJ20210500005</t>
  </si>
  <si>
    <t>DJ20210500006</t>
  </si>
  <si>
    <t>DJ20190500002</t>
  </si>
  <si>
    <t>DJ20190300007</t>
  </si>
  <si>
    <t>DJ20197700019</t>
  </si>
  <si>
    <t>DJ20197700020</t>
  </si>
  <si>
    <t>DJ20191300014</t>
  </si>
  <si>
    <t>DJ20190300064</t>
  </si>
  <si>
    <t>DJ20191300015</t>
  </si>
  <si>
    <t>DJ20190300065</t>
  </si>
  <si>
    <t>DJ20191500005</t>
  </si>
  <si>
    <t>DJ20197700022</t>
  </si>
  <si>
    <t>DJ20197700023</t>
  </si>
  <si>
    <t>DJ20197700024</t>
  </si>
  <si>
    <t>DJ20211300002</t>
  </si>
  <si>
    <t>DJ20210500001</t>
  </si>
  <si>
    <t>DJ20210300021</t>
  </si>
  <si>
    <t>DJ20210300003</t>
  </si>
  <si>
    <t>DJ20210300001</t>
  </si>
  <si>
    <t>DJ20210300027</t>
  </si>
  <si>
    <t>DJ20191500002</t>
  </si>
  <si>
    <t>DJ20190300014</t>
  </si>
  <si>
    <t>DJ20191300006</t>
  </si>
  <si>
    <t>DJ20190300058</t>
  </si>
  <si>
    <t>DJ20194300006</t>
  </si>
  <si>
    <t>DJ20190300059</t>
  </si>
  <si>
    <t>DJ20191300012</t>
  </si>
  <si>
    <t>DJ20197700027</t>
  </si>
  <si>
    <t>DJ20197700030</t>
  </si>
  <si>
    <t>DJ20191300007</t>
  </si>
  <si>
    <t>DJ20190300033</t>
  </si>
  <si>
    <t>DJ20190300034</t>
  </si>
  <si>
    <t>DJ20197700047</t>
  </si>
  <si>
    <t>DJ20197700048</t>
  </si>
  <si>
    <t>DJ20197700049</t>
  </si>
  <si>
    <t>DJ20210500007</t>
  </si>
  <si>
    <t>DJ20210300006</t>
  </si>
  <si>
    <t>DJ20210300015</t>
  </si>
  <si>
    <t>DJ20210300012</t>
  </si>
  <si>
    <t>DJ20190300010</t>
  </si>
  <si>
    <t>DJ20190500003</t>
  </si>
  <si>
    <t>DJ20197300002</t>
  </si>
  <si>
    <t>DJ20190300066</t>
  </si>
  <si>
    <t>DJ20190300067</t>
  </si>
  <si>
    <t>DJ20190400017</t>
  </si>
  <si>
    <t>DJ20197700029</t>
  </si>
  <si>
    <t>DJ20197700028</t>
  </si>
  <si>
    <t>DJ20194300002</t>
  </si>
  <si>
    <t>DJ20197300001</t>
  </si>
  <si>
    <t>DJ20214400001</t>
  </si>
  <si>
    <t>DJ20214700001</t>
  </si>
  <si>
    <t>DJ20210500004</t>
  </si>
  <si>
    <t>DJ20197700031</t>
  </si>
  <si>
    <t>DJ20197700032</t>
  </si>
  <si>
    <t>DJ20197700033</t>
  </si>
  <si>
    <t>DJ20190300035</t>
  </si>
  <si>
    <t>DJ20190300036</t>
  </si>
  <si>
    <t>DJ20194300004</t>
  </si>
  <si>
    <t>DJ20190300011</t>
  </si>
  <si>
    <t>DJ20190400004</t>
  </si>
  <si>
    <t>DJ20197700034</t>
  </si>
  <si>
    <t>DJ20197700035</t>
  </si>
  <si>
    <t>DJ20211300004</t>
  </si>
  <si>
    <t>DJ20210300024</t>
  </si>
  <si>
    <t>DJ20210300025</t>
  </si>
  <si>
    <t>DJ20190300068</t>
  </si>
  <si>
    <t>DJ20190300069</t>
  </si>
  <si>
    <t>DJ20190300053</t>
  </si>
  <si>
    <t>DJ20190300018</t>
  </si>
  <si>
    <t>DJ20190300019</t>
  </si>
  <si>
    <t>DJ20190300020</t>
  </si>
  <si>
    <t>DJ20190300070</t>
  </si>
  <si>
    <t>DJ20194300007</t>
  </si>
  <si>
    <t>DJ20194500002</t>
  </si>
  <si>
    <t>DJ20190300071</t>
  </si>
  <si>
    <t>DJ20197700036</t>
  </si>
  <si>
    <t>DJ20197700037</t>
  </si>
  <si>
    <t>DJ20197700038</t>
  </si>
  <si>
    <t>DJ20190300037</t>
  </si>
  <si>
    <t>DJ20191300008</t>
  </si>
  <si>
    <t>DJ20190300042</t>
  </si>
  <si>
    <t>DJ20190300043</t>
  </si>
  <si>
    <t>DJ20190300021</t>
  </si>
  <si>
    <t>DJ20190300022</t>
  </si>
  <si>
    <t>DJ20191300002</t>
  </si>
  <si>
    <t>DJ20210300026</t>
  </si>
  <si>
    <t>DJ20210300029</t>
  </si>
  <si>
    <t>DJ20215400001</t>
  </si>
  <si>
    <t>DJ20191300016</t>
  </si>
  <si>
    <t>DJ20190500007</t>
  </si>
  <si>
    <t>DJ20190300072</t>
  </si>
  <si>
    <t>DJ20190300073</t>
  </si>
  <si>
    <t>DJ20190300074</t>
  </si>
  <si>
    <t>DJ20190400032</t>
  </si>
  <si>
    <t>DJ20190400010</t>
  </si>
  <si>
    <t>DJ20190300076</t>
  </si>
  <si>
    <t>DJ20190300040</t>
  </si>
  <si>
    <t>DJ20190400015</t>
  </si>
  <si>
    <t>DJ20190300041</t>
  </si>
  <si>
    <t>DJ20190300023</t>
  </si>
  <si>
    <t>DJ20194500001</t>
  </si>
  <si>
    <t>DJ20190300024</t>
  </si>
  <si>
    <t>DJ20190400018</t>
  </si>
  <si>
    <t>DJ20190400019</t>
  </si>
  <si>
    <t>DJ20190400020</t>
  </si>
  <si>
    <t>DJ20194300003</t>
  </si>
  <si>
    <t>DJ20207100001</t>
  </si>
  <si>
    <t>DJ20190300077</t>
  </si>
  <si>
    <t>DJ20190400011</t>
  </si>
  <si>
    <t>DJ20197700039</t>
  </si>
  <si>
    <t>DJ20197700040</t>
  </si>
  <si>
    <t>DJ20209100001</t>
  </si>
  <si>
    <t>DJ20201100001</t>
  </si>
  <si>
    <t>DJ20201100002</t>
  </si>
  <si>
    <t>DJ20201100003</t>
  </si>
  <si>
    <t>DJ20206100001</t>
  </si>
  <si>
    <t>DJ20210300034</t>
  </si>
  <si>
    <t>DJ20210500002</t>
  </si>
  <si>
    <t>DJ20211300005</t>
  </si>
  <si>
    <t>DJ20210300031</t>
  </si>
  <si>
    <t>DJ20210300032</t>
  </si>
  <si>
    <t>DJ20210300033</t>
  </si>
  <si>
    <t>DJ20190400027</t>
  </si>
  <si>
    <t>DJ20190400026</t>
  </si>
  <si>
    <t>DJ20190400013</t>
  </si>
  <si>
    <t>DJ20210400003</t>
  </si>
  <si>
    <t>DJ20190300025</t>
  </si>
  <si>
    <t>DJ20201300001</t>
  </si>
  <si>
    <t>DJ20206100002</t>
  </si>
  <si>
    <t>DJ20201100004</t>
  </si>
  <si>
    <t>DJ20200300002</t>
  </si>
  <si>
    <t>DJ20190400014</t>
  </si>
  <si>
    <t>DJ20190500006</t>
  </si>
  <si>
    <t>DJ20197300005</t>
  </si>
  <si>
    <t>DJ20210500003</t>
  </si>
  <si>
    <t>DJ20197700042</t>
  </si>
  <si>
    <t>DJ20197700045</t>
  </si>
  <si>
    <t>DJ20197700046</t>
  </si>
  <si>
    <t>DJ20190300026</t>
  </si>
  <si>
    <t>DJ20191500003</t>
  </si>
  <si>
    <t>DJ20214300001</t>
  </si>
  <si>
    <t>DJ20190300046</t>
  </si>
  <si>
    <t>DJ20190300038</t>
  </si>
  <si>
    <t>DJ20197300004</t>
  </si>
  <si>
    <t>DJ20197700043</t>
  </si>
  <si>
    <t>DJ20191300003</t>
  </si>
  <si>
    <t>DJ20191300004</t>
  </si>
  <si>
    <t>DJ20210500008</t>
  </si>
  <si>
    <t>DJ20191300009</t>
  </si>
  <si>
    <t>DJ20190300044</t>
  </si>
  <si>
    <t>DJ20191500004</t>
  </si>
  <si>
    <t>DJ20190300039</t>
  </si>
  <si>
    <t>DJ20197700044</t>
  </si>
  <si>
    <t>DJ20214700002</t>
  </si>
  <si>
    <t>DJ20194400002</t>
  </si>
  <si>
    <t>DJ20210300035</t>
  </si>
  <si>
    <t>DJ20210300036</t>
  </si>
  <si>
    <t>DJ20210400001</t>
  </si>
  <si>
    <t>DJ20210300020</t>
  </si>
  <si>
    <t>좌석번호</t>
  </si>
  <si>
    <t>예약시간(분)</t>
  </si>
  <si>
    <t>이용시간(분)</t>
  </si>
  <si>
    <t>PC-001</t>
  </si>
  <si>
    <t>PC-002</t>
  </si>
  <si>
    <t>PC-003</t>
  </si>
  <si>
    <t>PC-004</t>
  </si>
  <si>
    <t>PC-005</t>
  </si>
  <si>
    <t>PC-006</t>
  </si>
  <si>
    <t>PC-008</t>
  </si>
  <si>
    <t>책이름</t>
    <phoneticPr fontId="1" type="noConversion"/>
  </si>
  <si>
    <t>대출상태</t>
    <phoneticPr fontId="1" type="noConversion"/>
  </si>
  <si>
    <t>날짜</t>
    <phoneticPr fontId="1" type="noConversion"/>
  </si>
  <si>
    <t>시작</t>
    <phoneticPr fontId="1" type="noConversion"/>
  </si>
  <si>
    <t>끝</t>
    <phoneticPr fontId="1" type="noConversion"/>
  </si>
  <si>
    <t>행 레이블</t>
  </si>
  <si>
    <t>개수 : 도서코드</t>
  </si>
  <si>
    <t>총합계</t>
  </si>
  <si>
    <t>저자</t>
    <phoneticPr fontId="1" type="noConversion"/>
  </si>
  <si>
    <t>DJ20190400001</t>
  </si>
  <si>
    <t>DJ20199300001</t>
  </si>
  <si>
    <t>DJ20187400003</t>
  </si>
  <si>
    <t>DJ20187700002</t>
  </si>
  <si>
    <t>DJ20187700003</t>
  </si>
  <si>
    <t>DJ20187400004</t>
  </si>
  <si>
    <t>DJ20187400005</t>
  </si>
  <si>
    <t>DJ20187700004</t>
  </si>
  <si>
    <t>DJ20190400003</t>
  </si>
  <si>
    <t>DJ20190500001</t>
  </si>
  <si>
    <t>DJ20187400006</t>
  </si>
  <si>
    <t>DJ20190300008</t>
  </si>
  <si>
    <t>DJ20190300009</t>
  </si>
  <si>
    <t>DJ20210300002</t>
  </si>
  <si>
    <t>DJ20210300004</t>
  </si>
  <si>
    <t>DJ20210300005</t>
  </si>
  <si>
    <t>DJ20180400001</t>
  </si>
  <si>
    <t>DJ20190500004</t>
  </si>
  <si>
    <t>DJ20190500005</t>
  </si>
  <si>
    <t>DJ20194400001</t>
  </si>
  <si>
    <t>DJ20187700005</t>
  </si>
  <si>
    <t>DJ20190300012</t>
  </si>
  <si>
    <t>DJ20184300001</t>
  </si>
  <si>
    <t>DJ20190300013</t>
  </si>
  <si>
    <t>DJ20187300001</t>
  </si>
  <si>
    <t>DJ20187400007</t>
  </si>
  <si>
    <t>DJ20187400008</t>
  </si>
  <si>
    <t>DJ20187700006</t>
  </si>
  <si>
    <t>DJ20187700007</t>
  </si>
  <si>
    <t>DJ20187700008</t>
  </si>
  <si>
    <t>DJ20180300002</t>
  </si>
  <si>
    <t>DJ20180300003</t>
  </si>
  <si>
    <t>DJ20187700009</t>
  </si>
  <si>
    <t>DJ20187700010</t>
  </si>
  <si>
    <t>DJ20187400009</t>
  </si>
  <si>
    <t>DJ20211300001</t>
  </si>
  <si>
    <t>DJ20187700011</t>
  </si>
  <si>
    <t>DJ20187400010</t>
  </si>
  <si>
    <t>DJ20187300002</t>
  </si>
  <si>
    <t>DJ20187300003</t>
  </si>
  <si>
    <t>DJ20187700012</t>
  </si>
  <si>
    <t>DJ20187400011</t>
  </si>
  <si>
    <t>DJ20187700013</t>
  </si>
  <si>
    <t>DJ20184300002</t>
  </si>
  <si>
    <t>DJ20210300007</t>
  </si>
  <si>
    <t>DJ20210300008</t>
  </si>
  <si>
    <t>DJ20187700014</t>
  </si>
  <si>
    <t>DJ20187400012</t>
  </si>
  <si>
    <t>DJ20187400013</t>
  </si>
  <si>
    <t>DJ20187700015</t>
  </si>
  <si>
    <t>DJ20197700004</t>
  </si>
  <si>
    <t>DJ20197700005</t>
  </si>
  <si>
    <t>DJ20197700006</t>
  </si>
  <si>
    <t>DJ20197700013</t>
  </si>
  <si>
    <t>DJ20197700014</t>
  </si>
  <si>
    <t>DJ20197700021</t>
  </si>
  <si>
    <t>DJ20197700025</t>
  </si>
  <si>
    <t>DJ20197700026</t>
  </si>
  <si>
    <t>DJ20197700041</t>
  </si>
  <si>
    <t>DJ20187400014</t>
  </si>
  <si>
    <t>DJ20187700016</t>
  </si>
  <si>
    <t>DJ20187400015</t>
  </si>
  <si>
    <t>DJ20187700017</t>
  </si>
  <si>
    <t>DJ20187300004</t>
  </si>
  <si>
    <t>DJ20187400016</t>
  </si>
  <si>
    <t>DJ20187700018</t>
  </si>
  <si>
    <t>DJ20187700019</t>
  </si>
  <si>
    <t>DJ20187700020</t>
  </si>
  <si>
    <t>DJ20187700021</t>
  </si>
  <si>
    <t>DJ20187700022</t>
  </si>
  <si>
    <t>DJ20187500001</t>
  </si>
  <si>
    <t>DJ20187500002</t>
  </si>
  <si>
    <t>DJ20210300010</t>
  </si>
  <si>
    <t>DJ20210300011</t>
  </si>
  <si>
    <t>DJ20187700023</t>
  </si>
  <si>
    <t>DJ20187300005</t>
  </si>
  <si>
    <t>DJ20187300006</t>
  </si>
  <si>
    <t>DJ20190400012</t>
  </si>
  <si>
    <t>DJ20210300013</t>
  </si>
  <si>
    <t>DJ20210300014</t>
  </si>
  <si>
    <t>DJ20187400017</t>
  </si>
  <si>
    <t>DJ20187700025</t>
  </si>
  <si>
    <t>DJ20180300004</t>
  </si>
  <si>
    <t>DJ20187700026</t>
  </si>
  <si>
    <t>DJ20187700027</t>
  </si>
  <si>
    <t>DJ20190300060</t>
  </si>
  <si>
    <t>DJ20187300007</t>
  </si>
  <si>
    <t>DJ20187700028</t>
  </si>
  <si>
    <t>DJ20187700029</t>
  </si>
  <si>
    <t>DJ20187300008</t>
  </si>
  <si>
    <t>DJ20187700030</t>
  </si>
  <si>
    <t>DJ20187700031</t>
  </si>
  <si>
    <t>DJ20187700032</t>
  </si>
  <si>
    <t>DJ20187700033</t>
  </si>
  <si>
    <t>DJ20187700034</t>
  </si>
  <si>
    <t>DJ20187300009</t>
  </si>
  <si>
    <t>DJ20187400018</t>
  </si>
  <si>
    <t>DJ20187400019</t>
  </si>
  <si>
    <t>DJ20187700035</t>
  </si>
  <si>
    <t>DJ20187400020</t>
  </si>
  <si>
    <t>DJ20187400021</t>
  </si>
  <si>
    <t>DJ20187400022</t>
  </si>
  <si>
    <t>DJ20187700036</t>
  </si>
  <si>
    <t>DJ20201100005</t>
  </si>
  <si>
    <t>DJ20210300016</t>
  </si>
  <si>
    <t>DJ20210300017</t>
  </si>
  <si>
    <t>DJ20187400023</t>
  </si>
  <si>
    <t>DJ20187400024</t>
  </si>
  <si>
    <t>DJ20187700037</t>
  </si>
  <si>
    <t>DJ20187700038</t>
  </si>
  <si>
    <t>DJ20180400002</t>
  </si>
  <si>
    <t>DJ20187400025</t>
  </si>
  <si>
    <t>DJ20187400026</t>
  </si>
  <si>
    <t>DJ20187700039</t>
  </si>
  <si>
    <t>DJ20180400003</t>
  </si>
  <si>
    <t>DJ20200100001</t>
  </si>
  <si>
    <t>DJ20187400027</t>
  </si>
  <si>
    <t>DJ20190300075</t>
  </si>
  <si>
    <t>DJ20210300018</t>
  </si>
  <si>
    <t>DJ20210300019</t>
  </si>
  <si>
    <t>DJ20187400028</t>
  </si>
  <si>
    <t>DJ20187700040</t>
  </si>
  <si>
    <t>DJ20187700041</t>
  </si>
  <si>
    <t>DJ20187700042</t>
  </si>
  <si>
    <t>DJ20190500008</t>
  </si>
  <si>
    <t>DJ20190500009</t>
  </si>
  <si>
    <t>DJ20187400029</t>
  </si>
  <si>
    <t>DJ20190400025</t>
  </si>
  <si>
    <t>DJ20200300001</t>
  </si>
  <si>
    <t>DJ20210300028</t>
  </si>
  <si>
    <t>DJ20190300078</t>
  </si>
  <si>
    <t>DJ20190500011</t>
  </si>
  <si>
    <t>DJ20210300030</t>
  </si>
  <si>
    <t>DJ20190300079</t>
  </si>
  <si>
    <t>DJ20190500012</t>
  </si>
  <si>
    <t>DJ20190500013</t>
  </si>
  <si>
    <t>DJ20187300010</t>
  </si>
  <si>
    <t>DJ20187700043</t>
  </si>
  <si>
    <t>DJ20187700044</t>
  </si>
  <si>
    <t>DJ20187700045</t>
  </si>
  <si>
    <t>DJ20187700046</t>
  </si>
  <si>
    <t>DJ20190500014</t>
  </si>
  <si>
    <t>DJ20180300005</t>
  </si>
  <si>
    <t>DJ20216100001</t>
  </si>
  <si>
    <t>DJ20187700047</t>
  </si>
  <si>
    <t>DJ20187400030</t>
  </si>
  <si>
    <t>DJ20187400031</t>
  </si>
  <si>
    <t>DJ20187700048</t>
  </si>
  <si>
    <t>DJ20187300011</t>
  </si>
  <si>
    <t>DJ20187400032</t>
  </si>
  <si>
    <t>DJ20187700049</t>
  </si>
  <si>
    <t>DJ20197300003</t>
  </si>
  <si>
    <t>DJ20180400005</t>
  </si>
  <si>
    <t>DJ20217700001</t>
  </si>
  <si>
    <t>DJ20187700050</t>
  </si>
  <si>
    <t>DJ20190400029</t>
  </si>
  <si>
    <t>DJ20190400030</t>
  </si>
  <si>
    <t>DJ20190400031</t>
  </si>
  <si>
    <t>DJ20184400001</t>
  </si>
  <si>
    <r>
      <rPr>
        <sz val="11"/>
        <color theme="1"/>
        <rFont val="Wingdings 2"/>
        <family val="1"/>
        <charset val="2"/>
      </rPr>
      <t>6</t>
    </r>
    <r>
      <rPr>
        <sz val="9.35"/>
        <color theme="1"/>
        <rFont val="맑은 고딕"/>
        <family val="3"/>
        <charset val="129"/>
      </rPr>
      <t xml:space="preserve"> 위치출력</t>
    </r>
    <phoneticPr fontId="1" type="noConversion"/>
  </si>
  <si>
    <t>PC-001</t>
    <phoneticPr fontId="1" type="noConversion"/>
  </si>
  <si>
    <t>9시</t>
    <phoneticPr fontId="1" type="noConversion"/>
  </si>
  <si>
    <t>10시</t>
    <phoneticPr fontId="1" type="noConversion"/>
  </si>
  <si>
    <t>11시</t>
  </si>
  <si>
    <t>12시</t>
  </si>
  <si>
    <t>13시</t>
  </si>
  <si>
    <t>14시</t>
  </si>
  <si>
    <t>15시</t>
  </si>
  <si>
    <t>16시</t>
  </si>
  <si>
    <t>17시</t>
  </si>
  <si>
    <t>18시</t>
  </si>
  <si>
    <t>PC-002</t>
    <phoneticPr fontId="1" type="noConversion"/>
  </si>
  <si>
    <t>PC-007</t>
  </si>
  <si>
    <t>PC-009</t>
  </si>
  <si>
    <t>PC-010</t>
  </si>
  <si>
    <t>도서명</t>
    <phoneticPr fontId="1" type="noConversion"/>
  </si>
  <si>
    <t>저자명</t>
    <phoneticPr fontId="1" type="noConversion"/>
  </si>
  <si>
    <t>출판사</t>
    <phoneticPr fontId="1" type="noConversion"/>
  </si>
  <si>
    <t>도서코드</t>
    <phoneticPr fontId="1" type="noConversion"/>
  </si>
  <si>
    <t>반납일자</t>
    <phoneticPr fontId="1" type="noConversion"/>
  </si>
  <si>
    <t>=</t>
    <phoneticPr fontId="1" type="noConversion"/>
  </si>
  <si>
    <t>선택</t>
    <phoneticPr fontId="1" type="noConversion"/>
  </si>
  <si>
    <t>출간일</t>
    <phoneticPr fontId="1" type="noConversion"/>
  </si>
  <si>
    <t>ISBN[부가기호]</t>
    <phoneticPr fontId="1" type="noConversion"/>
  </si>
  <si>
    <t>청구기호</t>
    <phoneticPr fontId="1" type="noConversion"/>
  </si>
  <si>
    <t>반납예정일</t>
    <phoneticPr fontId="1" type="noConversion"/>
  </si>
  <si>
    <t>대출가능</t>
    <phoneticPr fontId="1" type="noConversion"/>
  </si>
  <si>
    <t>예약자</t>
    <phoneticPr fontId="1" type="noConversion"/>
  </si>
  <si>
    <t>예약가능</t>
    <phoneticPr fontId="1" type="noConversion"/>
  </si>
  <si>
    <t>**</t>
  </si>
  <si>
    <t>df</t>
    <phoneticPr fontId="1" type="noConversion"/>
  </si>
  <si>
    <t>df2</t>
  </si>
  <si>
    <t>df3</t>
  </si>
  <si>
    <t>df4</t>
  </si>
  <si>
    <t>user03
user05</t>
    <phoneticPr fontId="1" type="noConversion"/>
  </si>
  <si>
    <t>user03 user05</t>
    <phoneticPr fontId="1" type="noConversion"/>
  </si>
  <si>
    <t>user07</t>
    <phoneticPr fontId="1" type="noConversion"/>
  </si>
  <si>
    <t>서명</t>
    <phoneticPr fontId="1" type="noConversion"/>
  </si>
  <si>
    <t>청구기호</t>
    <phoneticPr fontId="1" type="noConversion"/>
  </si>
  <si>
    <t>등록번호</t>
    <phoneticPr fontId="1" type="noConversion"/>
  </si>
  <si>
    <t>바보의 세계  한 권으로 읽는 인류의 오류사</t>
    <phoneticPr fontId="1" type="noConversion"/>
  </si>
  <si>
    <t>DJ20210300009</t>
    <phoneticPr fontId="1" type="noConversion"/>
  </si>
  <si>
    <t>장프랑수아 마르미옹</t>
    <phoneticPr fontId="1" type="noConversion"/>
  </si>
  <si>
    <r>
      <rPr>
        <b/>
        <sz val="12"/>
        <color theme="1"/>
        <rFont val="Webdings"/>
        <family val="1"/>
        <charset val="2"/>
      </rPr>
      <t>¨</t>
    </r>
    <r>
      <rPr>
        <b/>
        <sz val="12"/>
        <color theme="1"/>
        <rFont val="맑은 고딕"/>
        <family val="2"/>
        <charset val="129"/>
      </rPr>
      <t xml:space="preserve"> 도서예약불가</t>
    </r>
    <phoneticPr fontId="1" type="noConversion"/>
  </si>
  <si>
    <r>
      <rPr>
        <b/>
        <sz val="12"/>
        <color theme="1"/>
        <rFont val="Webdings"/>
        <family val="1"/>
        <charset val="2"/>
      </rPr>
      <t>¨</t>
    </r>
    <r>
      <rPr>
        <b/>
        <sz val="12"/>
        <color theme="1"/>
        <rFont val="맑은 고딕"/>
        <family val="2"/>
        <charset val="129"/>
      </rPr>
      <t xml:space="preserve"> 도서예약가능</t>
    </r>
    <phoneticPr fontId="1" type="noConversion"/>
  </si>
  <si>
    <t>¨</t>
    <phoneticPr fontId="1" type="noConversion"/>
  </si>
  <si>
    <r>
      <t>¨</t>
    </r>
    <r>
      <rPr>
        <sz val="11"/>
        <color theme="1"/>
        <rFont val="맑은 고딕"/>
        <family val="1"/>
        <charset val="2"/>
        <scheme val="major"/>
      </rPr>
      <t xml:space="preserve"> 도서예약불가</t>
    </r>
    <phoneticPr fontId="1" type="noConversion"/>
  </si>
  <si>
    <t>시간</t>
    <phoneticPr fontId="1" type="noConversion"/>
  </si>
  <si>
    <t>유저</t>
    <phoneticPr fontId="1" type="noConversion"/>
  </si>
  <si>
    <t>user01</t>
    <phoneticPr fontId="1" type="noConversion"/>
  </si>
  <si>
    <t>PC-001</t>
    <phoneticPr fontId="1" type="noConversion"/>
  </si>
  <si>
    <t>13시</t>
    <phoneticPr fontId="1" type="noConversion"/>
  </si>
  <si>
    <t>user01</t>
    <phoneticPr fontId="1" type="noConversion"/>
  </si>
  <si>
    <t>열1</t>
    <phoneticPr fontId="1" type="noConversion"/>
  </si>
  <si>
    <t>370 조 53 ㅇ</t>
  </si>
  <si>
    <t>830 이 66 ㅇ</t>
  </si>
  <si>
    <t>440 안 214 ㅇ</t>
  </si>
  <si>
    <t>030 정 64 ㅇ</t>
  </si>
  <si>
    <t>540 사 221 ㅇ</t>
  </si>
  <si>
    <t>850 마 239 ㅅ</t>
  </si>
  <si>
    <t>810 육 57 ㅇ</t>
  </si>
  <si>
    <t>600 김 832 ㄱ</t>
  </si>
  <si>
    <t>670 유 72 L</t>
  </si>
  <si>
    <t>810 조 17 ㄱ</t>
  </si>
  <si>
    <t>810 나 832 ㄱ</t>
  </si>
  <si>
    <t>590 이 39 ㄱ</t>
  </si>
  <si>
    <t>300 조 68 ㄱ</t>
  </si>
  <si>
    <t>810 권 73 ㄱ</t>
  </si>
  <si>
    <t>810 정 95 ㄱ</t>
  </si>
  <si>
    <t>810 김 97 ㄱ</t>
  </si>
  <si>
    <t>810 김 64 ㄱ</t>
  </si>
  <si>
    <t>540 서 94 ㄱ</t>
  </si>
  <si>
    <t>800 앤 53 ㄱ</t>
  </si>
  <si>
    <t>810 사 69 ㄱ</t>
  </si>
  <si>
    <t>860 베 238 ㄱ</t>
  </si>
  <si>
    <t>540 윤 94 ㄱ</t>
  </si>
  <si>
    <t>300 마 69 ㄱ</t>
  </si>
  <si>
    <t>540 미 54 ㄱ</t>
  </si>
  <si>
    <t>710 전 16 ㄱ</t>
  </si>
  <si>
    <t>710 교 91 ㄱ</t>
  </si>
  <si>
    <t>810 러 48 ㄱ</t>
  </si>
  <si>
    <t>810 권 211 ㄱ</t>
  </si>
  <si>
    <t>810 일 95 ㄱ</t>
  </si>
  <si>
    <t>810 양 98 ㄱ</t>
  </si>
  <si>
    <t>810 박 94 ㄱ</t>
  </si>
  <si>
    <t>810 루 239 ㄱ</t>
  </si>
  <si>
    <t>810 신 73 ㄱ</t>
  </si>
  <si>
    <t>800 김 64 ㄱ</t>
  </si>
  <si>
    <t>080 김 14 ㄲ</t>
  </si>
  <si>
    <t>810 윤 73 ㄲ</t>
  </si>
  <si>
    <t>810 김 57 ㄴ</t>
  </si>
  <si>
    <t>810 김 92 ㄴ</t>
  </si>
  <si>
    <t>600 윤 45 ㄴ</t>
  </si>
  <si>
    <t>080 조 39 ㄴ</t>
  </si>
  <si>
    <t>320 봉 94 ㄴ</t>
  </si>
  <si>
    <t>320 박 53 ㄴ</t>
  </si>
  <si>
    <t>800 정 64 ㄴ</t>
  </si>
  <si>
    <t>180 오 57 ㄴ</t>
  </si>
  <si>
    <t>650 전 69 ㄴ</t>
  </si>
  <si>
    <t>850 마 239 ㄴ</t>
  </si>
  <si>
    <t>810 신 39 ㄴ</t>
  </si>
  <si>
    <t>830 호 239 ㄴ</t>
  </si>
  <si>
    <t>800 이 39 ㄴ</t>
  </si>
  <si>
    <t>810 안 53 ㄴ</t>
  </si>
  <si>
    <t>980 슛 227 ㄴ</t>
  </si>
  <si>
    <t>540 서 94 ㄴ</t>
  </si>
  <si>
    <t>180 오 68 ㄴ</t>
  </si>
  <si>
    <t>810 이 91 ㄴ</t>
  </si>
  <si>
    <t>450 최 223 ㄴ</t>
  </si>
  <si>
    <t>600 정 67 ㄴ</t>
  </si>
  <si>
    <t>810 문 58 ㄴ</t>
  </si>
  <si>
    <t>850 귄 833 ㄴ</t>
  </si>
  <si>
    <t>810 최 57 ㄴ</t>
  </si>
  <si>
    <t>380 맥 58 ㄴ</t>
  </si>
  <si>
    <t>370 맥 58 ㄴ</t>
  </si>
  <si>
    <t>840 맥 58 ㄴ</t>
  </si>
  <si>
    <t>810 사 69 ㄴ</t>
  </si>
  <si>
    <t>800 앤 53 ㄴ</t>
  </si>
  <si>
    <t>740 이 811 ㄴ</t>
  </si>
  <si>
    <t>810 김 64 ㄴ</t>
  </si>
  <si>
    <t>810 김 94 ㄴ</t>
  </si>
  <si>
    <t>470 조 68 ㄴ</t>
  </si>
  <si>
    <t>810 김 211 ㄴ</t>
  </si>
  <si>
    <t>590 김 79 ㄴ</t>
  </si>
  <si>
    <t>810 안 214 ㄴ</t>
  </si>
  <si>
    <t>300 위 18 ㄷ</t>
  </si>
  <si>
    <t>810 김 94 ㄷ</t>
  </si>
  <si>
    <t>600 유 64 ㄷ</t>
  </si>
  <si>
    <t>300 한 58 ㄷ</t>
  </si>
  <si>
    <t>810 안 214 ㄷ</t>
  </si>
  <si>
    <t>980 안 94 ㄷ</t>
  </si>
  <si>
    <t>980 이 39 ㄷ</t>
  </si>
  <si>
    <t>980 진 67 ㄷ</t>
  </si>
  <si>
    <t>000 김 79 ㄷ</t>
  </si>
  <si>
    <t>300 정 67 ㄷ</t>
  </si>
  <si>
    <t>540 윤 94 ㄷ</t>
  </si>
  <si>
    <t>710 편 79 ㄷ</t>
  </si>
  <si>
    <t>800 앤 53 ㄷ</t>
  </si>
  <si>
    <t>840 패 239 ㄷ</t>
  </si>
  <si>
    <t>810 신 53 ㄷ</t>
  </si>
  <si>
    <t>810 사 16 ㄸ</t>
  </si>
  <si>
    <t>910 박 75 ㄸ</t>
  </si>
  <si>
    <t>980 엄 73 ㄸ</t>
  </si>
  <si>
    <t>980 이 66 ㄸ</t>
  </si>
  <si>
    <t>170 이 66 ㄸ</t>
  </si>
  <si>
    <t>810 신 812 ㄸ</t>
  </si>
  <si>
    <t>450 안 214 ㄸ</t>
  </si>
  <si>
    <t>810 신 53 ㄸ</t>
  </si>
  <si>
    <t>790 윤 53 ㄹ</t>
  </si>
  <si>
    <t>720 스 837 ㅁ</t>
  </si>
  <si>
    <t>720 김 94 ㅁ</t>
  </si>
  <si>
    <t>720 올 222 ㅁ</t>
  </si>
  <si>
    <t>810 신 812 ㅁ</t>
  </si>
  <si>
    <t>590 정 75 ㅁ</t>
  </si>
  <si>
    <t>810 안 214 ㅁ</t>
  </si>
  <si>
    <t>800 이 94 ㅁ</t>
  </si>
  <si>
    <t>540 윤 94 ㅁ</t>
  </si>
  <si>
    <t>810 밤 825 ㅁ</t>
  </si>
  <si>
    <t>810 세 61 ㅁ</t>
  </si>
  <si>
    <t>080 김 53 ㅁ</t>
  </si>
  <si>
    <t>890 마 238 ㅁ</t>
  </si>
  <si>
    <t>810 김 57 ㅁ</t>
  </si>
  <si>
    <t>810 서 67 ㅁ</t>
  </si>
  <si>
    <t>860 베 238 ㅁ</t>
  </si>
  <si>
    <t>410 김 95 ㅁ</t>
  </si>
  <si>
    <t>590 문 53 ㅁ</t>
  </si>
  <si>
    <t>840 김 55 ㅁ</t>
  </si>
  <si>
    <t>810 박 55 ㅁ</t>
  </si>
  <si>
    <t>810 이 94 ㅁ</t>
  </si>
  <si>
    <t>710 민 77 ㅁ</t>
  </si>
  <si>
    <t>710 편 79 ㅁ</t>
  </si>
  <si>
    <t>810 이 91 ㅂ</t>
  </si>
  <si>
    <t>900 장 848 ㅂ</t>
  </si>
  <si>
    <t>810 전 39 ㅂ</t>
  </si>
  <si>
    <t>810 신 812 ㅂ</t>
  </si>
  <si>
    <t>810 김 94 ㅂ</t>
  </si>
  <si>
    <t>810 이 73 ㅂ</t>
  </si>
  <si>
    <t>910 김 68 ㅂ</t>
  </si>
  <si>
    <t>810 이 64 ㅂ</t>
  </si>
  <si>
    <t>320 백 64 ㅂ</t>
  </si>
  <si>
    <t>650 정 96 ㅂ</t>
  </si>
  <si>
    <t>980 김 211 ㅂ</t>
  </si>
  <si>
    <t>320 김 832 ㅂ</t>
  </si>
  <si>
    <t>810 윤 15 ㅂ</t>
  </si>
  <si>
    <t>810 김 64 ㅃ</t>
  </si>
  <si>
    <t>810 백 64 ㅃ</t>
  </si>
  <si>
    <t>810 이 73 ㅃ</t>
  </si>
  <si>
    <t>300 박 811 ㅅ</t>
  </si>
  <si>
    <t>810 이 66 ㅅ</t>
  </si>
  <si>
    <t>190 윤 95 ㅅ</t>
  </si>
  <si>
    <t>810 김 94 ㅅ</t>
  </si>
  <si>
    <t>520 에 829 ㅅ</t>
  </si>
  <si>
    <t>810 삼 11 ㅅ</t>
  </si>
  <si>
    <t>810 신 58 ㅅ</t>
  </si>
  <si>
    <t>810 김 64 ㅅ</t>
  </si>
  <si>
    <t>180 레 65 ㅅ</t>
  </si>
  <si>
    <t>810 장 19 ㅅ</t>
  </si>
  <si>
    <t>810 정 64 ㅅ</t>
  </si>
  <si>
    <t>300 김 31 ㅅ</t>
  </si>
  <si>
    <t>810 최 72 ㅅ</t>
  </si>
  <si>
    <t>810 이 73 ㅅ</t>
  </si>
  <si>
    <t>810 김 65 ㅅ</t>
  </si>
  <si>
    <t>900 홍 69 ㅅ</t>
  </si>
  <si>
    <t>810 이 15 ㅅ</t>
  </si>
  <si>
    <t>810 부 64 ㅅ</t>
  </si>
  <si>
    <t>100 에 239 ㅅ</t>
  </si>
  <si>
    <t>710 전 16 ㅅ</t>
  </si>
  <si>
    <t>800 윤 225 ㅅ</t>
  </si>
  <si>
    <t>810 안 214 ㅅ</t>
  </si>
  <si>
    <t>810 신 69 ㅅ</t>
  </si>
  <si>
    <t>590 이 39 ㅅ</t>
  </si>
  <si>
    <t>810 조 68 ㅅ</t>
  </si>
  <si>
    <t>770 김 817 ㅅ</t>
  </si>
  <si>
    <t>810 김 53 ㅅ</t>
  </si>
  <si>
    <t>810 정 53 ㅅ</t>
  </si>
  <si>
    <t>810 이 72 ㅅ</t>
  </si>
  <si>
    <t>900 도 94 ㅅ</t>
  </si>
  <si>
    <t>320 김 94 ㅅ</t>
  </si>
  <si>
    <t>810 사 69 ㅅ</t>
  </si>
  <si>
    <t>810 안 214 ㅆ</t>
  </si>
  <si>
    <t>810 박 73 ㅆ</t>
  </si>
  <si>
    <t>980 유 813 ㅇ</t>
  </si>
  <si>
    <t>600 손 64 ㅇ</t>
  </si>
  <si>
    <t>360 권 51 ㅇ</t>
  </si>
  <si>
    <t>810 조 14 ㅇ</t>
  </si>
  <si>
    <t>860 정 39 ㅇ</t>
  </si>
  <si>
    <t>830 청 67 ㅇ</t>
  </si>
  <si>
    <t>810 김 64 ㅇ</t>
  </si>
  <si>
    <t>890 마 238 ㅇ</t>
  </si>
  <si>
    <t>810 최 73 ㅇ</t>
  </si>
  <si>
    <t>830 아 11 ㅇ</t>
  </si>
  <si>
    <t>810 황 77 ㅇ</t>
  </si>
  <si>
    <t>810 안 214 ㅇ</t>
  </si>
  <si>
    <t>810 김 67 ㅇ</t>
  </si>
  <si>
    <t>980 이 75 ㅇ</t>
  </si>
  <si>
    <t>800 앤 53 ㅇ</t>
  </si>
  <si>
    <t>810 김 43 ㅇ</t>
  </si>
  <si>
    <t>590 오 68 ㅇ</t>
  </si>
  <si>
    <t>860 앙 837 ㅇ</t>
  </si>
  <si>
    <t>980 쏠 838 ㅇ</t>
  </si>
  <si>
    <t>810 김 98 ㅇ</t>
  </si>
  <si>
    <t>370 김 53 ㅇ</t>
  </si>
  <si>
    <t>590 문 53 ㅇ</t>
  </si>
  <si>
    <t>000 김 79 ㅇ</t>
  </si>
  <si>
    <t>710 민 77 ㅇ</t>
  </si>
  <si>
    <t>690 나 221 ㅇ</t>
  </si>
  <si>
    <t>320 김 64 ㅇ</t>
  </si>
  <si>
    <t>810 김 53 ㅇ</t>
  </si>
  <si>
    <t>810 초 59 ㅇ</t>
  </si>
  <si>
    <t>810 최 221 ㅇ</t>
  </si>
  <si>
    <t>810 삼 11 ㅇ</t>
  </si>
  <si>
    <t>810 홍 57 ㅇ</t>
  </si>
  <si>
    <t>810 박 221 ㅇ</t>
  </si>
  <si>
    <t>810 유 64 ㅇ</t>
  </si>
  <si>
    <t>370 마 69 ㅇ</t>
  </si>
  <si>
    <t>810 정 67 ㅇ</t>
  </si>
  <si>
    <t>810 정 95 ㅇ</t>
  </si>
  <si>
    <t>810 유 53 ㅇ</t>
  </si>
  <si>
    <t>800 최 67 ㅇ</t>
  </si>
  <si>
    <t>840 앤 53 ㅇ</t>
  </si>
  <si>
    <t>980 안 59 ㅇ</t>
  </si>
  <si>
    <t>710 전 16 ㅇ</t>
  </si>
  <si>
    <t>140 임 53 ㅇ</t>
  </si>
  <si>
    <t>190 게 69 ㅇ</t>
  </si>
  <si>
    <t>180 정 96 ㅇ</t>
  </si>
  <si>
    <t>810 윤 225 ㅇ</t>
  </si>
  <si>
    <t>810 신 812 ㅇ</t>
  </si>
  <si>
    <t>300 남 53 ㅇ</t>
  </si>
  <si>
    <t>920 홍 69 ㅇ</t>
  </si>
  <si>
    <t>410 최 64 ㅇ</t>
  </si>
  <si>
    <t>400 크 239 ㅇ</t>
  </si>
  <si>
    <t>810 이 79 ㅇ</t>
  </si>
  <si>
    <t>810 박 55 ㅇ</t>
  </si>
  <si>
    <t>810 이 211 ㅇ</t>
  </si>
  <si>
    <t>590 배 34 ㅈ</t>
  </si>
  <si>
    <t>190 윤 95 ㅈ</t>
  </si>
  <si>
    <t>860 베 238 ㅈ</t>
  </si>
  <si>
    <t>810 최 67 ㅈ</t>
  </si>
  <si>
    <t>980 이 66 ㅈ</t>
  </si>
  <si>
    <t>370 한 15 ㅈ</t>
  </si>
  <si>
    <t>810 윤 225 ㅈ</t>
  </si>
  <si>
    <t>190 마 69 ㅈ</t>
  </si>
  <si>
    <t>980 이 67 ㅈ</t>
  </si>
  <si>
    <t>800 한 58 ㅈ</t>
  </si>
  <si>
    <t>810 정 67 ㅈ</t>
  </si>
  <si>
    <t>830 오 827 ㅈ</t>
  </si>
  <si>
    <t>320 염 58 ㅈ</t>
  </si>
  <si>
    <t>320 황 75 ㅈ</t>
  </si>
  <si>
    <t>810 김 39 ㅈ</t>
  </si>
  <si>
    <t>810 백 53 ㅈ</t>
  </si>
  <si>
    <t>720 조 94 ㅈ</t>
  </si>
  <si>
    <t>400 김 53 ㅈ</t>
  </si>
  <si>
    <t>330 마 69 ㅈ</t>
  </si>
  <si>
    <t>450 최 223 ㅈ</t>
  </si>
  <si>
    <t>810 정 53 ㅈ</t>
  </si>
  <si>
    <t>440 이 34 ㅈ</t>
  </si>
  <si>
    <t>980 권 19 ㅈ</t>
  </si>
  <si>
    <t>100 이 59 ㅈ</t>
  </si>
  <si>
    <t>100 채 51 ㅈ</t>
  </si>
  <si>
    <t>810 안 214 ㅈ</t>
  </si>
  <si>
    <t>810 정 95 ㅉ</t>
  </si>
  <si>
    <t>810 손 53 ㅊ</t>
  </si>
  <si>
    <t>810 문 58 ㅊ</t>
  </si>
  <si>
    <t>810 임 73 ㅊ</t>
  </si>
  <si>
    <t>850 귄 833 ㅊ</t>
  </si>
  <si>
    <t>810 이 73 ㅊ</t>
  </si>
  <si>
    <t>810 심 812 ㅊ</t>
  </si>
  <si>
    <t>900 신 73 ㅊ</t>
  </si>
  <si>
    <t>100 머 31 ㅊ</t>
  </si>
  <si>
    <t>810 황 64 ㅊ</t>
  </si>
  <si>
    <t>710 민 77 ㅊ</t>
  </si>
  <si>
    <t>790 데 45 ㅊ</t>
  </si>
  <si>
    <t>810 남 53 ㅊ</t>
  </si>
  <si>
    <t>810 김 64 ㅊ</t>
  </si>
  <si>
    <t>800 육 67 ㅊ</t>
  </si>
  <si>
    <t>840 신 94 ㅊ</t>
  </si>
  <si>
    <t>810 이 79 ㅋ</t>
  </si>
  <si>
    <t>810 김 97 ㅋ</t>
  </si>
  <si>
    <t>300 구 222 ㅋ</t>
  </si>
  <si>
    <t>810 김 53 ㅌ</t>
  </si>
  <si>
    <t>800 홍 57 ㅌ</t>
  </si>
  <si>
    <t>810 신 812 ㅌ</t>
  </si>
  <si>
    <t>860 베 238 ㅍ</t>
  </si>
  <si>
    <t>450 조 813 ㅍ</t>
  </si>
  <si>
    <t>810 현 39 ㅍ</t>
  </si>
  <si>
    <t>800 이 79 ㅍ</t>
  </si>
  <si>
    <t>810 이 94 ㅍ</t>
  </si>
  <si>
    <t>810 하 53 ㅍ</t>
  </si>
  <si>
    <t>800 사 69 ㅍ</t>
  </si>
  <si>
    <t>300 위 18 ㅍ</t>
  </si>
  <si>
    <t>810 신 94 ㅍ</t>
  </si>
  <si>
    <t>710 편 79 ㅍ</t>
  </si>
  <si>
    <t>810 윤 225 ㅎ</t>
  </si>
  <si>
    <t>980 주 61 ㅎ</t>
  </si>
  <si>
    <t>810 문 45 ㅎ</t>
  </si>
  <si>
    <t>810 구 44 ㅎ</t>
  </si>
  <si>
    <t>790 편 79 ㅎ</t>
  </si>
  <si>
    <t>800 이 79 ㅎ</t>
  </si>
  <si>
    <t>810 강 94 ㅎ</t>
  </si>
  <si>
    <t>810 안 214 ㅎ</t>
  </si>
  <si>
    <t>810 이 73 ㅎ</t>
  </si>
  <si>
    <t>190 나 59 ㅎ</t>
  </si>
  <si>
    <t>320 허 48 ㅎ</t>
  </si>
  <si>
    <t>320 야 31 ㅎ</t>
  </si>
  <si>
    <t>900 뤼 838 ㅎ</t>
  </si>
  <si>
    <t>080 한 225 ㅎ</t>
  </si>
  <si>
    <t>O</t>
  </si>
  <si>
    <r>
      <t xml:space="preserve">※ 총 </t>
    </r>
    <r>
      <rPr>
        <b/>
        <sz val="14"/>
        <color rgb="FF0000FF"/>
        <rFont val="맑은 고딕"/>
        <family val="3"/>
        <charset val="129"/>
        <scheme val="minor"/>
      </rPr>
      <t>414개</t>
    </r>
    <r>
      <rPr>
        <b/>
        <sz val="14"/>
        <color theme="1"/>
        <rFont val="맑은 고딕"/>
        <family val="3"/>
        <charset val="129"/>
        <scheme val="minor"/>
      </rPr>
      <t>의 책이 존재합니다.</t>
    </r>
    <phoneticPr fontId="1" type="noConversion"/>
  </si>
  <si>
    <t/>
  </si>
  <si>
    <t>반납연기</t>
  </si>
  <si>
    <t>책이름</t>
  </si>
  <si>
    <t>대출상태</t>
  </si>
  <si>
    <t>회원ID</t>
    <phoneticPr fontId="1" type="noConversion"/>
  </si>
  <si>
    <t>번호</t>
    <phoneticPr fontId="1" type="noConversion"/>
  </si>
  <si>
    <t>도서코드</t>
    <phoneticPr fontId="1" type="noConversion"/>
  </si>
  <si>
    <t>도서명</t>
    <phoneticPr fontId="1" type="noConversion"/>
  </si>
  <si>
    <t>저자</t>
    <phoneticPr fontId="1" type="noConversion"/>
  </si>
  <si>
    <t>대출일</t>
    <phoneticPr fontId="1" type="noConversion"/>
  </si>
  <si>
    <t>상태</t>
    <phoneticPr fontId="1" type="noConversion"/>
  </si>
  <si>
    <t>반납연기</t>
    <phoneticPr fontId="1" type="noConversion"/>
  </si>
  <si>
    <t>user04</t>
    <phoneticPr fontId="1" type="noConversion"/>
  </si>
  <si>
    <t>DJ20214400001</t>
    <phoneticPr fontId="1" type="noConversion"/>
  </si>
  <si>
    <t>반납일자</t>
    <phoneticPr fontId="1" type="noConversion"/>
  </si>
  <si>
    <t>대출일자</t>
    <phoneticPr fontId="1" type="noConversion"/>
  </si>
  <si>
    <t>&lt;&gt;</t>
    <phoneticPr fontId="1" type="noConversion"/>
  </si>
  <si>
    <t>`</t>
    <phoneticPr fontId="1" type="noConversion"/>
  </si>
  <si>
    <t>r</t>
  </si>
  <si>
    <t>r</t>
    <phoneticPr fontId="1" type="noConversion"/>
  </si>
  <si>
    <t>q</t>
    <phoneticPr fontId="1" type="noConversion"/>
  </si>
  <si>
    <t>예약자</t>
    <phoneticPr fontId="1" type="noConversion"/>
  </si>
  <si>
    <t>user04</t>
    <phoneticPr fontId="1" type="noConversion"/>
  </si>
  <si>
    <t>회원ID</t>
    <phoneticPr fontId="1" type="noConversion"/>
  </si>
  <si>
    <t>반납일</t>
    <phoneticPr fontId="1" type="noConversion"/>
  </si>
  <si>
    <t>1번째_x000D_
(1명 예약)</t>
  </si>
  <si>
    <t>예약중_x000D_
2021-01-18</t>
  </si>
  <si>
    <t>예약중_x000D_
2021-01-26</t>
  </si>
  <si>
    <t>예약중_x000D_
2021-02-07</t>
  </si>
  <si>
    <t>예약중_x000D_
2021-03-04</t>
  </si>
  <si>
    <t>예약중_x000D_
2021-03-14</t>
  </si>
  <si>
    <t>예약중_x000D_
2021-03-19</t>
  </si>
  <si>
    <t>예약중_x000D_
2021-03-28</t>
  </si>
  <si>
    <t>예약중_x000D_
2021-03-29</t>
  </si>
  <si>
    <t>예약중_x000D_
2021-04-04</t>
  </si>
  <si>
    <t>예약중_x000D_
2021-04-15</t>
  </si>
  <si>
    <t>예약중_x000D_
2021-04-19</t>
  </si>
  <si>
    <t>예약중_x000D_
2021-04-24</t>
  </si>
  <si>
    <t>예약중_x000D_
2021-05-08</t>
  </si>
  <si>
    <t>예약중_x000D_
2021-05-28</t>
  </si>
  <si>
    <t>예약중_x000D_
2021-06-11</t>
  </si>
  <si>
    <t>예약중_x000D_
2021-06-19</t>
  </si>
  <si>
    <t>예약중_x000D_
2021-07-08</t>
  </si>
  <si>
    <t>예약중_x000D_
2021-07-24</t>
  </si>
  <si>
    <t>¦</t>
    <phoneticPr fontId="1" type="noConversion"/>
  </si>
  <si>
    <t>~</t>
    <phoneticPr fontId="1" type="noConversion"/>
  </si>
  <si>
    <t>TOP3</t>
    <phoneticPr fontId="1" type="noConversion"/>
  </si>
  <si>
    <t>TOP4</t>
    <phoneticPr fontId="1" type="noConversion"/>
  </si>
  <si>
    <t>TOP5</t>
  </si>
  <si>
    <t>DOWN3</t>
    <phoneticPr fontId="1" type="noConversion"/>
  </si>
  <si>
    <t>DOWN4</t>
  </si>
  <si>
    <t>DOWN5</t>
  </si>
  <si>
    <t>차트</t>
    <phoneticPr fontId="1" type="noConversion"/>
  </si>
  <si>
    <t>예술 대출</t>
    <phoneticPr fontId="1" type="noConversion"/>
  </si>
  <si>
    <t>내용분류별 대출현황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</si>
</sst>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h:mm;@"/>
    <numFmt numFmtId="177" formatCode="[Red]&quot;▼&quot;;[Blue]&quot;▼&quot;"/>
    <numFmt numFmtId="178" formatCode="&quot;현&quot;&quot;재&quot;&quot;시&quot;&quot;간&quot;\ \:\ yyyy&quot;년&quot;\ mm&quot;월&quot;\ dd&quot;일&quot;\ hh&quot;시&quot;\ mm&quot;분&quot;\ ss&quot;초&quot;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rgb="FF0000FF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9.35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rgb="FF0F0000"/>
      <name val="Webdings"/>
      <family val="1"/>
      <charset val="2"/>
    </font>
    <font>
      <b/>
      <sz val="12"/>
      <color theme="1"/>
      <name val="맑은 고딕"/>
      <family val="2"/>
      <charset val="129"/>
    </font>
    <font>
      <b/>
      <sz val="12"/>
      <color theme="1"/>
      <name val="Webdings"/>
      <family val="1"/>
      <charset val="2"/>
    </font>
    <font>
      <sz val="11"/>
      <color theme="1"/>
      <name val="Webdings"/>
      <family val="1"/>
      <charset val="2"/>
    </font>
    <font>
      <sz val="11"/>
      <color theme="1"/>
      <name val="맑은 고딕"/>
      <family val="1"/>
      <charset val="2"/>
      <scheme val="major"/>
    </font>
    <font>
      <sz val="11"/>
      <name val="맑은 고딕"/>
      <family val="2"/>
      <charset val="129"/>
      <scheme val="minor"/>
    </font>
    <font>
      <sz val="11"/>
      <name val="Webdings"/>
      <family val="1"/>
      <charset val="2"/>
    </font>
    <font>
      <b/>
      <sz val="20"/>
      <color rgb="FFFF0000"/>
      <name val="Webdings"/>
      <family val="1"/>
      <charset val="2"/>
    </font>
    <font>
      <sz val="11"/>
      <name val="맑은 고딕"/>
      <family val="3"/>
      <charset val="129"/>
      <scheme val="major"/>
    </font>
    <font>
      <b/>
      <sz val="20"/>
      <name val="Webdings"/>
      <family val="1"/>
      <charset val="2"/>
    </font>
    <font>
      <sz val="20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color theme="4" tint="-0.499984740745262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Font="1" applyFill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5" xfId="0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>
      <alignment vertical="center"/>
    </xf>
    <xf numFmtId="0" fontId="7" fillId="0" borderId="0" xfId="0" quotePrefix="1" applyFont="1">
      <alignment vertical="center"/>
    </xf>
    <xf numFmtId="0" fontId="7" fillId="2" borderId="0" xfId="0" applyFont="1" applyFill="1">
      <alignment vertical="center"/>
    </xf>
    <xf numFmtId="0" fontId="7" fillId="4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9" fillId="3" borderId="0" xfId="0" applyFont="1" applyFill="1">
      <alignment vertical="center"/>
    </xf>
    <xf numFmtId="0" fontId="8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indent="1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0" xfId="0" applyNumberFormat="1" applyFont="1">
      <alignment vertical="center"/>
    </xf>
    <xf numFmtId="0" fontId="11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18" fontId="0" fillId="4" borderId="6" xfId="0" applyNumberForma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16" fillId="3" borderId="0" xfId="0" applyFont="1" applyFill="1">
      <alignment vertical="center"/>
    </xf>
    <xf numFmtId="0" fontId="16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>
      <alignment vertical="center"/>
    </xf>
    <xf numFmtId="14" fontId="16" fillId="3" borderId="0" xfId="0" applyNumberFormat="1" applyFont="1" applyFill="1" applyAlignment="1">
      <alignment horizontal="center" vertical="center"/>
    </xf>
    <xf numFmtId="14" fontId="0" fillId="0" borderId="0" xfId="0" quotePrefix="1" applyNumberFormat="1">
      <alignment vertical="center"/>
    </xf>
    <xf numFmtId="0" fontId="17" fillId="3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 wrapText="1"/>
    </xf>
    <xf numFmtId="14" fontId="16" fillId="3" borderId="0" xfId="0" applyNumberFormat="1" applyFont="1" applyFill="1" applyAlignment="1">
      <alignment horizontal="center" vertical="center" wrapText="1"/>
    </xf>
    <xf numFmtId="0" fontId="16" fillId="3" borderId="0" xfId="0" quotePrefix="1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14" fontId="20" fillId="3" borderId="0" xfId="0" applyNumberFormat="1" applyFont="1" applyFill="1" applyAlignment="1">
      <alignment horizontal="right" vertical="center"/>
    </xf>
    <xf numFmtId="14" fontId="21" fillId="3" borderId="0" xfId="0" applyNumberFormat="1" applyFont="1" applyFill="1" applyAlignment="1">
      <alignment horizontal="left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4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142"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7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numFmt numFmtId="176" formatCode="h:mm;@"/>
    </dxf>
    <dxf>
      <numFmt numFmtId="176" formatCode="h:mm;@"/>
    </dxf>
    <dxf>
      <numFmt numFmtId="19" formatCode="yyyy/mm/dd"/>
    </dxf>
    <dxf>
      <numFmt numFmtId="27" formatCode="yyyy/mm/dd\ h:mm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5354632"/>
        <c:axId val="680383096"/>
      </c:barChart>
      <c:catAx>
        <c:axId val="495354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80383096"/>
        <c:crosses val="autoZero"/>
        <c:auto val="1"/>
        <c:lblAlgn val="ctr"/>
        <c:lblOffset val="100"/>
        <c:noMultiLvlLbl val="0"/>
      </c:catAx>
      <c:valAx>
        <c:axId val="68038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535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6.jpg"/><Relationship Id="rId1" Type="http://schemas.openxmlformats.org/officeDocument/2006/relationships/image" Target="../media/image35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jpg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5" Type="http://schemas.openxmlformats.org/officeDocument/2006/relationships/image" Target="../media/image41.jpg"/><Relationship Id="rId4" Type="http://schemas.openxmlformats.org/officeDocument/2006/relationships/image" Target="../media/image40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4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image" Target="../media/image22.emf"/><Relationship Id="rId18" Type="http://schemas.openxmlformats.org/officeDocument/2006/relationships/image" Target="../media/image17.emf"/><Relationship Id="rId3" Type="http://schemas.openxmlformats.org/officeDocument/2006/relationships/image" Target="../media/image32.emf"/><Relationship Id="rId21" Type="http://schemas.openxmlformats.org/officeDocument/2006/relationships/image" Target="../media/image14.emf"/><Relationship Id="rId7" Type="http://schemas.openxmlformats.org/officeDocument/2006/relationships/image" Target="../media/image28.emf"/><Relationship Id="rId12" Type="http://schemas.openxmlformats.org/officeDocument/2006/relationships/image" Target="../media/image23.emf"/><Relationship Id="rId17" Type="http://schemas.openxmlformats.org/officeDocument/2006/relationships/image" Target="../media/image18.emf"/><Relationship Id="rId2" Type="http://schemas.openxmlformats.org/officeDocument/2006/relationships/image" Target="../media/image33.emf"/><Relationship Id="rId16" Type="http://schemas.openxmlformats.org/officeDocument/2006/relationships/image" Target="../media/image19.emf"/><Relationship Id="rId20" Type="http://schemas.openxmlformats.org/officeDocument/2006/relationships/image" Target="../media/image15.emf"/><Relationship Id="rId1" Type="http://schemas.openxmlformats.org/officeDocument/2006/relationships/image" Target="../media/image34.emf"/><Relationship Id="rId6" Type="http://schemas.openxmlformats.org/officeDocument/2006/relationships/image" Target="../media/image29.emf"/><Relationship Id="rId11" Type="http://schemas.openxmlformats.org/officeDocument/2006/relationships/image" Target="../media/image24.emf"/><Relationship Id="rId24" Type="http://schemas.openxmlformats.org/officeDocument/2006/relationships/image" Target="../media/image11.emf"/><Relationship Id="rId5" Type="http://schemas.openxmlformats.org/officeDocument/2006/relationships/image" Target="../media/image30.emf"/><Relationship Id="rId15" Type="http://schemas.openxmlformats.org/officeDocument/2006/relationships/image" Target="../media/image20.emf"/><Relationship Id="rId23" Type="http://schemas.openxmlformats.org/officeDocument/2006/relationships/image" Target="../media/image12.emf"/><Relationship Id="rId10" Type="http://schemas.openxmlformats.org/officeDocument/2006/relationships/image" Target="../media/image25.emf"/><Relationship Id="rId19" Type="http://schemas.openxmlformats.org/officeDocument/2006/relationships/image" Target="../media/image16.emf"/><Relationship Id="rId4" Type="http://schemas.openxmlformats.org/officeDocument/2006/relationships/image" Target="../media/image31.emf"/><Relationship Id="rId9" Type="http://schemas.openxmlformats.org/officeDocument/2006/relationships/image" Target="../media/image26.emf"/><Relationship Id="rId14" Type="http://schemas.openxmlformats.org/officeDocument/2006/relationships/image" Target="../media/image21.emf"/><Relationship Id="rId22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371475</xdr:colOff>
      <xdr:row>1</xdr:row>
      <xdr:rowOff>47625</xdr:rowOff>
    </xdr:from>
    <xdr:ext cx="184731" cy="264560"/>
    <xdr:sp macro="" textlink="">
      <xdr:nvSpPr>
        <xdr:cNvPr id="4" name="TextBox 3"/>
        <xdr:cNvSpPr txBox="1"/>
      </xdr:nvSpPr>
      <xdr:spPr>
        <a:xfrm>
          <a:off x="7229475" y="257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twoCellAnchor editAs="absolute">
    <xdr:from>
      <xdr:col>0</xdr:col>
      <xdr:colOff>597144</xdr:colOff>
      <xdr:row>3</xdr:row>
      <xdr:rowOff>45427</xdr:rowOff>
    </xdr:from>
    <xdr:to>
      <xdr:col>9</xdr:col>
      <xdr:colOff>21205</xdr:colOff>
      <xdr:row>9</xdr:row>
      <xdr:rowOff>19050</xdr:rowOff>
    </xdr:to>
    <xdr:grpSp>
      <xdr:nvGrpSpPr>
        <xdr:cNvPr id="10" name="그룹 9"/>
        <xdr:cNvGrpSpPr>
          <a:grpSpLocks/>
        </xdr:cNvGrpSpPr>
      </xdr:nvGrpSpPr>
      <xdr:grpSpPr>
        <a:xfrm>
          <a:off x="597144" y="684162"/>
          <a:ext cx="8612885" cy="1251094"/>
          <a:chOff x="740019" y="540727"/>
          <a:chExt cx="8417903" cy="1230923"/>
        </a:xfrm>
      </xdr:grpSpPr>
      <xdr:grpSp>
        <xdr:nvGrpSpPr>
          <xdr:cNvPr id="9" name="그룹 8"/>
          <xdr:cNvGrpSpPr/>
        </xdr:nvGrpSpPr>
        <xdr:grpSpPr>
          <a:xfrm>
            <a:off x="740019" y="540727"/>
            <a:ext cx="8417903" cy="1230923"/>
            <a:chOff x="1835394" y="845527"/>
            <a:chExt cx="8417903" cy="1230923"/>
          </a:xfrm>
        </xdr:grpSpPr>
        <xdr:grpSp>
          <xdr:nvGrpSpPr>
            <xdr:cNvPr id="8" name="그룹 7"/>
            <xdr:cNvGrpSpPr/>
          </xdr:nvGrpSpPr>
          <xdr:grpSpPr>
            <a:xfrm>
              <a:off x="1835394" y="845527"/>
              <a:ext cx="8417903" cy="1230923"/>
              <a:chOff x="2061063" y="1042620"/>
              <a:chExt cx="6579577" cy="1060207"/>
            </a:xfrm>
          </xdr:grpSpPr>
          <xdr:sp macro="" textlink="">
            <xdr:nvSpPr>
              <xdr:cNvPr id="5" name="양쪽 모서리가 둥근 사각형 4"/>
              <xdr:cNvSpPr/>
            </xdr:nvSpPr>
            <xdr:spPr>
              <a:xfrm>
                <a:off x="2061063" y="1042620"/>
                <a:ext cx="6579577" cy="532668"/>
              </a:xfrm>
              <a:prstGeom prst="round2SameRect">
                <a:avLst>
                  <a:gd name="adj1" fmla="val 26779"/>
                  <a:gd name="adj2" fmla="val 0"/>
                </a:avLst>
              </a:prstGeom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ko-KR" altLang="en-US" sz="2000" b="1">
                    <a:solidFill>
                      <a:schemeClr val="accent1">
                        <a:lumMod val="50000"/>
                      </a:schemeClr>
                    </a:solidFill>
                  </a:rPr>
                  <a:t>김하율</a:t>
                </a:r>
                <a:r>
                  <a:rPr lang="ko-KR" altLang="en-US" sz="1400" b="0">
                    <a:solidFill>
                      <a:sysClr val="windowText" lastClr="000000"/>
                    </a:solidFill>
                  </a:rPr>
                  <a:t>님의 대출</a:t>
                </a:r>
                <a:r>
                  <a:rPr lang="en-US" altLang="ko-KR" sz="1400" b="0">
                    <a:solidFill>
                      <a:sysClr val="windowText" lastClr="000000"/>
                    </a:solidFill>
                  </a:rPr>
                  <a:t>/</a:t>
                </a:r>
                <a:r>
                  <a:rPr lang="ko-KR" altLang="en-US" sz="1400" b="0">
                    <a:solidFill>
                      <a:sysClr val="windowText" lastClr="000000"/>
                    </a:solidFill>
                  </a:rPr>
                  <a:t>예약</a:t>
                </a:r>
                <a:r>
                  <a:rPr lang="en-US" altLang="ko-KR" sz="1400" b="0">
                    <a:solidFill>
                      <a:sysClr val="windowText" lastClr="000000"/>
                    </a:solidFill>
                  </a:rPr>
                  <a:t>/</a:t>
                </a:r>
                <a:r>
                  <a:rPr lang="ko-KR" altLang="en-US" sz="1400" b="0">
                    <a:solidFill>
                      <a:sysClr val="windowText" lastClr="000000"/>
                    </a:solidFill>
                  </a:rPr>
                  <a:t>이력 현황입니다</a:t>
                </a:r>
                <a:r>
                  <a:rPr lang="en-US" altLang="ko-KR" sz="1400" b="0">
                    <a:solidFill>
                      <a:sysClr val="windowText" lastClr="000000"/>
                    </a:solidFill>
                  </a:rPr>
                  <a:t>.</a:t>
                </a:r>
                <a:r>
                  <a:rPr lang="ko-KR" altLang="en-US" sz="1400" b="0">
                    <a:solidFill>
                      <a:sysClr val="windowText" lastClr="000000"/>
                    </a:solidFill>
                  </a:rPr>
                  <a:t> </a:t>
                </a:r>
                <a:endParaRPr lang="ko-KR" altLang="en-US" sz="1400" b="1">
                  <a:solidFill>
                    <a:schemeClr val="accent1">
                      <a:lumMod val="50000"/>
                    </a:schemeClr>
                  </a:solidFill>
                </a:endParaRPr>
              </a:p>
            </xdr:txBody>
          </xdr:sp>
          <xdr:sp macro="" textlink="">
            <xdr:nvSpPr>
              <xdr:cNvPr id="7" name="양쪽 모서리가 둥근 사각형 6"/>
              <xdr:cNvSpPr/>
            </xdr:nvSpPr>
            <xdr:spPr>
              <a:xfrm rot="10800000">
                <a:off x="2061063" y="1570159"/>
                <a:ext cx="6579577" cy="532668"/>
              </a:xfrm>
              <a:prstGeom prst="round2SameRect">
                <a:avLst>
                  <a:gd name="adj1" fmla="val 26779"/>
                  <a:gd name="adj2" fmla="val 0"/>
                </a:avLst>
              </a:prstGeom>
              <a:solidFill>
                <a:schemeClr val="bg1"/>
              </a:solidFill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800">
                  <a:solidFill>
                    <a:schemeClr val="bg1"/>
                  </a:solidFill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77" name="Label1" hidden="1">
                  <a:extLst>
                    <a:ext uri="{63B3BB69-23CF-44E3-9099-C40C66FF867C}">
                      <a14:compatExt spid="_x0000_s24577"/>
                    </a:ext>
                  </a:extLst>
                </xdr:cNvPr>
                <xdr:cNvSpPr/>
              </xdr:nvSpPr>
              <xdr:spPr bwMode="auto">
                <a:xfrm>
                  <a:off x="2003913" y="1666875"/>
                  <a:ext cx="1444137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80" name="Label2" hidden="1">
                  <a:extLst>
                    <a:ext uri="{63B3BB69-23CF-44E3-9099-C40C66FF867C}">
                      <a14:compatExt spid="_x0000_s24580"/>
                    </a:ext>
                  </a:extLst>
                </xdr:cNvPr>
                <xdr:cNvSpPr/>
              </xdr:nvSpPr>
              <xdr:spPr bwMode="auto">
                <a:xfrm>
                  <a:off x="4620357" y="1653686"/>
                  <a:ext cx="1447068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81" name="Label3" hidden="1">
                  <a:extLst>
                    <a:ext uri="{63B3BB69-23CF-44E3-9099-C40C66FF867C}">
                      <a14:compatExt spid="_x0000_s24581"/>
                    </a:ext>
                  </a:extLst>
                </xdr:cNvPr>
                <xdr:cNvSpPr/>
              </xdr:nvSpPr>
              <xdr:spPr bwMode="auto">
                <a:xfrm>
                  <a:off x="7567978" y="1693984"/>
                  <a:ext cx="1447068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2" name="대출현황" hidden="1">
                <a:extLst>
                  <a:ext uri="{63B3BB69-23CF-44E3-9099-C40C66FF867C}">
                    <a14:compatExt spid="_x0000_s24582"/>
                  </a:ext>
                </a:extLst>
              </xdr:cNvPr>
              <xdr:cNvSpPr/>
            </xdr:nvSpPr>
            <xdr:spPr bwMode="auto">
              <a:xfrm>
                <a:off x="2505075" y="1343025"/>
                <a:ext cx="914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3" name="예약현황" hidden="1">
                <a:extLst>
                  <a:ext uri="{63B3BB69-23CF-44E3-9099-C40C66FF867C}">
                    <a14:compatExt spid="_x0000_s24583"/>
                  </a:ext>
                </a:extLst>
              </xdr:cNvPr>
              <xdr:cNvSpPr/>
            </xdr:nvSpPr>
            <xdr:spPr bwMode="auto">
              <a:xfrm>
                <a:off x="5124450" y="1343025"/>
                <a:ext cx="914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4" name="이용현황" hidden="1">
                <a:extLst>
                  <a:ext uri="{63B3BB69-23CF-44E3-9099-C40C66FF867C}">
                    <a14:compatExt spid="_x0000_s24584"/>
                  </a:ext>
                </a:extLst>
              </xdr:cNvPr>
              <xdr:cNvSpPr/>
            </xdr:nvSpPr>
            <xdr:spPr bwMode="auto">
              <a:xfrm>
                <a:off x="8096250" y="1390650"/>
                <a:ext cx="914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7844</xdr:colOff>
      <xdr:row>9</xdr:row>
      <xdr:rowOff>153520</xdr:rowOff>
    </xdr:from>
    <xdr:to>
      <xdr:col>8</xdr:col>
      <xdr:colOff>906498</xdr:colOff>
      <xdr:row>11</xdr:row>
      <xdr:rowOff>128061</xdr:rowOff>
    </xdr:to>
    <xdr:grpSp>
      <xdr:nvGrpSpPr>
        <xdr:cNvPr id="12" name="그룹 11"/>
        <xdr:cNvGrpSpPr/>
      </xdr:nvGrpSpPr>
      <xdr:grpSpPr>
        <a:xfrm>
          <a:off x="691403" y="2069726"/>
          <a:ext cx="8462624" cy="400364"/>
          <a:chOff x="702222" y="2331326"/>
          <a:chExt cx="8233870" cy="395452"/>
        </a:xfrm>
      </xdr:grpSpPr>
      <xdr:sp macro="[0]!대출현황" textlink="">
        <xdr:nvSpPr>
          <xdr:cNvPr id="11" name="btn_1"/>
          <xdr:cNvSpPr/>
        </xdr:nvSpPr>
        <xdr:spPr>
          <a:xfrm>
            <a:off x="702222" y="2334939"/>
            <a:ext cx="2742215" cy="39183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 b="1">
                <a:solidFill>
                  <a:schemeClr val="tx1"/>
                </a:solidFill>
              </a:rPr>
              <a:t>대출현황</a:t>
            </a:r>
          </a:p>
        </xdr:txBody>
      </xdr:sp>
      <xdr:sp macro="[0]!예약현황" textlink="">
        <xdr:nvSpPr>
          <xdr:cNvPr id="20" name="btn_2"/>
          <xdr:cNvSpPr>
            <a:spLocks/>
          </xdr:cNvSpPr>
        </xdr:nvSpPr>
        <xdr:spPr>
          <a:xfrm>
            <a:off x="3444437" y="2334939"/>
            <a:ext cx="2742215" cy="391182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 b="1">
                <a:solidFill>
                  <a:sysClr val="windowText" lastClr="000000"/>
                </a:solidFill>
              </a:rPr>
              <a:t>예약현황</a:t>
            </a:r>
          </a:p>
        </xdr:txBody>
      </xdr:sp>
      <xdr:sp macro="[0]!대출이력" textlink="">
        <xdr:nvSpPr>
          <xdr:cNvPr id="21" name="btn_3"/>
          <xdr:cNvSpPr/>
        </xdr:nvSpPr>
        <xdr:spPr>
          <a:xfrm>
            <a:off x="6193878" y="2331326"/>
            <a:ext cx="2742214" cy="394119"/>
          </a:xfrm>
          <a:prstGeom prst="rect">
            <a:avLst/>
          </a:prstGeom>
          <a:solidFill>
            <a:schemeClr val="accent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 b="1">
                <a:solidFill>
                  <a:sysClr val="windowText" lastClr="000000"/>
                </a:solidFill>
              </a:rPr>
              <a:t>대출이력</a:t>
            </a:r>
            <a:endParaRPr lang="en-US" altLang="ko-KR" sz="1800" b="1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1179420</xdr:colOff>
          <xdr:row>13</xdr:row>
          <xdr:rowOff>134470</xdr:rowOff>
        </xdr:from>
        <xdr:to>
          <xdr:col>4</xdr:col>
          <xdr:colOff>661148</xdr:colOff>
          <xdr:row>13</xdr:row>
          <xdr:rowOff>448235</xdr:rowOff>
        </xdr:to>
        <xdr:sp macro="" textlink="">
          <xdr:nvSpPr>
            <xdr:cNvPr id="24585" name="ComboBox1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833156</xdr:colOff>
          <xdr:row>13</xdr:row>
          <xdr:rowOff>142874</xdr:rowOff>
        </xdr:from>
        <xdr:to>
          <xdr:col>5</xdr:col>
          <xdr:colOff>638734</xdr:colOff>
          <xdr:row>13</xdr:row>
          <xdr:rowOff>504265</xdr:rowOff>
        </xdr:to>
        <xdr:sp macro="" textlink="">
          <xdr:nvSpPr>
            <xdr:cNvPr id="24586" name="TextBox1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13</xdr:row>
          <xdr:rowOff>131669</xdr:rowOff>
        </xdr:from>
        <xdr:to>
          <xdr:col>7</xdr:col>
          <xdr:colOff>582706</xdr:colOff>
          <xdr:row>13</xdr:row>
          <xdr:rowOff>493059</xdr:rowOff>
        </xdr:to>
        <xdr:sp macro="" textlink="">
          <xdr:nvSpPr>
            <xdr:cNvPr id="24587" name="TextBox2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33618</xdr:colOff>
      <xdr:row>13</xdr:row>
      <xdr:rowOff>78441</xdr:rowOff>
    </xdr:from>
    <xdr:to>
      <xdr:col>9</xdr:col>
      <xdr:colOff>0</xdr:colOff>
      <xdr:row>14</xdr:row>
      <xdr:rowOff>22412</xdr:rowOff>
    </xdr:to>
    <xdr:sp macro="" textlink="">
      <xdr:nvSpPr>
        <xdr:cNvPr id="13" name="모서리가 둥근 직사각형 12"/>
        <xdr:cNvSpPr/>
      </xdr:nvSpPr>
      <xdr:spPr>
        <a:xfrm>
          <a:off x="8281147" y="2846294"/>
          <a:ext cx="907677" cy="470647"/>
        </a:xfrm>
        <a:prstGeom prst="round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altLang="ko-KR" sz="1800" b="0" baseline="0">
              <a:solidFill>
                <a:schemeClr val="bg1"/>
              </a:solidFill>
            </a:rPr>
            <a:t> </a:t>
          </a:r>
          <a:r>
            <a:rPr lang="ko-KR" altLang="en-US" sz="1800" b="0" baseline="0">
              <a:solidFill>
                <a:schemeClr val="bg1"/>
              </a:solidFill>
            </a:rPr>
            <a:t>검색</a:t>
          </a:r>
          <a:endParaRPr lang="en-US" altLang="ko-KR" sz="1800" b="0" baseline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448236</xdr:colOff>
          <xdr:row>10</xdr:row>
          <xdr:rowOff>166406</xdr:rowOff>
        </xdr:from>
        <xdr:to>
          <xdr:col>11</xdr:col>
          <xdr:colOff>665630</xdr:colOff>
          <xdr:row>13</xdr:row>
          <xdr:rowOff>123264</xdr:rowOff>
        </xdr:to>
        <xdr:sp macro="" textlink="">
          <xdr:nvSpPr>
            <xdr:cNvPr id="24591" name="Label4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02700" cy="713465"/>
    <xdr:sp macro="" textlink="">
      <xdr:nvSpPr>
        <xdr:cNvPr id="2" name="TextBox 1"/>
        <xdr:cNvSpPr txBox="1"/>
      </xdr:nvSpPr>
      <xdr:spPr>
        <a:xfrm>
          <a:off x="685800" y="0"/>
          <a:ext cx="1902700" cy="7134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3200">
              <a:solidFill>
                <a:schemeClr val="accent5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대</a:t>
          </a:r>
          <a:r>
            <a:rPr lang="ko-KR" altLang="en-US" sz="3200">
              <a:solidFill>
                <a:schemeClr val="accent2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전</a:t>
          </a:r>
          <a:r>
            <a:rPr lang="ko-KR" altLang="en-US" sz="3200"/>
            <a:t> </a:t>
          </a:r>
          <a:r>
            <a:rPr lang="en-US" altLang="ko-KR" sz="2400" b="1" i="1">
              <a:solidFill>
                <a:schemeClr val="accent1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library</a:t>
          </a:r>
          <a:endParaRPr lang="ko-KR" altLang="en-US" sz="2400" b="1" i="1">
            <a:solidFill>
              <a:schemeClr val="accent1"/>
            </a:solidFill>
            <a:latin typeface="Cambria Math" panose="02040503050406030204" pitchFamily="18" charset="0"/>
          </a:endParaRPr>
        </a:p>
      </xdr:txBody>
    </xdr:sp>
    <xdr:clientData/>
  </xdr:oneCellAnchor>
  <xdr:twoCellAnchor>
    <xdr:from>
      <xdr:col>0</xdr:col>
      <xdr:colOff>588818</xdr:colOff>
      <xdr:row>4</xdr:row>
      <xdr:rowOff>190500</xdr:rowOff>
    </xdr:from>
    <xdr:to>
      <xdr:col>12</xdr:col>
      <xdr:colOff>588819</xdr:colOff>
      <xdr:row>6</xdr:row>
      <xdr:rowOff>190501</xdr:rowOff>
    </xdr:to>
    <xdr:sp macro="" textlink="">
      <xdr:nvSpPr>
        <xdr:cNvPr id="3" name="모서리가 둥근 직사각형 2"/>
        <xdr:cNvSpPr/>
      </xdr:nvSpPr>
      <xdr:spPr>
        <a:xfrm>
          <a:off x="588818" y="1064559"/>
          <a:ext cx="8202707" cy="425824"/>
        </a:xfrm>
        <a:prstGeom prst="round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5</xdr:row>
          <xdr:rowOff>76200</xdr:rowOff>
        </xdr:from>
        <xdr:to>
          <xdr:col>3</xdr:col>
          <xdr:colOff>238125</xdr:colOff>
          <xdr:row>6</xdr:row>
          <xdr:rowOff>123825</xdr:rowOff>
        </xdr:to>
        <xdr:sp macro="" textlink="">
          <xdr:nvSpPr>
            <xdr:cNvPr id="18433" name="Combo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5</xdr:row>
          <xdr:rowOff>66675</xdr:rowOff>
        </xdr:from>
        <xdr:to>
          <xdr:col>11</xdr:col>
          <xdr:colOff>381000</xdr:colOff>
          <xdr:row>6</xdr:row>
          <xdr:rowOff>123825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542134</xdr:colOff>
      <xdr:row>4</xdr:row>
      <xdr:rowOff>189746</xdr:rowOff>
    </xdr:from>
    <xdr:to>
      <xdr:col>12</xdr:col>
      <xdr:colOff>588819</xdr:colOff>
      <xdr:row>6</xdr:row>
      <xdr:rowOff>189747</xdr:rowOff>
    </xdr:to>
    <xdr:sp macro="[0]!FindBook검색" textlink="">
      <xdr:nvSpPr>
        <xdr:cNvPr id="6" name="양쪽 모서리가 둥근 사각형 5"/>
        <xdr:cNvSpPr/>
      </xdr:nvSpPr>
      <xdr:spPr>
        <a:xfrm rot="5400000">
          <a:off x="8324021" y="893768"/>
          <a:ext cx="415637" cy="739412"/>
        </a:xfrm>
        <a:prstGeom prst="round2Same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Ins="324000" rtlCol="0" anchor="t"/>
        <a:lstStyle/>
        <a:p>
          <a:pPr algn="l"/>
          <a:r>
            <a:rPr lang="ko-KR" altLang="en-US" sz="1100">
              <a:latin typeface="Segoe UI Emoji" panose="020B0502040204020203" pitchFamily="34" charset="0"/>
            </a:rPr>
            <a:t>  🔍 검색</a:t>
          </a:r>
          <a:endParaRPr lang="ko-KR" altLang="en-US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13</xdr:col>
      <xdr:colOff>0</xdr:colOff>
      <xdr:row>12</xdr:row>
      <xdr:rowOff>57979</xdr:rowOff>
    </xdr:to>
    <xdr:sp macro="" textlink="">
      <xdr:nvSpPr>
        <xdr:cNvPr id="7" name="직사각형 6"/>
        <xdr:cNvSpPr/>
      </xdr:nvSpPr>
      <xdr:spPr>
        <a:xfrm>
          <a:off x="685800" y="2447925"/>
          <a:ext cx="8229600" cy="5797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68</xdr:row>
      <xdr:rowOff>119062</xdr:rowOff>
    </xdr:from>
    <xdr:to>
      <xdr:col>3</xdr:col>
      <xdr:colOff>0</xdr:colOff>
      <xdr:row>71</xdr:row>
      <xdr:rowOff>0</xdr:rowOff>
    </xdr:to>
    <xdr:sp macro="[0]!Sheet7.shp전체선택_Click" textlink="">
      <xdr:nvSpPr>
        <xdr:cNvPr id="8" name="모서리가 둥근 직사각형 7"/>
        <xdr:cNvSpPr/>
      </xdr:nvSpPr>
      <xdr:spPr>
        <a:xfrm>
          <a:off x="685800" y="14301787"/>
          <a:ext cx="1371600" cy="509588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전체선택</a:t>
          </a:r>
        </a:p>
      </xdr:txBody>
    </xdr:sp>
    <xdr:clientData/>
  </xdr:twoCellAnchor>
  <xdr:twoCellAnchor>
    <xdr:from>
      <xdr:col>11</xdr:col>
      <xdr:colOff>13607</xdr:colOff>
      <xdr:row>68</xdr:row>
      <xdr:rowOff>173491</xdr:rowOff>
    </xdr:from>
    <xdr:to>
      <xdr:col>13</xdr:col>
      <xdr:colOff>13607</xdr:colOff>
      <xdr:row>71</xdr:row>
      <xdr:rowOff>54429</xdr:rowOff>
    </xdr:to>
    <xdr:sp macro="[0]!선택예약" textlink="">
      <xdr:nvSpPr>
        <xdr:cNvPr id="9" name="모서리가 둥근 직사각형 8"/>
        <xdr:cNvSpPr/>
      </xdr:nvSpPr>
      <xdr:spPr>
        <a:xfrm>
          <a:off x="7497536" y="14025562"/>
          <a:ext cx="1360714" cy="49326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선택예약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205468</xdr:colOff>
          <xdr:row>69</xdr:row>
          <xdr:rowOff>54428</xdr:rowOff>
        </xdr:from>
        <xdr:to>
          <xdr:col>4</xdr:col>
          <xdr:colOff>205468</xdr:colOff>
          <xdr:row>71</xdr:row>
          <xdr:rowOff>54428</xdr:rowOff>
        </xdr:to>
        <xdr:sp macro="" textlink="">
          <xdr:nvSpPr>
            <xdr:cNvPr id="18435" name="Label1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69</xdr:row>
          <xdr:rowOff>0</xdr:rowOff>
        </xdr:from>
        <xdr:to>
          <xdr:col>5</xdr:col>
          <xdr:colOff>314325</xdr:colOff>
          <xdr:row>71</xdr:row>
          <xdr:rowOff>0</xdr:rowOff>
        </xdr:to>
        <xdr:sp macro="" textlink="">
          <xdr:nvSpPr>
            <xdr:cNvPr id="18436" name="페이지1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69</xdr:row>
          <xdr:rowOff>0</xdr:rowOff>
        </xdr:from>
        <xdr:to>
          <xdr:col>6</xdr:col>
          <xdr:colOff>314325</xdr:colOff>
          <xdr:row>71</xdr:row>
          <xdr:rowOff>0</xdr:rowOff>
        </xdr:to>
        <xdr:sp macro="" textlink="">
          <xdr:nvSpPr>
            <xdr:cNvPr id="18437" name="페이지2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69</xdr:row>
          <xdr:rowOff>0</xdr:rowOff>
        </xdr:from>
        <xdr:to>
          <xdr:col>7</xdr:col>
          <xdr:colOff>314325</xdr:colOff>
          <xdr:row>71</xdr:row>
          <xdr:rowOff>0</xdr:rowOff>
        </xdr:to>
        <xdr:sp macro="" textlink="">
          <xdr:nvSpPr>
            <xdr:cNvPr id="18438" name="페이지3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69</xdr:row>
          <xdr:rowOff>0</xdr:rowOff>
        </xdr:from>
        <xdr:to>
          <xdr:col>8</xdr:col>
          <xdr:colOff>323850</xdr:colOff>
          <xdr:row>71</xdr:row>
          <xdr:rowOff>0</xdr:rowOff>
        </xdr:to>
        <xdr:sp macro="" textlink="">
          <xdr:nvSpPr>
            <xdr:cNvPr id="18439" name="페이지4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69</xdr:row>
          <xdr:rowOff>0</xdr:rowOff>
        </xdr:from>
        <xdr:to>
          <xdr:col>9</xdr:col>
          <xdr:colOff>304800</xdr:colOff>
          <xdr:row>71</xdr:row>
          <xdr:rowOff>0</xdr:rowOff>
        </xdr:to>
        <xdr:sp macro="" textlink="">
          <xdr:nvSpPr>
            <xdr:cNvPr id="18440" name="페이지5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69</xdr:row>
          <xdr:rowOff>0</xdr:rowOff>
        </xdr:from>
        <xdr:to>
          <xdr:col>10</xdr:col>
          <xdr:colOff>314325</xdr:colOff>
          <xdr:row>71</xdr:row>
          <xdr:rowOff>0</xdr:rowOff>
        </xdr:to>
        <xdr:sp macro="" textlink="">
          <xdr:nvSpPr>
            <xdr:cNvPr id="18441" name="Label7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13</xdr:row>
      <xdr:rowOff>11227</xdr:rowOff>
    </xdr:from>
    <xdr:to>
      <xdr:col>13</xdr:col>
      <xdr:colOff>3201</xdr:colOff>
      <xdr:row>23</xdr:row>
      <xdr:rowOff>57979</xdr:rowOff>
    </xdr:to>
    <xdr:grpSp>
      <xdr:nvGrpSpPr>
        <xdr:cNvPr id="17" name="검색1"/>
        <xdr:cNvGrpSpPr/>
      </xdr:nvGrpSpPr>
      <xdr:grpSpPr>
        <a:xfrm>
          <a:off x="680357" y="2637406"/>
          <a:ext cx="8167487" cy="2087823"/>
          <a:chOff x="683559" y="2712316"/>
          <a:chExt cx="8205907" cy="2175398"/>
        </a:xfrm>
      </xdr:grpSpPr>
      <xdr:sp macro="" textlink="">
        <xdr:nvSpPr>
          <xdr:cNvPr id="18" name="책"/>
          <xdr:cNvSpPr/>
        </xdr:nvSpPr>
        <xdr:spPr>
          <a:xfrm>
            <a:off x="1408130" y="2743152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20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21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2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900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장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848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23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FF0000"/>
                </a:solidFill>
              </a:rPr>
              <a:t>대출불가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대출중</a:t>
            </a:r>
            <a:r>
              <a:rPr lang="en-US" altLang="ko-KR" sz="1200" b="1">
                <a:solidFill>
                  <a:srgbClr val="000000"/>
                </a:solidFill>
              </a:rPr>
              <a:t>] (</a:t>
            </a:r>
            <a:r>
              <a:rPr lang="ko-KR" altLang="en-US" sz="1200" b="1">
                <a:solidFill>
                  <a:srgbClr val="000000"/>
                </a:solidFill>
              </a:rPr>
              <a:t>예약 </a:t>
            </a:r>
            <a:r>
              <a:rPr lang="en-US" altLang="ko-KR" sz="1200" b="1">
                <a:solidFill>
                  <a:srgbClr val="000000"/>
                </a:solidFill>
              </a:rPr>
              <a:t>: 0</a:t>
            </a:r>
            <a:r>
              <a:rPr lang="ko-KR" altLang="en-US" sz="1200" b="1">
                <a:solidFill>
                  <a:srgbClr val="000000"/>
                </a:solidFill>
              </a:rPr>
              <a:t>명</a:t>
            </a:r>
            <a:r>
              <a:rPr lang="en-US" altLang="ko-KR" sz="1200" b="1">
                <a:solidFill>
                  <a:srgbClr val="000000"/>
                </a:solidFill>
              </a:rPr>
              <a:t>) (</a:t>
            </a:r>
            <a:r>
              <a:rPr lang="ko-KR" altLang="en-US" sz="1200" b="1">
                <a:solidFill>
                  <a:srgbClr val="000000"/>
                </a:solidFill>
              </a:rPr>
              <a:t>반납예정일</a:t>
            </a:r>
            <a:r>
              <a:rPr lang="en-US" altLang="ko-KR" sz="1200" b="1">
                <a:solidFill>
                  <a:srgbClr val="000000"/>
                </a:solidFill>
              </a:rPr>
              <a:t>:</a:t>
            </a:r>
            <a:r>
              <a:rPr lang="ko-KR" altLang="en-US" sz="1200" b="1">
                <a:solidFill>
                  <a:srgbClr val="000000"/>
                </a:solidFill>
              </a:rPr>
              <a:t>오전 </a:t>
            </a:r>
            <a:r>
              <a:rPr lang="en-US" altLang="ko-KR" sz="1200" b="1">
                <a:solidFill>
                  <a:srgbClr val="000000"/>
                </a:solidFill>
              </a:rPr>
              <a:t>12:00:00</a:t>
            </a:r>
            <a:r>
              <a:rPr lang="en-US" altLang="ko-KR" sz="1200" b="1">
                <a:solidFill>
                  <a:srgbClr val="FF0000"/>
                </a:solidFill>
              </a:rPr>
              <a:t>)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24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FF0000"/>
                </a:solidFill>
                <a:latin typeface="Bahnschrift" panose="020B0502040204020203" pitchFamily="34" charset="0"/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FF0000"/>
                </a:solidFill>
                <a:latin typeface="Bahnschrift" panose="020B0502040204020203" pitchFamily="34" charset="0"/>
                <a:sym typeface="Webdings" panose="05030102010509060703" pitchFamily="18" charset="2"/>
              </a:rPr>
              <a:t>도서예약가능</a:t>
            </a:r>
            <a:endParaRPr lang="ko-KR" altLang="en-US" sz="1200" b="1">
              <a:solidFill>
                <a:schemeClr val="tx1"/>
              </a:solidFill>
              <a:latin typeface="Webdings" panose="05030102010509060703" pitchFamily="18" charset="2"/>
            </a:endParaRPr>
          </a:p>
        </xdr:txBody>
      </xdr:sp>
      <xdr:sp macro="" textlink="">
        <xdr:nvSpPr>
          <xdr:cNvPr id="25" name="직사각형 24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6" name="번호1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1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2" name="체크1" hidden="1">
                <a:extLst>
                  <a:ext uri="{63B3BB69-23CF-44E3-9099-C40C66FF867C}">
                    <a14:compatExt spid="_x0000_s18442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3" name="Label8" hidden="1">
                <a:extLst>
                  <a:ext uri="{63B3BB69-23CF-44E3-9099-C40C66FF867C}">
                    <a14:compatExt spid="_x0000_s18443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4" name="위치출력1" hidden="1">
                <a:extLst>
                  <a:ext uri="{63B3BB69-23CF-44E3-9099-C40C66FF867C}">
                    <a14:compatExt spid="_x0000_s18444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23</xdr:row>
      <xdr:rowOff>154934</xdr:rowOff>
    </xdr:from>
    <xdr:to>
      <xdr:col>13</xdr:col>
      <xdr:colOff>3201</xdr:colOff>
      <xdr:row>34</xdr:row>
      <xdr:rowOff>0</xdr:rowOff>
    </xdr:to>
    <xdr:grpSp>
      <xdr:nvGrpSpPr>
        <xdr:cNvPr id="30" name="검색2"/>
        <xdr:cNvGrpSpPr/>
      </xdr:nvGrpSpPr>
      <xdr:grpSpPr>
        <a:xfrm>
          <a:off x="680357" y="4822184"/>
          <a:ext cx="8167487" cy="2090245"/>
          <a:chOff x="683559" y="2700618"/>
          <a:chExt cx="8205907" cy="2187096"/>
        </a:xfrm>
      </xdr:grpSpPr>
      <xdr:sp macro="" textlink="">
        <xdr:nvSpPr>
          <xdr:cNvPr id="31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2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33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34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5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900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장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848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36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37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38" name="직사각형 37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9" name="번호2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2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5" name="체크2" hidden="1">
                <a:extLst>
                  <a:ext uri="{63B3BB69-23CF-44E3-9099-C40C66FF867C}">
                    <a14:compatExt spid="_x0000_s18445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6" name="Label10" hidden="1">
                <a:extLst>
                  <a:ext uri="{63B3BB69-23CF-44E3-9099-C40C66FF867C}">
                    <a14:compatExt spid="_x0000_s18446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7" name="위치출력2" hidden="1">
                <a:extLst>
                  <a:ext uri="{63B3BB69-23CF-44E3-9099-C40C66FF867C}">
                    <a14:compatExt spid="_x0000_s18447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35</xdr:row>
      <xdr:rowOff>0</xdr:rowOff>
    </xdr:from>
    <xdr:to>
      <xdr:col>13</xdr:col>
      <xdr:colOff>3201</xdr:colOff>
      <xdr:row>45</xdr:row>
      <xdr:rowOff>57978</xdr:rowOff>
    </xdr:to>
    <xdr:grpSp>
      <xdr:nvGrpSpPr>
        <xdr:cNvPr id="43" name="검색3"/>
        <xdr:cNvGrpSpPr/>
      </xdr:nvGrpSpPr>
      <xdr:grpSpPr>
        <a:xfrm>
          <a:off x="680357" y="7116536"/>
          <a:ext cx="8167487" cy="2099049"/>
          <a:chOff x="683559" y="2700618"/>
          <a:chExt cx="8205907" cy="2187096"/>
        </a:xfrm>
      </xdr:grpSpPr>
      <xdr:sp macro="" textlink="">
        <xdr:nvSpPr>
          <xdr:cNvPr id="44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5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바보의 세계  한 권으로 읽는 인류의 오류사</a:t>
            </a:r>
          </a:p>
        </xdr:txBody>
      </xdr:sp>
      <xdr:sp macro="" textlink="">
        <xdr:nvSpPr>
          <xdr:cNvPr id="46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장프랑수아 마르미옹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윌북</a:t>
            </a:r>
            <a:r>
              <a:rPr lang="en-US" altLang="ko-KR" sz="1200">
                <a:solidFill>
                  <a:schemeClr val="tx1"/>
                </a:solidFill>
              </a:rPr>
              <a:t>(willbook) 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47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979-11-558136-5-2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8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900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장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848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49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50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51" name="직사각형 50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2" name="번호3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3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8" name="체크3" hidden="1">
                <a:extLst>
                  <a:ext uri="{63B3BB69-23CF-44E3-9099-C40C66FF867C}">
                    <a14:compatExt spid="_x0000_s18448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49" name="Label13" hidden="1">
                <a:extLst>
                  <a:ext uri="{63B3BB69-23CF-44E3-9099-C40C66FF867C}">
                    <a14:compatExt spid="_x0000_s18449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0" name="위치출력3" hidden="1">
                <a:extLst>
                  <a:ext uri="{63B3BB69-23CF-44E3-9099-C40C66FF867C}">
                    <a14:compatExt spid="_x0000_s18450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46</xdr:row>
      <xdr:rowOff>9257</xdr:rowOff>
    </xdr:from>
    <xdr:to>
      <xdr:col>13</xdr:col>
      <xdr:colOff>3201</xdr:colOff>
      <xdr:row>56</xdr:row>
      <xdr:rowOff>67235</xdr:rowOff>
    </xdr:to>
    <xdr:grpSp>
      <xdr:nvGrpSpPr>
        <xdr:cNvPr id="56" name="검색4"/>
        <xdr:cNvGrpSpPr/>
      </xdr:nvGrpSpPr>
      <xdr:grpSpPr>
        <a:xfrm>
          <a:off x="680357" y="9370971"/>
          <a:ext cx="8167487" cy="2099050"/>
          <a:chOff x="683559" y="2700618"/>
          <a:chExt cx="8205907" cy="2187096"/>
        </a:xfrm>
      </xdr:grpSpPr>
      <xdr:sp macro="" textlink="">
        <xdr:nvSpPr>
          <xdr:cNvPr id="57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8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별자리로 읽는 조선왕조실록</a:t>
            </a:r>
          </a:p>
        </xdr:txBody>
      </xdr:sp>
      <xdr:sp macro="" textlink="">
        <xdr:nvSpPr>
          <xdr:cNvPr id="59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김은주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시대의창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60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978-89-594075-7-6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1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910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김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68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62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63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64" name="직사각형 63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5" name="번호4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4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1" name="체크4" hidden="1">
                <a:extLst>
                  <a:ext uri="{63B3BB69-23CF-44E3-9099-C40C66FF867C}">
                    <a14:compatExt spid="_x0000_s18451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2" name="Label16" hidden="1">
                <a:extLst>
                  <a:ext uri="{63B3BB69-23CF-44E3-9099-C40C66FF867C}">
                    <a14:compatExt spid="_x0000_s18452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3" name="위치출력4" hidden="1">
                <a:extLst>
                  <a:ext uri="{63B3BB69-23CF-44E3-9099-C40C66FF867C}">
                    <a14:compatExt spid="_x0000_s18453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0</xdr:colOff>
      <xdr:row>57</xdr:row>
      <xdr:rowOff>0</xdr:rowOff>
    </xdr:from>
    <xdr:to>
      <xdr:col>13</xdr:col>
      <xdr:colOff>3201</xdr:colOff>
      <xdr:row>67</xdr:row>
      <xdr:rowOff>57978</xdr:rowOff>
    </xdr:to>
    <xdr:grpSp>
      <xdr:nvGrpSpPr>
        <xdr:cNvPr id="69" name="검색5"/>
        <xdr:cNvGrpSpPr/>
      </xdr:nvGrpSpPr>
      <xdr:grpSpPr>
        <a:xfrm>
          <a:off x="680357" y="11606893"/>
          <a:ext cx="8167487" cy="2099049"/>
          <a:chOff x="683559" y="2700618"/>
          <a:chExt cx="8205907" cy="2187096"/>
        </a:xfrm>
      </xdr:grpSpPr>
      <xdr:sp macro="" textlink="">
        <xdr:nvSpPr>
          <xdr:cNvPr id="70" name="책"/>
          <xdr:cNvSpPr/>
        </xdr:nvSpPr>
        <xdr:spPr>
          <a:xfrm>
            <a:off x="1367117" y="2700618"/>
            <a:ext cx="1367115" cy="1917423"/>
          </a:xfrm>
          <a:prstGeom prst="rect">
            <a:avLst/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1" name="서명"/>
          <xdr:cNvSpPr/>
        </xdr:nvSpPr>
        <xdr:spPr>
          <a:xfrm>
            <a:off x="2903112" y="2712316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>
                <a:solidFill>
                  <a:schemeClr val="tx1"/>
                </a:solidFill>
              </a:rPr>
              <a:t>도서명 별자리로 읽는 조선왕조실록</a:t>
            </a:r>
          </a:p>
        </xdr:txBody>
      </xdr:sp>
      <xdr:sp macro="" textlink="">
        <xdr:nvSpPr>
          <xdr:cNvPr id="72" name="내용"/>
          <xdr:cNvSpPr/>
        </xdr:nvSpPr>
        <xdr:spPr>
          <a:xfrm>
            <a:off x="2903112" y="3196893"/>
            <a:ext cx="5983138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>
                <a:solidFill>
                  <a:schemeClr val="tx1"/>
                </a:solidFill>
              </a:rPr>
              <a:t>저자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김은주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출판사 </a:t>
            </a:r>
            <a:r>
              <a:rPr lang="en-US" altLang="ko-KR" sz="1200">
                <a:solidFill>
                  <a:schemeClr val="tx1"/>
                </a:solidFill>
              </a:rPr>
              <a:t>: </a:t>
            </a:r>
            <a:r>
              <a:rPr lang="ko-KR" altLang="en-US" sz="1200">
                <a:solidFill>
                  <a:schemeClr val="tx1"/>
                </a:solidFill>
              </a:rPr>
              <a:t>시대의창 </a:t>
            </a:r>
            <a:r>
              <a:rPr lang="en-US" altLang="ko-KR" sz="1200">
                <a:solidFill>
                  <a:schemeClr val="tx1"/>
                </a:solidFill>
              </a:rPr>
              <a:t>/ </a:t>
            </a:r>
            <a:r>
              <a:rPr lang="ko-KR" altLang="en-US" sz="1200">
                <a:solidFill>
                  <a:schemeClr val="tx1"/>
                </a:solidFill>
              </a:rPr>
              <a:t>출간년도 </a:t>
            </a:r>
            <a:r>
              <a:rPr lang="en-US" altLang="ko-KR" sz="1200">
                <a:solidFill>
                  <a:schemeClr val="tx1"/>
                </a:solidFill>
              </a:rPr>
              <a:t>: 2021</a:t>
            </a:r>
            <a:endParaRPr lang="ko-KR" altLang="en-US" sz="1200">
              <a:solidFill>
                <a:schemeClr val="tx1"/>
              </a:solidFill>
            </a:endParaRPr>
          </a:p>
        </xdr:txBody>
      </xdr:sp>
      <xdr:sp macro="" textlink="">
        <xdr:nvSpPr>
          <xdr:cNvPr id="73" name="isbn"/>
          <xdr:cNvSpPr/>
        </xdr:nvSpPr>
        <xdr:spPr>
          <a:xfrm>
            <a:off x="2903113" y="3693168"/>
            <a:ext cx="2073189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100">
                <a:solidFill>
                  <a:schemeClr val="tx1"/>
                </a:solidFill>
              </a:rPr>
              <a:t>ISBN : 978-89-594075-7-6</a:t>
            </a:r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4" name="청구기호"/>
          <xdr:cNvSpPr/>
        </xdr:nvSpPr>
        <xdr:spPr>
          <a:xfrm>
            <a:off x="5077047" y="3693168"/>
            <a:ext cx="2073190" cy="41439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청구기호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: 910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김 </a:t>
            </a:r>
            <a:r>
              <a:rPr lang="en-US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68 </a:t>
            </a:r>
            <a:r>
              <a:rPr lang="ko-KR" alt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ㅂ</a:t>
            </a:r>
            <a:endParaRPr lang="ko-KR" altLang="en-US" sz="1600" b="1">
              <a:solidFill>
                <a:schemeClr val="accent2"/>
              </a:solidFill>
            </a:endParaRPr>
          </a:p>
        </xdr:txBody>
      </xdr:sp>
      <xdr:sp macro="" textlink="">
        <xdr:nvSpPr>
          <xdr:cNvPr id="75" name="대출여부"/>
          <xdr:cNvSpPr/>
        </xdr:nvSpPr>
        <xdr:spPr>
          <a:xfrm>
            <a:off x="2903113" y="4203643"/>
            <a:ext cx="3932465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200" b="1">
                <a:solidFill>
                  <a:srgbClr val="00FF00"/>
                </a:solidFill>
              </a:rPr>
              <a:t>대출가능</a:t>
            </a:r>
            <a:r>
              <a:rPr lang="en-US" altLang="ko-KR" sz="1200" b="1">
                <a:solidFill>
                  <a:srgbClr val="000000"/>
                </a:solidFill>
              </a:rPr>
              <a:t>[</a:t>
            </a:r>
            <a:r>
              <a:rPr lang="ko-KR" altLang="en-US" sz="1200" b="1">
                <a:solidFill>
                  <a:srgbClr val="000000"/>
                </a:solidFill>
              </a:rPr>
              <a:t>비치중</a:t>
            </a:r>
            <a:r>
              <a:rPr lang="en-US" altLang="ko-KR" sz="1200" b="1">
                <a:solidFill>
                  <a:srgbClr val="000000"/>
                </a:solidFill>
              </a:rPr>
              <a:t>]</a:t>
            </a:r>
            <a:endParaRPr lang="ko-KR" altLang="en-US" sz="1200" b="1">
              <a:solidFill>
                <a:srgbClr val="000000"/>
              </a:solidFill>
            </a:endParaRPr>
          </a:p>
        </xdr:txBody>
      </xdr:sp>
      <xdr:sp macro="" textlink="">
        <xdr:nvSpPr>
          <xdr:cNvPr id="76" name="예약여부"/>
          <xdr:cNvSpPr/>
        </xdr:nvSpPr>
        <xdr:spPr>
          <a:xfrm>
            <a:off x="6838793" y="4203643"/>
            <a:ext cx="2050673" cy="41439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altLang="ko-KR" sz="1200" b="1">
                <a:solidFill>
                  <a:srgbClr val="0F0000"/>
                </a:solidFill>
                <a:sym typeface="Webdings" panose="05030102010509060703" pitchFamily="18" charset="2"/>
              </a:rPr>
              <a:t>¨ </a:t>
            </a:r>
            <a:r>
              <a:rPr lang="ko-KR" altLang="en-US" sz="1200" b="1">
                <a:solidFill>
                  <a:srgbClr val="0F0000"/>
                </a:solidFill>
                <a:sym typeface="Webdings" panose="05030102010509060703" pitchFamily="18" charset="2"/>
              </a:rPr>
              <a:t>도서예약불가</a:t>
            </a:r>
            <a:endParaRPr lang="ko-KR" alt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77" name="직사각형 76"/>
          <xdr:cNvSpPr/>
        </xdr:nvSpPr>
        <xdr:spPr>
          <a:xfrm>
            <a:off x="683559" y="4831085"/>
            <a:ext cx="8202307" cy="56629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8" name="번호5"/>
          <xdr:cNvSpPr/>
        </xdr:nvSpPr>
        <xdr:spPr>
          <a:xfrm>
            <a:off x="683559" y="2712316"/>
            <a:ext cx="683557" cy="41439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600">
                <a:solidFill>
                  <a:schemeClr val="tx1"/>
                </a:solidFill>
              </a:rPr>
              <a:t>5</a:t>
            </a:r>
            <a:endParaRPr lang="ko-KR" altLang="en-US" sz="16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4" name="체크5" hidden="1">
                <a:extLst>
                  <a:ext uri="{63B3BB69-23CF-44E3-9099-C40C66FF867C}">
                    <a14:compatExt spid="_x0000_s18454"/>
                  </a:ext>
                </a:extLst>
              </xdr:cNvPr>
              <xdr:cNvSpPr/>
            </xdr:nvSpPr>
            <xdr:spPr bwMode="auto">
              <a:xfrm>
                <a:off x="683559" y="3148853"/>
                <a:ext cx="683559" cy="4258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5" name="Label19" hidden="1">
                <a:extLst>
                  <a:ext uri="{63B3BB69-23CF-44E3-9099-C40C66FF867C}">
                    <a14:compatExt spid="_x0000_s18455"/>
                  </a:ext>
                </a:extLst>
              </xdr:cNvPr>
              <xdr:cNvSpPr/>
            </xdr:nvSpPr>
            <xdr:spPr bwMode="auto">
              <a:xfrm>
                <a:off x="7362053" y="3765176"/>
                <a:ext cx="560506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56" name="위치출력5" hidden="1">
                <a:extLst>
                  <a:ext uri="{63B3BB69-23CF-44E3-9099-C40C66FF867C}">
                    <a14:compatExt spid="_x0000_s18456"/>
                  </a:ext>
                </a:extLst>
              </xdr:cNvPr>
              <xdr:cNvSpPr/>
            </xdr:nvSpPr>
            <xdr:spPr bwMode="auto">
              <a:xfrm>
                <a:off x="7765677" y="3731558"/>
                <a:ext cx="986118" cy="41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14</xdr:col>
      <xdr:colOff>687456</xdr:colOff>
      <xdr:row>9</xdr:row>
      <xdr:rowOff>207065</xdr:rowOff>
    </xdr:from>
    <xdr:to>
      <xdr:col>19</xdr:col>
      <xdr:colOff>231912</xdr:colOff>
      <xdr:row>14</xdr:row>
      <xdr:rowOff>36443</xdr:rowOff>
    </xdr:to>
    <xdr:sp macro="" textlink="">
      <xdr:nvSpPr>
        <xdr:cNvPr id="4" name="직사각형 3"/>
        <xdr:cNvSpPr/>
      </xdr:nvSpPr>
      <xdr:spPr>
        <a:xfrm>
          <a:off x="10311847" y="1979543"/>
          <a:ext cx="1159565" cy="9144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chemeClr val="tx1"/>
              </a:solidFill>
              <a:latin typeface="Webdings" panose="05030102010509060703" pitchFamily="18" charset="2"/>
            </a:rPr>
            <a:t>¨</a:t>
          </a:r>
          <a:endParaRPr lang="ko-KR" altLang="en-US" sz="1100">
            <a:solidFill>
              <a:schemeClr val="tx1"/>
            </a:solidFill>
            <a:latin typeface="Webdings" panose="05030102010509060703" pitchFamily="18" charset="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156883</xdr:colOff>
      <xdr:row>3</xdr:row>
      <xdr:rowOff>63165</xdr:rowOff>
    </xdr:from>
    <xdr:ext cx="2911374" cy="1023806"/>
    <xdr:sp macro="" textlink="">
      <xdr:nvSpPr>
        <xdr:cNvPr id="2" name="TextBox 1"/>
        <xdr:cNvSpPr txBox="1"/>
      </xdr:nvSpPr>
      <xdr:spPr>
        <a:xfrm>
          <a:off x="840442" y="701900"/>
          <a:ext cx="2911374" cy="10238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4800">
              <a:solidFill>
                <a:schemeClr val="accent5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대</a:t>
          </a:r>
          <a:r>
            <a:rPr lang="ko-KR" altLang="en-US" sz="4800">
              <a:solidFill>
                <a:schemeClr val="accent2"/>
              </a:solidFill>
              <a:latin typeface="휴먼편지체" panose="02030504000101010101" pitchFamily="18" charset="-127"/>
              <a:ea typeface="휴먼편지체" panose="02030504000101010101" pitchFamily="18" charset="-127"/>
            </a:rPr>
            <a:t>전</a:t>
          </a:r>
          <a:r>
            <a:rPr lang="ko-KR" altLang="en-US" sz="4800"/>
            <a:t> </a:t>
          </a:r>
          <a:r>
            <a:rPr lang="en-US" altLang="ko-KR" sz="4000" b="0" i="1">
              <a:solidFill>
                <a:schemeClr val="accent1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library</a:t>
          </a:r>
          <a:endParaRPr lang="ko-KR" altLang="en-US" sz="4000" b="0" i="1">
            <a:solidFill>
              <a:schemeClr val="accent1"/>
            </a:solidFill>
            <a:latin typeface="Cambria Math" panose="02040503050406030204" pitchFamily="18" charset="0"/>
          </a:endParaRPr>
        </a:p>
      </xdr:txBody>
    </xdr:sp>
    <xdr:clientData/>
  </xdr:oneCellAnchor>
  <xdr:oneCellAnchor>
    <xdr:from>
      <xdr:col>0</xdr:col>
      <xdr:colOff>605118</xdr:colOff>
      <xdr:row>9</xdr:row>
      <xdr:rowOff>168088</xdr:rowOff>
    </xdr:from>
    <xdr:ext cx="1894365" cy="425758"/>
    <xdr:sp macro="" textlink="">
      <xdr:nvSpPr>
        <xdr:cNvPr id="3" name="TextBox 2"/>
        <xdr:cNvSpPr txBox="1"/>
      </xdr:nvSpPr>
      <xdr:spPr>
        <a:xfrm>
          <a:off x="605118" y="2084294"/>
          <a:ext cx="1894365" cy="425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2000" b="0">
              <a:latin typeface="HY엽서M" panose="02030600000101010101" pitchFamily="18" charset="-127"/>
              <a:ea typeface="HY엽서M" panose="02030600000101010101" pitchFamily="18" charset="-127"/>
            </a:rPr>
            <a:t>대출 인기 도서</a:t>
          </a:r>
        </a:p>
      </xdr:txBody>
    </xdr:sp>
    <xdr:clientData/>
  </xdr:oneCellAnchor>
  <xdr:twoCellAnchor editAs="oneCell">
    <xdr:from>
      <xdr:col>11</xdr:col>
      <xdr:colOff>46987</xdr:colOff>
      <xdr:row>17</xdr:row>
      <xdr:rowOff>12005</xdr:rowOff>
    </xdr:from>
    <xdr:to>
      <xdr:col>11</xdr:col>
      <xdr:colOff>449800</xdr:colOff>
      <xdr:row>18</xdr:row>
      <xdr:rowOff>193101</xdr:rowOff>
    </xdr:to>
    <xdr:pic macro="[0]!Sheet6.shp다음_Click">
      <xdr:nvPicPr>
        <xdr:cNvPr id="4" name="shp다음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0916" y="3481826"/>
          <a:ext cx="402813" cy="385204"/>
        </a:xfrm>
        <a:prstGeom prst="rect">
          <a:avLst/>
        </a:prstGeom>
      </xdr:spPr>
    </xdr:pic>
    <xdr:clientData/>
  </xdr:twoCellAnchor>
  <xdr:twoCellAnchor editAs="oneCell">
    <xdr:from>
      <xdr:col>0</xdr:col>
      <xdr:colOff>674516</xdr:colOff>
      <xdr:row>16</xdr:row>
      <xdr:rowOff>126465</xdr:rowOff>
    </xdr:from>
    <xdr:to>
      <xdr:col>1</xdr:col>
      <xdr:colOff>393770</xdr:colOff>
      <xdr:row>18</xdr:row>
      <xdr:rowOff>103454</xdr:rowOff>
    </xdr:to>
    <xdr:pic macro="[0]!Sheet6.shp이전_Click">
      <xdr:nvPicPr>
        <xdr:cNvPr id="5" name="shp이전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516" y="3392179"/>
          <a:ext cx="399611" cy="38520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12</xdr:row>
      <xdr:rowOff>54429</xdr:rowOff>
    </xdr:from>
    <xdr:to>
      <xdr:col>4</xdr:col>
      <xdr:colOff>358589</xdr:colOff>
      <xdr:row>24</xdr:row>
      <xdr:rowOff>95250</xdr:rowOff>
    </xdr:to>
    <xdr:sp macro="" textlink="">
      <xdr:nvSpPr>
        <xdr:cNvPr id="6" name="책1"/>
        <xdr:cNvSpPr/>
      </xdr:nvSpPr>
      <xdr:spPr>
        <a:xfrm>
          <a:off x="1360714" y="2503715"/>
          <a:ext cx="1719304" cy="2490106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0</xdr:colOff>
      <xdr:row>12</xdr:row>
      <xdr:rowOff>54429</xdr:rowOff>
    </xdr:from>
    <xdr:to>
      <xdr:col>7</xdr:col>
      <xdr:colOff>358588</xdr:colOff>
      <xdr:row>24</xdr:row>
      <xdr:rowOff>95250</xdr:rowOff>
    </xdr:to>
    <xdr:sp macro="" textlink="">
      <xdr:nvSpPr>
        <xdr:cNvPr id="7" name="책2"/>
        <xdr:cNvSpPr/>
      </xdr:nvSpPr>
      <xdr:spPr>
        <a:xfrm>
          <a:off x="3401786" y="2503715"/>
          <a:ext cx="1719302" cy="2490106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106455</xdr:colOff>
      <xdr:row>12</xdr:row>
      <xdr:rowOff>40822</xdr:rowOff>
    </xdr:from>
    <xdr:to>
      <xdr:col>10</xdr:col>
      <xdr:colOff>465044</xdr:colOff>
      <xdr:row>24</xdr:row>
      <xdr:rowOff>81643</xdr:rowOff>
    </xdr:to>
    <xdr:sp macro="" textlink="">
      <xdr:nvSpPr>
        <xdr:cNvPr id="8" name="책3"/>
        <xdr:cNvSpPr/>
      </xdr:nvSpPr>
      <xdr:spPr>
        <a:xfrm>
          <a:off x="5549312" y="2490108"/>
          <a:ext cx="1719303" cy="2490106"/>
        </a:xfrm>
        <a:prstGeom prst="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612322</xdr:colOff>
      <xdr:row>6</xdr:row>
      <xdr:rowOff>108858</xdr:rowOff>
    </xdr:from>
    <xdr:to>
      <xdr:col>17</xdr:col>
      <xdr:colOff>69273</xdr:colOff>
      <xdr:row>19</xdr:row>
      <xdr:rowOff>0</xdr:rowOff>
    </xdr:to>
    <xdr:grpSp>
      <xdr:nvGrpSpPr>
        <xdr:cNvPr id="30" name="그림 1"/>
        <xdr:cNvGrpSpPr/>
      </xdr:nvGrpSpPr>
      <xdr:grpSpPr>
        <a:xfrm>
          <a:off x="9994447" y="2728233"/>
          <a:ext cx="4943351" cy="2615292"/>
          <a:chOff x="10050731" y="2723903"/>
          <a:chExt cx="4998769" cy="2592779"/>
        </a:xfrm>
      </xdr:grpSpPr>
      <xdr:sp macro="" textlink="">
        <xdr:nvSpPr>
          <xdr:cNvPr id="27" name="TextBox 26"/>
          <xdr:cNvSpPr txBox="1"/>
        </xdr:nvSpPr>
        <xdr:spPr>
          <a:xfrm>
            <a:off x="10050731" y="2723903"/>
            <a:ext cx="2339102" cy="7132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800" b="1"/>
              <a:t>청구기호출력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9" name="그림 28"/>
              <xdr:cNvPicPr>
                <a:picLocks noChangeAspect="1" noChangeArrowheads="1"/>
                <a:extLst>
                  <a:ext uri="{84589F7E-364E-4C9E-8A38-B11213B215E9}">
                    <a14:cameraTool cellRange="$H$2:$I$5" spid="_x0000_s14653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0404516" y="3450400"/>
                <a:ext cx="4644984" cy="186628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2</xdr:col>
      <xdr:colOff>31173</xdr:colOff>
      <xdr:row>10</xdr:row>
      <xdr:rowOff>23380</xdr:rowOff>
    </xdr:from>
    <xdr:to>
      <xdr:col>8</xdr:col>
      <xdr:colOff>2337089</xdr:colOff>
      <xdr:row>31</xdr:row>
      <xdr:rowOff>73602</xdr:rowOff>
    </xdr:to>
    <xdr:grpSp>
      <xdr:nvGrpSpPr>
        <xdr:cNvPr id="35" name="청구기호출력"/>
        <xdr:cNvGrpSpPr/>
      </xdr:nvGrpSpPr>
      <xdr:grpSpPr>
        <a:xfrm>
          <a:off x="1402773" y="3480955"/>
          <a:ext cx="6754091" cy="4450772"/>
          <a:chOff x="1402773" y="3480955"/>
          <a:chExt cx="6754091" cy="4450772"/>
        </a:xfrm>
      </xdr:grpSpPr>
      <xdr:sp macro="" textlink="">
        <xdr:nvSpPr>
          <xdr:cNvPr id="32" name="직사각형 31"/>
          <xdr:cNvSpPr/>
        </xdr:nvSpPr>
        <xdr:spPr>
          <a:xfrm>
            <a:off x="1402773" y="3480955"/>
            <a:ext cx="6754091" cy="44507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graphicFrame macro="">
        <xdr:nvGraphicFramePr>
          <xdr:cNvPr id="31" name="차트 1"/>
          <xdr:cNvGraphicFramePr/>
        </xdr:nvGraphicFramePr>
        <xdr:xfrm>
          <a:off x="2162526" y="3945081"/>
          <a:ext cx="519735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3" name="타원 32"/>
          <xdr:cNvSpPr/>
        </xdr:nvSpPr>
        <xdr:spPr>
          <a:xfrm>
            <a:off x="6815220" y="3737263"/>
            <a:ext cx="574964" cy="574964"/>
          </a:xfrm>
          <a:prstGeom prst="ellipse">
            <a:avLst/>
          </a:prstGeom>
          <a:solidFill>
            <a:sysClr val="window" lastClr="FFFFFF"/>
          </a:solidFill>
          <a:ln w="28575"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2400">
                <a:solidFill>
                  <a:schemeClr val="accent3"/>
                </a:solidFill>
                <a:latin typeface="+mj-ea"/>
                <a:ea typeface="+mj-ea"/>
              </a:rPr>
              <a:t>X</a:t>
            </a:r>
            <a:endParaRPr lang="ko-KR" altLang="en-US" sz="2400">
              <a:solidFill>
                <a:schemeClr val="accent3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34" name="모서리가 둥근 직사각형 33"/>
          <xdr:cNvSpPr/>
        </xdr:nvSpPr>
        <xdr:spPr>
          <a:xfrm>
            <a:off x="3541568" y="6754092"/>
            <a:ext cx="2476500" cy="952500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2800" b="1">
                <a:solidFill>
                  <a:schemeClr val="accent3"/>
                </a:solidFill>
              </a:rPr>
              <a:t>출력</a:t>
            </a:r>
          </a:p>
        </xdr:txBody>
      </xdr: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0.00972</cdr:x>
      <cdr:y>0.01867</cdr:y>
    </cdr:from>
    <cdr:to>
      <cdr:x>0.96624</cdr:x>
      <cdr:y>0.97162</cdr:y>
    </cdr:to>
    <cdr:grpSp>
      <cdr:nvGrpSpPr>
        <cdr:cNvPr id="32" name="그림 1"/>
        <cdr:cNvGrpSpPr/>
      </cdr:nvGrpSpPr>
      <cdr:grpSpPr>
        <a:xfrm xmlns:a="http://schemas.openxmlformats.org/drawingml/2006/main">
          <a:off x="50797" y="50797"/>
          <a:ext cx="4998776" cy="2592772"/>
          <a:chOff x="0" y="0"/>
          <a:chExt cx="5054808" cy="2570459"/>
        </a:xfrm>
      </cdr:grpSpPr>
      <cdr:sp macro="" textlink="">
        <cdr:nvSpPr>
          <cdr:cNvPr id="33" name="TextBox 26"/>
          <cdr:cNvSpPr txBox="1"/>
        </cdr:nvSpPr>
        <cdr:spPr>
          <a:xfrm xmlns:a="http://schemas.openxmlformats.org/drawingml/2006/main">
            <a:off x="0" y="0"/>
            <a:ext cx="2365325" cy="707069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ko-KR" altLang="en-US" sz="2800" b="1"/>
              <a:t>청구기호출력</a:t>
            </a:r>
          </a:p>
        </cdr:txBody>
      </cdr:sp>
      <cdr:pic>
        <cdr:nvPicPr>
          <cdr:cNvPr id="34" name="그림 33"/>
          <cdr:cNvPicPr>
            <a:picLocks xmlns:a="http://schemas.openxmlformats.org/drawingml/2006/main" noChangeAspect="1" noChangeArrowheads="1"/>
            <a:extLst xmlns:a="http://schemas.openxmlformats.org/drawingml/2006/main"/>
          </cdr:cNvPicPr>
        </cdr:nvPicPr>
        <cdr:blipFill>
          <a:blip xmlns:a="http://schemas.openxmlformats.org/drawingml/2006/main" xmlns:r="http://schemas.openxmlformats.org/officeDocument/2006/relationships" r:embed="rId1"/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357751" y="720243"/>
            <a:ext cx="4697057" cy="1850216"/>
          </a:xfrm>
          <a:prstGeom xmlns:a="http://schemas.openxmlformats.org/drawingml/2006/main" prst="rect">
            <a:avLst/>
          </a:prstGeom>
          <a:noFill xmlns:a="http://schemas.openxmlformats.org/drawingml/2006/main"/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cdr:spPr>
      </cdr:pic>
    </cdr:grp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17320</xdr:colOff>
      <xdr:row>0</xdr:row>
      <xdr:rowOff>138545</xdr:rowOff>
    </xdr:from>
    <xdr:to>
      <xdr:col>47</xdr:col>
      <xdr:colOff>155864</xdr:colOff>
      <xdr:row>4</xdr:row>
      <xdr:rowOff>0</xdr:rowOff>
    </xdr:to>
    <xdr:sp macro="" textlink="$CM$9">
      <xdr:nvSpPr>
        <xdr:cNvPr id="2" name="모서리가 둥근 직사각형 1"/>
        <xdr:cNvSpPr/>
      </xdr:nvSpPr>
      <xdr:spPr>
        <a:xfrm>
          <a:off x="4346865" y="138545"/>
          <a:ext cx="7793181" cy="710046"/>
        </a:xfrm>
        <a:prstGeom prst="roundRect">
          <a:avLst>
            <a:gd name="adj" fmla="val 50000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3771F32-5205-479A-ABDC-5C8E8D2A9ECB}" type="TxLink">
            <a:rPr lang="en-US" altLang="en-US" sz="24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현재시간 : 2021년 10월 05일 09시 30분 33초</a:t>
          </a:fld>
          <a:endParaRPr lang="ko-KR" altLang="en-US" sz="2400">
            <a:solidFill>
              <a:schemeClr val="tx1"/>
            </a:solidFill>
          </a:endParaRPr>
        </a:p>
      </xdr:txBody>
    </xdr:sp>
    <xdr:clientData/>
  </xdr:twoCellAnchor>
  <xdr:twoCellAnchor>
    <xdr:from>
      <xdr:col>101</xdr:col>
      <xdr:colOff>57150</xdr:colOff>
      <xdr:row>17</xdr:row>
      <xdr:rowOff>0</xdr:rowOff>
    </xdr:from>
    <xdr:to>
      <xdr:col>142</xdr:col>
      <xdr:colOff>145472</xdr:colOff>
      <xdr:row>29</xdr:row>
      <xdr:rowOff>0</xdr:rowOff>
    </xdr:to>
    <xdr:grpSp>
      <xdr:nvGrpSpPr>
        <xdr:cNvPr id="7" name="예약1" hidden="1"/>
        <xdr:cNvGrpSpPr/>
      </xdr:nvGrpSpPr>
      <xdr:grpSpPr>
        <a:xfrm>
          <a:off x="29227463" y="4214813"/>
          <a:ext cx="19614572" cy="3143250"/>
          <a:chOff x="11256817" y="2684315"/>
          <a:chExt cx="18933101" cy="3120197"/>
        </a:xfrm>
      </xdr:grpSpPr>
      <xdr:sp macro="" textlink="">
        <xdr:nvSpPr>
          <xdr:cNvPr id="3" name="직사각형 2" hidden="1"/>
          <xdr:cNvSpPr/>
        </xdr:nvSpPr>
        <xdr:spPr>
          <a:xfrm>
            <a:off x="11256817" y="2684315"/>
            <a:ext cx="18933101" cy="3120197"/>
          </a:xfrm>
          <a:prstGeom prst="rect">
            <a:avLst/>
          </a:prstGeom>
          <a:solidFill>
            <a:sysClr val="window" lastClr="FFFFFF"/>
          </a:solidFill>
          <a:ln w="381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" name="TextBox 3" hidden="1"/>
          <xdr:cNvSpPr txBox="1"/>
        </xdr:nvSpPr>
        <xdr:spPr>
          <a:xfrm>
            <a:off x="16140608" y="3169438"/>
            <a:ext cx="95083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선택시간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TextBox1" hidden="1">
                <a:extLst>
                  <a:ext uri="{63B3BB69-23CF-44E3-9099-C40C66FF867C}">
                    <a14:compatExt spid="_x0000_s21505"/>
                  </a:ext>
                </a:extLst>
              </xdr:cNvPr>
              <xdr:cNvSpPr/>
            </xdr:nvSpPr>
            <xdr:spPr bwMode="auto">
              <a:xfrm>
                <a:off x="17058472" y="3166840"/>
                <a:ext cx="3151909" cy="4528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5" hidden="1"/>
          <xdr:cNvSpPr txBox="1"/>
        </xdr:nvSpPr>
        <xdr:spPr>
          <a:xfrm>
            <a:off x="21337725" y="3169438"/>
            <a:ext cx="95083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예약시간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TextBox2" hidden="1">
                <a:extLst>
                  <a:ext uri="{63B3BB69-23CF-44E3-9099-C40C66FF867C}">
                    <a14:compatExt spid="_x0000_s21506"/>
                  </a:ext>
                </a:extLst>
              </xdr:cNvPr>
              <xdr:cNvSpPr/>
            </xdr:nvSpPr>
            <xdr:spPr bwMode="auto">
              <a:xfrm>
                <a:off x="22268578" y="3166840"/>
                <a:ext cx="3192321" cy="4528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TextBox 7" hidden="1"/>
          <xdr:cNvSpPr txBox="1"/>
        </xdr:nvSpPr>
        <xdr:spPr>
          <a:xfrm>
            <a:off x="11516653" y="3948754"/>
            <a:ext cx="1350498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400"/>
              <a:t>예약시간 선택</a:t>
            </a:r>
            <a:r>
              <a:rPr lang="en-US" altLang="ko-KR" sz="1400"/>
              <a:t>:</a:t>
            </a:r>
            <a:endParaRPr lang="ko-KR" altLang="en-US" sz="1400"/>
          </a:p>
        </xdr:txBody>
      </xdr:sp>
      <xdr:sp macro="[0]!Sheet8.즉시예약_Click" textlink="">
        <xdr:nvSpPr>
          <xdr:cNvPr id="5" name="직사각형 4" hidden="1"/>
          <xdr:cNvSpPr/>
        </xdr:nvSpPr>
        <xdr:spPr>
          <a:xfrm>
            <a:off x="13057972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2"/>
              </a:gs>
              <a:gs pos="0">
                <a:schemeClr val="accent2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즉시예약</a:t>
            </a:r>
          </a:p>
        </xdr:txBody>
      </xdr:sp>
      <xdr:sp macro="[0]!Sheet8.cmd30분_Click" textlink="">
        <xdr:nvSpPr>
          <xdr:cNvPr id="10" name="직사각형 9" hidden="1"/>
          <xdr:cNvSpPr/>
        </xdr:nvSpPr>
        <xdr:spPr>
          <a:xfrm>
            <a:off x="15170480" y="3862165"/>
            <a:ext cx="1866034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30</a:t>
            </a:r>
            <a:r>
              <a:rPr lang="ko-KR" altLang="en-US" sz="1800">
                <a:solidFill>
                  <a:schemeClr val="bg1"/>
                </a:solidFill>
              </a:rPr>
              <a:t>분</a:t>
            </a:r>
          </a:p>
        </xdr:txBody>
      </xdr:sp>
      <xdr:sp macro="[0]!Sheet8.cmd1시간_Click" textlink="">
        <xdr:nvSpPr>
          <xdr:cNvPr id="11" name="직사각형 10" hidden="1"/>
          <xdr:cNvSpPr/>
        </xdr:nvSpPr>
        <xdr:spPr>
          <a:xfrm>
            <a:off x="17295978" y="3862165"/>
            <a:ext cx="1840057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1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2시간_Click" textlink="">
        <xdr:nvSpPr>
          <xdr:cNvPr id="12" name="직사각형 11" hidden="1"/>
          <xdr:cNvSpPr/>
        </xdr:nvSpPr>
        <xdr:spPr>
          <a:xfrm>
            <a:off x="19395498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2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3시간_Click" textlink="">
        <xdr:nvSpPr>
          <xdr:cNvPr id="13" name="직사각형 12" hidden="1"/>
          <xdr:cNvSpPr/>
        </xdr:nvSpPr>
        <xdr:spPr>
          <a:xfrm>
            <a:off x="21520996" y="3862165"/>
            <a:ext cx="1855211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3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4시간_Click" textlink="">
        <xdr:nvSpPr>
          <xdr:cNvPr id="14" name="직사각형 13" hidden="1"/>
          <xdr:cNvSpPr/>
        </xdr:nvSpPr>
        <xdr:spPr>
          <a:xfrm>
            <a:off x="23648659" y="3862165"/>
            <a:ext cx="1844386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4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cmd5시간_Click" textlink="">
        <xdr:nvSpPr>
          <xdr:cNvPr id="15" name="직사각형 14" hidden="1"/>
          <xdr:cNvSpPr/>
        </xdr:nvSpPr>
        <xdr:spPr>
          <a:xfrm>
            <a:off x="25756837" y="3862165"/>
            <a:ext cx="1853045" cy="606136"/>
          </a:xfrm>
          <a:prstGeom prst="rect">
            <a:avLst/>
          </a:prstGeom>
          <a:gradFill>
            <a:gsLst>
              <a:gs pos="100000">
                <a:schemeClr val="accent5"/>
              </a:gs>
              <a:gs pos="0">
                <a:schemeClr val="accent5">
                  <a:lumMod val="60000"/>
                  <a:lumOff val="4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800">
                <a:solidFill>
                  <a:schemeClr val="bg1"/>
                </a:solidFill>
              </a:rPr>
              <a:t>5</a:t>
            </a:r>
            <a:r>
              <a:rPr lang="ko-KR" altLang="en-US" sz="1800">
                <a:solidFill>
                  <a:schemeClr val="bg1"/>
                </a:solidFill>
              </a:rPr>
              <a:t>시간</a:t>
            </a:r>
          </a:p>
        </xdr:txBody>
      </xdr:sp>
      <xdr:sp macro="[0]!Sheet8.초기화_Click" textlink="">
        <xdr:nvSpPr>
          <xdr:cNvPr id="16" name="직사각형 15" hidden="1"/>
          <xdr:cNvSpPr/>
        </xdr:nvSpPr>
        <xdr:spPr>
          <a:xfrm>
            <a:off x="27882337" y="3862165"/>
            <a:ext cx="1853045" cy="606136"/>
          </a:xfrm>
          <a:prstGeom prst="rect">
            <a:avLst/>
          </a:prstGeom>
          <a:gradFill>
            <a:gsLst>
              <a:gs pos="100000">
                <a:schemeClr val="bg2">
                  <a:lumMod val="50000"/>
                </a:schemeClr>
              </a:gs>
              <a:gs pos="0">
                <a:schemeClr val="bg2">
                  <a:lumMod val="75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초기화</a:t>
            </a:r>
          </a:p>
        </xdr:txBody>
      </xdr:sp>
      <xdr:sp macro="" textlink="">
        <xdr:nvSpPr>
          <xdr:cNvPr id="17" name="직사각형 16" hidden="1"/>
          <xdr:cNvSpPr/>
        </xdr:nvSpPr>
        <xdr:spPr>
          <a:xfrm>
            <a:off x="17300927" y="4780027"/>
            <a:ext cx="3948545" cy="60613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bg1"/>
                </a:solidFill>
              </a:rPr>
              <a:t>예약하기</a:t>
            </a:r>
          </a:p>
        </xdr:txBody>
      </xdr:sp>
      <xdr:sp macro="[0]!Sheet8.취소하기_Click" textlink="">
        <xdr:nvSpPr>
          <xdr:cNvPr id="18" name="직사각형 17" hidden="1"/>
          <xdr:cNvSpPr/>
        </xdr:nvSpPr>
        <xdr:spPr>
          <a:xfrm>
            <a:off x="21526564" y="4780027"/>
            <a:ext cx="3948545" cy="60613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800">
                <a:solidFill>
                  <a:schemeClr val="tx1"/>
                </a:solidFill>
              </a:rPr>
              <a:t>취소하기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30.479439120369" createdVersion="6" refreshedVersion="6" minRefreshableVersion="3" recordCount="363">
  <cacheSource type="worksheet">
    <worksheetSource name="표3"/>
  </cacheSource>
  <cacheFields count="10">
    <cacheField name="도서코드" numFmtId="0">
      <sharedItems/>
    </cacheField>
    <cacheField name="회원ID" numFmtId="0">
      <sharedItems/>
    </cacheField>
    <cacheField name="대출일자" numFmtId="14">
      <sharedItems containsSemiMixedTypes="0" containsNonDate="0" containsDate="1" containsString="0" minDate="2021-01-01T00:00:00" maxDate="2021-10-04T00:00:00"/>
    </cacheField>
    <cacheField name="반납예정일" numFmtId="14">
      <sharedItems containsSemiMixedTypes="0" containsNonDate="0" containsDate="1" containsString="0" minDate="2021-01-15T00:00:00" maxDate="2021-10-18T00:00:00"/>
    </cacheField>
    <cacheField name="반납일자" numFmtId="0">
      <sharedItems containsNonDate="0" containsDate="1" containsString="0" containsBlank="1" minDate="2021-01-15T00:00:00" maxDate="2021-10-05T00:00:00"/>
    </cacheField>
    <cacheField name="대출연장" numFmtId="0">
      <sharedItems/>
    </cacheField>
    <cacheField name="예약자" numFmtId="0">
      <sharedItems containsBlank="1"/>
    </cacheField>
    <cacheField name="예약일" numFmtId="0">
      <sharedItems containsNonDate="0" containsDate="1" containsString="0" containsBlank="1" minDate="2021-10-01T00:00:00" maxDate="2021-10-06T00:00:00"/>
    </cacheField>
    <cacheField name="책이름" numFmtId="0">
      <sharedItems count="253">
        <s v="바보의 세계  한 권으로 읽는 인류의 오류사"/>
        <s v="팥빙수의 전설"/>
        <s v="100층짜리 집"/>
        <s v="0.1%의 비밀"/>
        <s v="1억년 전 공룡 오줌이 빗물로 내려요"/>
        <s v="인터내셔널의 밤"/>
        <s v="3 2 1"/>
        <s v="할머니 엄마"/>
        <s v="최신 한국어-몽골어사전"/>
        <s v="플러스 새국어사전"/>
        <s v="한국어-우크라이나어사전"/>
        <s v="제3인류 1"/>
        <s v="제3인류 2"/>
        <s v="제3인류 5"/>
        <s v="마법천자문 16"/>
        <s v="데이터베이스 기초와 실습"/>
        <s v="엑셀 2016"/>
        <s v="제3인류 4"/>
        <s v="제3인류 3"/>
        <s v="특별한 배달"/>
        <s v="틴틴팅클!"/>
        <s v="파란하늘 빨간지구"/>
        <s v="살고 싶어서, 더 살리고 싶었다"/>
        <s v="도시는 무엇으로 사는가"/>
        <s v="딜레마"/>
        <s v="딸은 애도하지 않는다"/>
        <s v="맛있게 쓴 옥주부 레시피 100"/>
        <s v="나를 돌보지 않는 나에게"/>
        <s v="나를 지키는 매일 심리학"/>
        <s v="나의 최소 취향 이야기"/>
        <s v="땅의 역사 1 소인배와 대인들"/>
        <s v="땅의 역사 2 치욕의 역사, 명예의 역사"/>
        <s v="마법천자문 1"/>
        <s v="빨간모자 요정 이야기"/>
        <s v="잠시만 어깨를 빌려줘"/>
        <s v="정본 윤동주 전집"/>
        <s v="정치와 도덕을 말하다"/>
        <s v="삶의 무기가 되는 심리학"/>
        <s v="상관없는 거 아닌가"/>
        <s v="카페, 공장"/>
        <s v="푸른수염의 첫번째 아내"/>
        <s v="프로불편러 일기"/>
        <s v="플라스틱 빔보"/>
        <s v="상처조차 아름다운 당신에게"/>
        <s v="새로운 가난이 온다"/>
        <s v="생명이 있는 것은 다 아름답다"/>
        <s v="설레는 건 많을수록 좋아"/>
        <s v="마법천자문 2"/>
        <s v="마법천자문 3"/>
        <s v="천국의 소년 2"/>
        <s v="파라다이스 1"/>
        <s v="파라다이스 2"/>
        <s v="도슨트 정우철의 미술 극장"/>
        <s v="하늘과 바람과 별과 시 윤동주 유고 시집"/>
        <s v="하루하루 교토 꽃길 에디션"/>
        <s v="하품의 언덕"/>
        <s v="마법천자문 7"/>
        <s v="마법천자문 8"/>
        <s v="마법천자문 9"/>
        <s v="마법천자문 10"/>
        <s v="90일 밤의 클래식"/>
        <s v="LP로 듣는 클래식 유재후의 음악이야기"/>
        <s v="세 종교 이야기"/>
        <s v="소리를 삼킨 소년"/>
        <s v="소크라테스 익스프레스"/>
        <s v="손글씨, 윤동주 시인 따라잡기"/>
        <s v="마법천자문 11"/>
        <s v="마법천자문 12"/>
        <s v="가면생활자"/>
        <s v="가장 예쁜 생각을 너에게 주고 싶다"/>
        <s v="가정간편식"/>
        <s v="가족과 통치"/>
        <s v="가지 말라는데 가고 싶은 길이 있다"/>
        <s v="마법천자문 50"/>
        <s v="문명 1"/>
        <s v="허브 코헨의 협상의 기술 1"/>
        <s v="숨어있기 좋은 방"/>
        <s v="쉽고 맛있게 진짜 캠핑 요리"/>
        <s v="스물셋, 죽기로 결심하다"/>
        <s v="시간을 파는 상점"/>
        <s v="모더니즘"/>
        <s v="무한한 밤 홀로 미러볼 켜네"/>
        <s v="문명, 수학의 필하모니"/>
        <s v="개"/>
        <s v="건축, 음악처럼 듣고 미술처럼 보다"/>
        <s v="검은 꽃"/>
        <s v="낯선 일상을 찾아, 틈만 나면 걸었다"/>
        <s v="내 마음을 담은 집 서현 작은 집의 건축학개론"/>
        <s v="내 아이가 힘겨운 부모들에게"/>
        <s v="마법천자문 15"/>
        <s v="마법천자문 17"/>
        <s v="마법천자문 18"/>
        <s v="아무래도 그림을 사야겠습니다"/>
        <s v="아픔을 돌보지 않는 너에게"/>
        <s v="안전하고 색다른 여행"/>
        <s v="어떤 죽음이 삶에게 말했다"/>
        <s v="한 스푼의 시간"/>
        <s v="행운에 속지 마라"/>
        <s v="공간의 미래"/>
        <s v="공간이 만든 공간"/>
        <s v="마법천자문 19"/>
        <s v="마법천자문 20"/>
        <s v="어떻게 말해줘야 할까"/>
        <s v="어린 왕자"/>
        <s v="어쩐지 두근거려요"/>
        <s v="엄마의 책갈피 인문학"/>
        <s v="에어프라이어 119 레시피"/>
        <s v="마법천자문 22"/>
        <s v="마법천자문 23"/>
        <s v="마법천자문 24"/>
        <s v="자연을 담은 엄마요리"/>
        <s v="자존감 수업"/>
        <s v="잠깐 선 좀 넘겠습니다"/>
        <s v="그러라 그래"/>
        <s v="귀여움이 세상을 구한다!"/>
        <s v="죽고 싶다는 말은 간절히 살고 싶다는 뜻이었다"/>
        <s v="나는 월급날, 주식을 산다!"/>
        <s v="나는 주식 대신 달러를 산다"/>
        <s v="문성실의 마이 베스트 레시피"/>
        <s v="시선으로부터,"/>
        <s v="식스팩"/>
        <s v="실전투자의 비밀"/>
        <s v="아름다운 사찰여행"/>
        <s v="마법천자문 27"/>
        <s v="마법천자문 30"/>
        <s v="문성실의 우리집 요리 백과"/>
        <s v="미래 산책 연습"/>
        <s v="미음, ㅁ"/>
        <s v="마법천자문 47"/>
        <s v="마법천자문 48"/>
        <s v="마법천자문 49"/>
        <s v="휴먼카인드"/>
        <s v="떡볶이야 사랑해"/>
        <s v="오늘 조금 더 비건"/>
        <s v="별자리로 읽는 조선왕조실록"/>
        <s v="귀찮지만 행복해 볼까"/>
        <s v="그게 너였으면 좋겠다"/>
        <s v="여러 가지 건축물"/>
        <s v="여행의 이유"/>
        <s v="연봉이 쑥쑥 오르는 이직의 기술"/>
        <s v="열흘간의 낯선 바람"/>
        <s v="마법천자문 29"/>
        <s v="마법천자문 28"/>
        <s v="금연학교"/>
        <s v="긴긴밤"/>
        <s v="힙합은 어떻게 힙하게 됐을까"/>
        <s v="나의 히어로 아카데미아 30 일반판"/>
        <s v="칼의 노래"/>
        <s v="마법천자문 31"/>
        <s v="마법천자문 32"/>
        <s v="마법천자문 33"/>
        <s v="바람 부는 날 별을 보다"/>
        <s v="별을 스치는 바람"/>
        <s v="보통의 노을"/>
        <s v="길을 걷다 문득 떠오른 것들"/>
        <s v="김영하 여행자 도쿄"/>
        <s v="마법천자문 34"/>
        <s v="마법천자문 35"/>
        <s v="제 마음대로 살아보겠습니다"/>
        <s v="제가 한번 읽어보겠습니다"/>
        <s v="종의 기원"/>
        <s v="오늘도 변화무쌍"/>
        <s v="오늘도 집순이로 알차게 살았습니다"/>
        <s v="세계를 건너 너에게 갈게"/>
        <s v="내 하루도 에세이가 될까요"/>
        <s v="내가 사랑한 지구"/>
        <s v="내가 사랑한 화가들"/>
        <s v="오래된 집에 머물다"/>
        <s v="오즈의 의류수거함"/>
        <s v="완벽에 대한 반론"/>
        <s v="완전한 행복"/>
        <s v="마법천자문 36"/>
        <s v="마법천자문 37"/>
        <s v="마법천자문 38"/>
        <s v="부서진 여름"/>
        <s v="부자의 그림"/>
        <s v="사랑수업"/>
        <s v="사랑할 사람(2000-2010)"/>
        <s v="녹즙 배달원 강정민"/>
        <s v="누구나 한 번쯤 계단에서 울지"/>
        <s v="누구나 홈베이킹"/>
        <s v="주린이가 가장 알고싶은 최다질문 TOP 77"/>
        <s v="죽고 싶지만 떡볶이는 먹고 싶어"/>
        <s v="지구과학, 수식으로 표현해 보자"/>
        <s v="우리는 지구별 어디쯤"/>
        <s v="운명이라는 힘"/>
        <s v="운을 부르는 습관"/>
        <s v="운의 알고리즘"/>
        <s v="원본 윤동주 시집"/>
        <s v="허브 코헨의 협상의 기술 2"/>
        <s v="문명 2"/>
        <s v="이런 수학은 처음이야 1"/>
        <s v="빨강머리 앤이 하는 말"/>
        <s v="사는 게 고통일 때, 쇼펜하우어"/>
        <s v="사라져 가는 풍경들"/>
        <s v="다른 게 아니라 틀린 겁니다"/>
        <s v="다이어트 학교"/>
        <s v="다이얼로그 전시와 도시 사이"/>
        <s v="위기의 지구, 물러설 곳 없는 인간"/>
        <s v="윤동주 시선"/>
        <s v="윤동주 시집"/>
        <s v="남매의 탄생"/>
        <s v="교과서 한자어 속뜻사전"/>
        <s v="이런 수학은 처음이야 2"/>
        <s v="별을 스치는 바람 1"/>
        <s v="마법천자문 39"/>
        <s v="마법천자문 40"/>
        <s v="교학 한국어사전"/>
        <s v="동아 새 국어사전"/>
        <s v="리투아니아어 한국어사전"/>
        <s v="민중 실용 국어사전"/>
        <s v="민중 으뜸 국어사전"/>
        <s v="지구인의 우주공부"/>
        <s v="지식 편의점"/>
        <s v="지금 이 순간 튀니지"/>
        <s v="지구를 위한다는 착각"/>
        <s v="지구의 일생"/>
        <s v="지구인만큼 지구를 사랑할 순 없어"/>
        <s v="죄의 궤적 2"/>
        <s v="죄의 궤적 1"/>
        <s v="뿌리 깊은 나무 1"/>
        <s v="커피의 본질"/>
        <s v="다정한 무관심"/>
        <s v="부동산 상식사전"/>
        <s v="속뜻풀이 초등국어사전"/>
        <s v="스페인어-한국어 경제 용어사전"/>
        <s v="체리새우 비밀글입니다"/>
        <s v="뿌리 깊은 나무 2"/>
        <s v="선한 이웃"/>
        <s v="푸른 사자 와니니 3"/>
        <s v="진이, 지니"/>
        <s v="마법천자문 42"/>
        <s v="마법천자문 45"/>
        <s v="마법천자문 46"/>
        <s v="달면 삼키고 쓰면 좀 뱉을게요"/>
        <s v="대한민국 트레킹 가이드"/>
        <s v="착한 아이 백천수 씨"/>
        <s v="살인자의 기억법"/>
        <s v="뷔페처럼 골라서 투자하는 해외 ETF 백과사전"/>
        <s v="푸른 사자 와니니 2"/>
        <s v="마법천자문 43"/>
        <s v="당신의 일상은 안녕한가요"/>
        <s v="당신이 나와 같은 시간 속에 있기를"/>
        <s v="사료만 먹여도 괜찮을까"/>
        <s v="살 만한 것 같다가도 아닌 것 같은"/>
        <s v="불완전하게 완전해지다"/>
        <s v="빈틈의 온기"/>
        <s v="마법천자문 44"/>
        <s v="나는 왜 내 마음을 모를까"/>
        <s v="천재 허균"/>
        <s v="철학은 어떻게 삶의 무기가 되는가"/>
        <s v="윤동주를 쓰다"/>
        <s v="윤동주시집"/>
      </sharedItems>
    </cacheField>
    <cacheField name="대출상태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3">
  <r>
    <s v="DJ20210300009"/>
    <s v="user01"/>
    <d v="2021-01-01T00:00:00"/>
    <d v="2021-01-15T00:00:00"/>
    <d v="2021-01-15T00:00:00"/>
    <s v="N"/>
    <m/>
    <m/>
    <x v="0"/>
    <s v=""/>
  </r>
  <r>
    <s v="DJ20180400004"/>
    <s v="user04"/>
    <d v="2021-01-04T00:00:00"/>
    <d v="2021-01-18T00:00:00"/>
    <d v="2021-01-18T00:00:00"/>
    <s v="N"/>
    <m/>
    <m/>
    <x v="1"/>
    <s v=""/>
  </r>
  <r>
    <s v="DJ20187400001"/>
    <s v="user01"/>
    <d v="2021-01-04T00:00:00"/>
    <d v="2021-01-18T00:00:00"/>
    <d v="2021-01-18T00:00:00"/>
    <s v="N"/>
    <m/>
    <m/>
    <x v="2"/>
    <s v=""/>
  </r>
  <r>
    <s v="DJ20180300001"/>
    <s v="user01"/>
    <d v="2021-01-04T00:00:00"/>
    <d v="2021-01-18T00:00:00"/>
    <d v="2021-01-18T00:00:00"/>
    <s v="N"/>
    <m/>
    <m/>
    <x v="3"/>
    <s v=""/>
  </r>
  <r>
    <s v="DJ20187700001"/>
    <s v="user01"/>
    <d v="2021-01-04T00:00:00"/>
    <d v="2021-01-18T00:00:00"/>
    <d v="2021-01-18T00:00:00"/>
    <s v="N"/>
    <m/>
    <m/>
    <x v="4"/>
    <s v=""/>
  </r>
  <r>
    <s v="DJ20210400002"/>
    <s v="user09"/>
    <d v="2021-01-04T00:00:00"/>
    <d v="2021-01-18T00:00:00"/>
    <d v="2021-01-18T00:00:00"/>
    <s v="N"/>
    <m/>
    <m/>
    <x v="5"/>
    <s v=""/>
  </r>
  <r>
    <s v="DJ20187400002"/>
    <s v="user07"/>
    <d v="2021-01-04T00:00:00"/>
    <d v="2021-01-18T00:00:00"/>
    <d v="2021-01-18T00:00:00"/>
    <s v="N"/>
    <m/>
    <m/>
    <x v="6"/>
    <s v=""/>
  </r>
  <r>
    <s v="DJ20210400005"/>
    <s v="user07"/>
    <d v="2021-01-05T00:00:00"/>
    <d v="2021-01-19T00:00:00"/>
    <d v="2021-01-19T00:00:00"/>
    <s v="N"/>
    <m/>
    <m/>
    <x v="7"/>
    <s v=""/>
  </r>
  <r>
    <s v="DJ20211300006"/>
    <s v="user07"/>
    <d v="2021-01-05T00:00:00"/>
    <d v="2021-01-19T00:00:00"/>
    <d v="2021-01-19T00:00:00"/>
    <s v="N"/>
    <m/>
    <m/>
    <x v="8"/>
    <s v=""/>
  </r>
  <r>
    <s v="DJ20216100002"/>
    <s v="user07"/>
    <d v="2021-01-05T00:00:00"/>
    <d v="2021-01-19T00:00:00"/>
    <d v="2021-01-19T00:00:00"/>
    <s v="N"/>
    <m/>
    <m/>
    <x v="9"/>
    <s v=""/>
  </r>
  <r>
    <s v="DJ20211300007"/>
    <s v="user07"/>
    <d v="2021-01-05T00:00:00"/>
    <d v="2021-01-19T00:00:00"/>
    <d v="2021-01-19T00:00:00"/>
    <s v="N"/>
    <m/>
    <m/>
    <x v="10"/>
    <s v=""/>
  </r>
  <r>
    <s v="DJ20190400021"/>
    <s v="user04"/>
    <d v="2021-01-05T00:00:00"/>
    <d v="2021-01-26T00:00:00"/>
    <d v="2021-01-26T00:00:00"/>
    <s v="Y"/>
    <m/>
    <m/>
    <x v="11"/>
    <s v="반납연기"/>
  </r>
  <r>
    <s v="DJ20190400022"/>
    <s v="user04"/>
    <d v="2021-01-05T00:00:00"/>
    <d v="2021-01-26T00:00:00"/>
    <d v="2021-01-26T00:00:00"/>
    <s v="Y"/>
    <m/>
    <m/>
    <x v="12"/>
    <s v="반납연기"/>
  </r>
  <r>
    <s v="DJ20190400024"/>
    <s v="user04"/>
    <d v="2021-01-05T00:00:00"/>
    <d v="2021-01-26T00:00:00"/>
    <d v="2021-01-26T00:00:00"/>
    <s v="Y"/>
    <m/>
    <m/>
    <x v="13"/>
    <s v="반납연기"/>
  </r>
  <r>
    <s v="DJ20197700016"/>
    <s v="user05"/>
    <d v="2021-01-12T00:00:00"/>
    <d v="2021-01-26T00:00:00"/>
    <d v="2021-01-26T00:00:00"/>
    <s v="N"/>
    <m/>
    <m/>
    <x v="14"/>
    <s v=""/>
  </r>
  <r>
    <s v="DJ20199300003"/>
    <s v="user01"/>
    <d v="2021-01-15T00:00:00"/>
    <d v="2021-01-29T00:00:00"/>
    <d v="2021-01-29T00:00:00"/>
    <s v="N"/>
    <m/>
    <m/>
    <x v="15"/>
    <s v=""/>
  </r>
  <r>
    <s v="DJ20199300004"/>
    <s v="user02"/>
    <d v="2021-01-17T00:00:00"/>
    <d v="2021-01-31T00:00:00"/>
    <d v="2021-01-31T00:00:00"/>
    <s v="N"/>
    <m/>
    <m/>
    <x v="16"/>
    <s v=""/>
  </r>
  <r>
    <s v="DJ20190500010"/>
    <s v="user04"/>
    <d v="2021-01-19T00:00:00"/>
    <d v="2021-02-07T00:00:00"/>
    <d v="2021-02-07T00:00:00"/>
    <s v="Y"/>
    <m/>
    <m/>
    <x v="17"/>
    <s v="반납연기"/>
  </r>
  <r>
    <s v="DJ20190400023"/>
    <s v="user04"/>
    <d v="2021-01-19T00:00:00"/>
    <d v="2021-02-07T00:00:00"/>
    <d v="2021-02-07T00:00:00"/>
    <s v="Y"/>
    <m/>
    <m/>
    <x v="18"/>
    <s v="반납연기"/>
  </r>
  <r>
    <s v="DJ20187400001"/>
    <s v="user10"/>
    <d v="2021-01-24T00:00:00"/>
    <d v="2021-02-07T00:00:00"/>
    <d v="2021-02-07T00:00:00"/>
    <s v="N"/>
    <m/>
    <m/>
    <x v="2"/>
    <s v=""/>
  </r>
  <r>
    <s v="DJ20210400004"/>
    <s v="user10"/>
    <d v="2021-01-24T00:00:00"/>
    <d v="2021-02-07T00:00:00"/>
    <d v="2021-02-07T00:00:00"/>
    <s v="N"/>
    <m/>
    <m/>
    <x v="19"/>
    <s v=""/>
  </r>
  <r>
    <s v="DJ20210700001"/>
    <s v="user10"/>
    <d v="2021-01-24T00:00:00"/>
    <d v="2021-02-07T00:00:00"/>
    <d v="2021-02-07T00:00:00"/>
    <s v="N"/>
    <m/>
    <m/>
    <x v="20"/>
    <s v=""/>
  </r>
  <r>
    <s v="DJ20210300037"/>
    <s v="user10"/>
    <d v="2021-01-24T00:00:00"/>
    <d v="2021-02-07T00:00:00"/>
    <d v="2021-02-07T00:00:00"/>
    <s v="N"/>
    <m/>
    <m/>
    <x v="21"/>
    <s v=""/>
  </r>
  <r>
    <s v="DJ20210400002"/>
    <s v="user08"/>
    <d v="2021-01-24T00:00:00"/>
    <d v="2021-02-07T00:00:00"/>
    <d v="2021-02-07T00:00:00"/>
    <s v="N"/>
    <m/>
    <m/>
    <x v="5"/>
    <s v=""/>
  </r>
  <r>
    <s v="DJ20180300001"/>
    <s v="user02"/>
    <d v="2021-01-25T00:00:00"/>
    <d v="2021-02-08T00:00:00"/>
    <d v="2021-02-08T00:00:00"/>
    <s v="N"/>
    <m/>
    <m/>
    <x v="3"/>
    <s v=""/>
  </r>
  <r>
    <s v="DJ20187700001"/>
    <s v="user02"/>
    <d v="2021-02-01T00:00:00"/>
    <d v="2021-02-15T00:00:00"/>
    <d v="2021-02-15T00:00:00"/>
    <s v="N"/>
    <m/>
    <m/>
    <x v="4"/>
    <s v=""/>
  </r>
  <r>
    <s v="DJ20190300045"/>
    <s v="user07"/>
    <d v="2021-02-01T00:00:00"/>
    <d v="2021-02-15T00:00:00"/>
    <d v="2021-02-15T00:00:00"/>
    <s v="N"/>
    <m/>
    <m/>
    <x v="22"/>
    <s v=""/>
  </r>
  <r>
    <s v="DJ20199300004"/>
    <s v="user03"/>
    <d v="2021-02-02T00:00:00"/>
    <d v="2021-02-16T00:00:00"/>
    <d v="2021-02-16T00:00:00"/>
    <s v="N"/>
    <m/>
    <m/>
    <x v="16"/>
    <s v=""/>
  </r>
  <r>
    <s v="DJ20180400004"/>
    <s v="user03"/>
    <d v="2021-02-04T00:00:00"/>
    <d v="2021-02-18T00:00:00"/>
    <d v="2021-02-18T00:00:00"/>
    <s v="N"/>
    <m/>
    <m/>
    <x v="1"/>
    <s v=""/>
  </r>
  <r>
    <s v="DJ20187400002"/>
    <s v="user06"/>
    <d v="2021-02-04T00:00:00"/>
    <d v="2021-02-18T00:00:00"/>
    <d v="2021-02-18T00:00:00"/>
    <s v="N"/>
    <m/>
    <m/>
    <x v="6"/>
    <s v=""/>
  </r>
  <r>
    <s v="DJ20190300027"/>
    <s v="user06"/>
    <d v="2021-02-04T00:00:00"/>
    <d v="2021-02-18T00:00:00"/>
    <d v="2021-02-18T00:00:00"/>
    <s v="N"/>
    <m/>
    <m/>
    <x v="23"/>
    <s v=""/>
  </r>
  <r>
    <s v="DJ20190300028"/>
    <s v="user06"/>
    <d v="2021-02-04T00:00:00"/>
    <d v="2021-02-18T00:00:00"/>
    <d v="2021-02-18T00:00:00"/>
    <s v="N"/>
    <m/>
    <m/>
    <x v="24"/>
    <s v=""/>
  </r>
  <r>
    <s v="DJ20190300029"/>
    <s v="user06"/>
    <d v="2021-02-04T00:00:00"/>
    <d v="2021-02-18T00:00:00"/>
    <d v="2021-02-18T00:00:00"/>
    <s v="N"/>
    <m/>
    <m/>
    <x v="25"/>
    <s v=""/>
  </r>
  <r>
    <s v="DJ20191300005"/>
    <s v="user06"/>
    <d v="2021-02-04T00:00:00"/>
    <d v="2021-02-18T00:00:00"/>
    <d v="2021-02-18T00:00:00"/>
    <s v="N"/>
    <m/>
    <m/>
    <x v="26"/>
    <s v=""/>
  </r>
  <r>
    <s v="DJ20190400005"/>
    <s v="user05"/>
    <d v="2021-02-05T00:00:00"/>
    <d v="2021-02-19T00:00:00"/>
    <d v="2021-02-19T00:00:00"/>
    <s v="N"/>
    <m/>
    <m/>
    <x v="27"/>
    <s v=""/>
  </r>
  <r>
    <s v="DJ20190300015"/>
    <s v="user05"/>
    <d v="2021-02-05T00:00:00"/>
    <d v="2021-02-19T00:00:00"/>
    <d v="2021-02-19T00:00:00"/>
    <s v="N"/>
    <m/>
    <m/>
    <x v="28"/>
    <s v=""/>
  </r>
  <r>
    <s v="DJ20190300016"/>
    <s v="user05"/>
    <d v="2021-02-05T00:00:00"/>
    <d v="2021-02-19T00:00:00"/>
    <d v="2021-02-19T00:00:00"/>
    <s v="N"/>
    <m/>
    <m/>
    <x v="29"/>
    <s v=""/>
  </r>
  <r>
    <s v="DJ20190400007"/>
    <s v="user01"/>
    <d v="2021-02-05T00:00:00"/>
    <d v="2021-02-19T00:00:00"/>
    <d v="2021-02-19T00:00:00"/>
    <s v="N"/>
    <m/>
    <m/>
    <x v="30"/>
    <s v=""/>
  </r>
  <r>
    <s v="DJ20190400008"/>
    <s v="user01"/>
    <d v="2021-02-05T00:00:00"/>
    <d v="2021-02-19T00:00:00"/>
    <d v="2021-02-19T00:00:00"/>
    <s v="N"/>
    <m/>
    <m/>
    <x v="31"/>
    <s v=""/>
  </r>
  <r>
    <s v="DJ20197700001"/>
    <s v="user01"/>
    <d v="2021-02-05T00:00:00"/>
    <d v="2021-02-19T00:00:00"/>
    <d v="2021-02-19T00:00:00"/>
    <s v="N"/>
    <m/>
    <m/>
    <x v="32"/>
    <s v=""/>
  </r>
  <r>
    <s v="DJ20187700024"/>
    <s v="user09"/>
    <d v="2021-02-05T00:00:00"/>
    <d v="2021-02-19T00:00:00"/>
    <d v="2021-02-19T00:00:00"/>
    <s v="N"/>
    <m/>
    <m/>
    <x v="33"/>
    <s v=""/>
  </r>
  <r>
    <s v="DJ20211300003"/>
    <s v="user08"/>
    <d v="2021-02-05T00:00:00"/>
    <d v="2021-02-19T00:00:00"/>
    <d v="2021-02-19T00:00:00"/>
    <s v="N"/>
    <m/>
    <m/>
    <x v="34"/>
    <s v=""/>
  </r>
  <r>
    <s v="DJ20210300022"/>
    <s v="user08"/>
    <d v="2021-02-05T00:00:00"/>
    <d v="2021-02-19T00:00:00"/>
    <d v="2021-02-19T00:00:00"/>
    <s v="N"/>
    <m/>
    <m/>
    <x v="35"/>
    <s v=""/>
  </r>
  <r>
    <s v="DJ20210300023"/>
    <s v="user08"/>
    <d v="2021-02-05T00:00:00"/>
    <d v="2021-02-19T00:00:00"/>
    <d v="2021-02-19T00:00:00"/>
    <s v="N"/>
    <m/>
    <m/>
    <x v="36"/>
    <s v=""/>
  </r>
  <r>
    <s v="DJ20199300003"/>
    <s v="user02"/>
    <d v="2021-02-10T00:00:00"/>
    <d v="2021-02-24T00:00:00"/>
    <d v="2021-02-24T00:00:00"/>
    <s v="N"/>
    <m/>
    <m/>
    <x v="15"/>
    <s v=""/>
  </r>
  <r>
    <s v="DJ20191300010"/>
    <s v="user07"/>
    <d v="2021-02-10T00:00:00"/>
    <d v="2021-02-24T00:00:00"/>
    <d v="2021-02-24T00:00:00"/>
    <s v="N"/>
    <m/>
    <m/>
    <x v="37"/>
    <s v=""/>
  </r>
  <r>
    <s v="DJ20190300047"/>
    <s v="user07"/>
    <d v="2021-02-10T00:00:00"/>
    <d v="2021-02-24T00:00:00"/>
    <d v="2021-02-24T00:00:00"/>
    <s v="N"/>
    <m/>
    <m/>
    <x v="38"/>
    <s v=""/>
  </r>
  <r>
    <s v="DJ20214500001"/>
    <s v="user10"/>
    <d v="2021-02-13T00:00:00"/>
    <d v="2021-02-27T00:00:00"/>
    <d v="2021-02-27T00:00:00"/>
    <s v="N"/>
    <m/>
    <m/>
    <x v="39"/>
    <s v=""/>
  </r>
  <r>
    <s v="DJ20210300038"/>
    <s v="user10"/>
    <d v="2021-02-13T00:00:00"/>
    <d v="2021-02-27T00:00:00"/>
    <d v="2021-02-27T00:00:00"/>
    <s v="N"/>
    <m/>
    <m/>
    <x v="40"/>
    <s v=""/>
  </r>
  <r>
    <s v="DJ20210300039"/>
    <s v="user10"/>
    <d v="2021-02-13T00:00:00"/>
    <d v="2021-02-27T00:00:00"/>
    <d v="2021-02-27T00:00:00"/>
    <s v="N"/>
    <m/>
    <m/>
    <x v="41"/>
    <s v=""/>
  </r>
  <r>
    <s v="DJ20214500002"/>
    <s v="user10"/>
    <d v="2021-02-13T00:00:00"/>
    <d v="2021-02-27T00:00:00"/>
    <d v="2021-02-27T00:00:00"/>
    <s v="N"/>
    <m/>
    <m/>
    <x v="42"/>
    <s v=""/>
  </r>
  <r>
    <s v="DJ20187400001"/>
    <s v="user09"/>
    <d v="2021-02-14T00:00:00"/>
    <d v="2021-02-28T00:00:00"/>
    <d v="2021-02-28T00:00:00"/>
    <s v="N"/>
    <m/>
    <m/>
    <x v="2"/>
    <s v=""/>
  </r>
  <r>
    <s v="DJ20210400002"/>
    <s v="user07"/>
    <d v="2021-02-14T00:00:00"/>
    <d v="2021-02-28T00:00:00"/>
    <d v="2021-02-28T00:00:00"/>
    <s v="N"/>
    <m/>
    <m/>
    <x v="5"/>
    <s v=""/>
  </r>
  <r>
    <s v="DJ20199300004"/>
    <s v="user04"/>
    <d v="2021-02-18T00:00:00"/>
    <d v="2021-03-04T00:00:00"/>
    <d v="2021-03-04T00:00:00"/>
    <s v="N"/>
    <m/>
    <m/>
    <x v="16"/>
    <s v=""/>
  </r>
  <r>
    <s v="DJ20180300001"/>
    <s v="user03"/>
    <d v="2021-02-24T00:00:00"/>
    <d v="2021-03-10T00:00:00"/>
    <d v="2021-03-10T00:00:00"/>
    <s v="N"/>
    <m/>
    <m/>
    <x v="3"/>
    <s v=""/>
  </r>
  <r>
    <s v="DJ20180400004"/>
    <s v="user02"/>
    <d v="2021-02-24T00:00:00"/>
    <d v="2021-03-10T00:00:00"/>
    <d v="2021-03-10T00:00:00"/>
    <s v="N"/>
    <m/>
    <m/>
    <x v="1"/>
    <s v=""/>
  </r>
  <r>
    <s v="DJ20187400002"/>
    <s v="user05"/>
    <d v="2021-02-24T00:00:00"/>
    <d v="2021-03-10T00:00:00"/>
    <d v="2021-03-10T00:00:00"/>
    <s v="N"/>
    <m/>
    <m/>
    <x v="6"/>
    <s v=""/>
  </r>
  <r>
    <s v="DJ20187700024"/>
    <s v="user08"/>
    <d v="2021-02-24T00:00:00"/>
    <d v="2021-03-10T00:00:00"/>
    <d v="2021-03-10T00:00:00"/>
    <s v="N"/>
    <m/>
    <m/>
    <x v="33"/>
    <s v=""/>
  </r>
  <r>
    <s v="DJ20190300048"/>
    <s v="user07"/>
    <d v="2021-02-24T00:00:00"/>
    <d v="2021-03-10T00:00:00"/>
    <d v="2021-03-10T00:00:00"/>
    <s v="N"/>
    <m/>
    <m/>
    <x v="43"/>
    <s v=""/>
  </r>
  <r>
    <s v="DJ20190300049"/>
    <s v="user07"/>
    <d v="2021-02-24T00:00:00"/>
    <d v="2021-03-10T00:00:00"/>
    <d v="2021-03-10T00:00:00"/>
    <s v="N"/>
    <m/>
    <m/>
    <x v="44"/>
    <s v=""/>
  </r>
  <r>
    <s v="DJ20190300050"/>
    <s v="user07"/>
    <d v="2021-02-24T00:00:00"/>
    <d v="2021-03-10T00:00:00"/>
    <d v="2021-03-10T00:00:00"/>
    <s v="N"/>
    <m/>
    <m/>
    <x v="45"/>
    <s v=""/>
  </r>
  <r>
    <s v="DJ20190300051"/>
    <s v="user07"/>
    <d v="2021-02-24T00:00:00"/>
    <d v="2021-03-10T00:00:00"/>
    <d v="2021-03-10T00:00:00"/>
    <s v="N"/>
    <m/>
    <m/>
    <x v="46"/>
    <s v=""/>
  </r>
  <r>
    <s v="DJ20197700002"/>
    <s v="user01"/>
    <d v="2021-02-25T00:00:00"/>
    <d v="2021-03-11T00:00:00"/>
    <d v="2021-03-11T00:00:00"/>
    <s v="N"/>
    <m/>
    <m/>
    <x v="47"/>
    <s v=""/>
  </r>
  <r>
    <s v="DJ20197700003"/>
    <s v="user01"/>
    <d v="2021-02-25T00:00:00"/>
    <d v="2021-03-11T00:00:00"/>
    <d v="2021-03-11T00:00:00"/>
    <s v="N"/>
    <m/>
    <m/>
    <x v="48"/>
    <s v=""/>
  </r>
  <r>
    <s v="DJ20197700016"/>
    <s v="user04"/>
    <d v="2021-02-28T00:00:00"/>
    <d v="2021-03-14T00:00:00"/>
    <d v="2021-03-14T00:00:00"/>
    <s v="N"/>
    <m/>
    <m/>
    <x v="14"/>
    <s v=""/>
  </r>
  <r>
    <s v="DJ20210400002"/>
    <s v="user06"/>
    <d v="2021-03-01T00:00:00"/>
    <d v="2021-03-15T00:00:00"/>
    <d v="2021-03-15T00:00:00"/>
    <s v="N"/>
    <m/>
    <m/>
    <x v="5"/>
    <s v=""/>
  </r>
  <r>
    <s v="DJ20187400001"/>
    <s v="user08"/>
    <d v="2021-03-04T00:00:00"/>
    <d v="2021-03-18T00:00:00"/>
    <d v="2021-03-18T00:00:00"/>
    <s v="N"/>
    <m/>
    <m/>
    <x v="2"/>
    <s v=""/>
  </r>
  <r>
    <s v="DJ20190400028"/>
    <s v="user04"/>
    <d v="2021-03-05T00:00:00"/>
    <d v="2021-03-19T00:00:00"/>
    <d v="2021-03-19T00:00:00"/>
    <s v="N"/>
    <m/>
    <m/>
    <x v="49"/>
    <s v=""/>
  </r>
  <r>
    <s v="DJ20190500015"/>
    <s v="user04"/>
    <d v="2021-03-05T00:00:00"/>
    <d v="2021-03-19T00:00:00"/>
    <d v="2021-03-19T00:00:00"/>
    <s v="N"/>
    <m/>
    <m/>
    <x v="50"/>
    <s v=""/>
  </r>
  <r>
    <s v="DJ20190500016"/>
    <s v="user04"/>
    <d v="2021-03-05T00:00:00"/>
    <d v="2021-03-19T00:00:00"/>
    <d v="2021-03-19T00:00:00"/>
    <s v="N"/>
    <m/>
    <m/>
    <x v="51"/>
    <s v=""/>
  </r>
  <r>
    <s v="DJ20199300003"/>
    <s v="user06"/>
    <d v="2021-03-05T00:00:00"/>
    <d v="2021-03-19T00:00:00"/>
    <d v="2021-03-19T00:00:00"/>
    <s v="N"/>
    <m/>
    <m/>
    <x v="15"/>
    <s v=""/>
  </r>
  <r>
    <s v="DJ20190400006"/>
    <s v="user06"/>
    <d v="2021-03-05T00:00:00"/>
    <d v="2021-03-19T00:00:00"/>
    <d v="2021-03-19T00:00:00"/>
    <s v="N"/>
    <m/>
    <m/>
    <x v="52"/>
    <s v=""/>
  </r>
  <r>
    <s v="DJ20199300004"/>
    <s v="user05"/>
    <d v="2021-03-06T00:00:00"/>
    <d v="2021-03-20T00:00:00"/>
    <d v="2021-03-20T00:00:00"/>
    <s v="N"/>
    <m/>
    <m/>
    <x v="16"/>
    <s v=""/>
  </r>
  <r>
    <s v="DJ20210300040"/>
    <s v="user10"/>
    <d v="2021-03-08T00:00:00"/>
    <d v="2021-03-22T00:00:00"/>
    <d v="2021-03-22T00:00:00"/>
    <s v="N"/>
    <m/>
    <m/>
    <x v="53"/>
    <s v=""/>
  </r>
  <r>
    <s v="DJ20211500001"/>
    <s v="user10"/>
    <d v="2021-03-08T00:00:00"/>
    <d v="2021-03-22T00:00:00"/>
    <d v="2021-03-22T00:00:00"/>
    <s v="N"/>
    <m/>
    <m/>
    <x v="54"/>
    <s v=""/>
  </r>
  <r>
    <s v="DJ20210300041"/>
    <s v="user10"/>
    <d v="2021-03-08T00:00:00"/>
    <d v="2021-03-22T00:00:00"/>
    <d v="2021-03-22T00:00:00"/>
    <s v="N"/>
    <m/>
    <m/>
    <x v="55"/>
    <s v=""/>
  </r>
  <r>
    <s v="DJ20187700024"/>
    <s v="user07"/>
    <d v="2021-03-12T00:00:00"/>
    <d v="2021-03-26T00:00:00"/>
    <d v="2021-03-26T00:00:00"/>
    <s v="N"/>
    <m/>
    <m/>
    <x v="33"/>
    <s v=""/>
  </r>
  <r>
    <s v="DJ20180300001"/>
    <s v="user04"/>
    <d v="2021-03-14T00:00:00"/>
    <d v="2021-03-28T00:00:00"/>
    <d v="2021-03-28T00:00:00"/>
    <s v="N"/>
    <m/>
    <m/>
    <x v="3"/>
    <s v=""/>
  </r>
  <r>
    <s v="DJ20187400002"/>
    <s v="user04"/>
    <d v="2021-03-14T00:00:00"/>
    <d v="2021-03-28T00:00:00"/>
    <d v="2021-03-28T00:00:00"/>
    <s v="N"/>
    <m/>
    <m/>
    <x v="6"/>
    <s v=""/>
  </r>
  <r>
    <s v="DJ20197700007"/>
    <s v="user01"/>
    <d v="2021-03-15T00:00:00"/>
    <d v="2021-03-29T00:00:00"/>
    <d v="2021-03-29T00:00:00"/>
    <s v="N"/>
    <m/>
    <m/>
    <x v="56"/>
    <s v=""/>
  </r>
  <r>
    <s v="DJ20197700008"/>
    <s v="user01"/>
    <d v="2021-03-15T00:00:00"/>
    <d v="2021-03-29T00:00:00"/>
    <d v="2021-03-29T00:00:00"/>
    <s v="N"/>
    <m/>
    <m/>
    <x v="57"/>
    <s v=""/>
  </r>
  <r>
    <s v="DJ20197700009"/>
    <s v="user01"/>
    <d v="2021-03-15T00:00:00"/>
    <d v="2021-03-29T00:00:00"/>
    <d v="2021-03-29T00:00:00"/>
    <s v="N"/>
    <m/>
    <m/>
    <x v="58"/>
    <s v=""/>
  </r>
  <r>
    <s v="DJ20197700010"/>
    <s v="user01"/>
    <d v="2021-03-15T00:00:00"/>
    <d v="2021-03-29T00:00:00"/>
    <d v="2021-03-29T00:00:00"/>
    <s v="N"/>
    <m/>
    <m/>
    <x v="59"/>
    <s v=""/>
  </r>
  <r>
    <s v="DJ20190300001"/>
    <s v="user04"/>
    <d v="2021-03-15T00:00:00"/>
    <d v="2021-03-29T00:00:00"/>
    <d v="2021-03-29T00:00:00"/>
    <s v="N"/>
    <m/>
    <m/>
    <x v="60"/>
    <s v=""/>
  </r>
  <r>
    <s v="DJ20190300002"/>
    <s v="user04"/>
    <d v="2021-03-15T00:00:00"/>
    <d v="2021-03-29T00:00:00"/>
    <d v="2021-03-29T00:00:00"/>
    <s v="N"/>
    <m/>
    <m/>
    <x v="61"/>
    <s v=""/>
  </r>
  <r>
    <s v="DJ20190300052"/>
    <s v="user07"/>
    <d v="2021-03-15T00:00:00"/>
    <d v="2021-03-29T00:00:00"/>
    <d v="2021-03-29T00:00:00"/>
    <s v="N"/>
    <m/>
    <m/>
    <x v="62"/>
    <s v=""/>
  </r>
  <r>
    <s v="DJ20194300005"/>
    <s v="user07"/>
    <d v="2021-03-15T00:00:00"/>
    <d v="2021-03-29T00:00:00"/>
    <d v="2021-03-29T00:00:00"/>
    <s v="N"/>
    <m/>
    <m/>
    <x v="63"/>
    <s v=""/>
  </r>
  <r>
    <s v="DJ20190300054"/>
    <s v="user07"/>
    <d v="2021-03-15T00:00:00"/>
    <d v="2021-03-29T00:00:00"/>
    <d v="2021-03-29T00:00:00"/>
    <s v="N"/>
    <m/>
    <m/>
    <x v="64"/>
    <s v=""/>
  </r>
  <r>
    <s v="DJ20190300055"/>
    <s v="user07"/>
    <d v="2021-03-15T00:00:00"/>
    <d v="2021-03-29T00:00:00"/>
    <d v="2021-03-29T00:00:00"/>
    <s v="N"/>
    <m/>
    <m/>
    <x v="65"/>
    <s v=""/>
  </r>
  <r>
    <s v="DJ20180400004"/>
    <s v="user01"/>
    <d v="2021-03-16T00:00:00"/>
    <d v="2021-03-30T00:00:00"/>
    <d v="2021-03-30T00:00:00"/>
    <s v="N"/>
    <m/>
    <m/>
    <x v="1"/>
    <s v=""/>
  </r>
  <r>
    <s v="DJ20210400002"/>
    <s v="user05"/>
    <d v="2021-03-17T00:00:00"/>
    <d v="2021-03-31T00:00:00"/>
    <d v="2021-03-31T00:00:00"/>
    <s v="N"/>
    <m/>
    <m/>
    <x v="5"/>
    <s v=""/>
  </r>
  <r>
    <s v="DJ20199300003"/>
    <s v="user03"/>
    <d v="2021-03-20T00:00:00"/>
    <d v="2021-04-03T00:00:00"/>
    <d v="2021-04-03T00:00:00"/>
    <s v="N"/>
    <m/>
    <m/>
    <x v="15"/>
    <s v=""/>
  </r>
  <r>
    <s v="DJ20187700001"/>
    <s v="user03"/>
    <d v="2021-03-20T00:00:00"/>
    <d v="2021-04-03T00:00:00"/>
    <d v="2021-04-03T00:00:00"/>
    <s v="N"/>
    <m/>
    <m/>
    <x v="4"/>
    <s v=""/>
  </r>
  <r>
    <s v="DJ20199300004"/>
    <s v="user06"/>
    <d v="2021-03-22T00:00:00"/>
    <d v="2021-04-05T00:00:00"/>
    <d v="2021-04-05T00:00:00"/>
    <s v="N"/>
    <m/>
    <m/>
    <x v="16"/>
    <s v=""/>
  </r>
  <r>
    <s v="DJ20197700011"/>
    <s v="user01"/>
    <d v="2021-03-28T00:00:00"/>
    <d v="2021-04-11T00:00:00"/>
    <d v="2021-04-11T00:00:00"/>
    <s v="N"/>
    <m/>
    <m/>
    <x v="66"/>
    <s v=""/>
  </r>
  <r>
    <s v="DJ20197700012"/>
    <s v="user01"/>
    <d v="2021-03-28T00:00:00"/>
    <d v="2021-04-11T00:00:00"/>
    <d v="2021-04-11T00:00:00"/>
    <s v="N"/>
    <m/>
    <m/>
    <x v="67"/>
    <s v=""/>
  </r>
  <r>
    <s v="DJ20194300001"/>
    <s v="user04"/>
    <d v="2021-03-30T00:00:00"/>
    <d v="2021-04-04T00:00:00"/>
    <d v="2021-04-04T00:00:00"/>
    <s v="N"/>
    <m/>
    <m/>
    <x v="68"/>
    <s v=""/>
  </r>
  <r>
    <s v="DJ20190300003"/>
    <s v="user04"/>
    <d v="2021-03-30T00:00:00"/>
    <d v="2021-04-04T00:00:00"/>
    <d v="2021-04-04T00:00:00"/>
    <s v="N"/>
    <m/>
    <m/>
    <x v="69"/>
    <s v=""/>
  </r>
  <r>
    <s v="DJ20191500001"/>
    <s v="user04"/>
    <d v="2021-03-30T00:00:00"/>
    <d v="2021-04-04T00:00:00"/>
    <d v="2021-04-04T00:00:00"/>
    <s v="N"/>
    <m/>
    <m/>
    <x v="70"/>
    <s v=""/>
  </r>
  <r>
    <s v="DJ20199300002"/>
    <s v="user04"/>
    <d v="2021-03-30T00:00:00"/>
    <d v="2021-04-04T00:00:00"/>
    <d v="2021-04-04T00:00:00"/>
    <s v="N"/>
    <m/>
    <m/>
    <x v="71"/>
    <s v=""/>
  </r>
  <r>
    <s v="DJ20190300004"/>
    <s v="user04"/>
    <d v="2021-03-30T00:00:00"/>
    <d v="2021-04-04T00:00:00"/>
    <d v="2021-04-04T00:00:00"/>
    <s v="N"/>
    <m/>
    <m/>
    <x v="72"/>
    <s v=""/>
  </r>
  <r>
    <s v="DJ20197700050"/>
    <s v="user02"/>
    <d v="2021-04-01T00:00:00"/>
    <d v="2021-04-15T00:00:00"/>
    <d v="2021-04-15T00:00:00"/>
    <s v="N"/>
    <m/>
    <m/>
    <x v="73"/>
    <s v=""/>
  </r>
  <r>
    <s v="DJ20190400009"/>
    <s v="user02"/>
    <d v="2021-04-01T00:00:00"/>
    <d v="2021-04-15T00:00:00"/>
    <d v="2021-04-15T00:00:00"/>
    <s v="N"/>
    <m/>
    <m/>
    <x v="74"/>
    <s v=""/>
  </r>
  <r>
    <s v="DJ20190500017"/>
    <s v="user02"/>
    <d v="2021-04-01T00:00:00"/>
    <d v="2021-04-15T00:00:00"/>
    <d v="2021-04-15T00:00:00"/>
    <s v="N"/>
    <m/>
    <m/>
    <x v="75"/>
    <s v=""/>
  </r>
  <r>
    <s v="DJ20187400001"/>
    <s v="user07"/>
    <d v="2021-04-01T00:00:00"/>
    <d v="2021-04-15T00:00:00"/>
    <d v="2021-04-15T00:00:00"/>
    <s v="N"/>
    <m/>
    <m/>
    <x v="2"/>
    <s v=""/>
  </r>
  <r>
    <s v="DJ20190300056"/>
    <s v="user07"/>
    <d v="2021-04-01T00:00:00"/>
    <d v="2021-04-15T00:00:00"/>
    <d v="2021-04-15T00:00:00"/>
    <s v="N"/>
    <m/>
    <m/>
    <x v="76"/>
    <s v=""/>
  </r>
  <r>
    <s v="DJ20191300011"/>
    <s v="user07"/>
    <d v="2021-04-01T00:00:00"/>
    <d v="2021-04-15T00:00:00"/>
    <d v="2021-04-15T00:00:00"/>
    <s v="N"/>
    <m/>
    <m/>
    <x v="77"/>
    <s v=""/>
  </r>
  <r>
    <s v="DJ20190300057"/>
    <s v="user07"/>
    <d v="2021-04-01T00:00:00"/>
    <d v="2021-04-15T00:00:00"/>
    <d v="2021-04-15T00:00:00"/>
    <s v="N"/>
    <m/>
    <m/>
    <x v="78"/>
    <s v=""/>
  </r>
  <r>
    <s v="DJ20190400016"/>
    <s v="user07"/>
    <d v="2021-04-01T00:00:00"/>
    <d v="2021-04-15T00:00:00"/>
    <d v="2021-04-15T00:00:00"/>
    <s v="N"/>
    <m/>
    <m/>
    <x v="79"/>
    <s v=""/>
  </r>
  <r>
    <s v="DJ20187400001"/>
    <s v="user06"/>
    <d v="2021-04-05T00:00:00"/>
    <d v="2021-04-19T00:00:00"/>
    <d v="2021-04-19T00:00:00"/>
    <s v="N"/>
    <m/>
    <m/>
    <x v="2"/>
    <s v=""/>
  </r>
  <r>
    <s v="DJ20187700024"/>
    <s v="user06"/>
    <d v="2021-04-05T00:00:00"/>
    <d v="2021-04-19T00:00:00"/>
    <d v="2021-04-19T00:00:00"/>
    <s v="N"/>
    <m/>
    <m/>
    <x v="33"/>
    <s v=""/>
  </r>
  <r>
    <s v="DJ20190300030"/>
    <s v="user06"/>
    <d v="2021-04-05T00:00:00"/>
    <d v="2021-04-19T00:00:00"/>
    <d v="2021-04-19T00:00:00"/>
    <s v="N"/>
    <m/>
    <m/>
    <x v="80"/>
    <s v=""/>
  </r>
  <r>
    <s v="DJ20190300031"/>
    <s v="user06"/>
    <d v="2021-04-05T00:00:00"/>
    <d v="2021-04-19T00:00:00"/>
    <d v="2021-04-19T00:00:00"/>
    <s v="N"/>
    <m/>
    <m/>
    <x v="81"/>
    <s v=""/>
  </r>
  <r>
    <s v="DJ20190300032"/>
    <s v="user06"/>
    <d v="2021-04-05T00:00:00"/>
    <d v="2021-04-19T00:00:00"/>
    <d v="2021-04-19T00:00:00"/>
    <s v="N"/>
    <m/>
    <m/>
    <x v="82"/>
    <s v=""/>
  </r>
  <r>
    <s v="DJ20210400002"/>
    <s v="user04"/>
    <d v="2021-04-07T00:00:00"/>
    <d v="2021-04-15T00:00:00"/>
    <d v="2021-04-15T00:00:00"/>
    <s v="N"/>
    <m/>
    <m/>
    <x v="5"/>
    <s v=""/>
  </r>
  <r>
    <s v="DJ20187700001"/>
    <s v="user04"/>
    <d v="2021-04-08T00:00:00"/>
    <d v="2021-04-19T00:00:00"/>
    <d v="2021-04-19T00:00:00"/>
    <s v="N"/>
    <m/>
    <m/>
    <x v="4"/>
    <s v=""/>
  </r>
  <r>
    <s v="DJ20187400002"/>
    <s v="user03"/>
    <d v="2021-04-10T00:00:00"/>
    <d v="2021-04-24T00:00:00"/>
    <d v="2021-04-24T00:00:00"/>
    <s v="N"/>
    <m/>
    <m/>
    <x v="6"/>
    <s v=""/>
  </r>
  <r>
    <s v="DJ20190300005"/>
    <s v="user04"/>
    <d v="2021-04-10T00:00:00"/>
    <d v="2021-04-24T00:00:00"/>
    <d v="2021-04-24T00:00:00"/>
    <s v="N"/>
    <m/>
    <m/>
    <x v="83"/>
    <s v=""/>
  </r>
  <r>
    <s v="DJ20190300006"/>
    <s v="user04"/>
    <d v="2021-04-10T00:00:00"/>
    <d v="2021-04-24T00:00:00"/>
    <d v="2021-04-24T00:00:00"/>
    <s v="N"/>
    <m/>
    <m/>
    <x v="84"/>
    <s v=""/>
  </r>
  <r>
    <s v="DJ20190400002"/>
    <s v="user04"/>
    <d v="2021-04-10T00:00:00"/>
    <d v="2021-04-24T00:00:00"/>
    <d v="2021-04-24T00:00:00"/>
    <s v="N"/>
    <m/>
    <m/>
    <x v="85"/>
    <s v=""/>
  </r>
  <r>
    <s v="DJ20191300001"/>
    <s v="user05"/>
    <d v="2021-04-12T00:00:00"/>
    <d v="2021-04-26T00:00:00"/>
    <d v="2021-04-26T00:00:00"/>
    <s v="N"/>
    <m/>
    <m/>
    <x v="86"/>
    <s v=""/>
  </r>
  <r>
    <s v="DJ20190300017"/>
    <s v="user05"/>
    <d v="2021-04-12T00:00:00"/>
    <d v="2021-04-26T00:00:00"/>
    <d v="2021-04-26T00:00:00"/>
    <s v="N"/>
    <m/>
    <m/>
    <x v="87"/>
    <s v=""/>
  </r>
  <r>
    <s v="DJ20191400001"/>
    <s v="user05"/>
    <d v="2021-04-12T00:00:00"/>
    <d v="2021-04-26T00:00:00"/>
    <d v="2021-04-26T00:00:00"/>
    <s v="N"/>
    <m/>
    <m/>
    <x v="88"/>
    <s v=""/>
  </r>
  <r>
    <s v="DJ20180300001"/>
    <s v="user05"/>
    <d v="2021-04-15T00:00:00"/>
    <d v="2021-04-29T00:00:00"/>
    <d v="2021-04-29T00:00:00"/>
    <s v="N"/>
    <m/>
    <m/>
    <x v="3"/>
    <s v=""/>
  </r>
  <r>
    <s v="DJ20197700016"/>
    <s v="user01"/>
    <d v="2021-04-15T00:00:00"/>
    <d v="2021-04-29T00:00:00"/>
    <d v="2021-04-29T00:00:00"/>
    <s v="N"/>
    <m/>
    <m/>
    <x v="14"/>
    <s v=""/>
  </r>
  <r>
    <s v="DJ20197700015"/>
    <s v="user01"/>
    <d v="2021-04-15T00:00:00"/>
    <d v="2021-04-29T00:00:00"/>
    <d v="2021-04-29T00:00:00"/>
    <s v="N"/>
    <m/>
    <m/>
    <x v="89"/>
    <s v=""/>
  </r>
  <r>
    <s v="DJ20197700017"/>
    <s v="user01"/>
    <d v="2021-04-15T00:00:00"/>
    <d v="2021-04-29T00:00:00"/>
    <d v="2021-04-29T00:00:00"/>
    <s v="N"/>
    <m/>
    <m/>
    <x v="90"/>
    <s v=""/>
  </r>
  <r>
    <s v="DJ20197700018"/>
    <s v="user01"/>
    <d v="2021-04-15T00:00:00"/>
    <d v="2021-04-29T00:00:00"/>
    <d v="2021-04-29T00:00:00"/>
    <s v="N"/>
    <m/>
    <m/>
    <x v="91"/>
    <s v=""/>
  </r>
  <r>
    <s v="DJ20190300061"/>
    <s v="user07"/>
    <d v="2021-04-15T00:00:00"/>
    <d v="2021-04-29T00:00:00"/>
    <d v="2021-04-29T00:00:00"/>
    <s v="N"/>
    <m/>
    <m/>
    <x v="92"/>
    <s v=""/>
  </r>
  <r>
    <s v="DJ20190300062"/>
    <s v="user07"/>
    <d v="2021-04-15T00:00:00"/>
    <d v="2021-04-29T00:00:00"/>
    <d v="2021-04-29T00:00:00"/>
    <s v="N"/>
    <m/>
    <m/>
    <x v="93"/>
    <s v=""/>
  </r>
  <r>
    <s v="DJ20191300013"/>
    <s v="user07"/>
    <d v="2021-04-15T00:00:00"/>
    <d v="2021-04-29T00:00:00"/>
    <d v="2021-04-29T00:00:00"/>
    <s v="N"/>
    <m/>
    <m/>
    <x v="94"/>
    <s v=""/>
  </r>
  <r>
    <s v="DJ20190300063"/>
    <s v="user07"/>
    <d v="2021-04-15T00:00:00"/>
    <d v="2021-04-29T00:00:00"/>
    <d v="2021-04-29T00:00:00"/>
    <s v="N"/>
    <m/>
    <m/>
    <x v="95"/>
    <s v=""/>
  </r>
  <r>
    <s v="DJ20199300004"/>
    <s v="user07"/>
    <d v="2021-04-15T00:00:00"/>
    <d v="2021-04-29T00:00:00"/>
    <d v="2021-04-29T00:00:00"/>
    <s v="N"/>
    <m/>
    <m/>
    <x v="16"/>
    <s v=""/>
  </r>
  <r>
    <s v="DJ20210400002"/>
    <s v="user03"/>
    <d v="2021-04-17T00:00:00"/>
    <d v="2021-05-01T00:00:00"/>
    <d v="2021-05-01T00:00:00"/>
    <s v="N"/>
    <m/>
    <m/>
    <x v="5"/>
    <s v=""/>
  </r>
  <r>
    <s v="DJ20210500005"/>
    <s v="user10"/>
    <d v="2021-04-17T00:00:00"/>
    <d v="2021-05-01T00:00:00"/>
    <d v="2021-05-01T00:00:00"/>
    <s v="N"/>
    <m/>
    <m/>
    <x v="96"/>
    <s v=""/>
  </r>
  <r>
    <s v="DJ20210500006"/>
    <s v="user10"/>
    <d v="2021-04-17T00:00:00"/>
    <d v="2021-05-01T00:00:00"/>
    <d v="2021-05-01T00:00:00"/>
    <s v="N"/>
    <m/>
    <m/>
    <x v="97"/>
    <s v=""/>
  </r>
  <r>
    <s v="DJ20190500002"/>
    <s v="user04"/>
    <d v="2021-04-20T00:00:00"/>
    <d v="2021-04-24T00:00:00"/>
    <d v="2021-04-24T00:00:00"/>
    <s v="N"/>
    <m/>
    <m/>
    <x v="98"/>
    <s v=""/>
  </r>
  <r>
    <s v="DJ20190300007"/>
    <s v="user04"/>
    <d v="2021-04-20T00:00:00"/>
    <d v="2021-04-24T00:00:00"/>
    <d v="2021-04-24T00:00:00"/>
    <s v="N"/>
    <m/>
    <m/>
    <x v="99"/>
    <s v=""/>
  </r>
  <r>
    <s v="DJ20187400001"/>
    <s v="user05"/>
    <d v="2021-04-24T00:00:00"/>
    <d v="2021-05-08T00:00:00"/>
    <d v="2021-05-08T00:00:00"/>
    <s v="N"/>
    <m/>
    <m/>
    <x v="2"/>
    <s v=""/>
  </r>
  <r>
    <s v="DJ20187700001"/>
    <s v="user05"/>
    <d v="2021-04-24T00:00:00"/>
    <d v="2021-05-08T00:00:00"/>
    <d v="2021-05-08T00:00:00"/>
    <s v="N"/>
    <m/>
    <m/>
    <x v="4"/>
    <s v=""/>
  </r>
  <r>
    <s v="DJ20199300003"/>
    <s v="user04"/>
    <d v="2021-04-25T00:00:00"/>
    <d v="2021-05-08T00:00:00"/>
    <d v="2021-05-08T00:00:00"/>
    <s v="N"/>
    <m/>
    <m/>
    <x v="15"/>
    <s v=""/>
  </r>
  <r>
    <s v="DJ20199300004"/>
    <s v="user08"/>
    <d v="2021-04-26T00:00:00"/>
    <d v="2021-05-10T00:00:00"/>
    <d v="2021-05-10T00:00:00"/>
    <s v="N"/>
    <m/>
    <m/>
    <x v="16"/>
    <s v=""/>
  </r>
  <r>
    <s v="DJ20197700019"/>
    <s v="user01"/>
    <d v="2021-04-28T00:00:00"/>
    <d v="2021-05-12T00:00:00"/>
    <d v="2021-05-12T00:00:00"/>
    <s v="N"/>
    <m/>
    <m/>
    <x v="100"/>
    <s v=""/>
  </r>
  <r>
    <s v="DJ20197700020"/>
    <s v="user01"/>
    <d v="2021-04-30T00:00:00"/>
    <d v="2021-05-12T00:00:00"/>
    <d v="2021-05-12T00:00:00"/>
    <s v="N"/>
    <m/>
    <m/>
    <x v="101"/>
    <s v=""/>
  </r>
  <r>
    <s v="DJ20187400002"/>
    <s v="user02"/>
    <d v="2021-05-01T00:00:00"/>
    <d v="2021-05-15T00:00:00"/>
    <d v="2021-05-15T00:00:00"/>
    <s v="N"/>
    <m/>
    <m/>
    <x v="6"/>
    <s v=""/>
  </r>
  <r>
    <s v="DJ20191300014"/>
    <s v="user07"/>
    <d v="2021-05-01T00:00:00"/>
    <d v="2021-05-15T00:00:00"/>
    <d v="2021-05-15T00:00:00"/>
    <s v="N"/>
    <m/>
    <m/>
    <x v="102"/>
    <s v=""/>
  </r>
  <r>
    <s v="DJ20190300064"/>
    <s v="user07"/>
    <d v="2021-05-01T00:00:00"/>
    <d v="2021-05-15T00:00:00"/>
    <d v="2021-05-15T00:00:00"/>
    <s v="N"/>
    <m/>
    <m/>
    <x v="103"/>
    <s v=""/>
  </r>
  <r>
    <s v="DJ20191300015"/>
    <s v="user07"/>
    <d v="2021-05-01T00:00:00"/>
    <d v="2021-05-15T00:00:00"/>
    <d v="2021-05-15T00:00:00"/>
    <s v="N"/>
    <m/>
    <m/>
    <x v="104"/>
    <s v=""/>
  </r>
  <r>
    <s v="DJ20190300065"/>
    <s v="user07"/>
    <d v="2021-05-01T00:00:00"/>
    <d v="2021-05-15T00:00:00"/>
    <d v="2021-05-15T00:00:00"/>
    <s v="N"/>
    <m/>
    <m/>
    <x v="105"/>
    <s v=""/>
  </r>
  <r>
    <s v="DJ20191500005"/>
    <s v="user07"/>
    <d v="2021-05-01T00:00:00"/>
    <d v="2021-05-15T00:00:00"/>
    <d v="2021-05-15T00:00:00"/>
    <s v="N"/>
    <m/>
    <m/>
    <x v="106"/>
    <s v=""/>
  </r>
  <r>
    <s v="DJ20210400002"/>
    <s v="user02"/>
    <d v="2021-05-04T00:00:00"/>
    <d v="2021-05-18T00:00:00"/>
    <d v="2021-05-18T00:00:00"/>
    <s v="N"/>
    <m/>
    <m/>
    <x v="5"/>
    <s v=""/>
  </r>
  <r>
    <s v="DJ20197700022"/>
    <s v="user01"/>
    <d v="2021-05-04T00:00:00"/>
    <d v="2021-05-18T00:00:00"/>
    <d v="2021-05-18T00:00:00"/>
    <s v="N"/>
    <m/>
    <m/>
    <x v="107"/>
    <s v=""/>
  </r>
  <r>
    <s v="DJ20197700023"/>
    <s v="user01"/>
    <d v="2021-05-04T00:00:00"/>
    <d v="2021-05-18T00:00:00"/>
    <d v="2021-05-18T00:00:00"/>
    <s v="N"/>
    <m/>
    <m/>
    <x v="108"/>
    <s v=""/>
  </r>
  <r>
    <s v="DJ20197700024"/>
    <s v="user01"/>
    <d v="2021-05-04T00:00:00"/>
    <d v="2021-05-18T00:00:00"/>
    <d v="2021-05-18T00:00:00"/>
    <s v="N"/>
    <m/>
    <m/>
    <x v="109"/>
    <s v=""/>
  </r>
  <r>
    <s v="DJ20211300002"/>
    <s v="user08"/>
    <d v="2021-05-04T00:00:00"/>
    <d v="2021-05-18T00:00:00"/>
    <d v="2021-05-18T00:00:00"/>
    <s v="N"/>
    <m/>
    <m/>
    <x v="110"/>
    <s v=""/>
  </r>
  <r>
    <s v="DJ20210500001"/>
    <s v="user08"/>
    <d v="2021-05-04T00:00:00"/>
    <d v="2021-05-18T00:00:00"/>
    <d v="2021-05-18T00:00:00"/>
    <s v="N"/>
    <m/>
    <m/>
    <x v="111"/>
    <s v=""/>
  </r>
  <r>
    <s v="DJ20210300021"/>
    <s v="user08"/>
    <d v="2021-05-04T00:00:00"/>
    <d v="2021-05-18T00:00:00"/>
    <d v="2021-05-18T00:00:00"/>
    <s v="N"/>
    <m/>
    <m/>
    <x v="112"/>
    <s v=""/>
  </r>
  <r>
    <s v="DJ20210300003"/>
    <s v="user10"/>
    <d v="2021-05-10T00:00:00"/>
    <d v="2021-05-24T00:00:00"/>
    <d v="2021-05-24T00:00:00"/>
    <s v="N"/>
    <m/>
    <m/>
    <x v="113"/>
    <s v=""/>
  </r>
  <r>
    <s v="DJ20210300001"/>
    <s v="user10"/>
    <d v="2021-05-10T00:00:00"/>
    <d v="2021-05-24T00:00:00"/>
    <d v="2021-05-24T00:00:00"/>
    <s v="N"/>
    <m/>
    <m/>
    <x v="114"/>
    <s v=""/>
  </r>
  <r>
    <s v="DJ20210300027"/>
    <s v="user10"/>
    <d v="2021-05-10T00:00:00"/>
    <d v="2021-05-24T00:00:00"/>
    <d v="2021-05-24T00:00:00"/>
    <s v="N"/>
    <m/>
    <m/>
    <x v="115"/>
    <s v=""/>
  </r>
  <r>
    <s v="DJ20199300004"/>
    <s v="user01"/>
    <d v="2021-05-12T00:00:00"/>
    <d v="2021-05-22T00:00:00"/>
    <d v="2021-05-22T00:00:00"/>
    <s v="N"/>
    <m/>
    <m/>
    <x v="16"/>
    <s v=""/>
  </r>
  <r>
    <s v="DJ20191500002"/>
    <s v="user05"/>
    <d v="2021-05-12T00:00:00"/>
    <d v="2021-05-26T00:00:00"/>
    <d v="2021-05-26T00:00:00"/>
    <s v="N"/>
    <m/>
    <m/>
    <x v="116"/>
    <s v=""/>
  </r>
  <r>
    <s v="DJ20190300014"/>
    <s v="user05"/>
    <d v="2021-05-12T00:00:00"/>
    <d v="2021-05-26T00:00:00"/>
    <d v="2021-05-26T00:00:00"/>
    <s v="N"/>
    <m/>
    <m/>
    <x v="117"/>
    <s v=""/>
  </r>
  <r>
    <s v="DJ20180400004"/>
    <s v="user10"/>
    <d v="2021-05-12T00:00:00"/>
    <d v="2021-05-26T00:00:00"/>
    <d v="2021-05-26T00:00:00"/>
    <s v="N"/>
    <m/>
    <m/>
    <x v="1"/>
    <s v=""/>
  </r>
  <r>
    <s v="DJ20187400001"/>
    <s v="user04"/>
    <d v="2021-05-14T00:00:00"/>
    <d v="2021-05-28T00:00:00"/>
    <d v="2021-05-28T00:00:00"/>
    <s v="N"/>
    <m/>
    <m/>
    <x v="2"/>
    <s v=""/>
  </r>
  <r>
    <s v="DJ20191300006"/>
    <s v="user06"/>
    <d v="2021-05-14T00:00:00"/>
    <d v="2021-05-28T00:00:00"/>
    <d v="2021-05-28T00:00:00"/>
    <s v="N"/>
    <m/>
    <m/>
    <x v="118"/>
    <s v=""/>
  </r>
  <r>
    <s v="DJ20187700001"/>
    <s v="user06"/>
    <d v="2021-05-14T00:00:00"/>
    <d v="2021-05-28T00:00:00"/>
    <d v="2021-05-28T00:00:00"/>
    <s v="N"/>
    <m/>
    <m/>
    <x v="4"/>
    <s v=""/>
  </r>
  <r>
    <s v="DJ20190300058"/>
    <s v="user07"/>
    <d v="2021-05-16T00:00:00"/>
    <d v="2021-05-30T00:00:00"/>
    <d v="2021-05-30T00:00:00"/>
    <s v="N"/>
    <m/>
    <m/>
    <x v="119"/>
    <s v=""/>
  </r>
  <r>
    <s v="DJ20194300006"/>
    <s v="user07"/>
    <d v="2021-05-16T00:00:00"/>
    <d v="2021-05-30T00:00:00"/>
    <d v="2021-05-30T00:00:00"/>
    <s v="N"/>
    <m/>
    <m/>
    <x v="120"/>
    <s v=""/>
  </r>
  <r>
    <s v="DJ20190300059"/>
    <s v="user07"/>
    <d v="2021-05-16T00:00:00"/>
    <d v="2021-05-30T00:00:00"/>
    <d v="2021-05-30T00:00:00"/>
    <s v="N"/>
    <m/>
    <m/>
    <x v="121"/>
    <s v=""/>
  </r>
  <r>
    <s v="DJ20191300012"/>
    <s v="user07"/>
    <d v="2021-05-16T00:00:00"/>
    <d v="2021-05-30T00:00:00"/>
    <d v="2021-05-30T00:00:00"/>
    <s v="N"/>
    <m/>
    <m/>
    <x v="122"/>
    <s v=""/>
  </r>
  <r>
    <s v="DJ20199300004"/>
    <s v="user07"/>
    <d v="2021-05-16T00:00:00"/>
    <d v="2021-05-30T00:00:00"/>
    <d v="2021-05-30T00:00:00"/>
    <s v="N"/>
    <m/>
    <m/>
    <x v="16"/>
    <s v=""/>
  </r>
  <r>
    <s v="DJ20187400002"/>
    <s v="user01"/>
    <d v="2021-05-18T00:00:00"/>
    <d v="2021-06-01T00:00:00"/>
    <d v="2021-06-01T00:00:00"/>
    <s v="N"/>
    <m/>
    <m/>
    <x v="6"/>
    <s v=""/>
  </r>
  <r>
    <s v="DJ20210400002"/>
    <s v="user01"/>
    <d v="2021-05-20T00:00:00"/>
    <d v="2021-06-03T00:00:00"/>
    <d v="2021-06-03T00:00:00"/>
    <s v="N"/>
    <m/>
    <m/>
    <x v="5"/>
    <s v=""/>
  </r>
  <r>
    <s v="DJ20197700027"/>
    <s v="user01"/>
    <d v="2021-05-20T00:00:00"/>
    <d v="2021-06-03T00:00:00"/>
    <d v="2021-06-03T00:00:00"/>
    <s v="N"/>
    <m/>
    <m/>
    <x v="123"/>
    <s v=""/>
  </r>
  <r>
    <s v="DJ20197700030"/>
    <s v="user01"/>
    <d v="2021-05-20T00:00:00"/>
    <d v="2021-06-03T00:00:00"/>
    <d v="2021-06-03T00:00:00"/>
    <s v="N"/>
    <m/>
    <m/>
    <x v="124"/>
    <s v=""/>
  </r>
  <r>
    <s v="DJ20199300003"/>
    <s v="user05"/>
    <d v="2021-05-20T00:00:00"/>
    <d v="2021-06-03T00:00:00"/>
    <d v="2021-06-03T00:00:00"/>
    <s v="N"/>
    <m/>
    <m/>
    <x v="15"/>
    <s v=""/>
  </r>
  <r>
    <s v="DJ20191300007"/>
    <s v="user06"/>
    <d v="2021-05-20T00:00:00"/>
    <d v="2021-06-03T00:00:00"/>
    <d v="2021-06-03T00:00:00"/>
    <s v="N"/>
    <m/>
    <m/>
    <x v="125"/>
    <s v=""/>
  </r>
  <r>
    <s v="DJ20190300033"/>
    <s v="user06"/>
    <d v="2021-05-20T00:00:00"/>
    <d v="2021-06-03T00:00:00"/>
    <d v="2021-06-03T00:00:00"/>
    <s v="N"/>
    <m/>
    <m/>
    <x v="126"/>
    <s v=""/>
  </r>
  <r>
    <s v="DJ20190300034"/>
    <s v="user06"/>
    <d v="2021-05-20T00:00:00"/>
    <d v="2021-06-03T00:00:00"/>
    <d v="2021-06-03T00:00:00"/>
    <s v="N"/>
    <m/>
    <m/>
    <x v="127"/>
    <s v=""/>
  </r>
  <r>
    <s v="DJ20197700047"/>
    <s v="user02"/>
    <d v="2021-05-21T00:00:00"/>
    <d v="2021-06-04T00:00:00"/>
    <d v="2021-06-04T00:00:00"/>
    <s v="N"/>
    <m/>
    <m/>
    <x v="128"/>
    <s v=""/>
  </r>
  <r>
    <s v="DJ20197700048"/>
    <s v="user02"/>
    <d v="2021-05-21T00:00:00"/>
    <d v="2021-06-04T00:00:00"/>
    <d v="2021-06-04T00:00:00"/>
    <s v="N"/>
    <m/>
    <m/>
    <x v="129"/>
    <s v=""/>
  </r>
  <r>
    <s v="DJ20197700049"/>
    <s v="user02"/>
    <d v="2021-05-21T00:00:00"/>
    <d v="2021-06-04T00:00:00"/>
    <d v="2021-06-04T00:00:00"/>
    <s v="N"/>
    <m/>
    <m/>
    <x v="130"/>
    <s v=""/>
  </r>
  <r>
    <s v="DJ20187700024"/>
    <s v="user05"/>
    <d v="2021-05-24T00:00:00"/>
    <d v="2021-06-07T00:00:00"/>
    <d v="2021-06-07T00:00:00"/>
    <s v="N"/>
    <m/>
    <m/>
    <x v="33"/>
    <s v=""/>
  </r>
  <r>
    <s v="DJ20210500007"/>
    <s v="user10"/>
    <d v="2021-05-28T00:00:00"/>
    <d v="2021-06-11T00:00:00"/>
    <d v="2021-06-11T00:00:00"/>
    <s v="N"/>
    <m/>
    <m/>
    <x v="131"/>
    <s v=""/>
  </r>
  <r>
    <s v="DJ20210300006"/>
    <s v="user10"/>
    <d v="2021-05-28T00:00:00"/>
    <d v="2021-06-11T00:00:00"/>
    <d v="2021-06-11T00:00:00"/>
    <s v="N"/>
    <m/>
    <m/>
    <x v="132"/>
    <s v=""/>
  </r>
  <r>
    <s v="DJ20210300015"/>
    <s v="user10"/>
    <d v="2021-05-28T00:00:00"/>
    <d v="2021-06-11T00:00:00"/>
    <d v="2021-06-11T00:00:00"/>
    <s v="N"/>
    <m/>
    <m/>
    <x v="133"/>
    <s v=""/>
  </r>
  <r>
    <s v="DJ20210300012"/>
    <s v="user10"/>
    <d v="2021-05-28T00:00:00"/>
    <d v="2021-06-11T00:00:00"/>
    <d v="2021-06-11T00:00:00"/>
    <s v="N"/>
    <m/>
    <m/>
    <x v="134"/>
    <s v=""/>
  </r>
  <r>
    <s v="DJ20210300009"/>
    <s v="user10"/>
    <d v="2021-05-28T00:00:00"/>
    <d v="2021-06-11T00:00:00"/>
    <d v="2021-06-11T00:00:00"/>
    <s v="N"/>
    <m/>
    <m/>
    <x v="0"/>
    <s v=""/>
  </r>
  <r>
    <s v="DJ20190300010"/>
    <s v="user04"/>
    <d v="2021-05-29T00:00:00"/>
    <d v="2021-06-11T00:00:00"/>
    <d v="2021-06-11T00:00:00"/>
    <s v="N"/>
    <m/>
    <m/>
    <x v="135"/>
    <s v=""/>
  </r>
  <r>
    <s v="DJ20190500003"/>
    <s v="user04"/>
    <d v="2021-05-29T00:00:00"/>
    <d v="2021-06-11T00:00:00"/>
    <d v="2021-06-11T00:00:00"/>
    <s v="N"/>
    <m/>
    <m/>
    <x v="136"/>
    <s v=""/>
  </r>
  <r>
    <s v="DJ20199300004"/>
    <s v="user02"/>
    <d v="2021-06-01T00:00:00"/>
    <d v="2021-06-09T00:00:00"/>
    <d v="2021-06-09T00:00:00"/>
    <s v="N"/>
    <m/>
    <m/>
    <x v="16"/>
    <s v=""/>
  </r>
  <r>
    <s v="DJ20187400001"/>
    <s v="user03"/>
    <d v="2021-06-01T00:00:00"/>
    <d v="2021-06-15T00:00:00"/>
    <d v="2021-06-15T00:00:00"/>
    <s v="N"/>
    <m/>
    <m/>
    <x v="2"/>
    <s v=""/>
  </r>
  <r>
    <s v="DJ20197700016"/>
    <s v="user03"/>
    <d v="2021-06-01T00:00:00"/>
    <d v="2021-06-15T00:00:00"/>
    <d v="2021-06-15T00:00:00"/>
    <s v="N"/>
    <m/>
    <m/>
    <x v="14"/>
    <s v=""/>
  </r>
  <r>
    <s v="DJ20197300002"/>
    <s v="user07"/>
    <d v="2021-06-01T00:00:00"/>
    <d v="2021-06-15T00:00:00"/>
    <d v="2021-06-15T00:00:00"/>
    <s v="N"/>
    <m/>
    <m/>
    <x v="137"/>
    <s v=""/>
  </r>
  <r>
    <s v="DJ20190300066"/>
    <s v="user07"/>
    <d v="2021-06-01T00:00:00"/>
    <d v="2021-06-15T00:00:00"/>
    <d v="2021-06-15T00:00:00"/>
    <s v="N"/>
    <m/>
    <m/>
    <x v="138"/>
    <s v=""/>
  </r>
  <r>
    <s v="DJ20187700001"/>
    <s v="user07"/>
    <d v="2021-06-01T00:00:00"/>
    <d v="2021-06-15T00:00:00"/>
    <d v="2021-06-15T00:00:00"/>
    <s v="N"/>
    <m/>
    <m/>
    <x v="4"/>
    <s v=""/>
  </r>
  <r>
    <s v="DJ20190300067"/>
    <s v="user07"/>
    <d v="2021-06-01T00:00:00"/>
    <d v="2021-06-15T00:00:00"/>
    <d v="2021-06-15T00:00:00"/>
    <s v="N"/>
    <m/>
    <m/>
    <x v="139"/>
    <s v=""/>
  </r>
  <r>
    <s v="DJ20190400017"/>
    <s v="user07"/>
    <d v="2021-06-01T00:00:00"/>
    <d v="2021-06-15T00:00:00"/>
    <d v="2021-06-15T00:00:00"/>
    <s v="N"/>
    <m/>
    <m/>
    <x v="140"/>
    <s v=""/>
  </r>
  <r>
    <s v="DJ20197700029"/>
    <s v="user01"/>
    <d v="2021-06-05T00:00:00"/>
    <d v="2021-06-12T00:00:00"/>
    <d v="2021-06-12T00:00:00"/>
    <s v="N"/>
    <m/>
    <m/>
    <x v="141"/>
    <s v=""/>
  </r>
  <r>
    <s v="DJ20197700028"/>
    <s v="user01"/>
    <d v="2021-06-05T00:00:00"/>
    <d v="2021-06-12T00:00:00"/>
    <d v="2021-06-12T00:00:00"/>
    <s v="N"/>
    <m/>
    <m/>
    <x v="142"/>
    <s v=""/>
  </r>
  <r>
    <s v="DJ20194300002"/>
    <s v="user04"/>
    <d v="2021-06-05T00:00:00"/>
    <d v="2021-06-19T00:00:00"/>
    <d v="2021-06-19T00:00:00"/>
    <s v="N"/>
    <m/>
    <m/>
    <x v="143"/>
    <s v=""/>
  </r>
  <r>
    <s v="DJ20197300001"/>
    <s v="user04"/>
    <d v="2021-06-05T00:00:00"/>
    <d v="2021-06-19T00:00:00"/>
    <d v="2021-06-19T00:00:00"/>
    <s v="N"/>
    <m/>
    <m/>
    <x v="144"/>
    <s v=""/>
  </r>
  <r>
    <s v="DJ20210400002"/>
    <s v="user05"/>
    <d v="2021-06-06T00:00:00"/>
    <d v="2021-06-20T00:00:00"/>
    <d v="2021-06-20T00:00:00"/>
    <s v="N"/>
    <m/>
    <m/>
    <x v="5"/>
    <s v=""/>
  </r>
  <r>
    <s v="DJ20214400001"/>
    <s v="user10"/>
    <d v="2021-06-07T00:00:00"/>
    <d v="2021-06-21T00:00:00"/>
    <d v="2021-06-21T00:00:00"/>
    <s v="N"/>
    <m/>
    <m/>
    <x v="145"/>
    <s v=""/>
  </r>
  <r>
    <s v="DJ20214700001"/>
    <s v="user10"/>
    <d v="2021-06-07T00:00:00"/>
    <d v="2021-06-21T00:00:00"/>
    <d v="2021-06-21T00:00:00"/>
    <s v="N"/>
    <m/>
    <m/>
    <x v="146"/>
    <s v=""/>
  </r>
  <r>
    <s v="DJ20210300001"/>
    <s v="user10"/>
    <d v="2021-06-07T00:00:00"/>
    <d v="2021-06-21T00:00:00"/>
    <d v="2021-06-21T00:00:00"/>
    <s v="N"/>
    <m/>
    <m/>
    <x v="114"/>
    <s v=""/>
  </r>
  <r>
    <s v="DJ20210500004"/>
    <s v="user10"/>
    <d v="2021-06-07T00:00:00"/>
    <d v="2021-06-21T00:00:00"/>
    <d v="2021-06-21T00:00:00"/>
    <s v="N"/>
    <m/>
    <m/>
    <x v="147"/>
    <s v=""/>
  </r>
  <r>
    <s v="DJ20197700031"/>
    <s v="user01"/>
    <d v="2021-06-08T00:00:00"/>
    <d v="2021-06-11T00:00:00"/>
    <d v="2021-06-11T00:00:00"/>
    <s v="N"/>
    <m/>
    <m/>
    <x v="148"/>
    <s v=""/>
  </r>
  <r>
    <s v="DJ20197700032"/>
    <s v="user01"/>
    <d v="2021-06-08T00:00:00"/>
    <d v="2021-06-11T00:00:00"/>
    <d v="2021-06-11T00:00:00"/>
    <s v="N"/>
    <m/>
    <m/>
    <x v="149"/>
    <s v=""/>
  </r>
  <r>
    <s v="DJ20197700033"/>
    <s v="user01"/>
    <d v="2021-06-08T00:00:00"/>
    <d v="2021-06-11T00:00:00"/>
    <d v="2021-06-11T00:00:00"/>
    <s v="N"/>
    <m/>
    <m/>
    <x v="150"/>
    <s v=""/>
  </r>
  <r>
    <s v="DJ20180300001"/>
    <s v="user06"/>
    <d v="2021-06-08T00:00:00"/>
    <d v="2021-06-22T00:00:00"/>
    <d v="2021-06-22T00:00:00"/>
    <s v="N"/>
    <m/>
    <m/>
    <x v="3"/>
    <s v=""/>
  </r>
  <r>
    <s v="DJ20190300035"/>
    <s v="user06"/>
    <d v="2021-06-08T00:00:00"/>
    <d v="2021-06-22T00:00:00"/>
    <d v="2021-06-22T00:00:00"/>
    <s v="N"/>
    <m/>
    <m/>
    <x v="151"/>
    <s v=""/>
  </r>
  <r>
    <s v="DJ20190300036"/>
    <s v="user06"/>
    <d v="2021-06-08T00:00:00"/>
    <d v="2021-06-22T00:00:00"/>
    <d v="2021-06-22T00:00:00"/>
    <s v="N"/>
    <m/>
    <m/>
    <x v="152"/>
    <s v=""/>
  </r>
  <r>
    <s v="DJ20194300004"/>
    <s v="user06"/>
    <d v="2021-06-08T00:00:00"/>
    <d v="2021-06-22T00:00:00"/>
    <d v="2021-06-22T00:00:00"/>
    <s v="N"/>
    <m/>
    <m/>
    <x v="153"/>
    <s v=""/>
  </r>
  <r>
    <s v="DJ20190300011"/>
    <s v="user04"/>
    <d v="2021-06-12T00:00:00"/>
    <d v="2021-06-19T00:00:00"/>
    <d v="2021-06-19T00:00:00"/>
    <s v="N"/>
    <m/>
    <m/>
    <x v="154"/>
    <s v=""/>
  </r>
  <r>
    <s v="DJ20190400004"/>
    <s v="user04"/>
    <d v="2021-06-12T00:00:00"/>
    <d v="2021-06-19T00:00:00"/>
    <d v="2021-06-19T00:00:00"/>
    <s v="N"/>
    <m/>
    <m/>
    <x v="155"/>
    <s v=""/>
  </r>
  <r>
    <s v="DJ20197700034"/>
    <s v="user01"/>
    <d v="2021-06-13T00:00:00"/>
    <d v="2021-06-26T00:00:00"/>
    <d v="2021-06-26T00:00:00"/>
    <s v="N"/>
    <m/>
    <m/>
    <x v="156"/>
    <s v=""/>
  </r>
  <r>
    <s v="DJ20197700035"/>
    <s v="user01"/>
    <d v="2021-06-13T00:00:00"/>
    <d v="2021-06-26T00:00:00"/>
    <d v="2021-06-26T00:00:00"/>
    <s v="N"/>
    <m/>
    <m/>
    <x v="157"/>
    <s v=""/>
  </r>
  <r>
    <s v="DJ20211300004"/>
    <s v="user08"/>
    <d v="2021-06-15T00:00:00"/>
    <d v="2021-06-29T00:00:00"/>
    <d v="2021-06-29T00:00:00"/>
    <s v="N"/>
    <m/>
    <m/>
    <x v="158"/>
    <s v=""/>
  </r>
  <r>
    <s v="DJ20210300024"/>
    <s v="user08"/>
    <d v="2021-06-15T00:00:00"/>
    <d v="2021-06-29T00:00:00"/>
    <d v="2021-06-29T00:00:00"/>
    <s v="N"/>
    <m/>
    <m/>
    <x v="159"/>
    <s v=""/>
  </r>
  <r>
    <s v="DJ20210300025"/>
    <s v="user08"/>
    <d v="2021-06-15T00:00:00"/>
    <d v="2021-06-29T00:00:00"/>
    <d v="2021-06-29T00:00:00"/>
    <s v="N"/>
    <m/>
    <m/>
    <x v="160"/>
    <s v=""/>
  </r>
  <r>
    <s v="DJ20190300068"/>
    <s v="user07"/>
    <d v="2021-06-15T00:00:00"/>
    <d v="2021-06-29T00:00:00"/>
    <d v="2021-06-29T00:00:00"/>
    <s v="N"/>
    <m/>
    <m/>
    <x v="161"/>
    <s v=""/>
  </r>
  <r>
    <s v="DJ20190300069"/>
    <s v="user07"/>
    <d v="2021-06-15T00:00:00"/>
    <d v="2021-06-29T00:00:00"/>
    <d v="2021-06-29T00:00:00"/>
    <s v="N"/>
    <m/>
    <m/>
    <x v="162"/>
    <s v=""/>
  </r>
  <r>
    <s v="DJ20190300053"/>
    <s v="user07"/>
    <d v="2021-06-15T00:00:00"/>
    <d v="2021-06-29T00:00:00"/>
    <d v="2021-06-29T00:00:00"/>
    <s v="N"/>
    <m/>
    <m/>
    <x v="163"/>
    <s v=""/>
  </r>
  <r>
    <s v="DJ20180300001"/>
    <s v="user07"/>
    <d v="2021-06-15T00:00:00"/>
    <d v="2021-06-29T00:00:00"/>
    <d v="2021-06-29T00:00:00"/>
    <s v="N"/>
    <m/>
    <m/>
    <x v="3"/>
    <s v=""/>
  </r>
  <r>
    <s v="DJ20199300004"/>
    <s v="user03"/>
    <d v="2021-06-17T00:00:00"/>
    <d v="2021-07-01T00:00:00"/>
    <d v="2021-07-01T00:00:00"/>
    <s v="N"/>
    <m/>
    <m/>
    <x v="16"/>
    <s v=""/>
  </r>
  <r>
    <s v="DJ20199300003"/>
    <s v="user06"/>
    <d v="2021-06-18T00:00:00"/>
    <d v="2021-07-02T00:00:00"/>
    <d v="2021-07-02T00:00:00"/>
    <s v="N"/>
    <m/>
    <m/>
    <x v="15"/>
    <s v=""/>
  </r>
  <r>
    <s v="DJ20187400001"/>
    <s v="user02"/>
    <d v="2021-06-20T00:00:00"/>
    <d v="2021-07-04T00:00:00"/>
    <d v="2021-07-04T00:00:00"/>
    <s v="N"/>
    <m/>
    <m/>
    <x v="2"/>
    <s v=""/>
  </r>
  <r>
    <s v="DJ20190300018"/>
    <s v="user05"/>
    <d v="2021-06-20T00:00:00"/>
    <d v="2021-07-04T00:00:00"/>
    <d v="2021-07-04T00:00:00"/>
    <s v="N"/>
    <m/>
    <m/>
    <x v="164"/>
    <s v=""/>
  </r>
  <r>
    <s v="DJ20190300019"/>
    <s v="user05"/>
    <d v="2021-06-20T00:00:00"/>
    <d v="2021-07-04T00:00:00"/>
    <d v="2021-07-04T00:00:00"/>
    <s v="N"/>
    <m/>
    <m/>
    <x v="165"/>
    <s v=""/>
  </r>
  <r>
    <s v="DJ20190300020"/>
    <s v="user05"/>
    <d v="2021-06-20T00:00:00"/>
    <d v="2021-07-04T00:00:00"/>
    <d v="2021-07-04T00:00:00"/>
    <s v="N"/>
    <m/>
    <m/>
    <x v="166"/>
    <s v=""/>
  </r>
  <r>
    <s v="DJ20187700001"/>
    <s v="user08"/>
    <d v="2021-06-20T00:00:00"/>
    <d v="2021-07-04T00:00:00"/>
    <d v="2021-07-04T00:00:00"/>
    <s v="N"/>
    <m/>
    <m/>
    <x v="4"/>
    <s v=""/>
  </r>
  <r>
    <s v="DJ20180400004"/>
    <s v="user09"/>
    <d v="2021-06-21T00:00:00"/>
    <d v="2021-07-05T00:00:00"/>
    <d v="2021-07-05T00:00:00"/>
    <s v="N"/>
    <m/>
    <m/>
    <x v="1"/>
    <s v=""/>
  </r>
  <r>
    <s v="DJ20210400002"/>
    <s v="user04"/>
    <d v="2021-06-24T00:00:00"/>
    <d v="2021-07-08T00:00:00"/>
    <d v="2021-07-08T00:00:00"/>
    <s v="N"/>
    <m/>
    <m/>
    <x v="5"/>
    <s v=""/>
  </r>
  <r>
    <s v="DJ20180300001"/>
    <s v="user08"/>
    <d v="2021-06-28T00:00:00"/>
    <d v="2021-07-12T00:00:00"/>
    <d v="2021-07-12T00:00:00"/>
    <s v="N"/>
    <m/>
    <m/>
    <x v="3"/>
    <s v=""/>
  </r>
  <r>
    <s v="DJ20210300012"/>
    <s v="user10"/>
    <d v="2021-06-29T00:00:00"/>
    <d v="2021-07-13T00:00:00"/>
    <d v="2021-07-13T00:00:00"/>
    <s v="N"/>
    <m/>
    <m/>
    <x v="134"/>
    <s v=""/>
  </r>
  <r>
    <s v="DJ20210300003"/>
    <s v="user10"/>
    <d v="2021-06-30T00:00:00"/>
    <d v="2021-07-14T00:00:00"/>
    <d v="2021-07-14T00:00:00"/>
    <s v="N"/>
    <m/>
    <m/>
    <x v="113"/>
    <s v=""/>
  </r>
  <r>
    <s v="DJ20210300006"/>
    <s v="user10"/>
    <d v="2021-06-30T00:00:00"/>
    <d v="2021-07-14T00:00:00"/>
    <d v="2021-07-14T00:00:00"/>
    <s v="N"/>
    <m/>
    <m/>
    <x v="132"/>
    <s v=""/>
  </r>
  <r>
    <s v="DJ20210300015"/>
    <s v="user10"/>
    <d v="2021-06-30T00:00:00"/>
    <d v="2021-07-14T00:00:00"/>
    <d v="2021-07-14T00:00:00"/>
    <s v="N"/>
    <m/>
    <m/>
    <x v="133"/>
    <s v=""/>
  </r>
  <r>
    <s v="DJ20210300009"/>
    <s v="user10"/>
    <d v="2021-06-30T00:00:00"/>
    <d v="2021-07-14T00:00:00"/>
    <d v="2021-07-14T00:00:00"/>
    <s v="N"/>
    <m/>
    <m/>
    <x v="0"/>
    <s v=""/>
  </r>
  <r>
    <s v="DJ20210300027"/>
    <s v="user10"/>
    <d v="2021-06-30T00:00:00"/>
    <d v="2021-07-14T00:00:00"/>
    <d v="2021-07-14T00:00:00"/>
    <s v="N"/>
    <m/>
    <m/>
    <x v="115"/>
    <s v=""/>
  </r>
  <r>
    <s v="DJ20199300003"/>
    <s v="user07"/>
    <d v="2021-07-08T00:00:00"/>
    <d v="2021-07-22T00:00:00"/>
    <d v="2021-07-22T00:00:00"/>
    <s v="N"/>
    <m/>
    <m/>
    <x v="15"/>
    <s v=""/>
  </r>
  <r>
    <s v="DJ20190300070"/>
    <s v="user07"/>
    <d v="2021-07-08T00:00:00"/>
    <d v="2021-07-22T00:00:00"/>
    <d v="2021-07-22T00:00:00"/>
    <s v="N"/>
    <m/>
    <m/>
    <x v="167"/>
    <s v=""/>
  </r>
  <r>
    <s v="DJ20194300007"/>
    <s v="user07"/>
    <d v="2021-07-08T00:00:00"/>
    <d v="2021-07-22T00:00:00"/>
    <d v="2021-07-22T00:00:00"/>
    <s v="N"/>
    <m/>
    <m/>
    <x v="168"/>
    <s v=""/>
  </r>
  <r>
    <s v="DJ20194500002"/>
    <s v="user07"/>
    <d v="2021-07-08T00:00:00"/>
    <d v="2021-07-22T00:00:00"/>
    <d v="2021-07-22T00:00:00"/>
    <s v="N"/>
    <m/>
    <m/>
    <x v="169"/>
    <s v=""/>
  </r>
  <r>
    <s v="DJ20190300071"/>
    <s v="user07"/>
    <d v="2021-07-08T00:00:00"/>
    <d v="2021-07-22T00:00:00"/>
    <d v="2021-07-22T00:00:00"/>
    <s v="N"/>
    <m/>
    <m/>
    <x v="170"/>
    <s v=""/>
  </r>
  <r>
    <s v="DJ20199300004"/>
    <s v="user04"/>
    <d v="2021-07-10T00:00:00"/>
    <d v="2021-07-24T00:00:00"/>
    <d v="2021-07-24T00:00:00"/>
    <s v="N"/>
    <m/>
    <m/>
    <x v="16"/>
    <s v=""/>
  </r>
  <r>
    <s v="DJ20197700036"/>
    <s v="user01"/>
    <d v="2021-07-13T00:00:00"/>
    <d v="2021-07-26T00:00:00"/>
    <d v="2021-07-26T00:00:00"/>
    <s v="N"/>
    <m/>
    <m/>
    <x v="171"/>
    <s v=""/>
  </r>
  <r>
    <s v="DJ20197700037"/>
    <s v="user01"/>
    <d v="2021-07-13T00:00:00"/>
    <d v="2021-07-26T00:00:00"/>
    <d v="2021-07-26T00:00:00"/>
    <s v="N"/>
    <m/>
    <m/>
    <x v="172"/>
    <s v=""/>
  </r>
  <r>
    <s v="DJ20197700038"/>
    <s v="user01"/>
    <d v="2021-07-13T00:00:00"/>
    <d v="2021-07-26T00:00:00"/>
    <d v="2021-07-26T00:00:00"/>
    <s v="N"/>
    <m/>
    <m/>
    <x v="173"/>
    <s v=""/>
  </r>
  <r>
    <s v="DJ20190300037"/>
    <s v="user06"/>
    <d v="2021-07-14T00:00:00"/>
    <d v="2021-07-28T00:00:00"/>
    <d v="2021-07-28T00:00:00"/>
    <s v="N"/>
    <m/>
    <m/>
    <x v="174"/>
    <s v=""/>
  </r>
  <r>
    <s v="DJ20191300008"/>
    <s v="user06"/>
    <d v="2021-07-14T00:00:00"/>
    <d v="2021-07-28T00:00:00"/>
    <d v="2021-07-28T00:00:00"/>
    <s v="N"/>
    <m/>
    <m/>
    <x v="175"/>
    <s v=""/>
  </r>
  <r>
    <s v="DJ20190300042"/>
    <s v="user06"/>
    <d v="2021-07-14T00:00:00"/>
    <d v="2021-07-28T00:00:00"/>
    <d v="2021-07-28T00:00:00"/>
    <s v="N"/>
    <m/>
    <m/>
    <x v="176"/>
    <s v=""/>
  </r>
  <r>
    <s v="DJ20190300043"/>
    <s v="user06"/>
    <d v="2021-07-14T00:00:00"/>
    <d v="2021-07-28T00:00:00"/>
    <d v="2021-07-28T00:00:00"/>
    <s v="N"/>
    <m/>
    <m/>
    <x v="177"/>
    <s v=""/>
  </r>
  <r>
    <s v="DJ20187400001"/>
    <s v="user01"/>
    <d v="2021-07-15T00:00:00"/>
    <d v="2021-07-29T00:00:00"/>
    <d v="2021-07-29T00:00:00"/>
    <s v="N"/>
    <m/>
    <m/>
    <x v="2"/>
    <s v=""/>
  </r>
  <r>
    <s v="DJ20190300021"/>
    <s v="user05"/>
    <d v="2021-07-15T00:00:00"/>
    <d v="2021-07-29T00:00:00"/>
    <d v="2021-07-29T00:00:00"/>
    <s v="N"/>
    <m/>
    <m/>
    <x v="178"/>
    <s v=""/>
  </r>
  <r>
    <s v="DJ20190300022"/>
    <s v="user05"/>
    <d v="2021-07-15T00:00:00"/>
    <d v="2021-07-29T00:00:00"/>
    <d v="2021-07-29T00:00:00"/>
    <s v="N"/>
    <m/>
    <m/>
    <x v="179"/>
    <s v=""/>
  </r>
  <r>
    <s v="DJ20191300002"/>
    <s v="user05"/>
    <d v="2021-07-15T00:00:00"/>
    <d v="2021-07-29T00:00:00"/>
    <d v="2021-07-29T00:00:00"/>
    <s v="N"/>
    <m/>
    <m/>
    <x v="180"/>
    <s v=""/>
  </r>
  <r>
    <s v="DJ20180300001"/>
    <s v="user09"/>
    <d v="2021-07-15T00:00:00"/>
    <d v="2021-07-29T00:00:00"/>
    <d v="2021-07-29T00:00:00"/>
    <s v="N"/>
    <m/>
    <m/>
    <x v="3"/>
    <s v=""/>
  </r>
  <r>
    <s v="DJ20210400002"/>
    <s v="user03"/>
    <d v="2021-07-20T00:00:00"/>
    <d v="2021-08-03T00:00:00"/>
    <d v="2021-08-03T00:00:00"/>
    <s v="N"/>
    <m/>
    <m/>
    <x v="5"/>
    <s v=""/>
  </r>
  <r>
    <s v="DJ20187700001"/>
    <s v="user09"/>
    <d v="2021-07-20T00:00:00"/>
    <d v="2021-08-03T00:00:00"/>
    <d v="2021-08-03T00:00:00"/>
    <s v="N"/>
    <m/>
    <m/>
    <x v="4"/>
    <s v=""/>
  </r>
  <r>
    <s v="DJ20180400004"/>
    <s v="user08"/>
    <d v="2021-07-20T00:00:00"/>
    <d v="2021-08-03T00:00:00"/>
    <d v="2021-08-03T00:00:00"/>
    <s v="N"/>
    <m/>
    <m/>
    <x v="1"/>
    <s v=""/>
  </r>
  <r>
    <s v="DJ20210300026"/>
    <s v="user08"/>
    <d v="2021-07-21T00:00:00"/>
    <d v="2021-08-04T00:00:00"/>
    <d v="2021-08-04T00:00:00"/>
    <s v="N"/>
    <m/>
    <m/>
    <x v="181"/>
    <s v=""/>
  </r>
  <r>
    <s v="DJ20210300029"/>
    <s v="user08"/>
    <d v="2021-07-21T00:00:00"/>
    <d v="2021-08-04T00:00:00"/>
    <d v="2021-08-04T00:00:00"/>
    <s v="N"/>
    <m/>
    <m/>
    <x v="182"/>
    <s v=""/>
  </r>
  <r>
    <s v="DJ20215400001"/>
    <s v="user08"/>
    <d v="2021-07-21T00:00:00"/>
    <d v="2021-08-04T00:00:00"/>
    <d v="2021-08-04T00:00:00"/>
    <s v="N"/>
    <m/>
    <m/>
    <x v="183"/>
    <s v=""/>
  </r>
  <r>
    <s v="DJ20199300003"/>
    <s v="user08"/>
    <d v="2021-07-23T00:00:00"/>
    <d v="2021-08-06T00:00:00"/>
    <d v="2021-08-06T00:00:00"/>
    <s v="N"/>
    <m/>
    <m/>
    <x v="15"/>
    <s v=""/>
  </r>
  <r>
    <s v="DJ20197700016"/>
    <s v="user02"/>
    <d v="2021-07-24T00:00:00"/>
    <d v="2021-08-07T00:00:00"/>
    <d v="2021-08-07T00:00:00"/>
    <s v="N"/>
    <m/>
    <m/>
    <x v="14"/>
    <s v=""/>
  </r>
  <r>
    <s v="DJ20191300016"/>
    <s v="user07"/>
    <d v="2021-07-24T00:00:00"/>
    <d v="2021-08-07T00:00:00"/>
    <d v="2021-08-07T00:00:00"/>
    <s v="N"/>
    <m/>
    <m/>
    <x v="184"/>
    <s v=""/>
  </r>
  <r>
    <s v="DJ20190500007"/>
    <s v="user07"/>
    <d v="2021-07-24T00:00:00"/>
    <d v="2021-08-07T00:00:00"/>
    <d v="2021-08-07T00:00:00"/>
    <s v="N"/>
    <m/>
    <m/>
    <x v="185"/>
    <s v=""/>
  </r>
  <r>
    <s v="DJ20190300072"/>
    <s v="user07"/>
    <d v="2021-07-24T00:00:00"/>
    <d v="2021-08-07T00:00:00"/>
    <d v="2021-08-07T00:00:00"/>
    <s v="N"/>
    <m/>
    <m/>
    <x v="186"/>
    <s v=""/>
  </r>
  <r>
    <s v="DJ20190300073"/>
    <s v="user07"/>
    <d v="2021-07-24T00:00:00"/>
    <d v="2021-08-07T00:00:00"/>
    <d v="2021-08-07T00:00:00"/>
    <s v="N"/>
    <m/>
    <m/>
    <x v="187"/>
    <s v=""/>
  </r>
  <r>
    <s v="DJ20190300074"/>
    <s v="user07"/>
    <d v="2021-07-24T00:00:00"/>
    <d v="2021-08-07T00:00:00"/>
    <d v="2021-08-07T00:00:00"/>
    <s v="N"/>
    <m/>
    <m/>
    <x v="188"/>
    <s v=""/>
  </r>
  <r>
    <s v="DJ20199300004"/>
    <s v="user05"/>
    <d v="2021-07-30T00:00:00"/>
    <d v="2021-08-12T00:00:00"/>
    <d v="2021-08-12T00:00:00"/>
    <s v="N"/>
    <m/>
    <m/>
    <x v="16"/>
    <s v=""/>
  </r>
  <r>
    <s v="DJ20180300001"/>
    <s v="user10"/>
    <d v="2021-08-04T00:00:00"/>
    <d v="2021-08-18T00:00:00"/>
    <d v="2021-08-18T00:00:00"/>
    <s v="N"/>
    <m/>
    <m/>
    <x v="3"/>
    <s v=""/>
  </r>
  <r>
    <s v="DJ20190400032"/>
    <s v="user02"/>
    <d v="2021-08-05T00:00:00"/>
    <d v="2021-08-19T00:00:00"/>
    <d v="2021-08-19T00:00:00"/>
    <s v="N"/>
    <m/>
    <m/>
    <x v="189"/>
    <s v=""/>
  </r>
  <r>
    <s v="DJ20190400010"/>
    <s v="user02"/>
    <d v="2021-08-05T00:00:00"/>
    <d v="2021-08-19T00:00:00"/>
    <d v="2021-08-19T00:00:00"/>
    <s v="N"/>
    <m/>
    <m/>
    <x v="190"/>
    <s v=""/>
  </r>
  <r>
    <s v="DJ20190300076"/>
    <s v="user02"/>
    <d v="2021-08-05T00:00:00"/>
    <d v="2021-08-19T00:00:00"/>
    <d v="2021-08-19T00:00:00"/>
    <s v="N"/>
    <m/>
    <m/>
    <x v="191"/>
    <s v=""/>
  </r>
  <r>
    <s v="DJ20190300040"/>
    <s v="user06"/>
    <d v="2021-08-05T00:00:00"/>
    <d v="2021-08-19T00:00:00"/>
    <d v="2021-08-19T00:00:00"/>
    <s v="N"/>
    <m/>
    <m/>
    <x v="192"/>
    <s v=""/>
  </r>
  <r>
    <s v="DJ20190400015"/>
    <s v="user06"/>
    <d v="2021-08-05T00:00:00"/>
    <d v="2021-08-19T00:00:00"/>
    <d v="2021-08-19T00:00:00"/>
    <s v="N"/>
    <m/>
    <m/>
    <x v="193"/>
    <s v=""/>
  </r>
  <r>
    <s v="DJ20190300041"/>
    <s v="user06"/>
    <d v="2021-08-05T00:00:00"/>
    <d v="2021-08-19T00:00:00"/>
    <d v="2021-08-19T00:00:00"/>
    <s v="N"/>
    <m/>
    <m/>
    <x v="194"/>
    <s v=""/>
  </r>
  <r>
    <s v="DJ20199300003"/>
    <s v="user08"/>
    <d v="2021-08-07T00:00:00"/>
    <d v="2021-08-12T00:00:00"/>
    <d v="2021-08-12T00:00:00"/>
    <s v="N"/>
    <m/>
    <m/>
    <x v="15"/>
    <s v=""/>
  </r>
  <r>
    <s v="DJ20187400002"/>
    <s v="user10"/>
    <d v="2021-08-10T00:00:00"/>
    <d v="2021-08-24T00:00:00"/>
    <d v="2021-08-24T00:00:00"/>
    <s v="N"/>
    <m/>
    <m/>
    <x v="6"/>
    <s v=""/>
  </r>
  <r>
    <s v="DJ20197700016"/>
    <s v="user01"/>
    <d v="2021-08-12T00:00:00"/>
    <d v="2021-08-26T00:00:00"/>
    <d v="2021-08-26T00:00:00"/>
    <s v="N"/>
    <m/>
    <m/>
    <x v="14"/>
    <s v=""/>
  </r>
  <r>
    <s v="DJ20190300023"/>
    <s v="user05"/>
    <d v="2021-08-13T00:00:00"/>
    <d v="2021-08-26T00:00:00"/>
    <d v="2021-08-26T00:00:00"/>
    <s v="N"/>
    <m/>
    <m/>
    <x v="195"/>
    <s v=""/>
  </r>
  <r>
    <s v="DJ20194500001"/>
    <s v="user05"/>
    <d v="2021-08-13T00:00:00"/>
    <d v="2021-08-26T00:00:00"/>
    <d v="2021-08-26T00:00:00"/>
    <s v="N"/>
    <m/>
    <m/>
    <x v="196"/>
    <s v=""/>
  </r>
  <r>
    <s v="DJ20190300024"/>
    <s v="user05"/>
    <d v="2021-08-13T00:00:00"/>
    <d v="2021-08-26T00:00:00"/>
    <d v="2021-08-26T00:00:00"/>
    <s v="N"/>
    <m/>
    <m/>
    <x v="197"/>
    <s v=""/>
  </r>
  <r>
    <s v="DJ20199300003"/>
    <s v="user09"/>
    <d v="2021-08-14T00:00:00"/>
    <d v="2021-08-21T00:00:00"/>
    <d v="2021-08-21T00:00:00"/>
    <s v="N"/>
    <m/>
    <m/>
    <x v="15"/>
    <s v=""/>
  </r>
  <r>
    <s v="DJ20199300004"/>
    <s v="user06"/>
    <d v="2021-08-14T00:00:00"/>
    <d v="2021-08-28T00:00:00"/>
    <d v="2021-08-28T00:00:00"/>
    <s v="N"/>
    <m/>
    <m/>
    <x v="16"/>
    <s v=""/>
  </r>
  <r>
    <s v="DJ20190400018"/>
    <s v="user07"/>
    <d v="2021-08-15T00:00:00"/>
    <d v="2021-08-29T00:00:00"/>
    <d v="2021-08-29T00:00:00"/>
    <s v="N"/>
    <m/>
    <m/>
    <x v="198"/>
    <s v=""/>
  </r>
  <r>
    <s v="DJ20190400019"/>
    <s v="user07"/>
    <d v="2021-08-15T00:00:00"/>
    <d v="2021-08-29T00:00:00"/>
    <d v="2021-08-29T00:00:00"/>
    <s v="N"/>
    <m/>
    <m/>
    <x v="199"/>
    <s v=""/>
  </r>
  <r>
    <s v="DJ20190400020"/>
    <s v="user07"/>
    <d v="2021-08-15T00:00:00"/>
    <d v="2021-08-29T00:00:00"/>
    <d v="2021-08-29T00:00:00"/>
    <s v="N"/>
    <m/>
    <m/>
    <x v="200"/>
    <s v=""/>
  </r>
  <r>
    <s v="DJ20194300003"/>
    <s v="user07"/>
    <d v="2021-08-15T00:00:00"/>
    <d v="2021-08-29T00:00:00"/>
    <d v="2021-08-29T00:00:00"/>
    <s v="N"/>
    <m/>
    <m/>
    <x v="201"/>
    <s v=""/>
  </r>
  <r>
    <s v="DJ20207100001"/>
    <s v="user07"/>
    <d v="2021-08-15T00:00:00"/>
    <d v="2021-08-29T00:00:00"/>
    <d v="2021-08-29T00:00:00"/>
    <s v="N"/>
    <m/>
    <m/>
    <x v="202"/>
    <s v=""/>
  </r>
  <r>
    <s v="DJ20190300077"/>
    <s v="user03"/>
    <d v="2021-08-20T00:00:00"/>
    <d v="2021-09-03T00:00:00"/>
    <d v="2021-09-03T00:00:00"/>
    <s v="N"/>
    <m/>
    <m/>
    <x v="203"/>
    <s v=""/>
  </r>
  <r>
    <s v="DJ20190400011"/>
    <s v="user03"/>
    <d v="2021-08-20T00:00:00"/>
    <d v="2021-09-03T00:00:00"/>
    <d v="2021-09-03T00:00:00"/>
    <s v="N"/>
    <m/>
    <m/>
    <x v="204"/>
    <s v=""/>
  </r>
  <r>
    <s v="DJ20197700039"/>
    <s v="user01"/>
    <d v="2021-08-20T00:00:00"/>
    <d v="2021-09-03T00:00:00"/>
    <d v="2021-09-03T00:00:00"/>
    <s v="N"/>
    <m/>
    <m/>
    <x v="205"/>
    <s v=""/>
  </r>
  <r>
    <s v="DJ20197700040"/>
    <s v="user01"/>
    <d v="2021-08-20T00:00:00"/>
    <d v="2021-09-03T00:00:00"/>
    <d v="2021-09-03T00:00:00"/>
    <s v="N"/>
    <m/>
    <m/>
    <x v="206"/>
    <s v=""/>
  </r>
  <r>
    <s v="DJ20199300003"/>
    <s v="user10"/>
    <d v="2021-08-22T00:00:00"/>
    <d v="2021-09-05T00:00:00"/>
    <d v="2021-09-05T00:00:00"/>
    <s v="N"/>
    <m/>
    <m/>
    <x v="15"/>
    <s v=""/>
  </r>
  <r>
    <s v="DJ20209100001"/>
    <s v="user07"/>
    <d v="2021-08-25T00:00:00"/>
    <d v="2021-09-08T00:00:00"/>
    <d v="2021-09-08T00:00:00"/>
    <s v="N"/>
    <m/>
    <m/>
    <x v="207"/>
    <s v=""/>
  </r>
  <r>
    <s v="DJ20201100001"/>
    <s v="user07"/>
    <d v="2021-08-25T00:00:00"/>
    <d v="2021-09-08T00:00:00"/>
    <d v="2021-09-08T00:00:00"/>
    <s v="N"/>
    <m/>
    <m/>
    <x v="208"/>
    <s v=""/>
  </r>
  <r>
    <s v="DJ20201100002"/>
    <s v="user07"/>
    <d v="2021-08-25T00:00:00"/>
    <d v="2021-09-08T00:00:00"/>
    <d v="2021-09-08T00:00:00"/>
    <s v="N"/>
    <m/>
    <m/>
    <x v="209"/>
    <s v=""/>
  </r>
  <r>
    <s v="DJ20201100003"/>
    <s v="user07"/>
    <d v="2021-08-25T00:00:00"/>
    <d v="2021-09-08T00:00:00"/>
    <d v="2021-09-08T00:00:00"/>
    <s v="N"/>
    <m/>
    <m/>
    <x v="210"/>
    <s v=""/>
  </r>
  <r>
    <s v="DJ20206100001"/>
    <s v="user07"/>
    <d v="2021-08-25T00:00:00"/>
    <d v="2021-09-08T00:00:00"/>
    <d v="2021-09-08T00:00:00"/>
    <s v="N"/>
    <m/>
    <m/>
    <x v="211"/>
    <s v=""/>
  </r>
  <r>
    <s v="DJ20214400001"/>
    <s v="user10"/>
    <d v="2021-09-01T00:00:00"/>
    <d v="2021-09-15T00:00:00"/>
    <d v="2021-09-15T00:00:00"/>
    <s v="N"/>
    <m/>
    <m/>
    <x v="145"/>
    <s v=""/>
  </r>
  <r>
    <s v="DJ20210300034"/>
    <s v="user09"/>
    <d v="2021-09-01T00:00:00"/>
    <d v="2021-09-15T00:00:00"/>
    <d v="2021-09-15T00:00:00"/>
    <s v="N"/>
    <m/>
    <m/>
    <x v="212"/>
    <s v=""/>
  </r>
  <r>
    <s v="DJ20210500002"/>
    <s v="user09"/>
    <d v="2021-09-01T00:00:00"/>
    <d v="2021-09-15T00:00:00"/>
    <d v="2021-09-15T00:00:00"/>
    <s v="N"/>
    <m/>
    <m/>
    <x v="213"/>
    <s v=""/>
  </r>
  <r>
    <s v="DJ20211300005"/>
    <s v="user09"/>
    <d v="2021-09-01T00:00:00"/>
    <d v="2021-09-15T00:00:00"/>
    <d v="2021-09-15T00:00:00"/>
    <s v="N"/>
    <m/>
    <m/>
    <x v="214"/>
    <s v=""/>
  </r>
  <r>
    <s v="DJ20210300031"/>
    <s v="user08"/>
    <d v="2021-09-01T00:00:00"/>
    <d v="2021-09-15T00:00:00"/>
    <d v="2021-09-15T00:00:00"/>
    <s v="N"/>
    <m/>
    <m/>
    <x v="215"/>
    <s v=""/>
  </r>
  <r>
    <s v="DJ20210300032"/>
    <s v="user08"/>
    <d v="2021-09-01T00:00:00"/>
    <d v="2021-09-22T00:00:00"/>
    <d v="2021-09-22T00:00:00"/>
    <s v="Y"/>
    <m/>
    <m/>
    <x v="216"/>
    <s v="반납연기"/>
  </r>
  <r>
    <s v="DJ20210300033"/>
    <s v="user08"/>
    <d v="2021-09-01T00:00:00"/>
    <d v="2021-09-22T00:00:00"/>
    <d v="2021-09-22T00:00:00"/>
    <s v="Y"/>
    <m/>
    <m/>
    <x v="217"/>
    <s v="반납연기"/>
  </r>
  <r>
    <s v="DJ20190400027"/>
    <s v="user03"/>
    <d v="2021-09-05T00:00:00"/>
    <d v="2021-09-19T00:00:00"/>
    <d v="2021-09-19T00:00:00"/>
    <s v="N"/>
    <m/>
    <m/>
    <x v="218"/>
    <s v=""/>
  </r>
  <r>
    <s v="DJ20190400026"/>
    <s v="user03"/>
    <d v="2021-09-05T00:00:00"/>
    <d v="2021-09-19T00:00:00"/>
    <d v="2021-09-19T00:00:00"/>
    <s v="N"/>
    <m/>
    <m/>
    <x v="219"/>
    <s v=""/>
  </r>
  <r>
    <s v="DJ20190400013"/>
    <s v="user03"/>
    <d v="2021-09-05T00:00:00"/>
    <d v="2021-09-19T00:00:00"/>
    <d v="2021-09-19T00:00:00"/>
    <s v="N"/>
    <m/>
    <m/>
    <x v="220"/>
    <s v=""/>
  </r>
  <r>
    <s v="DJ20210300015"/>
    <s v="user10"/>
    <d v="2021-09-05T00:00:00"/>
    <d v="2021-09-19T00:00:00"/>
    <d v="2021-09-19T00:00:00"/>
    <s v="N"/>
    <m/>
    <m/>
    <x v="133"/>
    <s v=""/>
  </r>
  <r>
    <s v="DJ20210300012"/>
    <s v="user10"/>
    <d v="2021-09-05T00:00:00"/>
    <d v="2021-09-19T00:00:00"/>
    <d v="2021-09-19T00:00:00"/>
    <s v="N"/>
    <m/>
    <m/>
    <x v="134"/>
    <s v=""/>
  </r>
  <r>
    <s v="DJ20210400003"/>
    <s v="user10"/>
    <d v="2021-09-05T00:00:00"/>
    <d v="2021-09-19T00:00:00"/>
    <d v="2021-09-19T00:00:00"/>
    <s v="N"/>
    <m/>
    <m/>
    <x v="221"/>
    <s v=""/>
  </r>
  <r>
    <s v="DJ20190300025"/>
    <s v="user05"/>
    <d v="2021-09-10T00:00:00"/>
    <d v="2021-09-24T00:00:00"/>
    <d v="2021-09-24T00:00:00"/>
    <s v="N"/>
    <m/>
    <m/>
    <x v="222"/>
    <s v=""/>
  </r>
  <r>
    <s v="DJ20199300004"/>
    <s v="user07"/>
    <d v="2021-09-10T00:00:00"/>
    <d v="2021-09-24T00:00:00"/>
    <d v="2021-09-24T00:00:00"/>
    <s v="N"/>
    <m/>
    <m/>
    <x v="16"/>
    <s v=""/>
  </r>
  <r>
    <s v="DJ20201300001"/>
    <s v="user07"/>
    <d v="2021-09-10T00:00:00"/>
    <d v="2021-09-24T00:00:00"/>
    <d v="2021-09-24T00:00:00"/>
    <s v="N"/>
    <m/>
    <m/>
    <x v="223"/>
    <s v=""/>
  </r>
  <r>
    <s v="DJ20206100002"/>
    <s v="user07"/>
    <d v="2021-09-10T00:00:00"/>
    <d v="2021-09-24T00:00:00"/>
    <d v="2021-09-24T00:00:00"/>
    <s v="N"/>
    <m/>
    <m/>
    <x v="224"/>
    <s v=""/>
  </r>
  <r>
    <s v="DJ20201100004"/>
    <s v="user07"/>
    <d v="2021-09-10T00:00:00"/>
    <d v="2021-09-24T00:00:00"/>
    <d v="2021-09-24T00:00:00"/>
    <s v="N"/>
    <m/>
    <m/>
    <x v="225"/>
    <s v=""/>
  </r>
  <r>
    <s v="DJ20200300002"/>
    <s v="user07"/>
    <d v="2021-09-10T00:00:00"/>
    <d v="2021-09-24T00:00:00"/>
    <d v="2021-09-24T00:00:00"/>
    <s v="N"/>
    <m/>
    <m/>
    <x v="226"/>
    <s v=""/>
  </r>
  <r>
    <s v="DJ20210400002"/>
    <s v="user01"/>
    <d v="2021-09-13T00:00:00"/>
    <d v="2021-09-27T00:00:00"/>
    <d v="2021-09-27T00:00:00"/>
    <s v="N"/>
    <m/>
    <m/>
    <x v="5"/>
    <s v=""/>
  </r>
  <r>
    <s v="DJ20199300004"/>
    <s v="user08"/>
    <d v="2021-09-13T00:00:00"/>
    <d v="2021-09-27T00:00:00"/>
    <d v="2021-09-27T00:00:00"/>
    <s v="N"/>
    <m/>
    <m/>
    <x v="16"/>
    <s v=""/>
  </r>
  <r>
    <s v="DJ20190400014"/>
    <s v="user03"/>
    <d v="2021-09-14T00:00:00"/>
    <d v="2021-09-28T00:00:00"/>
    <d v="2021-09-28T00:00:00"/>
    <s v="N"/>
    <m/>
    <m/>
    <x v="227"/>
    <s v=""/>
  </r>
  <r>
    <s v="DJ20190500006"/>
    <s v="user03"/>
    <d v="2021-09-14T00:00:00"/>
    <d v="2021-09-28T00:00:00"/>
    <d v="2021-09-28T00:00:00"/>
    <s v="N"/>
    <m/>
    <m/>
    <x v="228"/>
    <s v=""/>
  </r>
  <r>
    <s v="DJ20197300005"/>
    <s v="user03"/>
    <d v="2021-09-20T00:00:00"/>
    <d v="2021-09-28T00:00:00"/>
    <d v="2021-09-28T00:00:00"/>
    <s v="N"/>
    <m/>
    <m/>
    <x v="229"/>
    <s v=""/>
  </r>
  <r>
    <s v="DJ20210400002"/>
    <s v="user02"/>
    <d v="2021-09-20T00:00:00"/>
    <d v="2021-10-04T00:00:00"/>
    <d v="2021-10-04T00:00:00"/>
    <s v="N"/>
    <m/>
    <m/>
    <x v="5"/>
    <s v=""/>
  </r>
  <r>
    <s v="DJ20210500003"/>
    <s v="user09"/>
    <d v="2021-09-20T00:00:00"/>
    <d v="2021-10-04T00:00:00"/>
    <d v="2021-10-04T00:00:00"/>
    <s v="N"/>
    <m/>
    <m/>
    <x v="230"/>
    <s v=""/>
  </r>
  <r>
    <s v="DJ20214700001"/>
    <s v="user10"/>
    <d v="2021-09-21T00:00:00"/>
    <d v="2021-10-01T00:00:00"/>
    <d v="2021-10-01T00:00:00"/>
    <s v="N"/>
    <m/>
    <m/>
    <x v="146"/>
    <s v=""/>
  </r>
  <r>
    <s v="DJ20197700042"/>
    <s v="user01"/>
    <d v="2021-09-21T00:00:00"/>
    <d v="2021-10-05T00:00:00"/>
    <m/>
    <s v="N"/>
    <s v="user04"/>
    <d v="2021-10-03T00:00:00"/>
    <x v="231"/>
    <s v=""/>
  </r>
  <r>
    <s v="DJ20197700045"/>
    <s v="user02"/>
    <d v="2021-09-21T00:00:00"/>
    <d v="2021-10-05T00:00:00"/>
    <m/>
    <s v="N"/>
    <s v="user10"/>
    <d v="2021-10-01T00:00:00"/>
    <x v="232"/>
    <s v=""/>
  </r>
  <r>
    <s v="DJ20197700046"/>
    <s v="user02"/>
    <d v="2021-09-21T00:00:00"/>
    <d v="2021-10-05T00:00:00"/>
    <m/>
    <s v="N"/>
    <s v="user10"/>
    <d v="2021-10-01T00:00:00"/>
    <x v="233"/>
    <s v=""/>
  </r>
  <r>
    <s v="DJ20210500007"/>
    <s v="user04"/>
    <d v="2021-09-21T00:00:00"/>
    <d v="2021-10-05T00:00:00"/>
    <m/>
    <s v="N"/>
    <s v="user01"/>
    <d v="2021-10-05T00:00:00"/>
    <x v="131"/>
    <s v=""/>
  </r>
  <r>
    <s v="DJ20190300026"/>
    <s v="user05"/>
    <d v="2021-09-21T00:00:00"/>
    <d v="2021-10-05T00:00:00"/>
    <m/>
    <s v="N"/>
    <s v="user02"/>
    <d v="2021-10-04T00:00:00"/>
    <x v="234"/>
    <s v=""/>
  </r>
  <r>
    <s v="DJ20191500003"/>
    <s v="user05"/>
    <d v="2021-09-21T00:00:00"/>
    <d v="2021-10-05T00:00:00"/>
    <m/>
    <s v="N"/>
    <s v="user02"/>
    <d v="2021-10-04T00:00:00"/>
    <x v="235"/>
    <s v=""/>
  </r>
  <r>
    <s v="DJ20210300003"/>
    <s v="user10"/>
    <d v="2021-09-21T00:00:00"/>
    <d v="2021-10-05T00:00:00"/>
    <m/>
    <s v="N"/>
    <s v="user07"/>
    <d v="2021-10-01T00:00:00"/>
    <x v="113"/>
    <s v=""/>
  </r>
  <r>
    <s v="DJ20214300001"/>
    <s v="user09"/>
    <d v="2021-09-21T00:00:00"/>
    <d v="2021-10-05T00:00:00"/>
    <m/>
    <s v="N"/>
    <s v="user08"/>
    <d v="2021-10-03T00:00:00"/>
    <x v="236"/>
    <s v=""/>
  </r>
  <r>
    <s v="DJ20190300046"/>
    <s v="user07"/>
    <d v="2021-09-21T00:00:00"/>
    <d v="2021-10-05T00:00:00"/>
    <m/>
    <s v="N"/>
    <s v="user05"/>
    <d v="2021-10-03T00:00:00"/>
    <x v="237"/>
    <s v=""/>
  </r>
  <r>
    <s v="DJ20190300038"/>
    <s v="user06"/>
    <d v="2021-09-21T00:00:00"/>
    <d v="2021-10-04T00:00:00"/>
    <m/>
    <s v="N"/>
    <m/>
    <m/>
    <x v="238"/>
    <s v=""/>
  </r>
  <r>
    <s v="DJ20197300004"/>
    <s v="user03"/>
    <d v="2021-09-27T00:00:00"/>
    <d v="2021-10-11T00:00:00"/>
    <m/>
    <s v="N"/>
    <m/>
    <m/>
    <x v="239"/>
    <s v=""/>
  </r>
  <r>
    <s v="DJ20197700043"/>
    <s v="user01"/>
    <d v="2021-09-28T00:00:00"/>
    <d v="2021-10-12T00:00:00"/>
    <m/>
    <s v="N"/>
    <m/>
    <m/>
    <x v="240"/>
    <s v=""/>
  </r>
  <r>
    <s v="DJ20214400001"/>
    <s v="user03"/>
    <d v="2021-09-28T00:00:00"/>
    <d v="2021-10-12T00:00:00"/>
    <m/>
    <s v="N"/>
    <m/>
    <m/>
    <x v="145"/>
    <s v=""/>
  </r>
  <r>
    <s v="DJ20214700001"/>
    <s v="user03"/>
    <d v="2021-09-28T00:00:00"/>
    <d v="2021-10-12T00:00:00"/>
    <m/>
    <s v="N"/>
    <m/>
    <m/>
    <x v="146"/>
    <s v=""/>
  </r>
  <r>
    <s v="DJ20199300003"/>
    <s v="user01"/>
    <d v="2021-10-01T00:00:00"/>
    <d v="2021-10-15T00:00:00"/>
    <m/>
    <s v="N"/>
    <m/>
    <m/>
    <x v="15"/>
    <s v=""/>
  </r>
  <r>
    <s v="DJ20210500006"/>
    <s v="user03"/>
    <d v="2021-10-01T00:00:00"/>
    <d v="2021-10-15T00:00:00"/>
    <m/>
    <s v="N"/>
    <s v="user08"/>
    <d v="2021-10-03T00:00:00"/>
    <x v="97"/>
    <s v=""/>
  </r>
  <r>
    <s v="DJ20191300003"/>
    <s v="user05"/>
    <d v="2021-10-01T00:00:00"/>
    <d v="2021-10-15T00:00:00"/>
    <m/>
    <s v="N"/>
    <m/>
    <m/>
    <x v="241"/>
    <s v=""/>
  </r>
  <r>
    <s v="DJ20191300004"/>
    <s v="user05"/>
    <d v="2021-10-01T00:00:00"/>
    <d v="2021-10-15T00:00:00"/>
    <m/>
    <s v="N"/>
    <m/>
    <m/>
    <x v="242"/>
    <s v=""/>
  </r>
  <r>
    <s v="DJ20210500008"/>
    <s v="user10"/>
    <d v="2021-10-01T00:00:00"/>
    <d v="2021-10-15T00:00:00"/>
    <m/>
    <s v="N"/>
    <m/>
    <m/>
    <x v="131"/>
    <s v=""/>
  </r>
  <r>
    <s v="DJ20191300009"/>
    <s v="user07"/>
    <d v="2021-10-01T00:00:00"/>
    <d v="2021-10-15T00:00:00"/>
    <m/>
    <s v="N"/>
    <m/>
    <m/>
    <x v="243"/>
    <s v=""/>
  </r>
  <r>
    <s v="DJ20190300044"/>
    <s v="user07"/>
    <d v="2021-10-01T00:00:00"/>
    <d v="2021-10-15T00:00:00"/>
    <m/>
    <s v="N"/>
    <m/>
    <m/>
    <x v="244"/>
    <s v=""/>
  </r>
  <r>
    <s v="DJ20191500004"/>
    <s v="user06"/>
    <d v="2021-10-01T00:00:00"/>
    <d v="2021-10-15T00:00:00"/>
    <m/>
    <s v="N"/>
    <m/>
    <m/>
    <x v="245"/>
    <s v=""/>
  </r>
  <r>
    <s v="DJ20190300039"/>
    <s v="user06"/>
    <d v="2021-10-01T00:00:00"/>
    <d v="2021-10-15T00:00:00"/>
    <m/>
    <s v="N"/>
    <m/>
    <m/>
    <x v="246"/>
    <s v=""/>
  </r>
  <r>
    <s v="DJ20197700044"/>
    <s v="user01"/>
    <d v="2021-10-02T00:00:00"/>
    <d v="2021-10-16T00:00:00"/>
    <m/>
    <s v="N"/>
    <m/>
    <m/>
    <x v="247"/>
    <s v=""/>
  </r>
  <r>
    <s v="DJ20214400002"/>
    <s v="user04"/>
    <d v="2021-10-02T00:00:00"/>
    <d v="2021-10-16T00:00:00"/>
    <m/>
    <s v="N"/>
    <m/>
    <m/>
    <x v="145"/>
    <s v=""/>
  </r>
  <r>
    <s v="DJ20214700002"/>
    <s v="user04"/>
    <d v="2021-10-02T00:00:00"/>
    <d v="2021-10-16T00:00:00"/>
    <m/>
    <s v="N"/>
    <m/>
    <m/>
    <x v="146"/>
    <s v=""/>
  </r>
  <r>
    <s v="DJ20194400002"/>
    <s v="user04"/>
    <d v="2021-10-02T00:00:00"/>
    <d v="2021-10-16T00:00:00"/>
    <m/>
    <s v="N"/>
    <m/>
    <m/>
    <x v="248"/>
    <s v=""/>
  </r>
  <r>
    <s v="DJ20210300035"/>
    <s v="user09"/>
    <d v="2021-10-02T00:00:00"/>
    <d v="2021-10-16T00:00:00"/>
    <m/>
    <s v="N"/>
    <m/>
    <m/>
    <x v="249"/>
    <s v=""/>
  </r>
  <r>
    <s v="DJ20210300036"/>
    <s v="user09"/>
    <d v="2021-10-02T00:00:00"/>
    <d v="2021-10-16T00:00:00"/>
    <m/>
    <s v="N"/>
    <m/>
    <m/>
    <x v="250"/>
    <s v=""/>
  </r>
  <r>
    <s v="DJ20210400001"/>
    <s v="user07"/>
    <d v="2021-10-02T00:00:00"/>
    <d v="2021-10-16T00:00:00"/>
    <m/>
    <s v="N"/>
    <m/>
    <m/>
    <x v="251"/>
    <s v=""/>
  </r>
  <r>
    <s v="DJ20210300020"/>
    <s v="user07"/>
    <d v="2021-10-02T00:00:00"/>
    <d v="2021-10-16T00:00:00"/>
    <m/>
    <s v="N"/>
    <m/>
    <m/>
    <x v="252"/>
    <s v=""/>
  </r>
  <r>
    <s v="DJ20210300006"/>
    <s v="user10"/>
    <d v="2021-10-03T00:00:00"/>
    <d v="2021-10-17T00:00:00"/>
    <m/>
    <s v="N"/>
    <m/>
    <m/>
    <x v="132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U13:V24" firstHeaderRow="1" firstDataRow="1" firstDataCol="1"/>
  <pivotFields count="10">
    <pivotField dataField="1" showAll="0"/>
    <pivotField showAll="0"/>
    <pivotField numFmtId="14" showAll="0"/>
    <pivotField numFmtId="14" showAll="0"/>
    <pivotField showAll="0"/>
    <pivotField showAll="0"/>
    <pivotField showAll="0"/>
    <pivotField showAll="0"/>
    <pivotField axis="axisRow" showAll="0" measureFilter="1" sortType="descending">
      <items count="254">
        <item x="3"/>
        <item x="2"/>
        <item x="4"/>
        <item x="6"/>
        <item x="60"/>
        <item x="61"/>
        <item x="68"/>
        <item x="69"/>
        <item x="70"/>
        <item x="71"/>
        <item x="72"/>
        <item x="83"/>
        <item x="84"/>
        <item x="85"/>
        <item x="98"/>
        <item x="99"/>
        <item x="202"/>
        <item x="207"/>
        <item x="114"/>
        <item x="135"/>
        <item x="136"/>
        <item x="113"/>
        <item x="143"/>
        <item x="144"/>
        <item x="154"/>
        <item x="155"/>
        <item x="248"/>
        <item x="116"/>
        <item x="117"/>
        <item x="27"/>
        <item x="28"/>
        <item x="29"/>
        <item x="146"/>
        <item x="201"/>
        <item x="86"/>
        <item x="87"/>
        <item x="88"/>
        <item x="164"/>
        <item x="165"/>
        <item x="166"/>
        <item x="178"/>
        <item x="179"/>
        <item x="180"/>
        <item x="195"/>
        <item x="196"/>
        <item x="197"/>
        <item x="222"/>
        <item x="234"/>
        <item x="241"/>
        <item x="242"/>
        <item x="235"/>
        <item x="15"/>
        <item x="52"/>
        <item x="23"/>
        <item x="208"/>
        <item x="24"/>
        <item x="25"/>
        <item x="30"/>
        <item x="31"/>
        <item x="132"/>
        <item x="209"/>
        <item x="32"/>
        <item x="59"/>
        <item x="66"/>
        <item x="67"/>
        <item x="89"/>
        <item x="14"/>
        <item x="90"/>
        <item x="91"/>
        <item x="100"/>
        <item x="47"/>
        <item x="101"/>
        <item x="107"/>
        <item x="108"/>
        <item x="109"/>
        <item x="123"/>
        <item x="142"/>
        <item x="141"/>
        <item x="48"/>
        <item x="124"/>
        <item x="148"/>
        <item x="149"/>
        <item x="150"/>
        <item x="156"/>
        <item x="157"/>
        <item x="171"/>
        <item x="172"/>
        <item x="173"/>
        <item x="205"/>
        <item x="206"/>
        <item x="231"/>
        <item x="240"/>
        <item x="247"/>
        <item x="232"/>
        <item x="233"/>
        <item x="128"/>
        <item x="129"/>
        <item x="130"/>
        <item x="73"/>
        <item x="56"/>
        <item x="57"/>
        <item x="58"/>
        <item x="26"/>
        <item x="80"/>
        <item x="81"/>
        <item x="74"/>
        <item x="190"/>
        <item x="82"/>
        <item x="118"/>
        <item x="125"/>
        <item x="126"/>
        <item x="127"/>
        <item x="210"/>
        <item x="211"/>
        <item x="151"/>
        <item x="0"/>
        <item x="152"/>
        <item x="204"/>
        <item x="134"/>
        <item x="153"/>
        <item x="223"/>
        <item x="174"/>
        <item x="175"/>
        <item x="245"/>
        <item x="238"/>
        <item x="246"/>
        <item x="33"/>
        <item x="192"/>
        <item x="220"/>
        <item x="227"/>
        <item x="193"/>
        <item x="194"/>
        <item x="176"/>
        <item x="177"/>
        <item x="243"/>
        <item x="244"/>
        <item x="22"/>
        <item x="237"/>
        <item x="37"/>
        <item x="38"/>
        <item x="43"/>
        <item x="44"/>
        <item x="45"/>
        <item x="228"/>
        <item x="46"/>
        <item x="62"/>
        <item x="163"/>
        <item x="63"/>
        <item x="64"/>
        <item x="224"/>
        <item x="65"/>
        <item x="76"/>
        <item x="77"/>
        <item x="78"/>
        <item x="225"/>
        <item x="79"/>
        <item x="119"/>
        <item x="120"/>
        <item x="121"/>
        <item x="122"/>
        <item x="92"/>
        <item x="93"/>
        <item x="94"/>
        <item x="95"/>
        <item x="102"/>
        <item x="103"/>
        <item x="104"/>
        <item x="105"/>
        <item x="106"/>
        <item x="16"/>
        <item x="137"/>
        <item x="138"/>
        <item x="139"/>
        <item x="140"/>
        <item x="133"/>
        <item x="161"/>
        <item x="162"/>
        <item x="167"/>
        <item x="168"/>
        <item x="169"/>
        <item x="170"/>
        <item x="184"/>
        <item x="185"/>
        <item x="186"/>
        <item x="187"/>
        <item x="188"/>
        <item x="198"/>
        <item x="199"/>
        <item x="200"/>
        <item x="251"/>
        <item x="252"/>
        <item x="191"/>
        <item x="203"/>
        <item x="5"/>
        <item x="110"/>
        <item x="111"/>
        <item x="112"/>
        <item x="34"/>
        <item x="35"/>
        <item x="36"/>
        <item x="158"/>
        <item x="11"/>
        <item x="12"/>
        <item x="18"/>
        <item x="17"/>
        <item x="13"/>
        <item x="159"/>
        <item x="160"/>
        <item x="219"/>
        <item x="218"/>
        <item x="181"/>
        <item x="115"/>
        <item x="182"/>
        <item x="183"/>
        <item x="215"/>
        <item x="216"/>
        <item x="217"/>
        <item x="212"/>
        <item x="214"/>
        <item x="213"/>
        <item x="230"/>
        <item x="236"/>
        <item x="49"/>
        <item x="249"/>
        <item x="250"/>
        <item x="226"/>
        <item x="8"/>
        <item x="39"/>
        <item x="147"/>
        <item x="221"/>
        <item x="19"/>
        <item x="20"/>
        <item x="50"/>
        <item x="51"/>
        <item x="21"/>
        <item x="1"/>
        <item x="239"/>
        <item x="229"/>
        <item x="40"/>
        <item x="41"/>
        <item x="42"/>
        <item x="9"/>
        <item x="53"/>
        <item x="54"/>
        <item x="55"/>
        <item x="96"/>
        <item x="10"/>
        <item x="7"/>
        <item x="97"/>
        <item x="75"/>
        <item x="189"/>
        <item x="131"/>
        <item x="1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8"/>
  </rowFields>
  <rowItems count="11">
    <i>
      <x v="169"/>
    </i>
    <i>
      <x v="193"/>
    </i>
    <i>
      <x v="51"/>
    </i>
    <i>
      <x v="1"/>
    </i>
    <i>
      <x/>
    </i>
    <i>
      <x v="2"/>
    </i>
    <i>
      <x v="3"/>
    </i>
    <i>
      <x v="235"/>
    </i>
    <i>
      <x v="66"/>
    </i>
    <i>
      <x v="126"/>
    </i>
    <i t="grand">
      <x/>
    </i>
  </rowItems>
  <colItems count="1">
    <i/>
  </colItems>
  <dataFields count="1">
    <dataField name="개수 : 도서코드" fld="0" subtotal="count" baseField="0" baseItem="0"/>
  </dataFields>
  <pivotTableStyleInfo name="PivotStyleLight16" showRowHeaders="1" showColHeaders="1" showRowStripes="0" showColStripes="0" showLastColumn="1"/>
  <filters count="1">
    <filter fld="8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9" name="검색테이블" displayName="검색테이블" ref="AQ1:BB415" totalsRowShown="0" headerRowDxfId="131" dataDxfId="130">
  <autoFilter ref="AQ1:BB415"/>
  <sortState ref="AQ2:BB415">
    <sortCondition descending="1" ref="AV1"/>
  </sortState>
  <tableColumns count="12">
    <tableColumn id="1" name="선택" dataDxfId="129"/>
    <tableColumn id="2" name="도서코드"/>
    <tableColumn id="3" name="도서명" dataDxfId="128"/>
    <tableColumn id="4" name="저자명" dataDxfId="127"/>
    <tableColumn id="5" name="출판사" dataDxfId="126"/>
    <tableColumn id="6" name="출간일" dataDxfId="125"/>
    <tableColumn id="7" name="ISBN[부가기호]" dataDxfId="124"/>
    <tableColumn id="8" name="청구기호" dataDxfId="123"/>
    <tableColumn id="9" name="반납예정일" dataDxfId="122">
      <calculatedColumnFormula array="1">IF(SUM(($AH:$AH=AR2)*1)&gt;0, VLOOKUP(AR2, $AH$1:$AO$1000, 4, 0), "")</calculatedColumnFormula>
    </tableColumn>
    <tableColumn id="10" name="대출가능" dataDxfId="121">
      <calculatedColumnFormula array="1">IF(SUM(($AH:$AH=AR2)*1)&gt;0, FALSE, TRUE)</calculatedColumnFormula>
    </tableColumn>
    <tableColumn id="11" name="예약자" dataDxfId="120">
      <calculatedColumnFormula array="1">IFERROR((LEN(INDEX(표3[], MATCH(1, (표3[도서코드]=AR2)*(표3[예약자]&lt;&gt;""), 0), 7))-LEN(SUBSTITUTE(INDEX(표3[], MATCH(1, (표3[도서코드]=AR2)*(표3[예약자]&lt;&gt;""), 0), 7), "user", "")))/LEN("user"), 0)</calculatedColumnFormula>
    </tableColumn>
    <tableColumn id="12" name="예약가능" dataDxfId="11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표1" displayName="표1" ref="A1:H418" totalsRowShown="0" headerRowDxfId="141">
  <tableColumns count="8">
    <tableColumn id="1" name="도서코드" dataDxfId="140">
      <calculatedColumnFormula array="1">"DJ" &amp; YEAR(표1[[#This Row],[출간일]]) &amp; MID(표1[[#This Row],[ISBN'[부가기호']]], 19, 2) &amp; TEXT(SUM((YEAR($E$2:E2)=YEAR(E2))*(MID($F$2:F2,19,2)=MID(F2,19,2))*1), "00000")</calculatedColumnFormula>
    </tableColumn>
    <tableColumn id="2" name="도서명"/>
    <tableColumn id="3" name="저자명"/>
    <tableColumn id="4" name="출판사"/>
    <tableColumn id="5" name="출간일" dataDxfId="139"/>
    <tableColumn id="6" name="ISBN[부가기호]"/>
    <tableColumn id="7" name="청구기호" dataDxfId="138">
      <calculatedColumnFormula>fnCallNM(표1[[#This Row],[도서명]],표1[[#This Row],[저자명]],표1[[#This Row],[ISBN'[부가기호']]])</calculatedColumnFormula>
    </tableColumn>
    <tableColumn id="8" name="열1" dataDxfId="137">
      <calculatedColumnFormula>IFERROR(NUMBERSTRING(LEFT(표1[[#This Row],[도서명]], 1), 1), 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J364" totalsRowShown="0" headerRowDxfId="118">
  <tableColumns count="10">
    <tableColumn id="1" name="도서코드"/>
    <tableColumn id="2" name="회원ID"/>
    <tableColumn id="3" name="대출일자" dataDxfId="117"/>
    <tableColumn id="4" name="반납예정일" dataDxfId="116"/>
    <tableColumn id="5" name="반납일자"/>
    <tableColumn id="6" name="대출연장"/>
    <tableColumn id="7" name="예약자"/>
    <tableColumn id="8" name="예약일"/>
    <tableColumn id="9" name="책이름" dataDxfId="115">
      <calculatedColumnFormula>VLOOKUP(표3[[#This Row],[도서코드]], 표1[], 2, 0)</calculatedColumnFormula>
    </tableColumn>
    <tableColumn id="10" name="대출상태" dataDxfId="114">
      <calculatedColumnFormula>IF(표3[[#This Row],[대출연장]]="Y", "반납연기", IF(표3[[#This Row],[반납예정일]]&lt;표3[[#This Row],[반납일자]], "연체", ""))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H33" totalsRowShown="0" headerRowDxfId="136">
  <autoFilter ref="A1:H33">
    <filterColumn colId="0" hiddenButton="1"/>
    <filterColumn colId="1" hiddenButton="1"/>
    <filterColumn colId="2" hiddenButton="1"/>
    <filterColumn colId="3" hiddenButton="1"/>
    <filterColumn colId="4" hiddenButton="1"/>
  </autoFilter>
  <tableColumns count="8">
    <tableColumn id="1" name="회원ID"/>
    <tableColumn id="2" name="좌석번호"/>
    <tableColumn id="3" name="예약일" dataDxfId="135"/>
    <tableColumn id="4" name="예약시간(분)"/>
    <tableColumn id="5" name="이용시간(분)"/>
    <tableColumn id="6" name="날짜" dataDxfId="134">
      <calculatedColumnFormula>DATEVALUE(TEXT(표4[[#This Row],[예약일]], "yyyy-MM-dd"))</calculatedColumnFormula>
    </tableColumn>
    <tableColumn id="7" name="시작" dataDxfId="133">
      <calculatedColumnFormula>TIMEVALUE(TEXT(표4[[#This Row],[예약일]], "HH:mm:ss"))</calculatedColumnFormula>
    </tableColumn>
    <tableColumn id="8" name="끝" dataDxfId="132">
      <calculatedColumnFormula>표4[[#This Row],[시작]]+TIME(0,표4[[#This Row],[예약시간(분)]],0)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B2:E3" insertRow="1" totalsRowShown="0">
  <autoFilter ref="B2:E3"/>
  <tableColumns count="4">
    <tableColumn id="1" name="df"/>
    <tableColumn id="2" name="df2"/>
    <tableColumn id="3" name="df3"/>
    <tableColumn id="4" name="df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1"/>
        </a:solidFill>
        <a:ln>
          <a:solidFill>
            <a:schemeClr val="tx1"/>
          </a:solidFill>
        </a:ln>
      </a:spPr>
      <a:bodyPr vertOverflow="clip" horzOverflow="clip" rtlCol="0" anchor="ctr"/>
      <a:lstStyle>
        <a:defPPr algn="ctr">
          <a:defRPr sz="1800" b="1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2.xml"/><Relationship Id="rId39" Type="http://schemas.openxmlformats.org/officeDocument/2006/relationships/image" Target="../media/image28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34" Type="http://schemas.openxmlformats.org/officeDocument/2006/relationships/control" Target="../activeX/activeX26.xml"/><Relationship Id="rId42" Type="http://schemas.openxmlformats.org/officeDocument/2006/relationships/control" Target="../activeX/activeX30.xml"/><Relationship Id="rId47" Type="http://schemas.openxmlformats.org/officeDocument/2006/relationships/image" Target="../media/image32.emf"/><Relationship Id="rId50" Type="http://schemas.openxmlformats.org/officeDocument/2006/relationships/control" Target="../activeX/activeX34.x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5" Type="http://schemas.openxmlformats.org/officeDocument/2006/relationships/image" Target="../media/image21.emf"/><Relationship Id="rId33" Type="http://schemas.openxmlformats.org/officeDocument/2006/relationships/image" Target="../media/image25.emf"/><Relationship Id="rId38" Type="http://schemas.openxmlformats.org/officeDocument/2006/relationships/control" Target="../activeX/activeX28.xml"/><Relationship Id="rId46" Type="http://schemas.openxmlformats.org/officeDocument/2006/relationships/control" Target="../activeX/activeX3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29" Type="http://schemas.openxmlformats.org/officeDocument/2006/relationships/image" Target="../media/image23.emf"/><Relationship Id="rId41" Type="http://schemas.openxmlformats.org/officeDocument/2006/relationships/image" Target="../media/image29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24" Type="http://schemas.openxmlformats.org/officeDocument/2006/relationships/control" Target="../activeX/activeX21.xml"/><Relationship Id="rId32" Type="http://schemas.openxmlformats.org/officeDocument/2006/relationships/control" Target="../activeX/activeX25.xml"/><Relationship Id="rId37" Type="http://schemas.openxmlformats.org/officeDocument/2006/relationships/image" Target="../media/image27.emf"/><Relationship Id="rId40" Type="http://schemas.openxmlformats.org/officeDocument/2006/relationships/control" Target="../activeX/activeX29.xml"/><Relationship Id="rId45" Type="http://schemas.openxmlformats.org/officeDocument/2006/relationships/image" Target="../media/image31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27.xml"/><Relationship Id="rId49" Type="http://schemas.openxmlformats.org/officeDocument/2006/relationships/image" Target="../media/image33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31" Type="http://schemas.openxmlformats.org/officeDocument/2006/relationships/image" Target="../media/image24.emf"/><Relationship Id="rId44" Type="http://schemas.openxmlformats.org/officeDocument/2006/relationships/control" Target="../activeX/activeX31.xml"/><Relationship Id="rId52" Type="http://schemas.openxmlformats.org/officeDocument/2006/relationships/table" Target="../tables/table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Relationship Id="rId27" Type="http://schemas.openxmlformats.org/officeDocument/2006/relationships/image" Target="../media/image22.emf"/><Relationship Id="rId30" Type="http://schemas.openxmlformats.org/officeDocument/2006/relationships/control" Target="../activeX/activeX24.xml"/><Relationship Id="rId35" Type="http://schemas.openxmlformats.org/officeDocument/2006/relationships/image" Target="../media/image26.emf"/><Relationship Id="rId43" Type="http://schemas.openxmlformats.org/officeDocument/2006/relationships/image" Target="../media/image30.emf"/><Relationship Id="rId48" Type="http://schemas.openxmlformats.org/officeDocument/2006/relationships/control" Target="../activeX/activeX33.xml"/><Relationship Id="rId8" Type="http://schemas.openxmlformats.org/officeDocument/2006/relationships/control" Target="../activeX/activeX13.xml"/><Relationship Id="rId51" Type="http://schemas.openxmlformats.org/officeDocument/2006/relationships/image" Target="../media/image3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4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6.xml"/><Relationship Id="rId5" Type="http://schemas.openxmlformats.org/officeDocument/2006/relationships/image" Target="../media/image45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workbookViewId="0">
      <selection activeCell="C5" sqref="C5"/>
    </sheetView>
  </sheetViews>
  <sheetFormatPr defaultRowHeight="16.5" x14ac:dyDescent="0.3"/>
  <cols>
    <col min="1" max="4" width="9" style="3"/>
  </cols>
  <sheetData>
    <row r="1" spans="1:4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3">
      <c r="A2" s="2" t="s">
        <v>4</v>
      </c>
      <c r="B2" s="2" t="s">
        <v>5</v>
      </c>
      <c r="C2" s="2" t="s">
        <v>6</v>
      </c>
      <c r="D2" s="2"/>
    </row>
    <row r="3" spans="1:4" x14ac:dyDescent="0.3">
      <c r="A3" s="2" t="s">
        <v>7</v>
      </c>
      <c r="B3" s="2" t="s">
        <v>8</v>
      </c>
      <c r="C3" s="2" t="s">
        <v>9</v>
      </c>
      <c r="D3" s="2"/>
    </row>
    <row r="4" spans="1:4" x14ac:dyDescent="0.3">
      <c r="A4" s="2" t="s">
        <v>10</v>
      </c>
      <c r="B4" s="2" t="s">
        <v>11</v>
      </c>
      <c r="C4" s="2" t="s">
        <v>12</v>
      </c>
      <c r="D4" s="2"/>
    </row>
    <row r="5" spans="1:4" x14ac:dyDescent="0.3">
      <c r="A5" s="2" t="s">
        <v>13</v>
      </c>
      <c r="B5" s="2" t="s">
        <v>14</v>
      </c>
      <c r="C5" s="2" t="s">
        <v>15</v>
      </c>
      <c r="D5" s="2"/>
    </row>
    <row r="6" spans="1:4" x14ac:dyDescent="0.3">
      <c r="A6" s="2" t="s">
        <v>16</v>
      </c>
      <c r="B6" s="2" t="s">
        <v>17</v>
      </c>
      <c r="C6" s="2" t="s">
        <v>18</v>
      </c>
      <c r="D6" s="2"/>
    </row>
    <row r="7" spans="1:4" x14ac:dyDescent="0.3">
      <c r="A7" s="2" t="s">
        <v>19</v>
      </c>
      <c r="B7" s="2" t="s">
        <v>20</v>
      </c>
      <c r="C7" s="2" t="s">
        <v>21</v>
      </c>
      <c r="D7" s="2"/>
    </row>
    <row r="8" spans="1:4" x14ac:dyDescent="0.3">
      <c r="A8" s="2" t="s">
        <v>22</v>
      </c>
      <c r="B8" s="2" t="s">
        <v>23</v>
      </c>
      <c r="C8" s="2" t="s">
        <v>24</v>
      </c>
      <c r="D8" s="2"/>
    </row>
    <row r="9" spans="1:4" x14ac:dyDescent="0.3">
      <c r="A9" s="2" t="s">
        <v>25</v>
      </c>
      <c r="B9" s="2" t="s">
        <v>26</v>
      </c>
      <c r="C9" s="2" t="s">
        <v>27</v>
      </c>
      <c r="D9" s="2"/>
    </row>
    <row r="10" spans="1:4" x14ac:dyDescent="0.3">
      <c r="A10" s="2" t="s">
        <v>28</v>
      </c>
      <c r="B10" s="2" t="s">
        <v>29</v>
      </c>
      <c r="C10" s="2" t="s">
        <v>30</v>
      </c>
      <c r="D10" s="2"/>
    </row>
    <row r="11" spans="1:4" x14ac:dyDescent="0.3">
      <c r="A11" s="2" t="s">
        <v>31</v>
      </c>
      <c r="B11" s="2" t="s">
        <v>32</v>
      </c>
      <c r="C11" s="2" t="s">
        <v>33</v>
      </c>
      <c r="D11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364"/>
  <sheetViews>
    <sheetView zoomScale="70" zoomScaleNormal="70" workbookViewId="0"/>
  </sheetViews>
  <sheetFormatPr defaultRowHeight="16.5" x14ac:dyDescent="0.3"/>
  <cols>
    <col min="1" max="1" width="11" customWidth="1"/>
    <col min="2" max="2" width="14.25" bestFit="1" customWidth="1"/>
    <col min="5" max="9" width="11.125" bestFit="1" customWidth="1"/>
    <col min="12" max="12" width="11.125" bestFit="1" customWidth="1"/>
    <col min="16" max="18" width="11.125" bestFit="1" customWidth="1"/>
    <col min="19" max="20" width="11.625" bestFit="1" customWidth="1"/>
    <col min="23" max="23" width="12.25" bestFit="1" customWidth="1"/>
  </cols>
  <sheetData>
    <row r="1" spans="1:25" x14ac:dyDescent="0.3">
      <c r="A1" t="s">
        <v>2068</v>
      </c>
      <c r="E1" t="s">
        <v>136</v>
      </c>
      <c r="F1" t="s">
        <v>0</v>
      </c>
      <c r="G1" t="s">
        <v>1274</v>
      </c>
      <c r="H1" t="s">
        <v>1275</v>
      </c>
      <c r="I1" t="s">
        <v>1276</v>
      </c>
      <c r="J1" t="s">
        <v>1277</v>
      </c>
      <c r="K1" t="s">
        <v>1278</v>
      </c>
      <c r="L1" t="s">
        <v>1279</v>
      </c>
      <c r="M1" t="s">
        <v>2066</v>
      </c>
      <c r="N1" t="s">
        <v>2067</v>
      </c>
      <c r="P1" t="s">
        <v>136</v>
      </c>
      <c r="Q1" t="s">
        <v>0</v>
      </c>
      <c r="R1" t="s">
        <v>1274</v>
      </c>
      <c r="S1" t="s">
        <v>1275</v>
      </c>
      <c r="T1" t="s">
        <v>1276</v>
      </c>
      <c r="U1" t="s">
        <v>1277</v>
      </c>
      <c r="V1" t="s">
        <v>1278</v>
      </c>
      <c r="W1" t="s">
        <v>1279</v>
      </c>
      <c r="X1" t="s">
        <v>2066</v>
      </c>
      <c r="Y1" t="s">
        <v>2067</v>
      </c>
    </row>
    <row r="2" spans="1:25" x14ac:dyDescent="0.3">
      <c r="A2" t="s">
        <v>2076</v>
      </c>
      <c r="E2" t="s">
        <v>1280</v>
      </c>
      <c r="F2" t="s">
        <v>4</v>
      </c>
      <c r="G2" s="4">
        <v>44197</v>
      </c>
      <c r="H2" s="4">
        <v>44211</v>
      </c>
      <c r="I2" s="4">
        <v>44211</v>
      </c>
      <c r="J2" t="s">
        <v>1281</v>
      </c>
      <c r="M2" t="s">
        <v>675</v>
      </c>
      <c r="N2" t="s">
        <v>2064</v>
      </c>
      <c r="O2" s="4"/>
      <c r="P2" t="s">
        <v>1282</v>
      </c>
      <c r="Q2" t="s">
        <v>13</v>
      </c>
      <c r="R2" s="4">
        <v>44200</v>
      </c>
      <c r="S2" s="4">
        <v>44214</v>
      </c>
      <c r="T2" s="4">
        <v>44214</v>
      </c>
      <c r="U2" t="s">
        <v>1281</v>
      </c>
      <c r="X2" t="s">
        <v>1206</v>
      </c>
      <c r="Y2" t="s">
        <v>2064</v>
      </c>
    </row>
    <row r="3" spans="1:25" x14ac:dyDescent="0.3">
      <c r="E3" t="s">
        <v>1282</v>
      </c>
      <c r="F3" t="s">
        <v>13</v>
      </c>
      <c r="G3" s="4">
        <v>44200</v>
      </c>
      <c r="H3" s="4">
        <v>44214</v>
      </c>
      <c r="I3" s="4">
        <v>44214</v>
      </c>
      <c r="J3" t="s">
        <v>1281</v>
      </c>
      <c r="M3" t="s">
        <v>1206</v>
      </c>
      <c r="N3" t="s">
        <v>2064</v>
      </c>
      <c r="O3" s="4"/>
      <c r="P3" t="s">
        <v>1292</v>
      </c>
      <c r="Q3" t="s">
        <v>13</v>
      </c>
      <c r="R3" s="4">
        <v>44201</v>
      </c>
      <c r="S3" s="4">
        <v>44222</v>
      </c>
      <c r="T3" s="4">
        <v>44222</v>
      </c>
      <c r="U3" t="s">
        <v>1293</v>
      </c>
      <c r="X3" t="s">
        <v>1053</v>
      </c>
      <c r="Y3" t="s">
        <v>2065</v>
      </c>
    </row>
    <row r="4" spans="1:25" x14ac:dyDescent="0.3">
      <c r="E4" t="s">
        <v>1283</v>
      </c>
      <c r="F4" t="s">
        <v>4</v>
      </c>
      <c r="G4" s="4">
        <v>44200</v>
      </c>
      <c r="H4" s="4">
        <v>44214</v>
      </c>
      <c r="I4" s="4">
        <v>44214</v>
      </c>
      <c r="J4" t="s">
        <v>1281</v>
      </c>
      <c r="M4" t="s">
        <v>147</v>
      </c>
      <c r="N4" t="s">
        <v>2064</v>
      </c>
      <c r="O4" s="4"/>
      <c r="P4" t="s">
        <v>1294</v>
      </c>
      <c r="Q4" t="s">
        <v>13</v>
      </c>
      <c r="R4" s="4">
        <v>44201</v>
      </c>
      <c r="S4" s="4">
        <v>44222</v>
      </c>
      <c r="T4" s="4">
        <v>44222</v>
      </c>
      <c r="U4" t="s">
        <v>1293</v>
      </c>
      <c r="X4" t="s">
        <v>1055</v>
      </c>
      <c r="Y4" t="s">
        <v>2065</v>
      </c>
    </row>
    <row r="5" spans="1:25" x14ac:dyDescent="0.3">
      <c r="E5" t="s">
        <v>1284</v>
      </c>
      <c r="F5" t="s">
        <v>4</v>
      </c>
      <c r="G5" s="4">
        <v>44200</v>
      </c>
      <c r="H5" s="4">
        <v>44214</v>
      </c>
      <c r="I5" s="4">
        <v>44214</v>
      </c>
      <c r="J5" t="s">
        <v>1281</v>
      </c>
      <c r="M5" t="s">
        <v>143</v>
      </c>
      <c r="N5" t="s">
        <v>2064</v>
      </c>
      <c r="O5" s="4"/>
      <c r="P5" t="s">
        <v>1295</v>
      </c>
      <c r="Q5" t="s">
        <v>13</v>
      </c>
      <c r="R5" s="4">
        <v>44201</v>
      </c>
      <c r="S5" s="4">
        <v>44222</v>
      </c>
      <c r="T5" s="4">
        <v>44222</v>
      </c>
      <c r="U5" t="s">
        <v>1293</v>
      </c>
      <c r="X5" t="s">
        <v>1061</v>
      </c>
      <c r="Y5" t="s">
        <v>2065</v>
      </c>
    </row>
    <row r="6" spans="1:25" x14ac:dyDescent="0.3">
      <c r="E6" t="s">
        <v>1285</v>
      </c>
      <c r="F6" t="s">
        <v>4</v>
      </c>
      <c r="G6" s="4">
        <v>44200</v>
      </c>
      <c r="H6" s="4">
        <v>44214</v>
      </c>
      <c r="I6" s="4">
        <v>44214</v>
      </c>
      <c r="J6" t="s">
        <v>1281</v>
      </c>
      <c r="M6" t="s">
        <v>151</v>
      </c>
      <c r="N6" t="s">
        <v>2064</v>
      </c>
      <c r="O6" s="4"/>
      <c r="P6" t="s">
        <v>1299</v>
      </c>
      <c r="Q6" t="s">
        <v>13</v>
      </c>
      <c r="R6" s="4">
        <v>44215</v>
      </c>
      <c r="S6" s="4">
        <v>44234</v>
      </c>
      <c r="T6" s="4">
        <v>44234</v>
      </c>
      <c r="U6" t="s">
        <v>1293</v>
      </c>
      <c r="X6" t="s">
        <v>1059</v>
      </c>
      <c r="Y6" t="s">
        <v>2065</v>
      </c>
    </row>
    <row r="7" spans="1:25" x14ac:dyDescent="0.3">
      <c r="E7" t="s">
        <v>1286</v>
      </c>
      <c r="F7" t="s">
        <v>28</v>
      </c>
      <c r="G7" s="4">
        <v>44200</v>
      </c>
      <c r="H7" s="4">
        <v>44214</v>
      </c>
      <c r="I7" s="4">
        <v>44214</v>
      </c>
      <c r="J7" t="s">
        <v>1281</v>
      </c>
      <c r="M7" t="s">
        <v>1021</v>
      </c>
      <c r="N7" t="s">
        <v>2064</v>
      </c>
      <c r="O7" s="4"/>
      <c r="P7" t="s">
        <v>1300</v>
      </c>
      <c r="Q7" t="s">
        <v>13</v>
      </c>
      <c r="R7" s="4">
        <v>44215</v>
      </c>
      <c r="S7" s="4">
        <v>44234</v>
      </c>
      <c r="T7" s="4">
        <v>44234</v>
      </c>
      <c r="U7" t="s">
        <v>1293</v>
      </c>
      <c r="X7" t="s">
        <v>1057</v>
      </c>
      <c r="Y7" t="s">
        <v>2065</v>
      </c>
    </row>
    <row r="8" spans="1:25" x14ac:dyDescent="0.3">
      <c r="E8" t="s">
        <v>1287</v>
      </c>
      <c r="F8" t="s">
        <v>22</v>
      </c>
      <c r="G8" s="4">
        <v>44200</v>
      </c>
      <c r="H8" s="4">
        <v>44214</v>
      </c>
      <c r="I8" s="4">
        <v>44214</v>
      </c>
      <c r="J8" t="s">
        <v>1281</v>
      </c>
      <c r="M8" t="s">
        <v>163</v>
      </c>
      <c r="N8" t="s">
        <v>2064</v>
      </c>
      <c r="O8" s="4"/>
      <c r="P8" t="s">
        <v>1298</v>
      </c>
      <c r="Q8" t="s">
        <v>13</v>
      </c>
      <c r="R8" s="4">
        <v>44245</v>
      </c>
      <c r="S8" s="4">
        <v>44259</v>
      </c>
      <c r="T8" s="4">
        <v>44259</v>
      </c>
      <c r="U8" t="s">
        <v>1281</v>
      </c>
      <c r="X8" t="s">
        <v>909</v>
      </c>
      <c r="Y8" t="s">
        <v>2064</v>
      </c>
    </row>
    <row r="9" spans="1:25" x14ac:dyDescent="0.3">
      <c r="E9" t="s">
        <v>1288</v>
      </c>
      <c r="F9" t="s">
        <v>22</v>
      </c>
      <c r="G9" s="4">
        <v>44201</v>
      </c>
      <c r="H9" s="4">
        <v>44215</v>
      </c>
      <c r="I9" s="4">
        <v>44215</v>
      </c>
      <c r="J9" t="s">
        <v>1281</v>
      </c>
      <c r="M9" t="s">
        <v>1242</v>
      </c>
      <c r="N9" t="s">
        <v>2064</v>
      </c>
      <c r="O9" s="4"/>
      <c r="P9" t="s">
        <v>1296</v>
      </c>
      <c r="Q9" t="s">
        <v>13</v>
      </c>
      <c r="R9" s="4">
        <v>44255</v>
      </c>
      <c r="S9" s="4">
        <v>44269</v>
      </c>
      <c r="T9" s="4">
        <v>44269</v>
      </c>
      <c r="U9" t="s">
        <v>1281</v>
      </c>
      <c r="X9" t="s">
        <v>529</v>
      </c>
      <c r="Y9" t="s">
        <v>2064</v>
      </c>
    </row>
    <row r="10" spans="1:25" x14ac:dyDescent="0.3">
      <c r="E10" t="s">
        <v>1289</v>
      </c>
      <c r="F10" t="s">
        <v>22</v>
      </c>
      <c r="G10" s="4">
        <v>44201</v>
      </c>
      <c r="H10" s="4">
        <v>44215</v>
      </c>
      <c r="I10" s="4">
        <v>44215</v>
      </c>
      <c r="J10" t="s">
        <v>1281</v>
      </c>
      <c r="M10" t="s">
        <v>1162</v>
      </c>
      <c r="N10" t="s">
        <v>2064</v>
      </c>
      <c r="O10" s="4"/>
      <c r="P10" t="s">
        <v>1331</v>
      </c>
      <c r="Q10" t="s">
        <v>13</v>
      </c>
      <c r="R10" s="4">
        <v>44260</v>
      </c>
      <c r="S10" s="4">
        <v>44274</v>
      </c>
      <c r="T10" s="4">
        <v>44274</v>
      </c>
      <c r="U10" t="s">
        <v>1281</v>
      </c>
      <c r="X10" t="s">
        <v>1146</v>
      </c>
      <c r="Y10" t="s">
        <v>2064</v>
      </c>
    </row>
    <row r="11" spans="1:25" x14ac:dyDescent="0.3">
      <c r="E11" t="s">
        <v>1290</v>
      </c>
      <c r="F11" t="s">
        <v>22</v>
      </c>
      <c r="G11" s="4">
        <v>44201</v>
      </c>
      <c r="H11" s="4">
        <v>44215</v>
      </c>
      <c r="I11" s="4">
        <v>44215</v>
      </c>
      <c r="J11" t="s">
        <v>1281</v>
      </c>
      <c r="M11" t="s">
        <v>1226</v>
      </c>
      <c r="N11" t="s">
        <v>2064</v>
      </c>
      <c r="O11" s="4"/>
      <c r="P11" t="s">
        <v>1332</v>
      </c>
      <c r="Q11" t="s">
        <v>13</v>
      </c>
      <c r="R11" s="4">
        <v>44260</v>
      </c>
      <c r="S11" s="4">
        <v>44274</v>
      </c>
      <c r="T11" s="4">
        <v>44274</v>
      </c>
      <c r="U11" t="s">
        <v>1281</v>
      </c>
      <c r="X11" t="s">
        <v>1195</v>
      </c>
      <c r="Y11" t="s">
        <v>2064</v>
      </c>
    </row>
    <row r="12" spans="1:25" x14ac:dyDescent="0.3">
      <c r="E12" t="s">
        <v>1291</v>
      </c>
      <c r="F12" t="s">
        <v>22</v>
      </c>
      <c r="G12" s="4">
        <v>44201</v>
      </c>
      <c r="H12" s="4">
        <v>44215</v>
      </c>
      <c r="I12" s="4">
        <v>44215</v>
      </c>
      <c r="J12" t="s">
        <v>1281</v>
      </c>
      <c r="M12" t="s">
        <v>1240</v>
      </c>
      <c r="N12" t="s">
        <v>2064</v>
      </c>
      <c r="O12" s="4"/>
      <c r="P12" t="s">
        <v>1333</v>
      </c>
      <c r="Q12" t="s">
        <v>13</v>
      </c>
      <c r="R12" s="4">
        <v>44260</v>
      </c>
      <c r="S12" s="4">
        <v>44274</v>
      </c>
      <c r="T12" s="4">
        <v>44274</v>
      </c>
      <c r="U12" t="s">
        <v>1281</v>
      </c>
      <c r="X12" t="s">
        <v>1197</v>
      </c>
      <c r="Y12" t="s">
        <v>2064</v>
      </c>
    </row>
    <row r="13" spans="1:25" x14ac:dyDescent="0.3">
      <c r="E13" t="s">
        <v>1292</v>
      </c>
      <c r="F13" t="s">
        <v>13</v>
      </c>
      <c r="G13" s="4">
        <v>44201</v>
      </c>
      <c r="H13" s="4">
        <v>44222</v>
      </c>
      <c r="I13" s="4">
        <v>44222</v>
      </c>
      <c r="J13" t="s">
        <v>1293</v>
      </c>
      <c r="M13" t="s">
        <v>1053</v>
      </c>
      <c r="N13" t="s">
        <v>2065</v>
      </c>
      <c r="O13" s="4"/>
      <c r="P13" t="s">
        <v>1284</v>
      </c>
      <c r="Q13" t="s">
        <v>13</v>
      </c>
      <c r="R13" s="4">
        <v>44269</v>
      </c>
      <c r="S13" s="4">
        <v>44283</v>
      </c>
      <c r="T13" s="4">
        <v>44283</v>
      </c>
      <c r="U13" t="s">
        <v>1281</v>
      </c>
      <c r="X13" t="s">
        <v>143</v>
      </c>
      <c r="Y13" t="s">
        <v>2064</v>
      </c>
    </row>
    <row r="14" spans="1:25" x14ac:dyDescent="0.3">
      <c r="E14" t="s">
        <v>1294</v>
      </c>
      <c r="F14" t="s">
        <v>13</v>
      </c>
      <c r="G14" s="4">
        <v>44201</v>
      </c>
      <c r="H14" s="4">
        <v>44222</v>
      </c>
      <c r="I14" s="4">
        <v>44222</v>
      </c>
      <c r="J14" t="s">
        <v>1293</v>
      </c>
      <c r="M14" t="s">
        <v>1055</v>
      </c>
      <c r="N14" t="s">
        <v>2065</v>
      </c>
      <c r="O14" s="4"/>
      <c r="P14" t="s">
        <v>1287</v>
      </c>
      <c r="Q14" t="s">
        <v>13</v>
      </c>
      <c r="R14" s="4">
        <v>44269</v>
      </c>
      <c r="S14" s="4">
        <v>44283</v>
      </c>
      <c r="T14" s="4">
        <v>44283</v>
      </c>
      <c r="U14" t="s">
        <v>1281</v>
      </c>
      <c r="X14" t="s">
        <v>163</v>
      </c>
      <c r="Y14" t="s">
        <v>2064</v>
      </c>
    </row>
    <row r="15" spans="1:25" x14ac:dyDescent="0.3">
      <c r="E15" t="s">
        <v>1295</v>
      </c>
      <c r="F15" t="s">
        <v>13</v>
      </c>
      <c r="G15" s="4">
        <v>44201</v>
      </c>
      <c r="H15" s="4">
        <v>44222</v>
      </c>
      <c r="I15" s="4">
        <v>44222</v>
      </c>
      <c r="J15" t="s">
        <v>1293</v>
      </c>
      <c r="M15" t="s">
        <v>1061</v>
      </c>
      <c r="N15" t="s">
        <v>2065</v>
      </c>
      <c r="O15" s="4"/>
      <c r="P15" t="s">
        <v>1342</v>
      </c>
      <c r="Q15" t="s">
        <v>13</v>
      </c>
      <c r="R15" s="4">
        <v>44270</v>
      </c>
      <c r="S15" s="4">
        <v>44284</v>
      </c>
      <c r="T15" s="4">
        <v>44284</v>
      </c>
      <c r="U15" t="s">
        <v>1281</v>
      </c>
      <c r="X15" t="s">
        <v>171</v>
      </c>
      <c r="Y15" t="s">
        <v>2064</v>
      </c>
    </row>
    <row r="16" spans="1:25" x14ac:dyDescent="0.3">
      <c r="E16" t="s">
        <v>1296</v>
      </c>
      <c r="F16" t="s">
        <v>16</v>
      </c>
      <c r="G16" s="4">
        <v>44208</v>
      </c>
      <c r="H16" s="4">
        <v>44222</v>
      </c>
      <c r="I16" s="4">
        <v>44222</v>
      </c>
      <c r="J16" t="s">
        <v>1281</v>
      </c>
      <c r="M16" t="s">
        <v>529</v>
      </c>
      <c r="N16" t="s">
        <v>2064</v>
      </c>
      <c r="O16" s="4"/>
      <c r="P16" t="s">
        <v>1343</v>
      </c>
      <c r="Q16" t="s">
        <v>13</v>
      </c>
      <c r="R16" s="4">
        <v>44270</v>
      </c>
      <c r="S16" s="4">
        <v>44284</v>
      </c>
      <c r="T16" s="4">
        <v>44284</v>
      </c>
      <c r="U16" t="s">
        <v>1281</v>
      </c>
      <c r="X16" t="s">
        <v>175</v>
      </c>
      <c r="Y16" t="s">
        <v>2064</v>
      </c>
    </row>
    <row r="17" spans="5:25" x14ac:dyDescent="0.3">
      <c r="E17" t="s">
        <v>1297</v>
      </c>
      <c r="F17" t="s">
        <v>4</v>
      </c>
      <c r="G17" s="4">
        <v>44211</v>
      </c>
      <c r="H17" s="4">
        <v>44225</v>
      </c>
      <c r="I17" s="4">
        <v>44225</v>
      </c>
      <c r="J17" t="s">
        <v>1281</v>
      </c>
      <c r="M17" t="s">
        <v>442</v>
      </c>
      <c r="N17" t="s">
        <v>2064</v>
      </c>
      <c r="O17" s="4"/>
      <c r="P17" t="s">
        <v>1350</v>
      </c>
      <c r="Q17" t="s">
        <v>13</v>
      </c>
      <c r="R17" s="4">
        <v>44285</v>
      </c>
      <c r="S17" s="4">
        <v>44290</v>
      </c>
      <c r="T17" s="4">
        <v>44290</v>
      </c>
      <c r="U17" t="s">
        <v>1281</v>
      </c>
      <c r="X17" t="s">
        <v>179</v>
      </c>
      <c r="Y17" t="s">
        <v>2064</v>
      </c>
    </row>
    <row r="18" spans="5:25" x14ac:dyDescent="0.3">
      <c r="E18" t="s">
        <v>1298</v>
      </c>
      <c r="F18" t="s">
        <v>7</v>
      </c>
      <c r="G18" s="4">
        <v>44213</v>
      </c>
      <c r="H18" s="4">
        <v>44227</v>
      </c>
      <c r="I18" s="4">
        <v>44227</v>
      </c>
      <c r="J18" t="s">
        <v>1281</v>
      </c>
      <c r="M18" t="s">
        <v>909</v>
      </c>
      <c r="N18" t="s">
        <v>2064</v>
      </c>
      <c r="O18" s="4"/>
      <c r="P18" t="s">
        <v>1351</v>
      </c>
      <c r="Q18" t="s">
        <v>13</v>
      </c>
      <c r="R18" s="4">
        <v>44285</v>
      </c>
      <c r="S18" s="4">
        <v>44290</v>
      </c>
      <c r="T18" s="4">
        <v>44290</v>
      </c>
      <c r="U18" t="s">
        <v>1281</v>
      </c>
      <c r="X18" t="s">
        <v>183</v>
      </c>
      <c r="Y18" t="s">
        <v>2064</v>
      </c>
    </row>
    <row r="19" spans="5:25" x14ac:dyDescent="0.3">
      <c r="E19" t="s">
        <v>1299</v>
      </c>
      <c r="F19" t="s">
        <v>13</v>
      </c>
      <c r="G19" s="4">
        <v>44215</v>
      </c>
      <c r="H19" s="4">
        <v>44234</v>
      </c>
      <c r="I19" s="4">
        <v>44234</v>
      </c>
      <c r="J19" t="s">
        <v>1293</v>
      </c>
      <c r="M19" t="s">
        <v>1059</v>
      </c>
      <c r="N19" t="s">
        <v>2065</v>
      </c>
      <c r="O19" s="4"/>
      <c r="P19" t="s">
        <v>1352</v>
      </c>
      <c r="Q19" t="s">
        <v>13</v>
      </c>
      <c r="R19" s="4">
        <v>44285</v>
      </c>
      <c r="S19" s="4">
        <v>44290</v>
      </c>
      <c r="T19" s="4">
        <v>44290</v>
      </c>
      <c r="U19" t="s">
        <v>1281</v>
      </c>
      <c r="X19" t="s">
        <v>187</v>
      </c>
      <c r="Y19" t="s">
        <v>2064</v>
      </c>
    </row>
    <row r="20" spans="5:25" x14ac:dyDescent="0.3">
      <c r="E20" t="s">
        <v>1300</v>
      </c>
      <c r="F20" t="s">
        <v>13</v>
      </c>
      <c r="G20" s="4">
        <v>44215</v>
      </c>
      <c r="H20" s="4">
        <v>44234</v>
      </c>
      <c r="I20" s="4">
        <v>44234</v>
      </c>
      <c r="J20" t="s">
        <v>1293</v>
      </c>
      <c r="M20" t="s">
        <v>1057</v>
      </c>
      <c r="N20" t="s">
        <v>2065</v>
      </c>
      <c r="O20" s="4"/>
      <c r="P20" t="s">
        <v>1353</v>
      </c>
      <c r="Q20" t="s">
        <v>13</v>
      </c>
      <c r="R20" s="4">
        <v>44285</v>
      </c>
      <c r="S20" s="4">
        <v>44290</v>
      </c>
      <c r="T20" s="4">
        <v>44290</v>
      </c>
      <c r="U20" t="s">
        <v>1281</v>
      </c>
      <c r="X20" t="s">
        <v>191</v>
      </c>
      <c r="Y20" t="s">
        <v>2064</v>
      </c>
    </row>
    <row r="21" spans="5:25" x14ac:dyDescent="0.3">
      <c r="E21" t="s">
        <v>1283</v>
      </c>
      <c r="F21" t="s">
        <v>31</v>
      </c>
      <c r="G21" s="4">
        <v>44220</v>
      </c>
      <c r="H21" s="4">
        <v>44234</v>
      </c>
      <c r="I21" s="4">
        <v>44234</v>
      </c>
      <c r="J21" t="s">
        <v>1281</v>
      </c>
      <c r="M21" t="s">
        <v>147</v>
      </c>
      <c r="N21" t="s">
        <v>2064</v>
      </c>
      <c r="O21" s="4"/>
      <c r="P21" t="s">
        <v>1354</v>
      </c>
      <c r="Q21" t="s">
        <v>13</v>
      </c>
      <c r="R21" s="4">
        <v>44285</v>
      </c>
      <c r="S21" s="4">
        <v>44290</v>
      </c>
      <c r="T21" s="4">
        <v>44290</v>
      </c>
      <c r="U21" t="s">
        <v>1281</v>
      </c>
      <c r="X21" t="s">
        <v>195</v>
      </c>
      <c r="Y21" t="s">
        <v>2064</v>
      </c>
    </row>
    <row r="22" spans="5:25" x14ac:dyDescent="0.3">
      <c r="E22" t="s">
        <v>1301</v>
      </c>
      <c r="F22" t="s">
        <v>31</v>
      </c>
      <c r="G22" s="4">
        <v>44220</v>
      </c>
      <c r="H22" s="4">
        <v>44234</v>
      </c>
      <c r="I22" s="4">
        <v>44234</v>
      </c>
      <c r="J22" t="s">
        <v>1281</v>
      </c>
      <c r="M22" t="s">
        <v>1185</v>
      </c>
      <c r="N22" t="s">
        <v>2064</v>
      </c>
      <c r="O22" s="4"/>
      <c r="P22" t="s">
        <v>1286</v>
      </c>
      <c r="Q22" t="s">
        <v>13</v>
      </c>
      <c r="R22" s="4">
        <v>44293</v>
      </c>
      <c r="S22" s="4">
        <v>44301</v>
      </c>
      <c r="T22" s="4">
        <v>44301</v>
      </c>
      <c r="U22" t="s">
        <v>1281</v>
      </c>
      <c r="X22" t="s">
        <v>1021</v>
      </c>
      <c r="Y22" t="s">
        <v>2064</v>
      </c>
    </row>
    <row r="23" spans="5:25" x14ac:dyDescent="0.3">
      <c r="E23" t="s">
        <v>1302</v>
      </c>
      <c r="F23" t="s">
        <v>31</v>
      </c>
      <c r="G23" s="4">
        <v>44220</v>
      </c>
      <c r="H23" s="4">
        <v>44234</v>
      </c>
      <c r="I23" s="4">
        <v>44234</v>
      </c>
      <c r="J23" t="s">
        <v>1281</v>
      </c>
      <c r="M23" t="s">
        <v>1192</v>
      </c>
      <c r="N23" t="s">
        <v>2064</v>
      </c>
      <c r="O23" s="4"/>
      <c r="P23" t="s">
        <v>1285</v>
      </c>
      <c r="Q23" t="s">
        <v>13</v>
      </c>
      <c r="R23" s="4">
        <v>44294</v>
      </c>
      <c r="S23" s="4">
        <v>44305</v>
      </c>
      <c r="T23" s="4">
        <v>44305</v>
      </c>
      <c r="U23" t="s">
        <v>1281</v>
      </c>
      <c r="X23" t="s">
        <v>151</v>
      </c>
      <c r="Y23" t="s">
        <v>2064</v>
      </c>
    </row>
    <row r="24" spans="5:25" x14ac:dyDescent="0.3">
      <c r="E24" t="s">
        <v>1303</v>
      </c>
      <c r="F24" t="s">
        <v>31</v>
      </c>
      <c r="G24" s="4">
        <v>44220</v>
      </c>
      <c r="H24" s="4">
        <v>44234</v>
      </c>
      <c r="I24" s="4">
        <v>44234</v>
      </c>
      <c r="J24" t="s">
        <v>1281</v>
      </c>
      <c r="M24" t="s">
        <v>1199</v>
      </c>
      <c r="N24" t="s">
        <v>2064</v>
      </c>
      <c r="O24" s="4"/>
      <c r="P24" t="s">
        <v>1365</v>
      </c>
      <c r="Q24" t="s">
        <v>13</v>
      </c>
      <c r="R24" s="4">
        <v>44296</v>
      </c>
      <c r="S24" s="4">
        <v>44310</v>
      </c>
      <c r="T24" s="4">
        <v>44310</v>
      </c>
      <c r="U24" t="s">
        <v>1281</v>
      </c>
      <c r="X24" t="s">
        <v>205</v>
      </c>
      <c r="Y24" t="s">
        <v>2064</v>
      </c>
    </row>
    <row r="25" spans="5:25" x14ac:dyDescent="0.3">
      <c r="E25" t="s">
        <v>1286</v>
      </c>
      <c r="F25" t="s">
        <v>25</v>
      </c>
      <c r="G25" s="4">
        <v>44220</v>
      </c>
      <c r="H25" s="4">
        <v>44234</v>
      </c>
      <c r="I25" s="4">
        <v>44234</v>
      </c>
      <c r="J25" t="s">
        <v>1281</v>
      </c>
      <c r="M25" t="s">
        <v>1021</v>
      </c>
      <c r="N25" t="s">
        <v>2064</v>
      </c>
      <c r="O25" s="4"/>
      <c r="P25" t="s">
        <v>1366</v>
      </c>
      <c r="Q25" t="s">
        <v>13</v>
      </c>
      <c r="R25" s="4">
        <v>44296</v>
      </c>
      <c r="S25" s="4">
        <v>44310</v>
      </c>
      <c r="T25" s="4">
        <v>44310</v>
      </c>
      <c r="U25" t="s">
        <v>1281</v>
      </c>
      <c r="X25" t="s">
        <v>212</v>
      </c>
      <c r="Y25" t="s">
        <v>2064</v>
      </c>
    </row>
    <row r="26" spans="5:25" x14ac:dyDescent="0.3">
      <c r="E26" t="s">
        <v>1284</v>
      </c>
      <c r="F26" t="s">
        <v>7</v>
      </c>
      <c r="G26" s="4">
        <v>44221</v>
      </c>
      <c r="H26" s="4">
        <v>44235</v>
      </c>
      <c r="I26" s="4">
        <v>44235</v>
      </c>
      <c r="J26" t="s">
        <v>1281</v>
      </c>
      <c r="M26" t="s">
        <v>143</v>
      </c>
      <c r="N26" t="s">
        <v>2064</v>
      </c>
      <c r="O26" s="4"/>
      <c r="P26" t="s">
        <v>1367</v>
      </c>
      <c r="Q26" t="s">
        <v>13</v>
      </c>
      <c r="R26" s="4">
        <v>44296</v>
      </c>
      <c r="S26" s="4">
        <v>44310</v>
      </c>
      <c r="T26" s="4">
        <v>44310</v>
      </c>
      <c r="U26" t="s">
        <v>1281</v>
      </c>
      <c r="X26" t="s">
        <v>216</v>
      </c>
      <c r="Y26" t="s">
        <v>2064</v>
      </c>
    </row>
    <row r="27" spans="5:25" x14ac:dyDescent="0.3">
      <c r="E27" t="s">
        <v>1285</v>
      </c>
      <c r="F27" t="s">
        <v>7</v>
      </c>
      <c r="G27" s="4">
        <v>44228</v>
      </c>
      <c r="H27" s="4">
        <v>44242</v>
      </c>
      <c r="I27" s="4">
        <v>44242</v>
      </c>
      <c r="J27" t="s">
        <v>1281</v>
      </c>
      <c r="M27" t="s">
        <v>151</v>
      </c>
      <c r="N27" t="s">
        <v>2064</v>
      </c>
      <c r="P27" t="s">
        <v>1380</v>
      </c>
      <c r="Q27" t="s">
        <v>13</v>
      </c>
      <c r="R27" s="4">
        <v>44306</v>
      </c>
      <c r="S27" s="4">
        <v>44310</v>
      </c>
      <c r="T27" s="4">
        <v>44310</v>
      </c>
      <c r="U27" t="s">
        <v>1281</v>
      </c>
      <c r="X27" t="s">
        <v>234</v>
      </c>
      <c r="Y27" t="s">
        <v>2064</v>
      </c>
    </row>
    <row r="28" spans="5:25" x14ac:dyDescent="0.3">
      <c r="E28" t="s">
        <v>1304</v>
      </c>
      <c r="F28" t="s">
        <v>22</v>
      </c>
      <c r="G28" s="4">
        <v>44228</v>
      </c>
      <c r="H28" s="4">
        <v>44242</v>
      </c>
      <c r="I28" s="4">
        <v>44242</v>
      </c>
      <c r="J28" t="s">
        <v>1281</v>
      </c>
      <c r="M28" t="s">
        <v>753</v>
      </c>
      <c r="N28" t="s">
        <v>2064</v>
      </c>
      <c r="P28" t="s">
        <v>1381</v>
      </c>
      <c r="Q28" t="s">
        <v>13</v>
      </c>
      <c r="R28" s="4">
        <v>44306</v>
      </c>
      <c r="S28" s="4">
        <v>44310</v>
      </c>
      <c r="T28" s="4">
        <v>44310</v>
      </c>
      <c r="U28" t="s">
        <v>1281</v>
      </c>
      <c r="X28" t="s">
        <v>238</v>
      </c>
      <c r="Y28" t="s">
        <v>2064</v>
      </c>
    </row>
    <row r="29" spans="5:25" x14ac:dyDescent="0.3">
      <c r="E29" t="s">
        <v>1298</v>
      </c>
      <c r="F29" t="s">
        <v>10</v>
      </c>
      <c r="G29" s="4">
        <v>44229</v>
      </c>
      <c r="H29" s="4">
        <v>44243</v>
      </c>
      <c r="I29" s="4">
        <v>44243</v>
      </c>
      <c r="J29" t="s">
        <v>1281</v>
      </c>
      <c r="M29" t="s">
        <v>909</v>
      </c>
      <c r="N29" t="s">
        <v>2064</v>
      </c>
      <c r="P29" t="s">
        <v>1297</v>
      </c>
      <c r="Q29" t="s">
        <v>13</v>
      </c>
      <c r="R29" s="4">
        <v>44311</v>
      </c>
      <c r="S29" s="4">
        <v>44324</v>
      </c>
      <c r="T29" s="4">
        <v>44324</v>
      </c>
      <c r="U29" t="s">
        <v>1281</v>
      </c>
      <c r="X29" t="s">
        <v>442</v>
      </c>
      <c r="Y29" t="s">
        <v>2064</v>
      </c>
    </row>
    <row r="30" spans="5:25" x14ac:dyDescent="0.3">
      <c r="E30" t="s">
        <v>1282</v>
      </c>
      <c r="F30" t="s">
        <v>10</v>
      </c>
      <c r="G30" s="4">
        <v>44231</v>
      </c>
      <c r="H30" s="4">
        <v>44245</v>
      </c>
      <c r="I30" s="4">
        <v>44245</v>
      </c>
      <c r="J30" t="s">
        <v>1281</v>
      </c>
      <c r="M30" t="s">
        <v>1206</v>
      </c>
      <c r="N30" t="s">
        <v>2064</v>
      </c>
      <c r="P30" t="s">
        <v>1283</v>
      </c>
      <c r="Q30" t="s">
        <v>13</v>
      </c>
      <c r="R30" s="4">
        <v>44330</v>
      </c>
      <c r="S30" s="4">
        <v>44344</v>
      </c>
      <c r="T30" s="4">
        <v>44344</v>
      </c>
      <c r="U30" t="s">
        <v>1281</v>
      </c>
      <c r="X30" t="s">
        <v>147</v>
      </c>
      <c r="Y30" t="s">
        <v>2064</v>
      </c>
    </row>
    <row r="31" spans="5:25" x14ac:dyDescent="0.3">
      <c r="E31" t="s">
        <v>1287</v>
      </c>
      <c r="F31" t="s">
        <v>19</v>
      </c>
      <c r="G31" s="4">
        <v>44231</v>
      </c>
      <c r="H31" s="4">
        <v>44245</v>
      </c>
      <c r="I31" s="4">
        <v>44245</v>
      </c>
      <c r="J31" t="s">
        <v>1281</v>
      </c>
      <c r="M31" t="s">
        <v>163</v>
      </c>
      <c r="N31" t="s">
        <v>2064</v>
      </c>
      <c r="P31" t="s">
        <v>1417</v>
      </c>
      <c r="Q31" t="s">
        <v>13</v>
      </c>
      <c r="R31" s="4">
        <v>44345</v>
      </c>
      <c r="S31" s="4">
        <v>44358</v>
      </c>
      <c r="T31" s="4">
        <v>44358</v>
      </c>
      <c r="U31" t="s">
        <v>1281</v>
      </c>
      <c r="X31" t="s">
        <v>263</v>
      </c>
      <c r="Y31" t="s">
        <v>2064</v>
      </c>
    </row>
    <row r="32" spans="5:25" x14ac:dyDescent="0.3">
      <c r="E32" t="s">
        <v>1305</v>
      </c>
      <c r="F32" t="s">
        <v>19</v>
      </c>
      <c r="G32" s="4">
        <v>44231</v>
      </c>
      <c r="H32" s="4">
        <v>44245</v>
      </c>
      <c r="I32" s="4">
        <v>44245</v>
      </c>
      <c r="J32" t="s">
        <v>1281</v>
      </c>
      <c r="M32" t="s">
        <v>447</v>
      </c>
      <c r="N32" t="s">
        <v>2064</v>
      </c>
      <c r="P32" t="s">
        <v>1418</v>
      </c>
      <c r="Q32" t="s">
        <v>13</v>
      </c>
      <c r="R32" s="4">
        <v>44345</v>
      </c>
      <c r="S32" s="4">
        <v>44358</v>
      </c>
      <c r="T32" s="4">
        <v>44358</v>
      </c>
      <c r="U32" t="s">
        <v>1281</v>
      </c>
      <c r="X32" t="s">
        <v>266</v>
      </c>
      <c r="Y32" t="s">
        <v>2064</v>
      </c>
    </row>
    <row r="33" spans="5:25" x14ac:dyDescent="0.3">
      <c r="E33" t="s">
        <v>1306</v>
      </c>
      <c r="F33" t="s">
        <v>19</v>
      </c>
      <c r="G33" s="4">
        <v>44231</v>
      </c>
      <c r="H33" s="4">
        <v>44245</v>
      </c>
      <c r="I33" s="4">
        <v>44245</v>
      </c>
      <c r="J33" t="s">
        <v>1281</v>
      </c>
      <c r="M33" t="s">
        <v>455</v>
      </c>
      <c r="N33" t="s">
        <v>2064</v>
      </c>
      <c r="P33" t="s">
        <v>1425</v>
      </c>
      <c r="Q33" t="s">
        <v>13</v>
      </c>
      <c r="R33" s="4">
        <v>44352</v>
      </c>
      <c r="S33" s="4">
        <v>44366</v>
      </c>
      <c r="T33" s="4">
        <v>44366</v>
      </c>
      <c r="U33" t="s">
        <v>1281</v>
      </c>
      <c r="X33" t="s">
        <v>274</v>
      </c>
      <c r="Y33" t="s">
        <v>2064</v>
      </c>
    </row>
    <row r="34" spans="5:25" x14ac:dyDescent="0.3">
      <c r="E34" t="s">
        <v>1307</v>
      </c>
      <c r="F34" t="s">
        <v>19</v>
      </c>
      <c r="G34" s="4">
        <v>44231</v>
      </c>
      <c r="H34" s="4">
        <v>44245</v>
      </c>
      <c r="I34" s="4">
        <v>44245</v>
      </c>
      <c r="J34" t="s">
        <v>1281</v>
      </c>
      <c r="M34" t="s">
        <v>463</v>
      </c>
      <c r="N34" t="s">
        <v>2064</v>
      </c>
      <c r="P34" t="s">
        <v>1426</v>
      </c>
      <c r="Q34" t="s">
        <v>13</v>
      </c>
      <c r="R34" s="4">
        <v>44352</v>
      </c>
      <c r="S34" s="4">
        <v>44366</v>
      </c>
      <c r="T34" s="4">
        <v>44366</v>
      </c>
      <c r="U34" t="s">
        <v>1281</v>
      </c>
      <c r="X34" t="s">
        <v>283</v>
      </c>
      <c r="Y34" t="s">
        <v>2064</v>
      </c>
    </row>
    <row r="35" spans="5:25" x14ac:dyDescent="0.3">
      <c r="E35" t="s">
        <v>1308</v>
      </c>
      <c r="F35" t="s">
        <v>19</v>
      </c>
      <c r="G35" s="4">
        <v>44231</v>
      </c>
      <c r="H35" s="4">
        <v>44245</v>
      </c>
      <c r="I35" s="4">
        <v>44245</v>
      </c>
      <c r="J35" t="s">
        <v>1281</v>
      </c>
      <c r="M35" t="s">
        <v>599</v>
      </c>
      <c r="N35" t="s">
        <v>2064</v>
      </c>
      <c r="P35" t="s">
        <v>1436</v>
      </c>
      <c r="Q35" t="s">
        <v>13</v>
      </c>
      <c r="R35" s="4">
        <v>44359</v>
      </c>
      <c r="S35" s="4">
        <v>44366</v>
      </c>
      <c r="T35" s="4">
        <v>44366</v>
      </c>
      <c r="U35" t="s">
        <v>1281</v>
      </c>
      <c r="X35" t="s">
        <v>287</v>
      </c>
      <c r="Y35" t="s">
        <v>2064</v>
      </c>
    </row>
    <row r="36" spans="5:25" x14ac:dyDescent="0.3">
      <c r="E36" t="s">
        <v>1309</v>
      </c>
      <c r="F36" t="s">
        <v>16</v>
      </c>
      <c r="G36" s="4">
        <v>44232</v>
      </c>
      <c r="H36" s="4">
        <v>44246</v>
      </c>
      <c r="I36" s="4">
        <v>44246</v>
      </c>
      <c r="J36" t="s">
        <v>1281</v>
      </c>
      <c r="M36" t="s">
        <v>322</v>
      </c>
      <c r="N36" t="s">
        <v>2064</v>
      </c>
      <c r="P36" t="s">
        <v>1437</v>
      </c>
      <c r="Q36" t="s">
        <v>13</v>
      </c>
      <c r="R36" s="4">
        <v>44359</v>
      </c>
      <c r="S36" s="4">
        <v>44366</v>
      </c>
      <c r="T36" s="4">
        <v>44366</v>
      </c>
      <c r="U36" t="s">
        <v>1281</v>
      </c>
      <c r="X36" t="s">
        <v>290</v>
      </c>
      <c r="Y36" t="s">
        <v>2064</v>
      </c>
    </row>
    <row r="37" spans="5:25" x14ac:dyDescent="0.3">
      <c r="E37" t="s">
        <v>1310</v>
      </c>
      <c r="F37" t="s">
        <v>16</v>
      </c>
      <c r="G37" s="4">
        <v>44232</v>
      </c>
      <c r="H37" s="4">
        <v>44246</v>
      </c>
      <c r="I37" s="4">
        <v>44246</v>
      </c>
      <c r="J37" t="s">
        <v>1281</v>
      </c>
      <c r="M37" t="s">
        <v>324</v>
      </c>
      <c r="N37" t="s">
        <v>2064</v>
      </c>
      <c r="P37" t="s">
        <v>1286</v>
      </c>
      <c r="Q37" t="s">
        <v>13</v>
      </c>
      <c r="R37" s="4">
        <v>44371</v>
      </c>
      <c r="S37" s="4">
        <v>44385</v>
      </c>
      <c r="T37" s="4">
        <v>44385</v>
      </c>
      <c r="U37" t="s">
        <v>1281</v>
      </c>
      <c r="X37" t="s">
        <v>1021</v>
      </c>
      <c r="Y37" t="s">
        <v>2064</v>
      </c>
    </row>
    <row r="38" spans="5:25" x14ac:dyDescent="0.3">
      <c r="E38" t="s">
        <v>1311</v>
      </c>
      <c r="F38" t="s">
        <v>16</v>
      </c>
      <c r="G38" s="4">
        <v>44232</v>
      </c>
      <c r="H38" s="4">
        <v>44246</v>
      </c>
      <c r="I38" s="4">
        <v>44246</v>
      </c>
      <c r="J38" t="s">
        <v>1281</v>
      </c>
      <c r="M38" t="s">
        <v>333</v>
      </c>
      <c r="N38" t="s">
        <v>2064</v>
      </c>
      <c r="P38" t="s">
        <v>1298</v>
      </c>
      <c r="Q38" t="s">
        <v>13</v>
      </c>
      <c r="R38" s="4">
        <v>44387</v>
      </c>
      <c r="S38" s="4">
        <v>44401</v>
      </c>
      <c r="T38" s="4">
        <v>44401</v>
      </c>
      <c r="U38" t="s">
        <v>1281</v>
      </c>
      <c r="X38" t="s">
        <v>909</v>
      </c>
      <c r="Y38" t="s">
        <v>2064</v>
      </c>
    </row>
    <row r="39" spans="5:25" x14ac:dyDescent="0.3">
      <c r="E39" t="s">
        <v>1312</v>
      </c>
      <c r="F39" t="s">
        <v>4</v>
      </c>
      <c r="G39" s="4">
        <v>44232</v>
      </c>
      <c r="H39" s="4">
        <v>44246</v>
      </c>
      <c r="I39" s="4">
        <v>44246</v>
      </c>
      <c r="J39" t="s">
        <v>1281</v>
      </c>
      <c r="M39" t="s">
        <v>466</v>
      </c>
      <c r="N39" t="s">
        <v>2064</v>
      </c>
      <c r="R39" s="4"/>
      <c r="S39" s="4"/>
      <c r="W39" s="4"/>
    </row>
    <row r="40" spans="5:25" x14ac:dyDescent="0.3">
      <c r="E40" t="s">
        <v>1313</v>
      </c>
      <c r="F40" t="s">
        <v>4</v>
      </c>
      <c r="G40" s="4">
        <v>44232</v>
      </c>
      <c r="H40" s="4">
        <v>44246</v>
      </c>
      <c r="I40" s="4">
        <v>44246</v>
      </c>
      <c r="J40" t="s">
        <v>1281</v>
      </c>
      <c r="M40" t="s">
        <v>469</v>
      </c>
      <c r="N40" t="s">
        <v>2064</v>
      </c>
      <c r="R40" s="4"/>
      <c r="S40" s="4"/>
    </row>
    <row r="41" spans="5:25" x14ac:dyDescent="0.3">
      <c r="E41" t="s">
        <v>1314</v>
      </c>
      <c r="F41" t="s">
        <v>4</v>
      </c>
      <c r="G41" s="4">
        <v>44232</v>
      </c>
      <c r="H41" s="4">
        <v>44246</v>
      </c>
      <c r="I41" s="4">
        <v>44246</v>
      </c>
      <c r="J41" t="s">
        <v>1281</v>
      </c>
      <c r="M41" t="s">
        <v>497</v>
      </c>
      <c r="N41" t="s">
        <v>2064</v>
      </c>
      <c r="R41" s="4"/>
      <c r="S41" s="4"/>
    </row>
    <row r="42" spans="5:25" x14ac:dyDescent="0.3">
      <c r="E42" t="s">
        <v>1315</v>
      </c>
      <c r="F42" t="s">
        <v>28</v>
      </c>
      <c r="G42" s="4">
        <v>44232</v>
      </c>
      <c r="H42" s="4">
        <v>44246</v>
      </c>
      <c r="I42" s="4">
        <v>44246</v>
      </c>
      <c r="J42" t="s">
        <v>1281</v>
      </c>
      <c r="M42" t="s">
        <v>721</v>
      </c>
      <c r="N42" t="s">
        <v>2064</v>
      </c>
      <c r="R42" s="4"/>
      <c r="S42" s="4"/>
    </row>
    <row r="43" spans="5:25" x14ac:dyDescent="0.3">
      <c r="E43" t="s">
        <v>1316</v>
      </c>
      <c r="F43" t="s">
        <v>25</v>
      </c>
      <c r="G43" s="4">
        <v>44232</v>
      </c>
      <c r="H43" s="4">
        <v>44246</v>
      </c>
      <c r="I43" s="4">
        <v>44246</v>
      </c>
      <c r="J43" t="s">
        <v>1281</v>
      </c>
      <c r="M43" t="s">
        <v>1039</v>
      </c>
      <c r="N43" t="s">
        <v>2064</v>
      </c>
      <c r="R43" s="4"/>
      <c r="S43" s="4"/>
      <c r="T43" s="4"/>
    </row>
    <row r="44" spans="5:25" x14ac:dyDescent="0.3">
      <c r="E44" t="s">
        <v>1317</v>
      </c>
      <c r="F44" t="s">
        <v>25</v>
      </c>
      <c r="G44" s="4">
        <v>44232</v>
      </c>
      <c r="H44" s="4">
        <v>44246</v>
      </c>
      <c r="I44" s="4">
        <v>44246</v>
      </c>
      <c r="J44" t="s">
        <v>1281</v>
      </c>
      <c r="M44" t="s">
        <v>1045</v>
      </c>
      <c r="N44" t="s">
        <v>2064</v>
      </c>
      <c r="R44" s="4"/>
      <c r="S44" s="4"/>
      <c r="T44" s="4"/>
    </row>
    <row r="45" spans="5:25" x14ac:dyDescent="0.3">
      <c r="E45" t="s">
        <v>1318</v>
      </c>
      <c r="F45" t="s">
        <v>25</v>
      </c>
      <c r="G45" s="4">
        <v>44232</v>
      </c>
      <c r="H45" s="4">
        <v>44246</v>
      </c>
      <c r="I45" s="4">
        <v>44246</v>
      </c>
      <c r="J45" t="s">
        <v>1281</v>
      </c>
      <c r="M45" t="s">
        <v>1048</v>
      </c>
      <c r="N45" t="s">
        <v>2064</v>
      </c>
      <c r="R45" s="4"/>
      <c r="S45" s="4"/>
      <c r="T45" s="4"/>
    </row>
    <row r="46" spans="5:25" x14ac:dyDescent="0.3">
      <c r="E46" t="s">
        <v>1297</v>
      </c>
      <c r="F46" t="s">
        <v>7</v>
      </c>
      <c r="G46" s="4">
        <v>44237</v>
      </c>
      <c r="H46" s="4">
        <v>44251</v>
      </c>
      <c r="I46" s="4">
        <v>44251</v>
      </c>
      <c r="J46" t="s">
        <v>1281</v>
      </c>
      <c r="M46" t="s">
        <v>442</v>
      </c>
      <c r="N46" t="s">
        <v>2064</v>
      </c>
      <c r="R46" s="4"/>
      <c r="S46" s="4"/>
      <c r="T46" s="4"/>
    </row>
    <row r="47" spans="5:25" x14ac:dyDescent="0.3">
      <c r="E47" t="s">
        <v>1319</v>
      </c>
      <c r="F47" t="s">
        <v>22</v>
      </c>
      <c r="G47" s="4">
        <v>44237</v>
      </c>
      <c r="H47" s="4">
        <v>44251</v>
      </c>
      <c r="I47" s="4">
        <v>44251</v>
      </c>
      <c r="J47" t="s">
        <v>1281</v>
      </c>
      <c r="M47" t="s">
        <v>758</v>
      </c>
      <c r="N47" t="s">
        <v>2064</v>
      </c>
      <c r="R47" s="4"/>
      <c r="S47" s="4"/>
      <c r="T47" s="4"/>
    </row>
    <row r="48" spans="5:25" x14ac:dyDescent="0.3">
      <c r="E48" t="s">
        <v>1320</v>
      </c>
      <c r="F48" t="s">
        <v>22</v>
      </c>
      <c r="G48" s="4">
        <v>44237</v>
      </c>
      <c r="H48" s="4">
        <v>44251</v>
      </c>
      <c r="I48" s="4">
        <v>44251</v>
      </c>
      <c r="J48" t="s">
        <v>1281</v>
      </c>
      <c r="M48" t="s">
        <v>761</v>
      </c>
      <c r="N48" t="s">
        <v>2064</v>
      </c>
      <c r="R48" s="4"/>
      <c r="S48" s="4"/>
      <c r="T48" s="4"/>
    </row>
    <row r="49" spans="5:20" x14ac:dyDescent="0.3">
      <c r="E49" t="s">
        <v>1321</v>
      </c>
      <c r="F49" t="s">
        <v>31</v>
      </c>
      <c r="G49" s="4">
        <v>44240</v>
      </c>
      <c r="H49" s="4">
        <v>44254</v>
      </c>
      <c r="I49" s="4">
        <v>44254</v>
      </c>
      <c r="J49" t="s">
        <v>1281</v>
      </c>
      <c r="M49" t="s">
        <v>1177</v>
      </c>
      <c r="N49" t="s">
        <v>2064</v>
      </c>
      <c r="R49" s="4"/>
      <c r="S49" s="4"/>
      <c r="T49" s="4"/>
    </row>
    <row r="50" spans="5:20" x14ac:dyDescent="0.3">
      <c r="E50" t="s">
        <v>1322</v>
      </c>
      <c r="F50" t="s">
        <v>31</v>
      </c>
      <c r="G50" s="4">
        <v>44240</v>
      </c>
      <c r="H50" s="4">
        <v>44254</v>
      </c>
      <c r="I50" s="4">
        <v>44254</v>
      </c>
      <c r="J50" t="s">
        <v>1281</v>
      </c>
      <c r="M50" t="s">
        <v>1215</v>
      </c>
      <c r="N50" t="s">
        <v>2064</v>
      </c>
      <c r="R50" s="4"/>
      <c r="S50" s="4"/>
      <c r="T50" s="4"/>
    </row>
    <row r="51" spans="5:20" x14ac:dyDescent="0.3">
      <c r="E51" t="s">
        <v>1323</v>
      </c>
      <c r="F51" t="s">
        <v>31</v>
      </c>
      <c r="G51" s="4">
        <v>44240</v>
      </c>
      <c r="H51" s="4">
        <v>44254</v>
      </c>
      <c r="I51" s="4">
        <v>44254</v>
      </c>
      <c r="J51" t="s">
        <v>1281</v>
      </c>
      <c r="M51" t="s">
        <v>1220</v>
      </c>
      <c r="N51" t="s">
        <v>2064</v>
      </c>
      <c r="R51" s="4"/>
      <c r="S51" s="4"/>
      <c r="T51" s="4"/>
    </row>
    <row r="52" spans="5:20" x14ac:dyDescent="0.3">
      <c r="E52" t="s">
        <v>1324</v>
      </c>
      <c r="F52" t="s">
        <v>31</v>
      </c>
      <c r="G52" s="4">
        <v>44240</v>
      </c>
      <c r="H52" s="4">
        <v>44254</v>
      </c>
      <c r="I52" s="4">
        <v>44254</v>
      </c>
      <c r="J52" t="s">
        <v>1281</v>
      </c>
      <c r="M52" t="s">
        <v>1223</v>
      </c>
      <c r="N52" t="s">
        <v>2064</v>
      </c>
      <c r="R52" s="4"/>
      <c r="S52" s="4"/>
      <c r="T52" s="4"/>
    </row>
    <row r="53" spans="5:20" x14ac:dyDescent="0.3">
      <c r="E53" t="s">
        <v>1283</v>
      </c>
      <c r="F53" t="s">
        <v>28</v>
      </c>
      <c r="G53" s="4">
        <v>44241</v>
      </c>
      <c r="H53" s="4">
        <v>44255</v>
      </c>
      <c r="I53" s="4">
        <v>44255</v>
      </c>
      <c r="J53" t="s">
        <v>1281</v>
      </c>
      <c r="M53" t="s">
        <v>147</v>
      </c>
      <c r="N53" t="s">
        <v>2064</v>
      </c>
      <c r="R53" s="4"/>
      <c r="S53" s="4"/>
      <c r="T53" s="4"/>
    </row>
    <row r="54" spans="5:20" x14ac:dyDescent="0.3">
      <c r="E54" t="s">
        <v>1286</v>
      </c>
      <c r="F54" t="s">
        <v>22</v>
      </c>
      <c r="G54" s="4">
        <v>44241</v>
      </c>
      <c r="H54" s="4">
        <v>44255</v>
      </c>
      <c r="I54" s="4">
        <v>44255</v>
      </c>
      <c r="J54" t="s">
        <v>1281</v>
      </c>
      <c r="M54" t="s">
        <v>1021</v>
      </c>
      <c r="N54" t="s">
        <v>2064</v>
      </c>
      <c r="R54" s="4"/>
      <c r="S54" s="4"/>
      <c r="T54" s="4"/>
    </row>
    <row r="55" spans="5:20" x14ac:dyDescent="0.3">
      <c r="E55" t="s">
        <v>1298</v>
      </c>
      <c r="F55" t="s">
        <v>13</v>
      </c>
      <c r="G55" s="4">
        <v>44245</v>
      </c>
      <c r="H55" s="4">
        <v>44259</v>
      </c>
      <c r="I55" s="4">
        <v>44259</v>
      </c>
      <c r="J55" t="s">
        <v>1281</v>
      </c>
      <c r="M55" t="s">
        <v>909</v>
      </c>
      <c r="N55" t="s">
        <v>2064</v>
      </c>
      <c r="R55" s="4"/>
      <c r="S55" s="4"/>
      <c r="T55" s="4"/>
    </row>
    <row r="56" spans="5:20" x14ac:dyDescent="0.3">
      <c r="E56" t="s">
        <v>1284</v>
      </c>
      <c r="F56" t="s">
        <v>10</v>
      </c>
      <c r="G56" s="4">
        <v>44251</v>
      </c>
      <c r="H56" s="4">
        <v>44265</v>
      </c>
      <c r="I56" s="4">
        <v>44265</v>
      </c>
      <c r="J56" t="s">
        <v>1281</v>
      </c>
      <c r="M56" t="s">
        <v>143</v>
      </c>
      <c r="N56" t="s">
        <v>2064</v>
      </c>
      <c r="R56" s="4"/>
      <c r="S56" s="4"/>
      <c r="T56" s="4"/>
    </row>
    <row r="57" spans="5:20" x14ac:dyDescent="0.3">
      <c r="E57" t="s">
        <v>1282</v>
      </c>
      <c r="F57" t="s">
        <v>7</v>
      </c>
      <c r="G57" s="4">
        <v>44251</v>
      </c>
      <c r="H57" s="4">
        <v>44265</v>
      </c>
      <c r="I57" s="4">
        <v>44265</v>
      </c>
      <c r="J57" t="s">
        <v>1281</v>
      </c>
      <c r="M57" t="s">
        <v>1206</v>
      </c>
      <c r="N57" t="s">
        <v>2064</v>
      </c>
      <c r="R57" s="4"/>
      <c r="S57" s="4"/>
      <c r="T57" s="4"/>
    </row>
    <row r="58" spans="5:20" x14ac:dyDescent="0.3">
      <c r="E58" t="s">
        <v>1287</v>
      </c>
      <c r="F58" t="s">
        <v>16</v>
      </c>
      <c r="G58" s="4">
        <v>44251</v>
      </c>
      <c r="H58" s="4">
        <v>44265</v>
      </c>
      <c r="I58" s="4">
        <v>44265</v>
      </c>
      <c r="J58" t="s">
        <v>1281</v>
      </c>
      <c r="M58" t="s">
        <v>163</v>
      </c>
      <c r="N58" t="s">
        <v>2064</v>
      </c>
      <c r="R58" s="4"/>
      <c r="S58" s="4"/>
      <c r="T58" s="4"/>
    </row>
    <row r="59" spans="5:20" x14ac:dyDescent="0.3">
      <c r="E59" t="s">
        <v>1315</v>
      </c>
      <c r="F59" t="s">
        <v>25</v>
      </c>
      <c r="G59" s="4">
        <v>44251</v>
      </c>
      <c r="H59" s="4">
        <v>44265</v>
      </c>
      <c r="I59" s="4">
        <v>44265</v>
      </c>
      <c r="J59" t="s">
        <v>1281</v>
      </c>
      <c r="M59" t="s">
        <v>721</v>
      </c>
      <c r="N59" t="s">
        <v>2064</v>
      </c>
      <c r="R59" s="4"/>
      <c r="S59" s="4"/>
      <c r="T59" s="4"/>
    </row>
    <row r="60" spans="5:20" x14ac:dyDescent="0.3">
      <c r="E60" t="s">
        <v>1325</v>
      </c>
      <c r="F60" t="s">
        <v>22</v>
      </c>
      <c r="G60" s="4">
        <v>44251</v>
      </c>
      <c r="H60" s="4">
        <v>44265</v>
      </c>
      <c r="I60" s="4">
        <v>44265</v>
      </c>
      <c r="J60" t="s">
        <v>1281</v>
      </c>
      <c r="M60" t="s">
        <v>764</v>
      </c>
      <c r="N60" t="s">
        <v>2064</v>
      </c>
      <c r="R60" s="4"/>
      <c r="S60" s="4"/>
      <c r="T60" s="4"/>
    </row>
    <row r="61" spans="5:20" x14ac:dyDescent="0.3">
      <c r="E61" t="s">
        <v>1326</v>
      </c>
      <c r="F61" t="s">
        <v>22</v>
      </c>
      <c r="G61" s="4">
        <v>44251</v>
      </c>
      <c r="H61" s="4">
        <v>44265</v>
      </c>
      <c r="I61" s="4">
        <v>44265</v>
      </c>
      <c r="J61" t="s">
        <v>1281</v>
      </c>
      <c r="M61" t="s">
        <v>766</v>
      </c>
      <c r="N61" t="s">
        <v>2064</v>
      </c>
      <c r="R61" s="4"/>
      <c r="S61" s="4"/>
      <c r="T61" s="4"/>
    </row>
    <row r="62" spans="5:20" x14ac:dyDescent="0.3">
      <c r="E62" t="s">
        <v>1327</v>
      </c>
      <c r="F62" t="s">
        <v>22</v>
      </c>
      <c r="G62" s="4">
        <v>44251</v>
      </c>
      <c r="H62" s="4">
        <v>44265</v>
      </c>
      <c r="I62" s="4">
        <v>44265</v>
      </c>
      <c r="J62" t="s">
        <v>1281</v>
      </c>
      <c r="M62" t="s">
        <v>770</v>
      </c>
      <c r="N62" t="s">
        <v>2064</v>
      </c>
      <c r="R62" s="4"/>
      <c r="S62" s="4"/>
      <c r="T62" s="4"/>
    </row>
    <row r="63" spans="5:20" x14ac:dyDescent="0.3">
      <c r="E63" t="s">
        <v>1328</v>
      </c>
      <c r="F63" t="s">
        <v>22</v>
      </c>
      <c r="G63" s="4">
        <v>44251</v>
      </c>
      <c r="H63" s="4">
        <v>44265</v>
      </c>
      <c r="I63" s="4">
        <v>44265</v>
      </c>
      <c r="J63" t="s">
        <v>1281</v>
      </c>
      <c r="M63" t="s">
        <v>777</v>
      </c>
      <c r="N63" t="s">
        <v>2064</v>
      </c>
      <c r="R63" s="4"/>
      <c r="S63" s="4"/>
      <c r="T63" s="4"/>
    </row>
    <row r="64" spans="5:20" x14ac:dyDescent="0.3">
      <c r="E64" t="s">
        <v>1329</v>
      </c>
      <c r="F64" t="s">
        <v>4</v>
      </c>
      <c r="G64" s="4">
        <v>44252</v>
      </c>
      <c r="H64" s="4">
        <v>44266</v>
      </c>
      <c r="I64" s="4">
        <v>44266</v>
      </c>
      <c r="J64" t="s">
        <v>1281</v>
      </c>
      <c r="M64" t="s">
        <v>501</v>
      </c>
      <c r="N64" t="s">
        <v>2064</v>
      </c>
      <c r="R64" s="4"/>
      <c r="S64" s="4"/>
      <c r="T64" s="4"/>
    </row>
    <row r="65" spans="5:20" x14ac:dyDescent="0.3">
      <c r="E65" t="s">
        <v>1330</v>
      </c>
      <c r="F65" t="s">
        <v>4</v>
      </c>
      <c r="G65" s="4">
        <v>44252</v>
      </c>
      <c r="H65" s="4">
        <v>44266</v>
      </c>
      <c r="I65" s="4">
        <v>44266</v>
      </c>
      <c r="J65" t="s">
        <v>1281</v>
      </c>
      <c r="M65" t="s">
        <v>503</v>
      </c>
      <c r="N65" t="s">
        <v>2064</v>
      </c>
      <c r="R65" s="4"/>
      <c r="S65" s="4"/>
      <c r="T65" s="4"/>
    </row>
    <row r="66" spans="5:20" x14ac:dyDescent="0.3">
      <c r="E66" t="s">
        <v>1296</v>
      </c>
      <c r="F66" t="s">
        <v>13</v>
      </c>
      <c r="G66" s="4">
        <v>44255</v>
      </c>
      <c r="H66" s="4">
        <v>44269</v>
      </c>
      <c r="I66" s="4">
        <v>44269</v>
      </c>
      <c r="J66" t="s">
        <v>1281</v>
      </c>
      <c r="M66" t="s">
        <v>529</v>
      </c>
      <c r="N66" t="s">
        <v>2064</v>
      </c>
      <c r="R66" s="4"/>
      <c r="S66" s="4"/>
      <c r="T66" s="4"/>
    </row>
    <row r="67" spans="5:20" x14ac:dyDescent="0.3">
      <c r="E67" t="s">
        <v>1286</v>
      </c>
      <c r="F67" t="s">
        <v>19</v>
      </c>
      <c r="G67" s="4">
        <v>44256</v>
      </c>
      <c r="H67" s="4">
        <v>44270</v>
      </c>
      <c r="I67" s="4">
        <v>44270</v>
      </c>
      <c r="J67" t="s">
        <v>1281</v>
      </c>
      <c r="M67" t="s">
        <v>1021</v>
      </c>
      <c r="N67" t="s">
        <v>2064</v>
      </c>
      <c r="R67" s="4"/>
      <c r="S67" s="4"/>
      <c r="T67" s="4"/>
    </row>
    <row r="68" spans="5:20" x14ac:dyDescent="0.3">
      <c r="E68" t="s">
        <v>1283</v>
      </c>
      <c r="F68" t="s">
        <v>25</v>
      </c>
      <c r="G68" s="4">
        <v>44259</v>
      </c>
      <c r="H68" s="4">
        <v>44273</v>
      </c>
      <c r="I68" s="4">
        <v>44273</v>
      </c>
      <c r="J68" t="s">
        <v>1281</v>
      </c>
      <c r="M68" t="s">
        <v>147</v>
      </c>
      <c r="N68" t="s">
        <v>2064</v>
      </c>
      <c r="R68" s="4"/>
      <c r="S68" s="4"/>
      <c r="T68" s="4"/>
    </row>
    <row r="69" spans="5:20" x14ac:dyDescent="0.3">
      <c r="E69" t="s">
        <v>1331</v>
      </c>
      <c r="F69" t="s">
        <v>13</v>
      </c>
      <c r="G69" s="4">
        <v>44260</v>
      </c>
      <c r="H69" s="4">
        <v>44274</v>
      </c>
      <c r="I69" s="4">
        <v>44274</v>
      </c>
      <c r="J69" t="s">
        <v>1281</v>
      </c>
      <c r="M69" t="s">
        <v>1146</v>
      </c>
      <c r="N69" t="s">
        <v>2064</v>
      </c>
      <c r="R69" s="4"/>
      <c r="S69" s="4"/>
      <c r="T69" s="4"/>
    </row>
    <row r="70" spans="5:20" x14ac:dyDescent="0.3">
      <c r="E70" t="s">
        <v>1332</v>
      </c>
      <c r="F70" t="s">
        <v>13</v>
      </c>
      <c r="G70" s="4">
        <v>44260</v>
      </c>
      <c r="H70" s="4">
        <v>44274</v>
      </c>
      <c r="I70" s="4">
        <v>44274</v>
      </c>
      <c r="J70" t="s">
        <v>1281</v>
      </c>
      <c r="M70" t="s">
        <v>1195</v>
      </c>
      <c r="N70" t="s">
        <v>2064</v>
      </c>
      <c r="R70" s="4"/>
      <c r="S70" s="4"/>
      <c r="T70" s="4"/>
    </row>
    <row r="71" spans="5:20" x14ac:dyDescent="0.3">
      <c r="E71" t="s">
        <v>1333</v>
      </c>
      <c r="F71" t="s">
        <v>13</v>
      </c>
      <c r="G71" s="4">
        <v>44260</v>
      </c>
      <c r="H71" s="4">
        <v>44274</v>
      </c>
      <c r="I71" s="4">
        <v>44274</v>
      </c>
      <c r="J71" t="s">
        <v>1281</v>
      </c>
      <c r="M71" t="s">
        <v>1197</v>
      </c>
      <c r="N71" t="s">
        <v>2064</v>
      </c>
      <c r="R71" s="4"/>
      <c r="S71" s="4"/>
      <c r="T71" s="4"/>
    </row>
    <row r="72" spans="5:20" x14ac:dyDescent="0.3">
      <c r="E72" t="s">
        <v>1297</v>
      </c>
      <c r="F72" t="s">
        <v>19</v>
      </c>
      <c r="G72" s="4">
        <v>44260</v>
      </c>
      <c r="H72" s="4">
        <v>44274</v>
      </c>
      <c r="I72" s="4">
        <v>44274</v>
      </c>
      <c r="J72" t="s">
        <v>1281</v>
      </c>
      <c r="M72" t="s">
        <v>442</v>
      </c>
      <c r="N72" t="s">
        <v>2064</v>
      </c>
      <c r="R72" s="4"/>
      <c r="S72" s="4"/>
      <c r="T72" s="4"/>
    </row>
    <row r="73" spans="5:20" x14ac:dyDescent="0.3">
      <c r="E73" t="s">
        <v>1334</v>
      </c>
      <c r="F73" t="s">
        <v>19</v>
      </c>
      <c r="G73" s="4">
        <v>44260</v>
      </c>
      <c r="H73" s="4">
        <v>44274</v>
      </c>
      <c r="I73" s="4">
        <v>44274</v>
      </c>
      <c r="J73" t="s">
        <v>1281</v>
      </c>
      <c r="M73" t="s">
        <v>445</v>
      </c>
      <c r="N73" t="s">
        <v>2064</v>
      </c>
      <c r="R73" s="4"/>
      <c r="S73" s="4"/>
      <c r="T73" s="4"/>
    </row>
    <row r="74" spans="5:20" x14ac:dyDescent="0.3">
      <c r="E74" t="s">
        <v>1298</v>
      </c>
      <c r="F74" t="s">
        <v>16</v>
      </c>
      <c r="G74" s="4">
        <v>44261</v>
      </c>
      <c r="H74" s="4">
        <v>44275</v>
      </c>
      <c r="I74" s="4">
        <v>44275</v>
      </c>
      <c r="J74" t="s">
        <v>1281</v>
      </c>
      <c r="M74" t="s">
        <v>909</v>
      </c>
      <c r="N74" t="s">
        <v>2064</v>
      </c>
      <c r="R74" s="4"/>
      <c r="S74" s="4"/>
      <c r="T74" s="4"/>
    </row>
    <row r="75" spans="5:20" x14ac:dyDescent="0.3">
      <c r="E75" t="s">
        <v>1335</v>
      </c>
      <c r="F75" t="s">
        <v>31</v>
      </c>
      <c r="G75" s="4">
        <v>44263</v>
      </c>
      <c r="H75" s="4">
        <v>44277</v>
      </c>
      <c r="I75" s="4">
        <v>44277</v>
      </c>
      <c r="J75" t="s">
        <v>1281</v>
      </c>
      <c r="M75" t="s">
        <v>1229</v>
      </c>
      <c r="N75" t="s">
        <v>2064</v>
      </c>
      <c r="R75" s="4"/>
      <c r="S75" s="4"/>
      <c r="T75" s="4"/>
    </row>
    <row r="76" spans="5:20" x14ac:dyDescent="0.3">
      <c r="E76" t="s">
        <v>1336</v>
      </c>
      <c r="F76" t="s">
        <v>31</v>
      </c>
      <c r="G76" s="4">
        <v>44263</v>
      </c>
      <c r="H76" s="4">
        <v>44277</v>
      </c>
      <c r="I76" s="4">
        <v>44277</v>
      </c>
      <c r="J76" t="s">
        <v>1281</v>
      </c>
      <c r="M76" t="s">
        <v>1230</v>
      </c>
      <c r="N76" t="s">
        <v>2064</v>
      </c>
      <c r="R76" s="4"/>
      <c r="S76" s="4"/>
      <c r="T76" s="4"/>
    </row>
    <row r="77" spans="5:20" x14ac:dyDescent="0.3">
      <c r="E77" t="s">
        <v>1337</v>
      </c>
      <c r="F77" t="s">
        <v>31</v>
      </c>
      <c r="G77" s="4">
        <v>44263</v>
      </c>
      <c r="H77" s="4">
        <v>44277</v>
      </c>
      <c r="I77" s="4">
        <v>44277</v>
      </c>
      <c r="J77" t="s">
        <v>1281</v>
      </c>
      <c r="M77" t="s">
        <v>1233</v>
      </c>
      <c r="N77" t="s">
        <v>2064</v>
      </c>
      <c r="R77" s="4"/>
      <c r="S77" s="4"/>
      <c r="T77" s="4"/>
    </row>
    <row r="78" spans="5:20" x14ac:dyDescent="0.3">
      <c r="E78" t="s">
        <v>1315</v>
      </c>
      <c r="F78" t="s">
        <v>22</v>
      </c>
      <c r="G78" s="4">
        <v>44267</v>
      </c>
      <c r="H78" s="4">
        <v>44281</v>
      </c>
      <c r="I78" s="4">
        <v>44281</v>
      </c>
      <c r="J78" t="s">
        <v>1281</v>
      </c>
      <c r="M78" t="s">
        <v>721</v>
      </c>
      <c r="N78" t="s">
        <v>2064</v>
      </c>
      <c r="R78" s="4"/>
      <c r="S78" s="4"/>
      <c r="T78" s="4"/>
    </row>
    <row r="79" spans="5:20" x14ac:dyDescent="0.3">
      <c r="E79" t="s">
        <v>1284</v>
      </c>
      <c r="F79" t="s">
        <v>13</v>
      </c>
      <c r="G79" s="4">
        <v>44269</v>
      </c>
      <c r="H79" s="4">
        <v>44283</v>
      </c>
      <c r="I79" s="4">
        <v>44283</v>
      </c>
      <c r="J79" t="s">
        <v>1281</v>
      </c>
      <c r="M79" t="s">
        <v>143</v>
      </c>
      <c r="N79" t="s">
        <v>2064</v>
      </c>
      <c r="R79" s="4"/>
      <c r="S79" s="4"/>
      <c r="T79" s="4"/>
    </row>
    <row r="80" spans="5:20" x14ac:dyDescent="0.3">
      <c r="E80" t="s">
        <v>1287</v>
      </c>
      <c r="F80" t="s">
        <v>13</v>
      </c>
      <c r="G80" s="4">
        <v>44269</v>
      </c>
      <c r="H80" s="4">
        <v>44283</v>
      </c>
      <c r="I80" s="4">
        <v>44283</v>
      </c>
      <c r="J80" t="s">
        <v>1281</v>
      </c>
      <c r="M80" t="s">
        <v>163</v>
      </c>
      <c r="N80" t="s">
        <v>2064</v>
      </c>
      <c r="R80" s="4"/>
      <c r="S80" s="4"/>
      <c r="T80" s="4"/>
    </row>
    <row r="81" spans="5:20" x14ac:dyDescent="0.3">
      <c r="E81" t="s">
        <v>1338</v>
      </c>
      <c r="F81" t="s">
        <v>4</v>
      </c>
      <c r="G81" s="4">
        <v>44270</v>
      </c>
      <c r="H81" s="4">
        <v>44284</v>
      </c>
      <c r="I81" s="4">
        <v>44284</v>
      </c>
      <c r="J81" t="s">
        <v>1281</v>
      </c>
      <c r="M81" t="s">
        <v>511</v>
      </c>
      <c r="N81" t="s">
        <v>2064</v>
      </c>
      <c r="R81" s="4"/>
      <c r="S81" s="4"/>
      <c r="T81" s="4"/>
    </row>
    <row r="82" spans="5:20" x14ac:dyDescent="0.3">
      <c r="E82" t="s">
        <v>1339</v>
      </c>
      <c r="F82" t="s">
        <v>4</v>
      </c>
      <c r="G82" s="4">
        <v>44270</v>
      </c>
      <c r="H82" s="4">
        <v>44284</v>
      </c>
      <c r="I82" s="4">
        <v>44284</v>
      </c>
      <c r="J82" t="s">
        <v>1281</v>
      </c>
      <c r="M82" t="s">
        <v>513</v>
      </c>
      <c r="N82" t="s">
        <v>2064</v>
      </c>
      <c r="R82" s="4"/>
      <c r="S82" s="4"/>
      <c r="T82" s="4"/>
    </row>
    <row r="83" spans="5:20" x14ac:dyDescent="0.3">
      <c r="E83" t="s">
        <v>1340</v>
      </c>
      <c r="F83" t="s">
        <v>4</v>
      </c>
      <c r="G83" s="4">
        <v>44270</v>
      </c>
      <c r="H83" s="4">
        <v>44284</v>
      </c>
      <c r="I83" s="4">
        <v>44284</v>
      </c>
      <c r="J83" t="s">
        <v>1281</v>
      </c>
      <c r="M83" t="s">
        <v>515</v>
      </c>
      <c r="N83" t="s">
        <v>2064</v>
      </c>
      <c r="R83" s="4"/>
      <c r="S83" s="4"/>
      <c r="T83" s="4"/>
    </row>
    <row r="84" spans="5:20" x14ac:dyDescent="0.3">
      <c r="E84" t="s">
        <v>1341</v>
      </c>
      <c r="F84" t="s">
        <v>4</v>
      </c>
      <c r="G84" s="4">
        <v>44270</v>
      </c>
      <c r="H84" s="4">
        <v>44284</v>
      </c>
      <c r="I84" s="4">
        <v>44284</v>
      </c>
      <c r="J84" t="s">
        <v>1281</v>
      </c>
      <c r="M84" t="s">
        <v>517</v>
      </c>
      <c r="N84" t="s">
        <v>2064</v>
      </c>
      <c r="R84" s="4"/>
      <c r="S84" s="4"/>
      <c r="T84" s="4"/>
    </row>
    <row r="85" spans="5:20" x14ac:dyDescent="0.3">
      <c r="E85" t="s">
        <v>1342</v>
      </c>
      <c r="F85" t="s">
        <v>13</v>
      </c>
      <c r="G85" s="4">
        <v>44270</v>
      </c>
      <c r="H85" s="4">
        <v>44284</v>
      </c>
      <c r="I85" s="4">
        <v>44284</v>
      </c>
      <c r="J85" t="s">
        <v>1281</v>
      </c>
      <c r="M85" t="s">
        <v>171</v>
      </c>
      <c r="N85" t="s">
        <v>2064</v>
      </c>
      <c r="R85" s="4"/>
      <c r="S85" s="4"/>
      <c r="T85" s="4"/>
    </row>
    <row r="86" spans="5:20" x14ac:dyDescent="0.3">
      <c r="E86" t="s">
        <v>1343</v>
      </c>
      <c r="F86" t="s">
        <v>13</v>
      </c>
      <c r="G86" s="4">
        <v>44270</v>
      </c>
      <c r="H86" s="4">
        <v>44284</v>
      </c>
      <c r="I86" s="4">
        <v>44284</v>
      </c>
      <c r="J86" t="s">
        <v>1281</v>
      </c>
      <c r="M86" t="s">
        <v>175</v>
      </c>
      <c r="N86" t="s">
        <v>2064</v>
      </c>
      <c r="R86" s="4"/>
      <c r="S86" s="4"/>
      <c r="T86" s="4"/>
    </row>
    <row r="87" spans="5:20" x14ac:dyDescent="0.3">
      <c r="E87" t="s">
        <v>1344</v>
      </c>
      <c r="F87" t="s">
        <v>22</v>
      </c>
      <c r="G87" s="4">
        <v>44270</v>
      </c>
      <c r="H87" s="4">
        <v>44284</v>
      </c>
      <c r="I87" s="4">
        <v>44284</v>
      </c>
      <c r="J87" t="s">
        <v>1281</v>
      </c>
      <c r="M87" t="s">
        <v>780</v>
      </c>
      <c r="N87" t="s">
        <v>2064</v>
      </c>
      <c r="R87" s="4"/>
      <c r="S87" s="4"/>
      <c r="T87" s="4"/>
    </row>
    <row r="88" spans="5:20" x14ac:dyDescent="0.3">
      <c r="E88" t="s">
        <v>1345</v>
      </c>
      <c r="F88" t="s">
        <v>22</v>
      </c>
      <c r="G88" s="4">
        <v>44270</v>
      </c>
      <c r="H88" s="4">
        <v>44284</v>
      </c>
      <c r="I88" s="4">
        <v>44284</v>
      </c>
      <c r="J88" t="s">
        <v>1281</v>
      </c>
      <c r="M88" t="s">
        <v>787</v>
      </c>
      <c r="N88" t="s">
        <v>2064</v>
      </c>
      <c r="R88" s="4"/>
      <c r="S88" s="4"/>
      <c r="T88" s="4"/>
    </row>
    <row r="89" spans="5:20" x14ac:dyDescent="0.3">
      <c r="E89" t="s">
        <v>1346</v>
      </c>
      <c r="F89" t="s">
        <v>22</v>
      </c>
      <c r="G89" s="4">
        <v>44270</v>
      </c>
      <c r="H89" s="4">
        <v>44284</v>
      </c>
      <c r="I89" s="4">
        <v>44284</v>
      </c>
      <c r="J89" t="s">
        <v>1281</v>
      </c>
      <c r="M89" t="s">
        <v>790</v>
      </c>
      <c r="N89" t="s">
        <v>2064</v>
      </c>
      <c r="R89" s="4"/>
      <c r="S89" s="4"/>
      <c r="T89" s="4"/>
    </row>
    <row r="90" spans="5:20" x14ac:dyDescent="0.3">
      <c r="E90" t="s">
        <v>1347</v>
      </c>
      <c r="F90" t="s">
        <v>22</v>
      </c>
      <c r="G90" s="4">
        <v>44270</v>
      </c>
      <c r="H90" s="4">
        <v>44284</v>
      </c>
      <c r="I90" s="4">
        <v>44284</v>
      </c>
      <c r="J90" t="s">
        <v>1281</v>
      </c>
      <c r="M90" t="s">
        <v>796</v>
      </c>
      <c r="N90" t="s">
        <v>2064</v>
      </c>
      <c r="R90" s="4"/>
      <c r="S90" s="4"/>
      <c r="T90" s="4"/>
    </row>
    <row r="91" spans="5:20" x14ac:dyDescent="0.3">
      <c r="E91" t="s">
        <v>1282</v>
      </c>
      <c r="F91" t="s">
        <v>4</v>
      </c>
      <c r="G91" s="4">
        <v>44271</v>
      </c>
      <c r="H91" s="4">
        <v>44285</v>
      </c>
      <c r="I91" s="4">
        <v>44285</v>
      </c>
      <c r="J91" t="s">
        <v>1281</v>
      </c>
      <c r="M91" t="s">
        <v>1206</v>
      </c>
      <c r="N91" t="s">
        <v>2064</v>
      </c>
      <c r="R91" s="4"/>
      <c r="S91" s="4"/>
      <c r="T91" s="4"/>
    </row>
    <row r="92" spans="5:20" x14ac:dyDescent="0.3">
      <c r="E92" t="s">
        <v>1286</v>
      </c>
      <c r="F92" t="s">
        <v>16</v>
      </c>
      <c r="G92" s="4">
        <v>44272</v>
      </c>
      <c r="H92" s="4">
        <v>44286</v>
      </c>
      <c r="I92" s="4">
        <v>44286</v>
      </c>
      <c r="J92" t="s">
        <v>1281</v>
      </c>
      <c r="M92" t="s">
        <v>1021</v>
      </c>
      <c r="N92" t="s">
        <v>2064</v>
      </c>
      <c r="R92" s="4"/>
      <c r="S92" s="4"/>
      <c r="T92" s="4"/>
    </row>
    <row r="93" spans="5:20" x14ac:dyDescent="0.3">
      <c r="E93" t="s">
        <v>1297</v>
      </c>
      <c r="F93" t="s">
        <v>10</v>
      </c>
      <c r="G93" s="4">
        <v>44275</v>
      </c>
      <c r="H93" s="4">
        <v>44289</v>
      </c>
      <c r="I93" s="4">
        <v>44289</v>
      </c>
      <c r="J93" t="s">
        <v>1281</v>
      </c>
      <c r="M93" t="s">
        <v>442</v>
      </c>
      <c r="N93" t="s">
        <v>2064</v>
      </c>
      <c r="R93" s="4"/>
      <c r="S93" s="4"/>
      <c r="T93" s="4"/>
    </row>
    <row r="94" spans="5:20" x14ac:dyDescent="0.3">
      <c r="E94" t="s">
        <v>1285</v>
      </c>
      <c r="F94" t="s">
        <v>10</v>
      </c>
      <c r="G94" s="4">
        <v>44275</v>
      </c>
      <c r="H94" s="4">
        <v>44289</v>
      </c>
      <c r="I94" s="4">
        <v>44289</v>
      </c>
      <c r="J94" t="s">
        <v>1281</v>
      </c>
      <c r="M94" t="s">
        <v>151</v>
      </c>
      <c r="N94" t="s">
        <v>2064</v>
      </c>
      <c r="R94" s="4"/>
      <c r="S94" s="4"/>
      <c r="T94" s="4"/>
    </row>
    <row r="95" spans="5:20" x14ac:dyDescent="0.3">
      <c r="E95" t="s">
        <v>1298</v>
      </c>
      <c r="F95" t="s">
        <v>19</v>
      </c>
      <c r="G95" s="4">
        <v>44277</v>
      </c>
      <c r="H95" s="4">
        <v>44291</v>
      </c>
      <c r="I95" s="4">
        <v>44291</v>
      </c>
      <c r="J95" t="s">
        <v>1281</v>
      </c>
      <c r="M95" t="s">
        <v>909</v>
      </c>
      <c r="N95" t="s">
        <v>2064</v>
      </c>
      <c r="R95" s="4"/>
      <c r="S95" s="4"/>
      <c r="T95" s="4"/>
    </row>
    <row r="96" spans="5:20" x14ac:dyDescent="0.3">
      <c r="E96" t="s">
        <v>1348</v>
      </c>
      <c r="F96" t="s">
        <v>4</v>
      </c>
      <c r="G96" s="4">
        <v>44283</v>
      </c>
      <c r="H96" s="4">
        <v>44297</v>
      </c>
      <c r="I96" s="4">
        <v>44297</v>
      </c>
      <c r="J96" t="s">
        <v>1281</v>
      </c>
      <c r="M96" t="s">
        <v>519</v>
      </c>
      <c r="N96" t="s">
        <v>2064</v>
      </c>
      <c r="R96" s="4"/>
      <c r="S96" s="4"/>
      <c r="T96" s="4"/>
    </row>
    <row r="97" spans="5:20" x14ac:dyDescent="0.3">
      <c r="E97" t="s">
        <v>1349</v>
      </c>
      <c r="F97" t="s">
        <v>4</v>
      </c>
      <c r="G97" s="4">
        <v>44283</v>
      </c>
      <c r="H97" s="4">
        <v>44297</v>
      </c>
      <c r="I97" s="4">
        <v>44297</v>
      </c>
      <c r="J97" t="s">
        <v>1281</v>
      </c>
      <c r="M97" t="s">
        <v>521</v>
      </c>
      <c r="N97" t="s">
        <v>2064</v>
      </c>
      <c r="R97" s="4"/>
      <c r="S97" s="4"/>
      <c r="T97" s="4"/>
    </row>
    <row r="98" spans="5:20" x14ac:dyDescent="0.3">
      <c r="E98" t="s">
        <v>1350</v>
      </c>
      <c r="F98" t="s">
        <v>13</v>
      </c>
      <c r="G98" s="4">
        <v>44285</v>
      </c>
      <c r="H98" s="4">
        <v>44290</v>
      </c>
      <c r="I98" s="4">
        <v>44290</v>
      </c>
      <c r="J98" t="s">
        <v>1281</v>
      </c>
      <c r="M98" t="s">
        <v>179</v>
      </c>
      <c r="N98" t="s">
        <v>2064</v>
      </c>
      <c r="R98" s="4"/>
      <c r="S98" s="4"/>
      <c r="T98" s="4"/>
    </row>
    <row r="99" spans="5:20" x14ac:dyDescent="0.3">
      <c r="E99" t="s">
        <v>1351</v>
      </c>
      <c r="F99" t="s">
        <v>13</v>
      </c>
      <c r="G99" s="4">
        <v>44285</v>
      </c>
      <c r="H99" s="4">
        <v>44290</v>
      </c>
      <c r="I99" s="4">
        <v>44290</v>
      </c>
      <c r="J99" t="s">
        <v>1281</v>
      </c>
      <c r="M99" t="s">
        <v>183</v>
      </c>
      <c r="N99" t="s">
        <v>2064</v>
      </c>
      <c r="R99" s="4"/>
      <c r="S99" s="4"/>
      <c r="T99" s="4"/>
    </row>
    <row r="100" spans="5:20" x14ac:dyDescent="0.3">
      <c r="E100" t="s">
        <v>1352</v>
      </c>
      <c r="F100" t="s">
        <v>13</v>
      </c>
      <c r="G100" s="4">
        <v>44285</v>
      </c>
      <c r="H100" s="4">
        <v>44290</v>
      </c>
      <c r="I100" s="4">
        <v>44290</v>
      </c>
      <c r="J100" t="s">
        <v>1281</v>
      </c>
      <c r="M100" t="s">
        <v>187</v>
      </c>
      <c r="N100" t="s">
        <v>2064</v>
      </c>
      <c r="R100" s="4"/>
      <c r="S100" s="4"/>
      <c r="T100" s="4"/>
    </row>
    <row r="101" spans="5:20" x14ac:dyDescent="0.3">
      <c r="E101" t="s">
        <v>1353</v>
      </c>
      <c r="F101" t="s">
        <v>13</v>
      </c>
      <c r="G101" s="4">
        <v>44285</v>
      </c>
      <c r="H101" s="4">
        <v>44290</v>
      </c>
      <c r="I101" s="4">
        <v>44290</v>
      </c>
      <c r="J101" t="s">
        <v>1281</v>
      </c>
      <c r="M101" t="s">
        <v>191</v>
      </c>
      <c r="N101" t="s">
        <v>2064</v>
      </c>
      <c r="R101" s="4"/>
      <c r="S101" s="4"/>
      <c r="T101" s="4"/>
    </row>
    <row r="102" spans="5:20" x14ac:dyDescent="0.3">
      <c r="E102" t="s">
        <v>1354</v>
      </c>
      <c r="F102" t="s">
        <v>13</v>
      </c>
      <c r="G102" s="4">
        <v>44285</v>
      </c>
      <c r="H102" s="4">
        <v>44290</v>
      </c>
      <c r="I102" s="4">
        <v>44290</v>
      </c>
      <c r="J102" t="s">
        <v>1281</v>
      </c>
      <c r="M102" t="s">
        <v>195</v>
      </c>
      <c r="N102" t="s">
        <v>2064</v>
      </c>
      <c r="R102" s="4"/>
      <c r="S102" s="4"/>
      <c r="T102" s="4"/>
    </row>
    <row r="103" spans="5:20" x14ac:dyDescent="0.3">
      <c r="E103" t="s">
        <v>1355</v>
      </c>
      <c r="F103" t="s">
        <v>7</v>
      </c>
      <c r="G103" s="4">
        <v>44287</v>
      </c>
      <c r="H103" s="4">
        <v>44301</v>
      </c>
      <c r="I103" s="4">
        <v>44301</v>
      </c>
      <c r="J103" t="s">
        <v>1281</v>
      </c>
      <c r="M103" t="s">
        <v>595</v>
      </c>
      <c r="N103" t="s">
        <v>2064</v>
      </c>
      <c r="R103" s="4"/>
      <c r="S103" s="4"/>
      <c r="T103" s="4"/>
    </row>
    <row r="104" spans="5:20" x14ac:dyDescent="0.3">
      <c r="E104" t="s">
        <v>1356</v>
      </c>
      <c r="F104" t="s">
        <v>7</v>
      </c>
      <c r="G104" s="4">
        <v>44287</v>
      </c>
      <c r="H104" s="4">
        <v>44301</v>
      </c>
      <c r="I104" s="4">
        <v>44301</v>
      </c>
      <c r="J104" t="s">
        <v>1281</v>
      </c>
      <c r="M104" t="s">
        <v>642</v>
      </c>
      <c r="N104" t="s">
        <v>2064</v>
      </c>
      <c r="R104" s="4"/>
      <c r="S104" s="4"/>
      <c r="T104" s="4"/>
    </row>
    <row r="105" spans="5:20" x14ac:dyDescent="0.3">
      <c r="E105" t="s">
        <v>1357</v>
      </c>
      <c r="F105" t="s">
        <v>7</v>
      </c>
      <c r="G105" s="4">
        <v>44287</v>
      </c>
      <c r="H105" s="4">
        <v>44301</v>
      </c>
      <c r="I105" s="4">
        <v>44301</v>
      </c>
      <c r="J105" t="s">
        <v>1281</v>
      </c>
      <c r="M105" t="s">
        <v>1259</v>
      </c>
      <c r="N105" t="s">
        <v>2064</v>
      </c>
      <c r="R105" s="4"/>
      <c r="S105" s="4"/>
      <c r="T105" s="4"/>
    </row>
    <row r="106" spans="5:20" x14ac:dyDescent="0.3">
      <c r="E106" t="s">
        <v>1283</v>
      </c>
      <c r="F106" t="s">
        <v>22</v>
      </c>
      <c r="G106" s="4">
        <v>44287</v>
      </c>
      <c r="H106" s="4">
        <v>44301</v>
      </c>
      <c r="I106" s="4">
        <v>44301</v>
      </c>
      <c r="J106" t="s">
        <v>1281</v>
      </c>
      <c r="M106" t="s">
        <v>147</v>
      </c>
      <c r="N106" t="s">
        <v>2064</v>
      </c>
      <c r="R106" s="4"/>
      <c r="S106" s="4"/>
      <c r="T106" s="4"/>
    </row>
    <row r="107" spans="5:20" x14ac:dyDescent="0.3">
      <c r="E107" t="s">
        <v>1358</v>
      </c>
      <c r="F107" t="s">
        <v>22</v>
      </c>
      <c r="G107" s="4">
        <v>44287</v>
      </c>
      <c r="H107" s="4">
        <v>44301</v>
      </c>
      <c r="I107" s="4">
        <v>44301</v>
      </c>
      <c r="J107" t="s">
        <v>1281</v>
      </c>
      <c r="M107" t="s">
        <v>801</v>
      </c>
      <c r="N107" t="s">
        <v>2064</v>
      </c>
      <c r="R107" s="4"/>
      <c r="S107" s="4"/>
      <c r="T107" s="4"/>
    </row>
    <row r="108" spans="5:20" x14ac:dyDescent="0.3">
      <c r="E108" t="s">
        <v>1359</v>
      </c>
      <c r="F108" t="s">
        <v>22</v>
      </c>
      <c r="G108" s="4">
        <v>44287</v>
      </c>
      <c r="H108" s="4">
        <v>44301</v>
      </c>
      <c r="I108" s="4">
        <v>44301</v>
      </c>
      <c r="J108" t="s">
        <v>1281</v>
      </c>
      <c r="M108" t="s">
        <v>804</v>
      </c>
      <c r="N108" t="s">
        <v>2064</v>
      </c>
      <c r="R108" s="4"/>
      <c r="S108" s="4"/>
      <c r="T108" s="4"/>
    </row>
    <row r="109" spans="5:20" x14ac:dyDescent="0.3">
      <c r="E109" t="s">
        <v>1360</v>
      </c>
      <c r="F109" t="s">
        <v>22</v>
      </c>
      <c r="G109" s="4">
        <v>44287</v>
      </c>
      <c r="H109" s="4">
        <v>44301</v>
      </c>
      <c r="I109" s="4">
        <v>44301</v>
      </c>
      <c r="J109" t="s">
        <v>1281</v>
      </c>
      <c r="M109" t="s">
        <v>806</v>
      </c>
      <c r="N109" t="s">
        <v>2064</v>
      </c>
      <c r="R109" s="4"/>
      <c r="S109" s="4"/>
      <c r="T109" s="4"/>
    </row>
    <row r="110" spans="5:20" x14ac:dyDescent="0.3">
      <c r="E110" t="s">
        <v>1361</v>
      </c>
      <c r="F110" t="s">
        <v>22</v>
      </c>
      <c r="G110" s="4">
        <v>44287</v>
      </c>
      <c r="H110" s="4">
        <v>44301</v>
      </c>
      <c r="I110" s="4">
        <v>44301</v>
      </c>
      <c r="J110" t="s">
        <v>1281</v>
      </c>
      <c r="M110" t="s">
        <v>811</v>
      </c>
      <c r="N110" t="s">
        <v>2064</v>
      </c>
      <c r="R110" s="4"/>
      <c r="S110" s="4"/>
      <c r="T110" s="4"/>
    </row>
    <row r="111" spans="5:20" x14ac:dyDescent="0.3">
      <c r="E111" t="s">
        <v>1283</v>
      </c>
      <c r="F111" t="s">
        <v>19</v>
      </c>
      <c r="G111" s="4">
        <v>44291</v>
      </c>
      <c r="H111" s="4">
        <v>44305</v>
      </c>
      <c r="I111" s="4">
        <v>44305</v>
      </c>
      <c r="J111" t="s">
        <v>1281</v>
      </c>
      <c r="M111" t="s">
        <v>147</v>
      </c>
      <c r="N111" t="s">
        <v>2064</v>
      </c>
      <c r="R111" s="4"/>
      <c r="S111" s="4"/>
      <c r="T111" s="4"/>
    </row>
    <row r="112" spans="5:20" x14ac:dyDescent="0.3">
      <c r="E112" t="s">
        <v>1315</v>
      </c>
      <c r="F112" t="s">
        <v>19</v>
      </c>
      <c r="G112" s="4">
        <v>44291</v>
      </c>
      <c r="H112" s="4">
        <v>44305</v>
      </c>
      <c r="I112" s="4">
        <v>44305</v>
      </c>
      <c r="J112" t="s">
        <v>1281</v>
      </c>
      <c r="M112" t="s">
        <v>721</v>
      </c>
      <c r="N112" t="s">
        <v>2064</v>
      </c>
      <c r="R112" s="4"/>
      <c r="S112" s="4"/>
      <c r="T112" s="4"/>
    </row>
    <row r="113" spans="5:20" x14ac:dyDescent="0.3">
      <c r="E113" t="s">
        <v>1362</v>
      </c>
      <c r="F113" t="s">
        <v>19</v>
      </c>
      <c r="G113" s="4">
        <v>44291</v>
      </c>
      <c r="H113" s="4">
        <v>44305</v>
      </c>
      <c r="I113" s="4">
        <v>44305</v>
      </c>
      <c r="J113" t="s">
        <v>1281</v>
      </c>
      <c r="M113" t="s">
        <v>608</v>
      </c>
      <c r="N113" t="s">
        <v>2064</v>
      </c>
      <c r="R113" s="4"/>
      <c r="S113" s="4"/>
      <c r="T113" s="4"/>
    </row>
    <row r="114" spans="5:20" x14ac:dyDescent="0.3">
      <c r="E114" t="s">
        <v>1363</v>
      </c>
      <c r="F114" t="s">
        <v>19</v>
      </c>
      <c r="G114" s="4">
        <v>44291</v>
      </c>
      <c r="H114" s="4">
        <v>44305</v>
      </c>
      <c r="I114" s="4">
        <v>44305</v>
      </c>
      <c r="J114" t="s">
        <v>1281</v>
      </c>
      <c r="M114" t="s">
        <v>639</v>
      </c>
      <c r="N114" t="s">
        <v>2064</v>
      </c>
      <c r="R114" s="4"/>
      <c r="S114" s="4"/>
      <c r="T114" s="4"/>
    </row>
    <row r="115" spans="5:20" x14ac:dyDescent="0.3">
      <c r="E115" t="s">
        <v>1364</v>
      </c>
      <c r="F115" t="s">
        <v>19</v>
      </c>
      <c r="G115" s="4">
        <v>44291</v>
      </c>
      <c r="H115" s="4">
        <v>44305</v>
      </c>
      <c r="I115" s="4">
        <v>44305</v>
      </c>
      <c r="J115" t="s">
        <v>1281</v>
      </c>
      <c r="M115" t="s">
        <v>647</v>
      </c>
      <c r="N115" t="s">
        <v>2064</v>
      </c>
      <c r="R115" s="4"/>
      <c r="S115" s="4"/>
      <c r="T115" s="4"/>
    </row>
    <row r="116" spans="5:20" x14ac:dyDescent="0.3">
      <c r="E116" t="s">
        <v>1286</v>
      </c>
      <c r="F116" t="s">
        <v>13</v>
      </c>
      <c r="G116" s="4">
        <v>44293</v>
      </c>
      <c r="H116" s="4">
        <v>44301</v>
      </c>
      <c r="I116" s="4">
        <v>44301</v>
      </c>
      <c r="J116" t="s">
        <v>1281</v>
      </c>
      <c r="M116" t="s">
        <v>1021</v>
      </c>
      <c r="N116" t="s">
        <v>2064</v>
      </c>
      <c r="R116" s="4"/>
      <c r="S116" s="4"/>
      <c r="T116" s="4"/>
    </row>
    <row r="117" spans="5:20" x14ac:dyDescent="0.3">
      <c r="E117" t="s">
        <v>1285</v>
      </c>
      <c r="F117" t="s">
        <v>13</v>
      </c>
      <c r="G117" s="4">
        <v>44294</v>
      </c>
      <c r="H117" s="4">
        <v>44305</v>
      </c>
      <c r="I117" s="4">
        <v>44305</v>
      </c>
      <c r="J117" t="s">
        <v>1281</v>
      </c>
      <c r="M117" t="s">
        <v>151</v>
      </c>
      <c r="N117" t="s">
        <v>2064</v>
      </c>
      <c r="R117" s="4"/>
      <c r="S117" s="4"/>
      <c r="T117" s="4"/>
    </row>
    <row r="118" spans="5:20" x14ac:dyDescent="0.3">
      <c r="E118" t="s">
        <v>1287</v>
      </c>
      <c r="F118" t="s">
        <v>10</v>
      </c>
      <c r="G118" s="4">
        <v>44296</v>
      </c>
      <c r="H118" s="4">
        <v>44310</v>
      </c>
      <c r="I118" s="4">
        <v>44310</v>
      </c>
      <c r="J118" t="s">
        <v>1281</v>
      </c>
      <c r="M118" t="s">
        <v>163</v>
      </c>
      <c r="N118" t="s">
        <v>2064</v>
      </c>
      <c r="R118" s="4"/>
      <c r="S118" s="4"/>
      <c r="T118" s="4"/>
    </row>
    <row r="119" spans="5:20" x14ac:dyDescent="0.3">
      <c r="E119" t="s">
        <v>1365</v>
      </c>
      <c r="F119" t="s">
        <v>13</v>
      </c>
      <c r="G119" s="4">
        <v>44296</v>
      </c>
      <c r="H119" s="4">
        <v>44310</v>
      </c>
      <c r="I119" s="4">
        <v>44310</v>
      </c>
      <c r="J119" t="s">
        <v>1281</v>
      </c>
      <c r="M119" t="s">
        <v>205</v>
      </c>
      <c r="N119" t="s">
        <v>2064</v>
      </c>
      <c r="R119" s="4"/>
      <c r="S119" s="4"/>
      <c r="T119" s="4"/>
    </row>
    <row r="120" spans="5:20" x14ac:dyDescent="0.3">
      <c r="E120" t="s">
        <v>1366</v>
      </c>
      <c r="F120" t="s">
        <v>13</v>
      </c>
      <c r="G120" s="4">
        <v>44296</v>
      </c>
      <c r="H120" s="4">
        <v>44310</v>
      </c>
      <c r="I120" s="4">
        <v>44310</v>
      </c>
      <c r="J120" t="s">
        <v>1281</v>
      </c>
      <c r="M120" t="s">
        <v>212</v>
      </c>
      <c r="N120" t="s">
        <v>2064</v>
      </c>
      <c r="R120" s="4"/>
      <c r="S120" s="4"/>
      <c r="T120" s="4"/>
    </row>
    <row r="121" spans="5:20" x14ac:dyDescent="0.3">
      <c r="E121" t="s">
        <v>1367</v>
      </c>
      <c r="F121" t="s">
        <v>13</v>
      </c>
      <c r="G121" s="4">
        <v>44296</v>
      </c>
      <c r="H121" s="4">
        <v>44310</v>
      </c>
      <c r="I121" s="4">
        <v>44310</v>
      </c>
      <c r="J121" t="s">
        <v>1281</v>
      </c>
      <c r="M121" t="s">
        <v>216</v>
      </c>
      <c r="N121" t="s">
        <v>2064</v>
      </c>
      <c r="R121" s="4"/>
      <c r="S121" s="4"/>
      <c r="T121" s="4"/>
    </row>
    <row r="122" spans="5:20" x14ac:dyDescent="0.3">
      <c r="E122" t="s">
        <v>1368</v>
      </c>
      <c r="F122" t="s">
        <v>16</v>
      </c>
      <c r="G122" s="4">
        <v>44298</v>
      </c>
      <c r="H122" s="4">
        <v>44312</v>
      </c>
      <c r="I122" s="4">
        <v>44312</v>
      </c>
      <c r="J122" t="s">
        <v>1281</v>
      </c>
      <c r="M122" t="s">
        <v>346</v>
      </c>
      <c r="N122" t="s">
        <v>2064</v>
      </c>
      <c r="R122" s="4"/>
      <c r="S122" s="4"/>
      <c r="T122" s="4"/>
    </row>
    <row r="123" spans="5:20" x14ac:dyDescent="0.3">
      <c r="E123" t="s">
        <v>1369</v>
      </c>
      <c r="F123" t="s">
        <v>16</v>
      </c>
      <c r="G123" s="4">
        <v>44298</v>
      </c>
      <c r="H123" s="4">
        <v>44312</v>
      </c>
      <c r="I123" s="4">
        <v>44312</v>
      </c>
      <c r="J123" t="s">
        <v>1281</v>
      </c>
      <c r="M123" t="s">
        <v>349</v>
      </c>
      <c r="N123" t="s">
        <v>2064</v>
      </c>
      <c r="R123" s="4"/>
      <c r="S123" s="4"/>
      <c r="T123" s="4"/>
    </row>
    <row r="124" spans="5:20" x14ac:dyDescent="0.3">
      <c r="E124" t="s">
        <v>1370</v>
      </c>
      <c r="F124" t="s">
        <v>16</v>
      </c>
      <c r="G124" s="4">
        <v>44298</v>
      </c>
      <c r="H124" s="4">
        <v>44312</v>
      </c>
      <c r="I124" s="4">
        <v>44312</v>
      </c>
      <c r="J124" t="s">
        <v>1281</v>
      </c>
      <c r="M124" t="s">
        <v>351</v>
      </c>
      <c r="N124" t="s">
        <v>2064</v>
      </c>
      <c r="R124" s="4"/>
      <c r="S124" s="4"/>
      <c r="T124" s="4"/>
    </row>
    <row r="125" spans="5:20" x14ac:dyDescent="0.3">
      <c r="E125" t="s">
        <v>1284</v>
      </c>
      <c r="F125" t="s">
        <v>16</v>
      </c>
      <c r="G125" s="4">
        <v>44301</v>
      </c>
      <c r="H125" s="4">
        <v>44315</v>
      </c>
      <c r="I125" s="4">
        <v>44315</v>
      </c>
      <c r="J125" t="s">
        <v>1281</v>
      </c>
      <c r="M125" t="s">
        <v>143</v>
      </c>
      <c r="N125" t="s">
        <v>2064</v>
      </c>
      <c r="R125" s="4"/>
      <c r="S125" s="4"/>
      <c r="T125" s="4"/>
    </row>
    <row r="126" spans="5:20" x14ac:dyDescent="0.3">
      <c r="E126" t="s">
        <v>1296</v>
      </c>
      <c r="F126" t="s">
        <v>4</v>
      </c>
      <c r="G126" s="4">
        <v>44301</v>
      </c>
      <c r="H126" s="4">
        <v>44315</v>
      </c>
      <c r="I126" s="4">
        <v>44315</v>
      </c>
      <c r="J126" t="s">
        <v>1281</v>
      </c>
      <c r="M126" t="s">
        <v>529</v>
      </c>
      <c r="N126" t="s">
        <v>2064</v>
      </c>
      <c r="R126" s="4"/>
      <c r="S126" s="4"/>
      <c r="T126" s="4"/>
    </row>
    <row r="127" spans="5:20" x14ac:dyDescent="0.3">
      <c r="E127" t="s">
        <v>1371</v>
      </c>
      <c r="F127" t="s">
        <v>4</v>
      </c>
      <c r="G127" s="4">
        <v>44301</v>
      </c>
      <c r="H127" s="4">
        <v>44315</v>
      </c>
      <c r="I127" s="4">
        <v>44315</v>
      </c>
      <c r="J127" t="s">
        <v>1281</v>
      </c>
      <c r="M127" t="s">
        <v>527</v>
      </c>
      <c r="N127" t="s">
        <v>2064</v>
      </c>
      <c r="R127" s="4"/>
      <c r="S127" s="4"/>
      <c r="T127" s="4"/>
    </row>
    <row r="128" spans="5:20" x14ac:dyDescent="0.3">
      <c r="E128" t="s">
        <v>1372</v>
      </c>
      <c r="F128" t="s">
        <v>4</v>
      </c>
      <c r="G128" s="4">
        <v>44301</v>
      </c>
      <c r="H128" s="4">
        <v>44315</v>
      </c>
      <c r="I128" s="4">
        <v>44315</v>
      </c>
      <c r="J128" t="s">
        <v>1281</v>
      </c>
      <c r="M128" t="s">
        <v>531</v>
      </c>
      <c r="N128" t="s">
        <v>2064</v>
      </c>
      <c r="R128" s="4"/>
      <c r="S128" s="4"/>
      <c r="T128" s="4"/>
    </row>
    <row r="129" spans="5:20" x14ac:dyDescent="0.3">
      <c r="E129" t="s">
        <v>1373</v>
      </c>
      <c r="F129" t="s">
        <v>4</v>
      </c>
      <c r="G129" s="4">
        <v>44301</v>
      </c>
      <c r="H129" s="4">
        <v>44315</v>
      </c>
      <c r="I129" s="4">
        <v>44315</v>
      </c>
      <c r="J129" t="s">
        <v>1281</v>
      </c>
      <c r="M129" t="s">
        <v>533</v>
      </c>
      <c r="N129" t="s">
        <v>2064</v>
      </c>
      <c r="R129" s="4"/>
      <c r="S129" s="4"/>
      <c r="T129" s="4"/>
    </row>
    <row r="130" spans="5:20" x14ac:dyDescent="0.3">
      <c r="E130" t="s">
        <v>1374</v>
      </c>
      <c r="F130" t="s">
        <v>22</v>
      </c>
      <c r="G130" s="4">
        <v>44301</v>
      </c>
      <c r="H130" s="4">
        <v>44315</v>
      </c>
      <c r="I130" s="4">
        <v>44315</v>
      </c>
      <c r="J130" t="s">
        <v>1281</v>
      </c>
      <c r="M130" t="s">
        <v>839</v>
      </c>
      <c r="N130" t="s">
        <v>2064</v>
      </c>
      <c r="R130" s="4"/>
      <c r="S130" s="4"/>
      <c r="T130" s="4"/>
    </row>
    <row r="131" spans="5:20" x14ac:dyDescent="0.3">
      <c r="E131" t="s">
        <v>1375</v>
      </c>
      <c r="F131" t="s">
        <v>22</v>
      </c>
      <c r="G131" s="4">
        <v>44301</v>
      </c>
      <c r="H131" s="4">
        <v>44315</v>
      </c>
      <c r="I131" s="4">
        <v>44315</v>
      </c>
      <c r="J131" t="s">
        <v>1281</v>
      </c>
      <c r="M131" t="s">
        <v>867</v>
      </c>
      <c r="N131" t="s">
        <v>2064</v>
      </c>
      <c r="R131" s="4"/>
      <c r="S131" s="4"/>
      <c r="T131" s="4"/>
    </row>
    <row r="132" spans="5:20" x14ac:dyDescent="0.3">
      <c r="E132" t="s">
        <v>1376</v>
      </c>
      <c r="F132" t="s">
        <v>22</v>
      </c>
      <c r="G132" s="4">
        <v>44301</v>
      </c>
      <c r="H132" s="4">
        <v>44315</v>
      </c>
      <c r="I132" s="4">
        <v>44315</v>
      </c>
      <c r="J132" t="s">
        <v>1281</v>
      </c>
      <c r="M132" t="s">
        <v>875</v>
      </c>
      <c r="N132" t="s">
        <v>2064</v>
      </c>
      <c r="R132" s="4"/>
      <c r="S132" s="4"/>
      <c r="T132" s="4"/>
    </row>
    <row r="133" spans="5:20" x14ac:dyDescent="0.3">
      <c r="E133" t="s">
        <v>1377</v>
      </c>
      <c r="F133" t="s">
        <v>22</v>
      </c>
      <c r="G133" s="4">
        <v>44301</v>
      </c>
      <c r="H133" s="4">
        <v>44315</v>
      </c>
      <c r="I133" s="4">
        <v>44315</v>
      </c>
      <c r="J133" t="s">
        <v>1281</v>
      </c>
      <c r="M133" t="s">
        <v>882</v>
      </c>
      <c r="N133" t="s">
        <v>2064</v>
      </c>
      <c r="R133" s="4"/>
      <c r="S133" s="4"/>
      <c r="T133" s="4"/>
    </row>
    <row r="134" spans="5:20" x14ac:dyDescent="0.3">
      <c r="E134" t="s">
        <v>1298</v>
      </c>
      <c r="F134" t="s">
        <v>22</v>
      </c>
      <c r="G134" s="4">
        <v>44301</v>
      </c>
      <c r="H134" s="4">
        <v>44315</v>
      </c>
      <c r="I134" s="4">
        <v>44315</v>
      </c>
      <c r="J134" t="s">
        <v>1281</v>
      </c>
      <c r="M134" t="s">
        <v>909</v>
      </c>
      <c r="N134" t="s">
        <v>2064</v>
      </c>
      <c r="R134" s="4"/>
      <c r="S134" s="4"/>
      <c r="T134" s="4"/>
    </row>
    <row r="135" spans="5:20" x14ac:dyDescent="0.3">
      <c r="E135" t="s">
        <v>1286</v>
      </c>
      <c r="F135" t="s">
        <v>10</v>
      </c>
      <c r="G135" s="4">
        <v>44303</v>
      </c>
      <c r="H135" s="4">
        <v>44317</v>
      </c>
      <c r="I135" s="4">
        <v>44317</v>
      </c>
      <c r="J135" t="s">
        <v>1281</v>
      </c>
      <c r="M135" t="s">
        <v>1021</v>
      </c>
      <c r="N135" t="s">
        <v>2064</v>
      </c>
      <c r="R135" s="4"/>
      <c r="S135" s="4"/>
      <c r="T135" s="4"/>
    </row>
    <row r="136" spans="5:20" x14ac:dyDescent="0.3">
      <c r="E136" t="s">
        <v>1378</v>
      </c>
      <c r="F136" t="s">
        <v>31</v>
      </c>
      <c r="G136" s="4">
        <v>44303</v>
      </c>
      <c r="H136" s="4">
        <v>44317</v>
      </c>
      <c r="I136" s="4">
        <v>44317</v>
      </c>
      <c r="J136" t="s">
        <v>1281</v>
      </c>
      <c r="M136" t="s">
        <v>1237</v>
      </c>
      <c r="N136" t="s">
        <v>2064</v>
      </c>
      <c r="R136" s="4"/>
      <c r="S136" s="4"/>
      <c r="T136" s="4"/>
    </row>
    <row r="137" spans="5:20" x14ac:dyDescent="0.3">
      <c r="E137" t="s">
        <v>1379</v>
      </c>
      <c r="F137" t="s">
        <v>31</v>
      </c>
      <c r="G137" s="4">
        <v>44303</v>
      </c>
      <c r="H137" s="4">
        <v>44317</v>
      </c>
      <c r="I137" s="4">
        <v>44317</v>
      </c>
      <c r="J137" t="s">
        <v>1281</v>
      </c>
      <c r="M137" t="s">
        <v>1256</v>
      </c>
      <c r="N137" t="s">
        <v>2064</v>
      </c>
      <c r="R137" s="4"/>
      <c r="S137" s="4"/>
      <c r="T137" s="4"/>
    </row>
    <row r="138" spans="5:20" x14ac:dyDescent="0.3">
      <c r="E138" t="s">
        <v>1380</v>
      </c>
      <c r="F138" t="s">
        <v>13</v>
      </c>
      <c r="G138" s="4">
        <v>44306</v>
      </c>
      <c r="H138" s="4">
        <v>44310</v>
      </c>
      <c r="I138" s="4">
        <v>44310</v>
      </c>
      <c r="J138" t="s">
        <v>1281</v>
      </c>
      <c r="M138" t="s">
        <v>234</v>
      </c>
      <c r="N138" t="s">
        <v>2064</v>
      </c>
      <c r="R138" s="4"/>
      <c r="S138" s="4"/>
      <c r="T138" s="4"/>
    </row>
    <row r="139" spans="5:20" x14ac:dyDescent="0.3">
      <c r="E139" t="s">
        <v>1381</v>
      </c>
      <c r="F139" t="s">
        <v>13</v>
      </c>
      <c r="G139" s="4">
        <v>44306</v>
      </c>
      <c r="H139" s="4">
        <v>44310</v>
      </c>
      <c r="I139" s="4">
        <v>44310</v>
      </c>
      <c r="J139" t="s">
        <v>1281</v>
      </c>
      <c r="M139" t="s">
        <v>238</v>
      </c>
      <c r="N139" t="s">
        <v>2064</v>
      </c>
      <c r="R139" s="4"/>
      <c r="S139" s="4"/>
      <c r="T139" s="4"/>
    </row>
    <row r="140" spans="5:20" x14ac:dyDescent="0.3">
      <c r="E140" t="s">
        <v>1283</v>
      </c>
      <c r="F140" t="s">
        <v>16</v>
      </c>
      <c r="G140" s="4">
        <v>44310</v>
      </c>
      <c r="H140" s="4">
        <v>44324</v>
      </c>
      <c r="I140" s="4">
        <v>44324</v>
      </c>
      <c r="J140" t="s">
        <v>1281</v>
      </c>
      <c r="M140" t="s">
        <v>147</v>
      </c>
      <c r="N140" t="s">
        <v>2064</v>
      </c>
      <c r="R140" s="4"/>
      <c r="S140" s="4"/>
      <c r="T140" s="4"/>
    </row>
    <row r="141" spans="5:20" x14ac:dyDescent="0.3">
      <c r="E141" t="s">
        <v>1285</v>
      </c>
      <c r="F141" t="s">
        <v>16</v>
      </c>
      <c r="G141" s="4">
        <v>44310</v>
      </c>
      <c r="H141" s="4">
        <v>44324</v>
      </c>
      <c r="I141" s="4">
        <v>44324</v>
      </c>
      <c r="J141" t="s">
        <v>1281</v>
      </c>
      <c r="M141" t="s">
        <v>151</v>
      </c>
      <c r="N141" t="s">
        <v>2064</v>
      </c>
      <c r="R141" s="4"/>
      <c r="S141" s="4"/>
      <c r="T141" s="4"/>
    </row>
    <row r="142" spans="5:20" x14ac:dyDescent="0.3">
      <c r="E142" t="s">
        <v>1297</v>
      </c>
      <c r="F142" t="s">
        <v>13</v>
      </c>
      <c r="G142" s="4">
        <v>44311</v>
      </c>
      <c r="H142" s="4">
        <v>44324</v>
      </c>
      <c r="I142" s="4">
        <v>44324</v>
      </c>
      <c r="J142" t="s">
        <v>1281</v>
      </c>
      <c r="M142" t="s">
        <v>442</v>
      </c>
      <c r="N142" t="s">
        <v>2064</v>
      </c>
      <c r="R142" s="4"/>
      <c r="S142" s="4"/>
      <c r="T142" s="4"/>
    </row>
    <row r="143" spans="5:20" x14ac:dyDescent="0.3">
      <c r="E143" t="s">
        <v>1298</v>
      </c>
      <c r="F143" t="s">
        <v>25</v>
      </c>
      <c r="G143" s="4">
        <v>44312</v>
      </c>
      <c r="H143" s="4">
        <v>44326</v>
      </c>
      <c r="I143" s="4">
        <v>44326</v>
      </c>
      <c r="J143" t="s">
        <v>1281</v>
      </c>
      <c r="M143" t="s">
        <v>909</v>
      </c>
      <c r="N143" t="s">
        <v>2064</v>
      </c>
      <c r="R143" s="4"/>
      <c r="S143" s="4"/>
      <c r="T143" s="4"/>
    </row>
    <row r="144" spans="5:20" x14ac:dyDescent="0.3">
      <c r="E144" t="s">
        <v>1382</v>
      </c>
      <c r="F144" t="s">
        <v>4</v>
      </c>
      <c r="G144" s="4">
        <v>44314</v>
      </c>
      <c r="H144" s="4">
        <v>44328</v>
      </c>
      <c r="I144" s="4">
        <v>44328</v>
      </c>
      <c r="J144" t="s">
        <v>1281</v>
      </c>
      <c r="M144" t="s">
        <v>535</v>
      </c>
      <c r="N144" t="s">
        <v>2064</v>
      </c>
      <c r="R144" s="4"/>
      <c r="S144" s="4"/>
      <c r="T144" s="4"/>
    </row>
    <row r="145" spans="5:20" x14ac:dyDescent="0.3">
      <c r="E145" t="s">
        <v>1383</v>
      </c>
      <c r="F145" t="s">
        <v>4</v>
      </c>
      <c r="G145" s="4">
        <v>44316</v>
      </c>
      <c r="H145" s="4">
        <v>44328</v>
      </c>
      <c r="I145" s="4">
        <v>44328</v>
      </c>
      <c r="J145" t="s">
        <v>1281</v>
      </c>
      <c r="M145" t="s">
        <v>537</v>
      </c>
      <c r="N145" t="s">
        <v>2064</v>
      </c>
      <c r="R145" s="4"/>
      <c r="S145" s="4"/>
      <c r="T145" s="4"/>
    </row>
    <row r="146" spans="5:20" x14ac:dyDescent="0.3">
      <c r="E146" t="s">
        <v>1287</v>
      </c>
      <c r="F146" t="s">
        <v>7</v>
      </c>
      <c r="G146" s="4">
        <v>44317</v>
      </c>
      <c r="H146" s="4">
        <v>44331</v>
      </c>
      <c r="I146" s="4">
        <v>44331</v>
      </c>
      <c r="J146" t="s">
        <v>1281</v>
      </c>
      <c r="M146" t="s">
        <v>163</v>
      </c>
      <c r="N146" t="s">
        <v>2064</v>
      </c>
      <c r="R146" s="4"/>
      <c r="S146" s="4"/>
      <c r="T146" s="4"/>
    </row>
    <row r="147" spans="5:20" x14ac:dyDescent="0.3">
      <c r="E147" t="s">
        <v>1384</v>
      </c>
      <c r="F147" t="s">
        <v>22</v>
      </c>
      <c r="G147" s="4">
        <v>44317</v>
      </c>
      <c r="H147" s="4">
        <v>44331</v>
      </c>
      <c r="I147" s="4">
        <v>44331</v>
      </c>
      <c r="J147" t="s">
        <v>1281</v>
      </c>
      <c r="M147" t="s">
        <v>885</v>
      </c>
      <c r="N147" t="s">
        <v>2064</v>
      </c>
      <c r="R147" s="4"/>
      <c r="S147" s="4"/>
      <c r="T147" s="4"/>
    </row>
    <row r="148" spans="5:20" x14ac:dyDescent="0.3">
      <c r="E148" t="s">
        <v>1385</v>
      </c>
      <c r="F148" t="s">
        <v>22</v>
      </c>
      <c r="G148" s="4">
        <v>44317</v>
      </c>
      <c r="H148" s="4">
        <v>44331</v>
      </c>
      <c r="I148" s="4">
        <v>44331</v>
      </c>
      <c r="J148" t="s">
        <v>1281</v>
      </c>
      <c r="M148" t="s">
        <v>887</v>
      </c>
      <c r="N148" t="s">
        <v>2064</v>
      </c>
      <c r="R148" s="4"/>
      <c r="S148" s="4"/>
      <c r="T148" s="4"/>
    </row>
    <row r="149" spans="5:20" x14ac:dyDescent="0.3">
      <c r="E149" t="s">
        <v>1386</v>
      </c>
      <c r="F149" t="s">
        <v>22</v>
      </c>
      <c r="G149" s="4">
        <v>44317</v>
      </c>
      <c r="H149" s="4">
        <v>44331</v>
      </c>
      <c r="I149" s="4">
        <v>44331</v>
      </c>
      <c r="J149" t="s">
        <v>1281</v>
      </c>
      <c r="M149" t="s">
        <v>890</v>
      </c>
      <c r="N149" t="s">
        <v>2064</v>
      </c>
      <c r="R149" s="4"/>
      <c r="S149" s="4"/>
      <c r="T149" s="4"/>
    </row>
    <row r="150" spans="5:20" x14ac:dyDescent="0.3">
      <c r="E150" t="s">
        <v>1387</v>
      </c>
      <c r="F150" t="s">
        <v>22</v>
      </c>
      <c r="G150" s="4">
        <v>44317</v>
      </c>
      <c r="H150" s="4">
        <v>44331</v>
      </c>
      <c r="I150" s="4">
        <v>44331</v>
      </c>
      <c r="J150" t="s">
        <v>1281</v>
      </c>
      <c r="M150" t="s">
        <v>904</v>
      </c>
      <c r="N150" t="s">
        <v>2064</v>
      </c>
      <c r="R150" s="4"/>
      <c r="S150" s="4"/>
      <c r="T150" s="4"/>
    </row>
    <row r="151" spans="5:20" x14ac:dyDescent="0.3">
      <c r="E151" t="s">
        <v>1388</v>
      </c>
      <c r="F151" t="s">
        <v>22</v>
      </c>
      <c r="G151" s="4">
        <v>44317</v>
      </c>
      <c r="H151" s="4">
        <v>44331</v>
      </c>
      <c r="I151" s="4">
        <v>44331</v>
      </c>
      <c r="J151" t="s">
        <v>1281</v>
      </c>
      <c r="M151" t="s">
        <v>907</v>
      </c>
      <c r="N151" t="s">
        <v>2064</v>
      </c>
      <c r="R151" s="4"/>
      <c r="S151" s="4"/>
      <c r="T151" s="4"/>
    </row>
    <row r="152" spans="5:20" x14ac:dyDescent="0.3">
      <c r="E152" t="s">
        <v>1286</v>
      </c>
      <c r="F152" t="s">
        <v>7</v>
      </c>
      <c r="G152" s="4">
        <v>44320</v>
      </c>
      <c r="H152" s="4">
        <v>44334</v>
      </c>
      <c r="I152" s="4">
        <v>44334</v>
      </c>
      <c r="J152" t="s">
        <v>1281</v>
      </c>
      <c r="M152" t="s">
        <v>1021</v>
      </c>
      <c r="N152" t="s">
        <v>2064</v>
      </c>
      <c r="R152" s="4"/>
      <c r="S152" s="4"/>
      <c r="T152" s="4"/>
    </row>
    <row r="153" spans="5:20" x14ac:dyDescent="0.3">
      <c r="E153" t="s">
        <v>1389</v>
      </c>
      <c r="F153" t="s">
        <v>4</v>
      </c>
      <c r="G153" s="4">
        <v>44320</v>
      </c>
      <c r="H153" s="4">
        <v>44334</v>
      </c>
      <c r="I153" s="4">
        <v>44334</v>
      </c>
      <c r="J153" t="s">
        <v>1281</v>
      </c>
      <c r="M153" t="s">
        <v>542</v>
      </c>
      <c r="N153" t="s">
        <v>2064</v>
      </c>
      <c r="R153" s="4"/>
      <c r="S153" s="4"/>
      <c r="T153" s="4"/>
    </row>
    <row r="154" spans="5:20" x14ac:dyDescent="0.3">
      <c r="E154" t="s">
        <v>1390</v>
      </c>
      <c r="F154" t="s">
        <v>4</v>
      </c>
      <c r="G154" s="4">
        <v>44320</v>
      </c>
      <c r="H154" s="4">
        <v>44334</v>
      </c>
      <c r="I154" s="4">
        <v>44334</v>
      </c>
      <c r="J154" t="s">
        <v>1281</v>
      </c>
      <c r="M154" t="s">
        <v>544</v>
      </c>
      <c r="N154" t="s">
        <v>2064</v>
      </c>
      <c r="R154" s="4"/>
      <c r="S154" s="4"/>
      <c r="T154" s="4"/>
    </row>
    <row r="155" spans="5:20" x14ac:dyDescent="0.3">
      <c r="E155" t="s">
        <v>1391</v>
      </c>
      <c r="F155" t="s">
        <v>4</v>
      </c>
      <c r="G155" s="4">
        <v>44320</v>
      </c>
      <c r="H155" s="4">
        <v>44334</v>
      </c>
      <c r="I155" s="4">
        <v>44334</v>
      </c>
      <c r="J155" t="s">
        <v>1281</v>
      </c>
      <c r="M155" t="s">
        <v>546</v>
      </c>
      <c r="N155" t="s">
        <v>2064</v>
      </c>
      <c r="R155" s="4"/>
      <c r="S155" s="4"/>
      <c r="T155" s="4"/>
    </row>
    <row r="156" spans="5:20" x14ac:dyDescent="0.3">
      <c r="E156" t="s">
        <v>1392</v>
      </c>
      <c r="F156" t="s">
        <v>25</v>
      </c>
      <c r="G156" s="4">
        <v>44320</v>
      </c>
      <c r="H156" s="4">
        <v>44334</v>
      </c>
      <c r="I156" s="4">
        <v>44334</v>
      </c>
      <c r="J156" t="s">
        <v>1281</v>
      </c>
      <c r="M156" t="s">
        <v>1027</v>
      </c>
      <c r="N156" t="s">
        <v>2064</v>
      </c>
      <c r="R156" s="4"/>
      <c r="S156" s="4"/>
      <c r="T156" s="4"/>
    </row>
    <row r="157" spans="5:20" x14ac:dyDescent="0.3">
      <c r="E157" t="s">
        <v>1393</v>
      </c>
      <c r="F157" t="s">
        <v>25</v>
      </c>
      <c r="G157" s="4">
        <v>44320</v>
      </c>
      <c r="H157" s="4">
        <v>44334</v>
      </c>
      <c r="I157" s="4">
        <v>44334</v>
      </c>
      <c r="J157" t="s">
        <v>1281</v>
      </c>
      <c r="M157" t="s">
        <v>1030</v>
      </c>
      <c r="N157" t="s">
        <v>2064</v>
      </c>
      <c r="R157" s="4"/>
      <c r="S157" s="4"/>
      <c r="T157" s="4"/>
    </row>
    <row r="158" spans="5:20" x14ac:dyDescent="0.3">
      <c r="E158" t="s">
        <v>1394</v>
      </c>
      <c r="F158" t="s">
        <v>25</v>
      </c>
      <c r="G158" s="4">
        <v>44320</v>
      </c>
      <c r="H158" s="4">
        <v>44334</v>
      </c>
      <c r="I158" s="4">
        <v>44334</v>
      </c>
      <c r="J158" t="s">
        <v>1281</v>
      </c>
      <c r="M158" t="s">
        <v>1036</v>
      </c>
      <c r="N158" t="s">
        <v>2064</v>
      </c>
      <c r="R158" s="4"/>
      <c r="S158" s="4"/>
      <c r="T158" s="4"/>
    </row>
    <row r="159" spans="5:20" x14ac:dyDescent="0.3">
      <c r="E159" t="s">
        <v>1395</v>
      </c>
      <c r="F159" t="s">
        <v>31</v>
      </c>
      <c r="G159" s="4">
        <v>44326</v>
      </c>
      <c r="H159" s="4">
        <v>44340</v>
      </c>
      <c r="I159" s="4">
        <v>44340</v>
      </c>
      <c r="J159" t="s">
        <v>1281</v>
      </c>
      <c r="M159" t="s">
        <v>270</v>
      </c>
      <c r="N159" t="s">
        <v>2064</v>
      </c>
      <c r="R159" s="4"/>
      <c r="S159" s="4"/>
      <c r="T159" s="4"/>
    </row>
    <row r="160" spans="5:20" x14ac:dyDescent="0.3">
      <c r="E160" t="s">
        <v>1396</v>
      </c>
      <c r="F160" t="s">
        <v>31</v>
      </c>
      <c r="G160" s="4">
        <v>44326</v>
      </c>
      <c r="H160" s="4">
        <v>44340</v>
      </c>
      <c r="I160" s="4">
        <v>44340</v>
      </c>
      <c r="J160" t="s">
        <v>1281</v>
      </c>
      <c r="M160" t="s">
        <v>259</v>
      </c>
      <c r="N160" t="s">
        <v>2064</v>
      </c>
      <c r="R160" s="4"/>
      <c r="S160" s="4"/>
      <c r="T160" s="4"/>
    </row>
    <row r="161" spans="5:20" x14ac:dyDescent="0.3">
      <c r="E161" t="s">
        <v>1397</v>
      </c>
      <c r="F161" t="s">
        <v>31</v>
      </c>
      <c r="G161" s="4">
        <v>44326</v>
      </c>
      <c r="H161" s="4">
        <v>44340</v>
      </c>
      <c r="I161" s="4">
        <v>44340</v>
      </c>
      <c r="J161" t="s">
        <v>1281</v>
      </c>
      <c r="M161" t="s">
        <v>1082</v>
      </c>
      <c r="N161" t="s">
        <v>2064</v>
      </c>
      <c r="R161" s="4"/>
      <c r="S161" s="4"/>
      <c r="T161" s="4"/>
    </row>
    <row r="162" spans="5:20" x14ac:dyDescent="0.3">
      <c r="E162" t="s">
        <v>1298</v>
      </c>
      <c r="F162" t="s">
        <v>4</v>
      </c>
      <c r="G162" s="4">
        <v>44328</v>
      </c>
      <c r="H162" s="4">
        <v>44338</v>
      </c>
      <c r="I162" s="4">
        <v>44338</v>
      </c>
      <c r="J162" t="s">
        <v>1281</v>
      </c>
      <c r="M162" t="s">
        <v>909</v>
      </c>
      <c r="N162" t="s">
        <v>2064</v>
      </c>
      <c r="R162" s="4"/>
      <c r="S162" s="4"/>
      <c r="T162" s="4"/>
    </row>
    <row r="163" spans="5:20" x14ac:dyDescent="0.3">
      <c r="E163" t="s">
        <v>1398</v>
      </c>
      <c r="F163" t="s">
        <v>16</v>
      </c>
      <c r="G163" s="4">
        <v>44328</v>
      </c>
      <c r="H163" s="4">
        <v>44342</v>
      </c>
      <c r="I163" s="4">
        <v>44342</v>
      </c>
      <c r="J163" t="s">
        <v>1281</v>
      </c>
      <c r="M163" t="s">
        <v>315</v>
      </c>
      <c r="N163" t="s">
        <v>2064</v>
      </c>
      <c r="R163" s="4"/>
      <c r="S163" s="4"/>
      <c r="T163" s="4"/>
    </row>
    <row r="164" spans="5:20" x14ac:dyDescent="0.3">
      <c r="E164" t="s">
        <v>1399</v>
      </c>
      <c r="F164" t="s">
        <v>16</v>
      </c>
      <c r="G164" s="4">
        <v>44328</v>
      </c>
      <c r="H164" s="4">
        <v>44342</v>
      </c>
      <c r="I164" s="4">
        <v>44342</v>
      </c>
      <c r="J164" t="s">
        <v>1281</v>
      </c>
      <c r="M164" t="s">
        <v>319</v>
      </c>
      <c r="N164" t="s">
        <v>2064</v>
      </c>
      <c r="R164" s="4"/>
      <c r="S164" s="4"/>
      <c r="T164" s="4"/>
    </row>
    <row r="165" spans="5:20" x14ac:dyDescent="0.3">
      <c r="E165" t="s">
        <v>1282</v>
      </c>
      <c r="F165" t="s">
        <v>31</v>
      </c>
      <c r="G165" s="4">
        <v>44328</v>
      </c>
      <c r="H165" s="4">
        <v>44342</v>
      </c>
      <c r="I165" s="4">
        <v>44342</v>
      </c>
      <c r="J165" t="s">
        <v>1281</v>
      </c>
      <c r="M165" t="s">
        <v>1206</v>
      </c>
      <c r="N165" t="s">
        <v>2064</v>
      </c>
      <c r="R165" s="4"/>
      <c r="S165" s="4"/>
      <c r="T165" s="4"/>
    </row>
    <row r="166" spans="5:20" x14ac:dyDescent="0.3">
      <c r="E166" t="s">
        <v>1283</v>
      </c>
      <c r="F166" t="s">
        <v>13</v>
      </c>
      <c r="G166" s="4">
        <v>44330</v>
      </c>
      <c r="H166" s="4">
        <v>44344</v>
      </c>
      <c r="I166" s="4">
        <v>44344</v>
      </c>
      <c r="J166" t="s">
        <v>1281</v>
      </c>
      <c r="M166" t="s">
        <v>147</v>
      </c>
      <c r="N166" t="s">
        <v>2064</v>
      </c>
      <c r="R166" s="4"/>
      <c r="S166" s="4"/>
      <c r="T166" s="4"/>
    </row>
    <row r="167" spans="5:20" x14ac:dyDescent="0.3">
      <c r="E167" t="s">
        <v>1400</v>
      </c>
      <c r="F167" t="s">
        <v>19</v>
      </c>
      <c r="G167" s="4">
        <v>44330</v>
      </c>
      <c r="H167" s="4">
        <v>44344</v>
      </c>
      <c r="I167" s="4">
        <v>44344</v>
      </c>
      <c r="J167" t="s">
        <v>1281</v>
      </c>
      <c r="M167" t="s">
        <v>650</v>
      </c>
      <c r="N167" t="s">
        <v>2064</v>
      </c>
      <c r="R167" s="4"/>
      <c r="S167" s="4"/>
      <c r="T167" s="4"/>
    </row>
    <row r="168" spans="5:20" x14ac:dyDescent="0.3">
      <c r="E168" t="s">
        <v>1285</v>
      </c>
      <c r="F168" t="s">
        <v>19</v>
      </c>
      <c r="G168" s="4">
        <v>44330</v>
      </c>
      <c r="H168" s="4">
        <v>44344</v>
      </c>
      <c r="I168" s="4">
        <v>44344</v>
      </c>
      <c r="J168" t="s">
        <v>1281</v>
      </c>
      <c r="M168" t="s">
        <v>151</v>
      </c>
      <c r="N168" t="s">
        <v>2064</v>
      </c>
      <c r="R168" s="4"/>
      <c r="S168" s="4"/>
      <c r="T168" s="4"/>
    </row>
    <row r="169" spans="5:20" x14ac:dyDescent="0.3">
      <c r="E169" t="s">
        <v>1401</v>
      </c>
      <c r="F169" t="s">
        <v>22</v>
      </c>
      <c r="G169" s="4">
        <v>44332</v>
      </c>
      <c r="H169" s="4">
        <v>44346</v>
      </c>
      <c r="I169" s="4">
        <v>44346</v>
      </c>
      <c r="J169" t="s">
        <v>1281</v>
      </c>
      <c r="M169" t="s">
        <v>815</v>
      </c>
      <c r="N169" t="s">
        <v>2064</v>
      </c>
      <c r="R169" s="4"/>
      <c r="S169" s="4"/>
      <c r="T169" s="4"/>
    </row>
    <row r="170" spans="5:20" x14ac:dyDescent="0.3">
      <c r="E170" t="s">
        <v>1402</v>
      </c>
      <c r="F170" t="s">
        <v>22</v>
      </c>
      <c r="G170" s="4">
        <v>44332</v>
      </c>
      <c r="H170" s="4">
        <v>44346</v>
      </c>
      <c r="I170" s="4">
        <v>44346</v>
      </c>
      <c r="J170" t="s">
        <v>1281</v>
      </c>
      <c r="M170" t="s">
        <v>818</v>
      </c>
      <c r="N170" t="s">
        <v>2064</v>
      </c>
      <c r="R170" s="4"/>
      <c r="S170" s="4"/>
      <c r="T170" s="4"/>
    </row>
    <row r="171" spans="5:20" x14ac:dyDescent="0.3">
      <c r="E171" t="s">
        <v>1403</v>
      </c>
      <c r="F171" t="s">
        <v>22</v>
      </c>
      <c r="G171" s="4">
        <v>44332</v>
      </c>
      <c r="H171" s="4">
        <v>44346</v>
      </c>
      <c r="I171" s="4">
        <v>44346</v>
      </c>
      <c r="J171" t="s">
        <v>1281</v>
      </c>
      <c r="M171" t="s">
        <v>825</v>
      </c>
      <c r="N171" t="s">
        <v>2064</v>
      </c>
      <c r="R171" s="4"/>
      <c r="S171" s="4"/>
      <c r="T171" s="4"/>
    </row>
    <row r="172" spans="5:20" x14ac:dyDescent="0.3">
      <c r="E172" t="s">
        <v>1404</v>
      </c>
      <c r="F172" t="s">
        <v>22</v>
      </c>
      <c r="G172" s="4">
        <v>44332</v>
      </c>
      <c r="H172" s="4">
        <v>44346</v>
      </c>
      <c r="I172" s="4">
        <v>44346</v>
      </c>
      <c r="J172" t="s">
        <v>1281</v>
      </c>
      <c r="M172" t="s">
        <v>836</v>
      </c>
      <c r="N172" t="s">
        <v>2064</v>
      </c>
      <c r="R172" s="4"/>
      <c r="S172" s="4"/>
      <c r="T172" s="4"/>
    </row>
    <row r="173" spans="5:20" x14ac:dyDescent="0.3">
      <c r="E173" t="s">
        <v>1298</v>
      </c>
      <c r="F173" t="s">
        <v>22</v>
      </c>
      <c r="G173" s="4">
        <v>44332</v>
      </c>
      <c r="H173" s="4">
        <v>44346</v>
      </c>
      <c r="I173" s="4">
        <v>44346</v>
      </c>
      <c r="J173" t="s">
        <v>1281</v>
      </c>
      <c r="M173" t="s">
        <v>909</v>
      </c>
      <c r="N173" t="s">
        <v>2064</v>
      </c>
      <c r="R173" s="4"/>
      <c r="S173" s="4"/>
      <c r="T173" s="4"/>
    </row>
    <row r="174" spans="5:20" x14ac:dyDescent="0.3">
      <c r="E174" t="s">
        <v>1287</v>
      </c>
      <c r="F174" t="s">
        <v>4</v>
      </c>
      <c r="G174" s="4">
        <v>44334</v>
      </c>
      <c r="H174" s="4">
        <v>44348</v>
      </c>
      <c r="I174" s="4">
        <v>44348</v>
      </c>
      <c r="J174" t="s">
        <v>1281</v>
      </c>
      <c r="M174" t="s">
        <v>163</v>
      </c>
      <c r="N174" t="s">
        <v>2064</v>
      </c>
      <c r="R174" s="4"/>
      <c r="S174" s="4"/>
      <c r="T174" s="4"/>
    </row>
    <row r="175" spans="5:20" x14ac:dyDescent="0.3">
      <c r="E175" t="s">
        <v>1286</v>
      </c>
      <c r="F175" t="s">
        <v>4</v>
      </c>
      <c r="G175" s="4">
        <v>44336</v>
      </c>
      <c r="H175" s="4">
        <v>44350</v>
      </c>
      <c r="I175" s="4">
        <v>44350</v>
      </c>
      <c r="J175" t="s">
        <v>1281</v>
      </c>
      <c r="M175" t="s">
        <v>1021</v>
      </c>
      <c r="N175" t="s">
        <v>2064</v>
      </c>
      <c r="R175" s="4"/>
      <c r="S175" s="4"/>
      <c r="T175" s="4"/>
    </row>
    <row r="176" spans="5:20" x14ac:dyDescent="0.3">
      <c r="E176" t="s">
        <v>1405</v>
      </c>
      <c r="F176" t="s">
        <v>4</v>
      </c>
      <c r="G176" s="4">
        <v>44336</v>
      </c>
      <c r="H176" s="4">
        <v>44350</v>
      </c>
      <c r="I176" s="4">
        <v>44350</v>
      </c>
      <c r="J176" t="s">
        <v>1281</v>
      </c>
      <c r="M176" t="s">
        <v>552</v>
      </c>
      <c r="N176" t="s">
        <v>2064</v>
      </c>
      <c r="R176" s="4"/>
      <c r="S176" s="4"/>
      <c r="T176" s="4"/>
    </row>
    <row r="177" spans="5:20" x14ac:dyDescent="0.3">
      <c r="E177" t="s">
        <v>1406</v>
      </c>
      <c r="F177" t="s">
        <v>4</v>
      </c>
      <c r="G177" s="4">
        <v>44336</v>
      </c>
      <c r="H177" s="4">
        <v>44350</v>
      </c>
      <c r="I177" s="4">
        <v>44350</v>
      </c>
      <c r="J177" t="s">
        <v>1281</v>
      </c>
      <c r="M177" t="s">
        <v>558</v>
      </c>
      <c r="N177" t="s">
        <v>2064</v>
      </c>
      <c r="R177" s="4"/>
      <c r="S177" s="4"/>
      <c r="T177" s="4"/>
    </row>
    <row r="178" spans="5:20" x14ac:dyDescent="0.3">
      <c r="E178" t="s">
        <v>1297</v>
      </c>
      <c r="F178" t="s">
        <v>16</v>
      </c>
      <c r="G178" s="4">
        <v>44336</v>
      </c>
      <c r="H178" s="4">
        <v>44350</v>
      </c>
      <c r="I178" s="4">
        <v>44350</v>
      </c>
      <c r="J178" t="s">
        <v>1281</v>
      </c>
      <c r="M178" t="s">
        <v>442</v>
      </c>
      <c r="N178" t="s">
        <v>2064</v>
      </c>
      <c r="R178" s="4"/>
      <c r="S178" s="4"/>
      <c r="T178" s="4"/>
    </row>
    <row r="179" spans="5:20" x14ac:dyDescent="0.3">
      <c r="E179" t="s">
        <v>1407</v>
      </c>
      <c r="F179" t="s">
        <v>19</v>
      </c>
      <c r="G179" s="4">
        <v>44336</v>
      </c>
      <c r="H179" s="4">
        <v>44350</v>
      </c>
      <c r="I179" s="4">
        <v>44350</v>
      </c>
      <c r="J179" t="s">
        <v>1281</v>
      </c>
      <c r="M179" t="s">
        <v>653</v>
      </c>
      <c r="N179" t="s">
        <v>2064</v>
      </c>
      <c r="R179" s="4"/>
      <c r="S179" s="4"/>
      <c r="T179" s="4"/>
    </row>
    <row r="180" spans="5:20" x14ac:dyDescent="0.3">
      <c r="E180" t="s">
        <v>1408</v>
      </c>
      <c r="F180" t="s">
        <v>19</v>
      </c>
      <c r="G180" s="4">
        <v>44336</v>
      </c>
      <c r="H180" s="4">
        <v>44350</v>
      </c>
      <c r="I180" s="4">
        <v>44350</v>
      </c>
      <c r="J180" t="s">
        <v>1281</v>
      </c>
      <c r="M180" t="s">
        <v>660</v>
      </c>
      <c r="N180" t="s">
        <v>2064</v>
      </c>
      <c r="R180" s="4"/>
      <c r="S180" s="4"/>
      <c r="T180" s="4"/>
    </row>
    <row r="181" spans="5:20" x14ac:dyDescent="0.3">
      <c r="E181" t="s">
        <v>1409</v>
      </c>
      <c r="F181" t="s">
        <v>19</v>
      </c>
      <c r="G181" s="4">
        <v>44336</v>
      </c>
      <c r="H181" s="4">
        <v>44350</v>
      </c>
      <c r="I181" s="4">
        <v>44350</v>
      </c>
      <c r="J181" t="s">
        <v>1281</v>
      </c>
      <c r="M181" t="s">
        <v>663</v>
      </c>
      <c r="N181" t="s">
        <v>2064</v>
      </c>
      <c r="R181" s="4"/>
      <c r="S181" s="4"/>
      <c r="T181" s="4"/>
    </row>
    <row r="182" spans="5:20" x14ac:dyDescent="0.3">
      <c r="E182" t="s">
        <v>1410</v>
      </c>
      <c r="F182" t="s">
        <v>7</v>
      </c>
      <c r="G182" s="4">
        <v>44337</v>
      </c>
      <c r="H182" s="4">
        <v>44351</v>
      </c>
      <c r="I182" s="4">
        <v>44351</v>
      </c>
      <c r="J182" t="s">
        <v>1281</v>
      </c>
      <c r="M182" t="s">
        <v>590</v>
      </c>
      <c r="N182" t="s">
        <v>2064</v>
      </c>
      <c r="R182" s="4"/>
      <c r="S182" s="4"/>
      <c r="T182" s="4"/>
    </row>
    <row r="183" spans="5:20" x14ac:dyDescent="0.3">
      <c r="E183" t="s">
        <v>1411</v>
      </c>
      <c r="F183" t="s">
        <v>7</v>
      </c>
      <c r="G183" s="4">
        <v>44337</v>
      </c>
      <c r="H183" s="4">
        <v>44351</v>
      </c>
      <c r="I183" s="4">
        <v>44351</v>
      </c>
      <c r="J183" t="s">
        <v>1281</v>
      </c>
      <c r="M183" t="s">
        <v>592</v>
      </c>
      <c r="N183" t="s">
        <v>2064</v>
      </c>
      <c r="R183" s="4"/>
      <c r="S183" s="4"/>
      <c r="T183" s="4"/>
    </row>
    <row r="184" spans="5:20" x14ac:dyDescent="0.3">
      <c r="E184" t="s">
        <v>1412</v>
      </c>
      <c r="F184" t="s">
        <v>7</v>
      </c>
      <c r="G184" s="4">
        <v>44337</v>
      </c>
      <c r="H184" s="4">
        <v>44351</v>
      </c>
      <c r="I184" s="4">
        <v>44351</v>
      </c>
      <c r="J184" t="s">
        <v>1281</v>
      </c>
      <c r="M184" t="s">
        <v>594</v>
      </c>
      <c r="N184" t="s">
        <v>2064</v>
      </c>
      <c r="R184" s="4"/>
      <c r="S184" s="4"/>
      <c r="T184" s="4"/>
    </row>
    <row r="185" spans="5:20" x14ac:dyDescent="0.3">
      <c r="E185" t="s">
        <v>1315</v>
      </c>
      <c r="F185" t="s">
        <v>16</v>
      </c>
      <c r="G185" s="4">
        <v>44340</v>
      </c>
      <c r="H185" s="4">
        <v>44354</v>
      </c>
      <c r="I185" s="4">
        <v>44354</v>
      </c>
      <c r="J185" t="s">
        <v>1281</v>
      </c>
      <c r="M185" t="s">
        <v>721</v>
      </c>
      <c r="N185" t="s">
        <v>2064</v>
      </c>
      <c r="R185" s="4"/>
      <c r="S185" s="4"/>
      <c r="T185" s="4"/>
    </row>
    <row r="186" spans="5:20" x14ac:dyDescent="0.3">
      <c r="E186" t="s">
        <v>1413</v>
      </c>
      <c r="F186" t="s">
        <v>31</v>
      </c>
      <c r="G186" s="4">
        <v>44344</v>
      </c>
      <c r="H186" s="4">
        <v>44358</v>
      </c>
      <c r="I186" s="4">
        <v>44358</v>
      </c>
      <c r="J186" t="s">
        <v>1281</v>
      </c>
      <c r="M186" t="s">
        <v>1267</v>
      </c>
      <c r="N186" t="s">
        <v>2064</v>
      </c>
      <c r="R186" s="4"/>
      <c r="S186" s="4"/>
      <c r="T186" s="4"/>
    </row>
    <row r="187" spans="5:20" x14ac:dyDescent="0.3">
      <c r="E187" t="s">
        <v>1414</v>
      </c>
      <c r="F187" t="s">
        <v>31</v>
      </c>
      <c r="G187" s="4">
        <v>44344</v>
      </c>
      <c r="H187" s="4">
        <v>44358</v>
      </c>
      <c r="I187" s="4">
        <v>44358</v>
      </c>
      <c r="J187" t="s">
        <v>1281</v>
      </c>
      <c r="M187" t="s">
        <v>475</v>
      </c>
      <c r="N187" t="s">
        <v>2064</v>
      </c>
      <c r="R187" s="4"/>
      <c r="S187" s="4"/>
      <c r="T187" s="4"/>
    </row>
    <row r="188" spans="5:20" x14ac:dyDescent="0.3">
      <c r="E188" t="s">
        <v>1415</v>
      </c>
      <c r="F188" t="s">
        <v>31</v>
      </c>
      <c r="G188" s="4">
        <v>44344</v>
      </c>
      <c r="H188" s="4">
        <v>44358</v>
      </c>
      <c r="I188" s="4">
        <v>44358</v>
      </c>
      <c r="J188" t="s">
        <v>1281</v>
      </c>
      <c r="M188" t="s">
        <v>924</v>
      </c>
      <c r="N188" t="s">
        <v>2064</v>
      </c>
      <c r="R188" s="4"/>
      <c r="S188" s="4"/>
      <c r="T188" s="4"/>
    </row>
    <row r="189" spans="5:20" x14ac:dyDescent="0.3">
      <c r="E189" t="s">
        <v>1416</v>
      </c>
      <c r="F189" t="s">
        <v>31</v>
      </c>
      <c r="G189" s="4">
        <v>44344</v>
      </c>
      <c r="H189" s="4">
        <v>44358</v>
      </c>
      <c r="I189" s="4">
        <v>44358</v>
      </c>
      <c r="J189" t="s">
        <v>1281</v>
      </c>
      <c r="M189" t="s">
        <v>696</v>
      </c>
      <c r="N189" t="s">
        <v>2064</v>
      </c>
      <c r="R189" s="4"/>
      <c r="S189" s="4"/>
      <c r="T189" s="4"/>
    </row>
    <row r="190" spans="5:20" x14ac:dyDescent="0.3">
      <c r="E190" t="s">
        <v>1280</v>
      </c>
      <c r="F190" t="s">
        <v>31</v>
      </c>
      <c r="G190" s="4">
        <v>44344</v>
      </c>
      <c r="H190" s="4">
        <v>44358</v>
      </c>
      <c r="I190" s="4">
        <v>44358</v>
      </c>
      <c r="J190" t="s">
        <v>1281</v>
      </c>
      <c r="M190" t="s">
        <v>675</v>
      </c>
      <c r="N190" t="s">
        <v>2064</v>
      </c>
      <c r="R190" s="4"/>
      <c r="S190" s="4"/>
      <c r="T190" s="4"/>
    </row>
    <row r="191" spans="5:20" x14ac:dyDescent="0.3">
      <c r="E191" t="s">
        <v>1417</v>
      </c>
      <c r="F191" t="s">
        <v>13</v>
      </c>
      <c r="G191" s="4">
        <v>44345</v>
      </c>
      <c r="H191" s="4">
        <v>44358</v>
      </c>
      <c r="I191" s="4">
        <v>44358</v>
      </c>
      <c r="J191" t="s">
        <v>1281</v>
      </c>
      <c r="M191" t="s">
        <v>263</v>
      </c>
      <c r="N191" t="s">
        <v>2064</v>
      </c>
      <c r="R191" s="4"/>
      <c r="S191" s="4"/>
      <c r="T191" s="4"/>
    </row>
    <row r="192" spans="5:20" x14ac:dyDescent="0.3">
      <c r="E192" t="s">
        <v>1418</v>
      </c>
      <c r="F192" t="s">
        <v>13</v>
      </c>
      <c r="G192" s="4">
        <v>44345</v>
      </c>
      <c r="H192" s="4">
        <v>44358</v>
      </c>
      <c r="I192" s="4">
        <v>44358</v>
      </c>
      <c r="J192" t="s">
        <v>1281</v>
      </c>
      <c r="M192" t="s">
        <v>266</v>
      </c>
      <c r="N192" t="s">
        <v>2064</v>
      </c>
      <c r="R192" s="4"/>
      <c r="S192" s="4"/>
      <c r="T192" s="4"/>
    </row>
    <row r="193" spans="5:20" x14ac:dyDescent="0.3">
      <c r="E193" t="s">
        <v>1298</v>
      </c>
      <c r="F193" t="s">
        <v>7</v>
      </c>
      <c r="G193" s="4">
        <v>44348</v>
      </c>
      <c r="H193" s="4">
        <v>44356</v>
      </c>
      <c r="I193" s="4">
        <v>44356</v>
      </c>
      <c r="J193" t="s">
        <v>1281</v>
      </c>
      <c r="M193" t="s">
        <v>909</v>
      </c>
      <c r="N193" t="s">
        <v>2064</v>
      </c>
      <c r="R193" s="4"/>
      <c r="S193" s="4"/>
      <c r="T193" s="4"/>
    </row>
    <row r="194" spans="5:20" x14ac:dyDescent="0.3">
      <c r="E194" t="s">
        <v>1283</v>
      </c>
      <c r="F194" t="s">
        <v>10</v>
      </c>
      <c r="G194" s="4">
        <v>44348</v>
      </c>
      <c r="H194" s="4">
        <v>44362</v>
      </c>
      <c r="I194" s="4">
        <v>44362</v>
      </c>
      <c r="J194" t="s">
        <v>1281</v>
      </c>
      <c r="M194" t="s">
        <v>147</v>
      </c>
      <c r="N194" t="s">
        <v>2064</v>
      </c>
      <c r="R194" s="4"/>
      <c r="S194" s="4"/>
      <c r="T194" s="4"/>
    </row>
    <row r="195" spans="5:20" x14ac:dyDescent="0.3">
      <c r="E195" t="s">
        <v>1296</v>
      </c>
      <c r="F195" t="s">
        <v>10</v>
      </c>
      <c r="G195" s="4">
        <v>44348</v>
      </c>
      <c r="H195" s="4">
        <v>44362</v>
      </c>
      <c r="I195" s="4">
        <v>44362</v>
      </c>
      <c r="J195" t="s">
        <v>1281</v>
      </c>
      <c r="M195" t="s">
        <v>529</v>
      </c>
      <c r="N195" t="s">
        <v>2064</v>
      </c>
      <c r="R195" s="4"/>
      <c r="S195" s="4"/>
      <c r="T195" s="4"/>
    </row>
    <row r="196" spans="5:20" x14ac:dyDescent="0.3">
      <c r="E196" t="s">
        <v>1419</v>
      </c>
      <c r="F196" t="s">
        <v>22</v>
      </c>
      <c r="G196" s="4">
        <v>44348</v>
      </c>
      <c r="H196" s="4">
        <v>44362</v>
      </c>
      <c r="I196" s="4">
        <v>44362</v>
      </c>
      <c r="J196" t="s">
        <v>1281</v>
      </c>
      <c r="M196" t="s">
        <v>913</v>
      </c>
      <c r="N196" t="s">
        <v>2064</v>
      </c>
      <c r="R196" s="4"/>
      <c r="S196" s="4"/>
      <c r="T196" s="4"/>
    </row>
    <row r="197" spans="5:20" x14ac:dyDescent="0.3">
      <c r="E197" t="s">
        <v>1420</v>
      </c>
      <c r="F197" t="s">
        <v>22</v>
      </c>
      <c r="G197" s="4">
        <v>44348</v>
      </c>
      <c r="H197" s="4">
        <v>44362</v>
      </c>
      <c r="I197" s="4">
        <v>44362</v>
      </c>
      <c r="J197" t="s">
        <v>1281</v>
      </c>
      <c r="M197" t="s">
        <v>917</v>
      </c>
      <c r="N197" t="s">
        <v>2064</v>
      </c>
      <c r="R197" s="4"/>
      <c r="S197" s="4"/>
      <c r="T197" s="4"/>
    </row>
    <row r="198" spans="5:20" x14ac:dyDescent="0.3">
      <c r="E198" t="s">
        <v>1285</v>
      </c>
      <c r="F198" t="s">
        <v>22</v>
      </c>
      <c r="G198" s="4">
        <v>44348</v>
      </c>
      <c r="H198" s="4">
        <v>44362</v>
      </c>
      <c r="I198" s="4">
        <v>44362</v>
      </c>
      <c r="J198" t="s">
        <v>1281</v>
      </c>
      <c r="M198" t="s">
        <v>151</v>
      </c>
      <c r="N198" t="s">
        <v>2064</v>
      </c>
      <c r="R198" s="4"/>
      <c r="S198" s="4"/>
      <c r="T198" s="4"/>
    </row>
    <row r="199" spans="5:20" x14ac:dyDescent="0.3">
      <c r="E199" t="s">
        <v>1421</v>
      </c>
      <c r="F199" t="s">
        <v>22</v>
      </c>
      <c r="G199" s="4">
        <v>44348</v>
      </c>
      <c r="H199" s="4">
        <v>44362</v>
      </c>
      <c r="I199" s="4">
        <v>44362</v>
      </c>
      <c r="J199" t="s">
        <v>1281</v>
      </c>
      <c r="M199" t="s">
        <v>919</v>
      </c>
      <c r="N199" t="s">
        <v>2064</v>
      </c>
      <c r="R199" s="4"/>
      <c r="S199" s="4"/>
      <c r="T199" s="4"/>
    </row>
    <row r="200" spans="5:20" x14ac:dyDescent="0.3">
      <c r="E200" t="s">
        <v>1422</v>
      </c>
      <c r="F200" t="s">
        <v>22</v>
      </c>
      <c r="G200" s="4">
        <v>44348</v>
      </c>
      <c r="H200" s="4">
        <v>44362</v>
      </c>
      <c r="I200" s="4">
        <v>44362</v>
      </c>
      <c r="J200" t="s">
        <v>1281</v>
      </c>
      <c r="M200" t="s">
        <v>922</v>
      </c>
      <c r="N200" t="s">
        <v>2064</v>
      </c>
      <c r="R200" s="4"/>
      <c r="S200" s="4"/>
      <c r="T200" s="4"/>
    </row>
    <row r="201" spans="5:20" x14ac:dyDescent="0.3">
      <c r="E201" t="s">
        <v>1423</v>
      </c>
      <c r="F201" t="s">
        <v>4</v>
      </c>
      <c r="G201" s="4">
        <v>44352</v>
      </c>
      <c r="H201" s="4">
        <v>44359</v>
      </c>
      <c r="I201" s="4">
        <v>44359</v>
      </c>
      <c r="J201" t="s">
        <v>1281</v>
      </c>
      <c r="M201" t="s">
        <v>556</v>
      </c>
      <c r="N201" t="s">
        <v>2064</v>
      </c>
      <c r="R201" s="4"/>
      <c r="S201" s="4"/>
      <c r="T201" s="4"/>
    </row>
    <row r="202" spans="5:20" x14ac:dyDescent="0.3">
      <c r="E202" t="s">
        <v>1424</v>
      </c>
      <c r="F202" t="s">
        <v>4</v>
      </c>
      <c r="G202" s="4">
        <v>44352</v>
      </c>
      <c r="H202" s="4">
        <v>44359</v>
      </c>
      <c r="I202" s="4">
        <v>44359</v>
      </c>
      <c r="J202" t="s">
        <v>1281</v>
      </c>
      <c r="M202" t="s">
        <v>554</v>
      </c>
      <c r="N202" t="s">
        <v>2064</v>
      </c>
      <c r="R202" s="4"/>
      <c r="S202" s="4"/>
      <c r="T202" s="4"/>
    </row>
    <row r="203" spans="5:20" x14ac:dyDescent="0.3">
      <c r="E203" t="s">
        <v>1425</v>
      </c>
      <c r="F203" t="s">
        <v>13</v>
      </c>
      <c r="G203" s="4">
        <v>44352</v>
      </c>
      <c r="H203" s="4">
        <v>44366</v>
      </c>
      <c r="I203" s="4">
        <v>44366</v>
      </c>
      <c r="J203" t="s">
        <v>1281</v>
      </c>
      <c r="M203" t="s">
        <v>274</v>
      </c>
      <c r="N203" t="s">
        <v>2064</v>
      </c>
      <c r="R203" s="4"/>
      <c r="S203" s="4"/>
      <c r="T203" s="4"/>
    </row>
    <row r="204" spans="5:20" x14ac:dyDescent="0.3">
      <c r="E204" t="s">
        <v>1426</v>
      </c>
      <c r="F204" t="s">
        <v>13</v>
      </c>
      <c r="G204" s="4">
        <v>44352</v>
      </c>
      <c r="H204" s="4">
        <v>44366</v>
      </c>
      <c r="I204" s="4">
        <v>44366</v>
      </c>
      <c r="J204" t="s">
        <v>1281</v>
      </c>
      <c r="M204" t="s">
        <v>283</v>
      </c>
      <c r="N204" t="s">
        <v>2064</v>
      </c>
      <c r="R204" s="4"/>
      <c r="S204" s="4"/>
      <c r="T204" s="4"/>
    </row>
    <row r="205" spans="5:20" x14ac:dyDescent="0.3">
      <c r="E205" t="s">
        <v>1286</v>
      </c>
      <c r="F205" t="s">
        <v>16</v>
      </c>
      <c r="G205" s="4">
        <v>44353</v>
      </c>
      <c r="H205" s="4">
        <v>44367</v>
      </c>
      <c r="I205" s="4">
        <v>44367</v>
      </c>
      <c r="J205" t="s">
        <v>1281</v>
      </c>
      <c r="M205" t="s">
        <v>1021</v>
      </c>
      <c r="N205" t="s">
        <v>2064</v>
      </c>
      <c r="R205" s="4"/>
      <c r="S205" s="4"/>
      <c r="T205" s="4"/>
    </row>
    <row r="206" spans="5:20" x14ac:dyDescent="0.3">
      <c r="E206" t="s">
        <v>1427</v>
      </c>
      <c r="F206" t="s">
        <v>31</v>
      </c>
      <c r="G206" s="4">
        <v>44354</v>
      </c>
      <c r="H206" s="4">
        <v>44368</v>
      </c>
      <c r="I206" s="4">
        <v>44368</v>
      </c>
      <c r="J206" t="s">
        <v>1281</v>
      </c>
      <c r="M206" t="s">
        <v>1271</v>
      </c>
      <c r="N206" t="s">
        <v>2064</v>
      </c>
      <c r="R206" s="4"/>
      <c r="S206" s="4"/>
      <c r="T206" s="4"/>
    </row>
    <row r="207" spans="5:20" x14ac:dyDescent="0.3">
      <c r="E207" t="s">
        <v>1428</v>
      </c>
      <c r="F207" t="s">
        <v>31</v>
      </c>
      <c r="G207" s="4">
        <v>44354</v>
      </c>
      <c r="H207" s="4">
        <v>44368</v>
      </c>
      <c r="I207" s="4">
        <v>44368</v>
      </c>
      <c r="J207" t="s">
        <v>1281</v>
      </c>
      <c r="M207" t="s">
        <v>336</v>
      </c>
      <c r="N207" t="s">
        <v>2064</v>
      </c>
      <c r="R207" s="4"/>
      <c r="S207" s="4"/>
      <c r="T207" s="4"/>
    </row>
    <row r="208" spans="5:20" x14ac:dyDescent="0.3">
      <c r="E208" t="s">
        <v>1396</v>
      </c>
      <c r="F208" t="s">
        <v>31</v>
      </c>
      <c r="G208" s="4">
        <v>44354</v>
      </c>
      <c r="H208" s="4">
        <v>44368</v>
      </c>
      <c r="I208" s="4">
        <v>44368</v>
      </c>
      <c r="J208" t="s">
        <v>1281</v>
      </c>
      <c r="M208" t="s">
        <v>259</v>
      </c>
      <c r="N208" t="s">
        <v>2064</v>
      </c>
      <c r="R208" s="4"/>
      <c r="S208" s="4"/>
      <c r="T208" s="4"/>
    </row>
    <row r="209" spans="5:20" x14ac:dyDescent="0.3">
      <c r="E209" t="s">
        <v>1429</v>
      </c>
      <c r="F209" t="s">
        <v>31</v>
      </c>
      <c r="G209" s="4">
        <v>44354</v>
      </c>
      <c r="H209" s="4">
        <v>44368</v>
      </c>
      <c r="I209" s="4">
        <v>44368</v>
      </c>
      <c r="J209" t="s">
        <v>1281</v>
      </c>
      <c r="M209" t="s">
        <v>1180</v>
      </c>
      <c r="N209" t="s">
        <v>2064</v>
      </c>
      <c r="R209" s="4"/>
      <c r="S209" s="4"/>
      <c r="T209" s="4"/>
    </row>
    <row r="210" spans="5:20" x14ac:dyDescent="0.3">
      <c r="E210" t="s">
        <v>1430</v>
      </c>
      <c r="F210" t="s">
        <v>4</v>
      </c>
      <c r="G210" s="4">
        <v>44355</v>
      </c>
      <c r="H210" s="4">
        <v>44358</v>
      </c>
      <c r="I210" s="4">
        <v>44358</v>
      </c>
      <c r="J210" t="s">
        <v>1281</v>
      </c>
      <c r="M210" t="s">
        <v>560</v>
      </c>
      <c r="N210" t="s">
        <v>2064</v>
      </c>
      <c r="R210" s="4"/>
      <c r="S210" s="4"/>
      <c r="T210" s="4"/>
    </row>
    <row r="211" spans="5:20" x14ac:dyDescent="0.3">
      <c r="E211" t="s">
        <v>1431</v>
      </c>
      <c r="F211" t="s">
        <v>4</v>
      </c>
      <c r="G211" s="4">
        <v>44355</v>
      </c>
      <c r="H211" s="4">
        <v>44358</v>
      </c>
      <c r="I211" s="4">
        <v>44358</v>
      </c>
      <c r="J211" t="s">
        <v>1281</v>
      </c>
      <c r="M211" t="s">
        <v>562</v>
      </c>
      <c r="N211" t="s">
        <v>2064</v>
      </c>
      <c r="R211" s="4"/>
      <c r="S211" s="4"/>
      <c r="T211" s="4"/>
    </row>
    <row r="212" spans="5:20" x14ac:dyDescent="0.3">
      <c r="E212" t="s">
        <v>1432</v>
      </c>
      <c r="F212" t="s">
        <v>4</v>
      </c>
      <c r="G212" s="4">
        <v>44355</v>
      </c>
      <c r="H212" s="4">
        <v>44358</v>
      </c>
      <c r="I212" s="4">
        <v>44358</v>
      </c>
      <c r="J212" t="s">
        <v>1281</v>
      </c>
      <c r="M212" t="s">
        <v>564</v>
      </c>
      <c r="N212" t="s">
        <v>2064</v>
      </c>
      <c r="R212" s="4"/>
      <c r="S212" s="4"/>
      <c r="T212" s="4"/>
    </row>
    <row r="213" spans="5:20" x14ac:dyDescent="0.3">
      <c r="E213" t="s">
        <v>1284</v>
      </c>
      <c r="F213" t="s">
        <v>19</v>
      </c>
      <c r="G213" s="4">
        <v>44355</v>
      </c>
      <c r="H213" s="4">
        <v>44369</v>
      </c>
      <c r="I213" s="4">
        <v>44369</v>
      </c>
      <c r="J213" t="s">
        <v>1281</v>
      </c>
      <c r="M213" t="s">
        <v>143</v>
      </c>
      <c r="N213" t="s">
        <v>2064</v>
      </c>
      <c r="R213" s="4"/>
      <c r="S213" s="4"/>
      <c r="T213" s="4"/>
    </row>
    <row r="214" spans="5:20" x14ac:dyDescent="0.3">
      <c r="E214" t="s">
        <v>1433</v>
      </c>
      <c r="F214" t="s">
        <v>19</v>
      </c>
      <c r="G214" s="4">
        <v>44355</v>
      </c>
      <c r="H214" s="4">
        <v>44369</v>
      </c>
      <c r="I214" s="4">
        <v>44369</v>
      </c>
      <c r="J214" t="s">
        <v>1281</v>
      </c>
      <c r="M214" t="s">
        <v>672</v>
      </c>
      <c r="N214" t="s">
        <v>2064</v>
      </c>
      <c r="R214" s="4"/>
      <c r="S214" s="4"/>
      <c r="T214" s="4"/>
    </row>
    <row r="215" spans="5:20" x14ac:dyDescent="0.3">
      <c r="E215" t="s">
        <v>1434</v>
      </c>
      <c r="F215" t="s">
        <v>19</v>
      </c>
      <c r="G215" s="4">
        <v>44355</v>
      </c>
      <c r="H215" s="4">
        <v>44369</v>
      </c>
      <c r="I215" s="4">
        <v>44369</v>
      </c>
      <c r="J215" t="s">
        <v>1281</v>
      </c>
      <c r="M215" t="s">
        <v>688</v>
      </c>
      <c r="N215" t="s">
        <v>2064</v>
      </c>
      <c r="R215" s="4"/>
      <c r="S215" s="4"/>
      <c r="T215" s="4"/>
    </row>
    <row r="216" spans="5:20" x14ac:dyDescent="0.3">
      <c r="E216" t="s">
        <v>1435</v>
      </c>
      <c r="F216" t="s">
        <v>19</v>
      </c>
      <c r="G216" s="4">
        <v>44355</v>
      </c>
      <c r="H216" s="4">
        <v>44369</v>
      </c>
      <c r="I216" s="4">
        <v>44369</v>
      </c>
      <c r="J216" t="s">
        <v>1281</v>
      </c>
      <c r="M216" t="s">
        <v>699</v>
      </c>
      <c r="N216" t="s">
        <v>2064</v>
      </c>
      <c r="R216" s="4"/>
      <c r="S216" s="4"/>
      <c r="T216" s="4"/>
    </row>
    <row r="217" spans="5:20" x14ac:dyDescent="0.3">
      <c r="E217" t="s">
        <v>1436</v>
      </c>
      <c r="F217" t="s">
        <v>13</v>
      </c>
      <c r="G217" s="4">
        <v>44359</v>
      </c>
      <c r="H217" s="4">
        <v>44366</v>
      </c>
      <c r="I217" s="4">
        <v>44366</v>
      </c>
      <c r="J217" t="s">
        <v>1281</v>
      </c>
      <c r="M217" t="s">
        <v>287</v>
      </c>
      <c r="N217" t="s">
        <v>2064</v>
      </c>
      <c r="R217" s="4"/>
      <c r="S217" s="4"/>
      <c r="T217" s="4"/>
    </row>
    <row r="218" spans="5:20" x14ac:dyDescent="0.3">
      <c r="E218" t="s">
        <v>1437</v>
      </c>
      <c r="F218" t="s">
        <v>13</v>
      </c>
      <c r="G218" s="4">
        <v>44359</v>
      </c>
      <c r="H218" s="4">
        <v>44366</v>
      </c>
      <c r="I218" s="4">
        <v>44366</v>
      </c>
      <c r="J218" t="s">
        <v>1281</v>
      </c>
      <c r="M218" t="s">
        <v>290</v>
      </c>
      <c r="N218" t="s">
        <v>2064</v>
      </c>
      <c r="R218" s="4"/>
      <c r="S218" s="4"/>
      <c r="T218" s="4"/>
    </row>
    <row r="219" spans="5:20" x14ac:dyDescent="0.3">
      <c r="E219" t="s">
        <v>1438</v>
      </c>
      <c r="F219" t="s">
        <v>4</v>
      </c>
      <c r="G219" s="4">
        <v>44360</v>
      </c>
      <c r="H219" s="4">
        <v>44373</v>
      </c>
      <c r="I219" s="4">
        <v>44373</v>
      </c>
      <c r="J219" t="s">
        <v>1281</v>
      </c>
      <c r="M219" t="s">
        <v>566</v>
      </c>
      <c r="N219" t="s">
        <v>2064</v>
      </c>
      <c r="R219" s="4"/>
      <c r="S219" s="4"/>
      <c r="T219" s="4"/>
    </row>
    <row r="220" spans="5:20" x14ac:dyDescent="0.3">
      <c r="E220" t="s">
        <v>1439</v>
      </c>
      <c r="F220" t="s">
        <v>4</v>
      </c>
      <c r="G220" s="4">
        <v>44360</v>
      </c>
      <c r="H220" s="4">
        <v>44373</v>
      </c>
      <c r="I220" s="4">
        <v>44373</v>
      </c>
      <c r="J220" t="s">
        <v>1281</v>
      </c>
      <c r="M220" t="s">
        <v>568</v>
      </c>
      <c r="N220" t="s">
        <v>2064</v>
      </c>
      <c r="R220" s="4"/>
      <c r="S220" s="4"/>
      <c r="T220" s="4"/>
    </row>
    <row r="221" spans="5:20" x14ac:dyDescent="0.3">
      <c r="E221" t="s">
        <v>1440</v>
      </c>
      <c r="F221" t="s">
        <v>25</v>
      </c>
      <c r="G221" s="4">
        <v>44362</v>
      </c>
      <c r="H221" s="4">
        <v>44376</v>
      </c>
      <c r="I221" s="4">
        <v>44376</v>
      </c>
      <c r="J221" t="s">
        <v>1281</v>
      </c>
      <c r="M221" t="s">
        <v>1050</v>
      </c>
      <c r="N221" t="s">
        <v>2064</v>
      </c>
      <c r="R221" s="4"/>
      <c r="S221" s="4"/>
      <c r="T221" s="4"/>
    </row>
    <row r="222" spans="5:20" x14ac:dyDescent="0.3">
      <c r="E222" t="s">
        <v>1441</v>
      </c>
      <c r="F222" t="s">
        <v>25</v>
      </c>
      <c r="G222" s="4">
        <v>44362</v>
      </c>
      <c r="H222" s="4">
        <v>44376</v>
      </c>
      <c r="I222" s="4">
        <v>44376</v>
      </c>
      <c r="J222" t="s">
        <v>1281</v>
      </c>
      <c r="M222" t="s">
        <v>1065</v>
      </c>
      <c r="N222" t="s">
        <v>2064</v>
      </c>
      <c r="R222" s="4"/>
      <c r="S222" s="4"/>
      <c r="T222" s="4"/>
    </row>
    <row r="223" spans="5:20" x14ac:dyDescent="0.3">
      <c r="E223" t="s">
        <v>1442</v>
      </c>
      <c r="F223" t="s">
        <v>25</v>
      </c>
      <c r="G223" s="4">
        <v>44362</v>
      </c>
      <c r="H223" s="4">
        <v>44376</v>
      </c>
      <c r="I223" s="4">
        <v>44376</v>
      </c>
      <c r="J223" t="s">
        <v>1281</v>
      </c>
      <c r="M223" t="s">
        <v>1068</v>
      </c>
      <c r="N223" t="s">
        <v>2064</v>
      </c>
      <c r="R223" s="4"/>
      <c r="S223" s="4"/>
      <c r="T223" s="4"/>
    </row>
    <row r="224" spans="5:20" x14ac:dyDescent="0.3">
      <c r="E224" t="s">
        <v>1443</v>
      </c>
      <c r="F224" t="s">
        <v>22</v>
      </c>
      <c r="G224" s="4">
        <v>44362</v>
      </c>
      <c r="H224" s="4">
        <v>44376</v>
      </c>
      <c r="I224" s="4">
        <v>44376</v>
      </c>
      <c r="J224" t="s">
        <v>1281</v>
      </c>
      <c r="M224" t="s">
        <v>927</v>
      </c>
      <c r="N224" t="s">
        <v>2064</v>
      </c>
      <c r="R224" s="4"/>
      <c r="S224" s="4"/>
      <c r="T224" s="4"/>
    </row>
    <row r="225" spans="5:20" x14ac:dyDescent="0.3">
      <c r="E225" t="s">
        <v>1444</v>
      </c>
      <c r="F225" t="s">
        <v>22</v>
      </c>
      <c r="G225" s="4">
        <v>44362</v>
      </c>
      <c r="H225" s="4">
        <v>44376</v>
      </c>
      <c r="I225" s="4">
        <v>44376</v>
      </c>
      <c r="J225" t="s">
        <v>1281</v>
      </c>
      <c r="M225" t="s">
        <v>930</v>
      </c>
      <c r="N225" t="s">
        <v>2064</v>
      </c>
      <c r="R225" s="4"/>
      <c r="S225" s="4"/>
      <c r="T225" s="4"/>
    </row>
    <row r="226" spans="5:20" x14ac:dyDescent="0.3">
      <c r="E226" t="s">
        <v>1445</v>
      </c>
      <c r="F226" t="s">
        <v>22</v>
      </c>
      <c r="G226" s="4">
        <v>44362</v>
      </c>
      <c r="H226" s="4">
        <v>44376</v>
      </c>
      <c r="I226" s="4">
        <v>44376</v>
      </c>
      <c r="J226" t="s">
        <v>1281</v>
      </c>
      <c r="M226" t="s">
        <v>784</v>
      </c>
      <c r="N226" t="s">
        <v>2064</v>
      </c>
      <c r="R226" s="4"/>
      <c r="S226" s="4"/>
      <c r="T226" s="4"/>
    </row>
    <row r="227" spans="5:20" x14ac:dyDescent="0.3">
      <c r="E227" t="s">
        <v>1284</v>
      </c>
      <c r="F227" t="s">
        <v>22</v>
      </c>
      <c r="G227" s="4">
        <v>44362</v>
      </c>
      <c r="H227" s="4">
        <v>44376</v>
      </c>
      <c r="I227" s="4">
        <v>44376</v>
      </c>
      <c r="J227" t="s">
        <v>1281</v>
      </c>
      <c r="M227" t="s">
        <v>143</v>
      </c>
      <c r="N227" t="s">
        <v>2064</v>
      </c>
      <c r="R227" s="4"/>
      <c r="S227" s="4"/>
      <c r="T227" s="4"/>
    </row>
    <row r="228" spans="5:20" x14ac:dyDescent="0.3">
      <c r="E228" t="s">
        <v>1298</v>
      </c>
      <c r="F228" t="s">
        <v>10</v>
      </c>
      <c r="G228" s="4">
        <v>44364</v>
      </c>
      <c r="H228" s="4">
        <v>44378</v>
      </c>
      <c r="I228" s="4">
        <v>44378</v>
      </c>
      <c r="J228" t="s">
        <v>1281</v>
      </c>
      <c r="M228" t="s">
        <v>909</v>
      </c>
      <c r="N228" t="s">
        <v>2064</v>
      </c>
      <c r="R228" s="4"/>
      <c r="S228" s="4"/>
      <c r="T228" s="4"/>
    </row>
    <row r="229" spans="5:20" x14ac:dyDescent="0.3">
      <c r="E229" t="s">
        <v>1297</v>
      </c>
      <c r="F229" t="s">
        <v>19</v>
      </c>
      <c r="G229" s="4">
        <v>44365</v>
      </c>
      <c r="H229" s="4">
        <v>44379</v>
      </c>
      <c r="I229" s="4">
        <v>44379</v>
      </c>
      <c r="J229" t="s">
        <v>1281</v>
      </c>
      <c r="M229" t="s">
        <v>442</v>
      </c>
      <c r="N229" t="s">
        <v>2064</v>
      </c>
      <c r="R229" s="4"/>
      <c r="S229" s="4"/>
      <c r="T229" s="4"/>
    </row>
    <row r="230" spans="5:20" x14ac:dyDescent="0.3">
      <c r="E230" t="s">
        <v>1283</v>
      </c>
      <c r="F230" t="s">
        <v>7</v>
      </c>
      <c r="G230" s="4">
        <v>44367</v>
      </c>
      <c r="H230" s="4">
        <v>44381</v>
      </c>
      <c r="I230" s="4">
        <v>44381</v>
      </c>
      <c r="J230" t="s">
        <v>1281</v>
      </c>
      <c r="M230" t="s">
        <v>147</v>
      </c>
      <c r="N230" t="s">
        <v>2064</v>
      </c>
      <c r="R230" s="4"/>
      <c r="S230" s="4"/>
      <c r="T230" s="4"/>
    </row>
    <row r="231" spans="5:20" x14ac:dyDescent="0.3">
      <c r="E231" t="s">
        <v>1446</v>
      </c>
      <c r="F231" t="s">
        <v>16</v>
      </c>
      <c r="G231" s="4">
        <v>44367</v>
      </c>
      <c r="H231" s="4">
        <v>44381</v>
      </c>
      <c r="I231" s="4">
        <v>44381</v>
      </c>
      <c r="J231" t="s">
        <v>1281</v>
      </c>
      <c r="M231" t="s">
        <v>355</v>
      </c>
      <c r="N231" t="s">
        <v>2064</v>
      </c>
      <c r="R231" s="4"/>
      <c r="S231" s="4"/>
      <c r="T231" s="4"/>
    </row>
    <row r="232" spans="5:20" x14ac:dyDescent="0.3">
      <c r="E232" t="s">
        <v>1447</v>
      </c>
      <c r="F232" t="s">
        <v>16</v>
      </c>
      <c r="G232" s="4">
        <v>44367</v>
      </c>
      <c r="H232" s="4">
        <v>44381</v>
      </c>
      <c r="I232" s="4">
        <v>44381</v>
      </c>
      <c r="J232" t="s">
        <v>1281</v>
      </c>
      <c r="M232" t="s">
        <v>358</v>
      </c>
      <c r="N232" t="s">
        <v>2064</v>
      </c>
      <c r="R232" s="4"/>
      <c r="S232" s="4"/>
      <c r="T232" s="4"/>
    </row>
    <row r="233" spans="5:20" x14ac:dyDescent="0.3">
      <c r="E233" t="s">
        <v>1448</v>
      </c>
      <c r="F233" t="s">
        <v>16</v>
      </c>
      <c r="G233" s="4">
        <v>44367</v>
      </c>
      <c r="H233" s="4">
        <v>44381</v>
      </c>
      <c r="I233" s="4">
        <v>44381</v>
      </c>
      <c r="J233" t="s">
        <v>1281</v>
      </c>
      <c r="M233" t="s">
        <v>362</v>
      </c>
      <c r="N233" t="s">
        <v>2064</v>
      </c>
      <c r="R233" s="4"/>
      <c r="S233" s="4"/>
      <c r="T233" s="4"/>
    </row>
    <row r="234" spans="5:20" x14ac:dyDescent="0.3">
      <c r="E234" t="s">
        <v>1285</v>
      </c>
      <c r="F234" t="s">
        <v>25</v>
      </c>
      <c r="G234" s="4">
        <v>44367</v>
      </c>
      <c r="H234" s="4">
        <v>44381</v>
      </c>
      <c r="I234" s="4">
        <v>44381</v>
      </c>
      <c r="J234" t="s">
        <v>1281</v>
      </c>
      <c r="M234" t="s">
        <v>151</v>
      </c>
      <c r="N234" t="s">
        <v>2064</v>
      </c>
      <c r="R234" s="4"/>
      <c r="S234" s="4"/>
      <c r="T234" s="4"/>
    </row>
    <row r="235" spans="5:20" x14ac:dyDescent="0.3">
      <c r="E235" t="s">
        <v>1282</v>
      </c>
      <c r="F235" t="s">
        <v>28</v>
      </c>
      <c r="G235" s="4">
        <v>44368</v>
      </c>
      <c r="H235" s="4">
        <v>44382</v>
      </c>
      <c r="I235" s="4">
        <v>44382</v>
      </c>
      <c r="J235" t="s">
        <v>1281</v>
      </c>
      <c r="M235" t="s">
        <v>1206</v>
      </c>
      <c r="N235" t="s">
        <v>2064</v>
      </c>
      <c r="R235" s="4"/>
      <c r="S235" s="4"/>
      <c r="T235" s="4"/>
    </row>
    <row r="236" spans="5:20" x14ac:dyDescent="0.3">
      <c r="E236" t="s">
        <v>1286</v>
      </c>
      <c r="F236" t="s">
        <v>13</v>
      </c>
      <c r="G236" s="4">
        <v>44371</v>
      </c>
      <c r="H236" s="4">
        <v>44385</v>
      </c>
      <c r="I236" s="4">
        <v>44385</v>
      </c>
      <c r="J236" t="s">
        <v>1281</v>
      </c>
      <c r="M236" t="s">
        <v>1021</v>
      </c>
      <c r="N236" t="s">
        <v>2064</v>
      </c>
      <c r="R236" s="4"/>
      <c r="S236" s="4"/>
      <c r="T236" s="4"/>
    </row>
    <row r="237" spans="5:20" x14ac:dyDescent="0.3">
      <c r="E237" t="s">
        <v>1284</v>
      </c>
      <c r="F237" t="s">
        <v>25</v>
      </c>
      <c r="G237" s="4">
        <v>44375</v>
      </c>
      <c r="H237" s="4">
        <v>44389</v>
      </c>
      <c r="I237" s="4">
        <v>44389</v>
      </c>
      <c r="J237" t="s">
        <v>1281</v>
      </c>
      <c r="M237" t="s">
        <v>143</v>
      </c>
      <c r="N237" t="s">
        <v>2064</v>
      </c>
      <c r="R237" s="4"/>
      <c r="S237" s="4"/>
      <c r="T237" s="4"/>
    </row>
    <row r="238" spans="5:20" x14ac:dyDescent="0.3">
      <c r="E238" t="s">
        <v>1416</v>
      </c>
      <c r="F238" t="s">
        <v>31</v>
      </c>
      <c r="G238" s="4">
        <v>44376</v>
      </c>
      <c r="H238" s="4">
        <v>44390</v>
      </c>
      <c r="I238" s="4">
        <v>44390</v>
      </c>
      <c r="J238" t="s">
        <v>1281</v>
      </c>
      <c r="M238" t="s">
        <v>696</v>
      </c>
      <c r="N238" t="s">
        <v>2064</v>
      </c>
      <c r="R238" s="4"/>
      <c r="S238" s="4"/>
      <c r="T238" s="4"/>
    </row>
    <row r="239" spans="5:20" x14ac:dyDescent="0.3">
      <c r="E239" t="s">
        <v>1395</v>
      </c>
      <c r="F239" t="s">
        <v>31</v>
      </c>
      <c r="G239" s="4">
        <v>44377</v>
      </c>
      <c r="H239" s="4">
        <v>44391</v>
      </c>
      <c r="I239" s="4">
        <v>44391</v>
      </c>
      <c r="J239" t="s">
        <v>1281</v>
      </c>
      <c r="M239" t="s">
        <v>270</v>
      </c>
      <c r="N239" t="s">
        <v>2064</v>
      </c>
      <c r="R239" s="4"/>
      <c r="S239" s="4"/>
      <c r="T239" s="4"/>
    </row>
    <row r="240" spans="5:20" x14ac:dyDescent="0.3">
      <c r="E240" t="s">
        <v>1414</v>
      </c>
      <c r="F240" t="s">
        <v>31</v>
      </c>
      <c r="G240" s="4">
        <v>44377</v>
      </c>
      <c r="H240" s="4">
        <v>44391</v>
      </c>
      <c r="I240" s="4">
        <v>44391</v>
      </c>
      <c r="J240" t="s">
        <v>1281</v>
      </c>
      <c r="M240" t="s">
        <v>475</v>
      </c>
      <c r="N240" t="s">
        <v>2064</v>
      </c>
      <c r="R240" s="4"/>
      <c r="S240" s="4"/>
      <c r="T240" s="4"/>
    </row>
    <row r="241" spans="5:20" x14ac:dyDescent="0.3">
      <c r="E241" t="s">
        <v>1415</v>
      </c>
      <c r="F241" t="s">
        <v>31</v>
      </c>
      <c r="G241" s="4">
        <v>44377</v>
      </c>
      <c r="H241" s="4">
        <v>44391</v>
      </c>
      <c r="I241" s="4">
        <v>44391</v>
      </c>
      <c r="J241" t="s">
        <v>1281</v>
      </c>
      <c r="M241" t="s">
        <v>924</v>
      </c>
      <c r="N241" t="s">
        <v>2064</v>
      </c>
      <c r="R241" s="4"/>
      <c r="S241" s="4"/>
      <c r="T241" s="4"/>
    </row>
    <row r="242" spans="5:20" x14ac:dyDescent="0.3">
      <c r="E242" t="s">
        <v>1280</v>
      </c>
      <c r="F242" t="s">
        <v>31</v>
      </c>
      <c r="G242" s="4">
        <v>44377</v>
      </c>
      <c r="H242" s="4">
        <v>44391</v>
      </c>
      <c r="I242" s="4">
        <v>44391</v>
      </c>
      <c r="J242" t="s">
        <v>1281</v>
      </c>
      <c r="M242" t="s">
        <v>675</v>
      </c>
      <c r="N242" t="s">
        <v>2064</v>
      </c>
      <c r="R242" s="4"/>
      <c r="S242" s="4"/>
      <c r="T242" s="4"/>
    </row>
    <row r="243" spans="5:20" x14ac:dyDescent="0.3">
      <c r="E243" t="s">
        <v>1397</v>
      </c>
      <c r="F243" t="s">
        <v>31</v>
      </c>
      <c r="G243" s="4">
        <v>44377</v>
      </c>
      <c r="H243" s="4">
        <v>44391</v>
      </c>
      <c r="I243" s="4">
        <v>44391</v>
      </c>
      <c r="J243" t="s">
        <v>1281</v>
      </c>
      <c r="M243" t="s">
        <v>1082</v>
      </c>
      <c r="N243" t="s">
        <v>2064</v>
      </c>
      <c r="R243" s="4"/>
      <c r="S243" s="4"/>
      <c r="T243" s="4"/>
    </row>
    <row r="244" spans="5:20" x14ac:dyDescent="0.3">
      <c r="E244" t="s">
        <v>1297</v>
      </c>
      <c r="F244" t="s">
        <v>22</v>
      </c>
      <c r="G244" s="4">
        <v>44385</v>
      </c>
      <c r="H244" s="4">
        <v>44399</v>
      </c>
      <c r="I244" s="4">
        <v>44399</v>
      </c>
      <c r="J244" t="s">
        <v>1281</v>
      </c>
      <c r="M244" t="s">
        <v>442</v>
      </c>
      <c r="N244" t="s">
        <v>2064</v>
      </c>
      <c r="R244" s="4"/>
      <c r="S244" s="4"/>
      <c r="T244" s="4"/>
    </row>
    <row r="245" spans="5:20" x14ac:dyDescent="0.3">
      <c r="E245" t="s">
        <v>1449</v>
      </c>
      <c r="F245" t="s">
        <v>22</v>
      </c>
      <c r="G245" s="4">
        <v>44385</v>
      </c>
      <c r="H245" s="4">
        <v>44399</v>
      </c>
      <c r="I245" s="4">
        <v>44399</v>
      </c>
      <c r="J245" t="s">
        <v>1281</v>
      </c>
      <c r="M245" t="s">
        <v>936</v>
      </c>
      <c r="N245" t="s">
        <v>2064</v>
      </c>
      <c r="R245" s="4"/>
      <c r="S245" s="4"/>
      <c r="T245" s="4"/>
    </row>
    <row r="246" spans="5:20" x14ac:dyDescent="0.3">
      <c r="E246" t="s">
        <v>1450</v>
      </c>
      <c r="F246" t="s">
        <v>22</v>
      </c>
      <c r="G246" s="4">
        <v>44385</v>
      </c>
      <c r="H246" s="4">
        <v>44399</v>
      </c>
      <c r="I246" s="4">
        <v>44399</v>
      </c>
      <c r="J246" t="s">
        <v>1281</v>
      </c>
      <c r="M246" t="s">
        <v>939</v>
      </c>
      <c r="N246" t="s">
        <v>2064</v>
      </c>
      <c r="R246" s="4"/>
      <c r="S246" s="4"/>
      <c r="T246" s="4"/>
    </row>
    <row r="247" spans="5:20" x14ac:dyDescent="0.3">
      <c r="E247" t="s">
        <v>1451</v>
      </c>
      <c r="F247" t="s">
        <v>22</v>
      </c>
      <c r="G247" s="4">
        <v>44385</v>
      </c>
      <c r="H247" s="4">
        <v>44399</v>
      </c>
      <c r="I247" s="4">
        <v>44399</v>
      </c>
      <c r="J247" t="s">
        <v>1281</v>
      </c>
      <c r="M247" t="s">
        <v>942</v>
      </c>
      <c r="N247" t="s">
        <v>2064</v>
      </c>
      <c r="R247" s="4"/>
      <c r="S247" s="4"/>
      <c r="T247" s="4"/>
    </row>
    <row r="248" spans="5:20" x14ac:dyDescent="0.3">
      <c r="E248" t="s">
        <v>1452</v>
      </c>
      <c r="F248" t="s">
        <v>22</v>
      </c>
      <c r="G248" s="4">
        <v>44385</v>
      </c>
      <c r="H248" s="4">
        <v>44399</v>
      </c>
      <c r="I248" s="4">
        <v>44399</v>
      </c>
      <c r="J248" t="s">
        <v>1281</v>
      </c>
      <c r="M248" t="s">
        <v>944</v>
      </c>
      <c r="N248" t="s">
        <v>2064</v>
      </c>
      <c r="R248" s="4"/>
      <c r="S248" s="4"/>
      <c r="T248" s="4"/>
    </row>
    <row r="249" spans="5:20" x14ac:dyDescent="0.3">
      <c r="E249" t="s">
        <v>1298</v>
      </c>
      <c r="F249" t="s">
        <v>13</v>
      </c>
      <c r="G249" s="4">
        <v>44387</v>
      </c>
      <c r="H249" s="4">
        <v>44401</v>
      </c>
      <c r="I249" s="4">
        <v>44401</v>
      </c>
      <c r="J249" t="s">
        <v>1281</v>
      </c>
      <c r="M249" t="s">
        <v>909</v>
      </c>
      <c r="N249" t="s">
        <v>2064</v>
      </c>
      <c r="R249" s="4"/>
      <c r="S249" s="4"/>
      <c r="T249" s="4"/>
    </row>
    <row r="250" spans="5:20" x14ac:dyDescent="0.3">
      <c r="E250" t="s">
        <v>1453</v>
      </c>
      <c r="F250" t="s">
        <v>4</v>
      </c>
      <c r="G250" s="4">
        <v>44390</v>
      </c>
      <c r="H250" s="4">
        <v>44403</v>
      </c>
      <c r="I250" s="4">
        <v>44403</v>
      </c>
      <c r="J250" t="s">
        <v>1281</v>
      </c>
      <c r="M250" t="s">
        <v>570</v>
      </c>
      <c r="N250" t="s">
        <v>2064</v>
      </c>
      <c r="R250" s="4"/>
      <c r="S250" s="4"/>
      <c r="T250" s="4"/>
    </row>
    <row r="251" spans="5:20" x14ac:dyDescent="0.3">
      <c r="E251" t="s">
        <v>1454</v>
      </c>
      <c r="F251" t="s">
        <v>4</v>
      </c>
      <c r="G251" s="4">
        <v>44390</v>
      </c>
      <c r="H251" s="4">
        <v>44403</v>
      </c>
      <c r="I251" s="4">
        <v>44403</v>
      </c>
      <c r="J251" t="s">
        <v>1281</v>
      </c>
      <c r="M251" t="s">
        <v>572</v>
      </c>
      <c r="N251" t="s">
        <v>2064</v>
      </c>
      <c r="R251" s="4"/>
      <c r="S251" s="4"/>
      <c r="T251" s="4"/>
    </row>
    <row r="252" spans="5:20" x14ac:dyDescent="0.3">
      <c r="E252" t="s">
        <v>1455</v>
      </c>
      <c r="F252" t="s">
        <v>4</v>
      </c>
      <c r="G252" s="4">
        <v>44390</v>
      </c>
      <c r="H252" s="4">
        <v>44403</v>
      </c>
      <c r="I252" s="4">
        <v>44403</v>
      </c>
      <c r="J252" t="s">
        <v>1281</v>
      </c>
      <c r="M252" t="s">
        <v>574</v>
      </c>
      <c r="N252" t="s">
        <v>2064</v>
      </c>
      <c r="R252" s="4"/>
      <c r="S252" s="4"/>
      <c r="T252" s="4"/>
    </row>
    <row r="253" spans="5:20" x14ac:dyDescent="0.3">
      <c r="E253" t="s">
        <v>1456</v>
      </c>
      <c r="F253" t="s">
        <v>19</v>
      </c>
      <c r="G253" s="4">
        <v>44391</v>
      </c>
      <c r="H253" s="4">
        <v>44405</v>
      </c>
      <c r="I253" s="4">
        <v>44405</v>
      </c>
      <c r="J253" t="s">
        <v>1281</v>
      </c>
      <c r="M253" t="s">
        <v>705</v>
      </c>
      <c r="N253" t="s">
        <v>2064</v>
      </c>
      <c r="R253" s="4"/>
      <c r="S253" s="4"/>
      <c r="T253" s="4"/>
    </row>
    <row r="254" spans="5:20" x14ac:dyDescent="0.3">
      <c r="E254" t="s">
        <v>1457</v>
      </c>
      <c r="F254" t="s">
        <v>19</v>
      </c>
      <c r="G254" s="4">
        <v>44391</v>
      </c>
      <c r="H254" s="4">
        <v>44405</v>
      </c>
      <c r="I254" s="4">
        <v>44405</v>
      </c>
      <c r="J254" t="s">
        <v>1281</v>
      </c>
      <c r="M254" t="s">
        <v>707</v>
      </c>
      <c r="N254" t="s">
        <v>2064</v>
      </c>
      <c r="R254" s="4"/>
      <c r="S254" s="4"/>
      <c r="T254" s="4"/>
    </row>
    <row r="255" spans="5:20" x14ac:dyDescent="0.3">
      <c r="E255" t="s">
        <v>1458</v>
      </c>
      <c r="F255" t="s">
        <v>19</v>
      </c>
      <c r="G255" s="4">
        <v>44391</v>
      </c>
      <c r="H255" s="4">
        <v>44405</v>
      </c>
      <c r="I255" s="4">
        <v>44405</v>
      </c>
      <c r="J255" t="s">
        <v>1281</v>
      </c>
      <c r="M255" t="s">
        <v>739</v>
      </c>
      <c r="N255" t="s">
        <v>2064</v>
      </c>
      <c r="R255" s="4"/>
      <c r="S255" s="4"/>
      <c r="T255" s="4"/>
    </row>
    <row r="256" spans="5:20" x14ac:dyDescent="0.3">
      <c r="E256" t="s">
        <v>1459</v>
      </c>
      <c r="F256" t="s">
        <v>19</v>
      </c>
      <c r="G256" s="4">
        <v>44391</v>
      </c>
      <c r="H256" s="4">
        <v>44405</v>
      </c>
      <c r="I256" s="4">
        <v>44405</v>
      </c>
      <c r="J256" t="s">
        <v>1281</v>
      </c>
      <c r="M256" t="s">
        <v>743</v>
      </c>
      <c r="N256" t="s">
        <v>2064</v>
      </c>
      <c r="R256" s="4"/>
      <c r="S256" s="4"/>
      <c r="T256" s="4"/>
    </row>
    <row r="257" spans="5:20" x14ac:dyDescent="0.3">
      <c r="E257" t="s">
        <v>1283</v>
      </c>
      <c r="F257" t="s">
        <v>4</v>
      </c>
      <c r="G257" s="4">
        <v>44392</v>
      </c>
      <c r="H257" s="4">
        <v>44406</v>
      </c>
      <c r="I257" s="4">
        <v>44406</v>
      </c>
      <c r="J257" t="s">
        <v>1281</v>
      </c>
      <c r="M257" t="s">
        <v>147</v>
      </c>
      <c r="N257" t="s">
        <v>2064</v>
      </c>
      <c r="R257" s="4"/>
      <c r="S257" s="4"/>
      <c r="T257" s="4"/>
    </row>
    <row r="258" spans="5:20" x14ac:dyDescent="0.3">
      <c r="E258" t="s">
        <v>1460</v>
      </c>
      <c r="F258" t="s">
        <v>16</v>
      </c>
      <c r="G258" s="4">
        <v>44392</v>
      </c>
      <c r="H258" s="4">
        <v>44406</v>
      </c>
      <c r="I258" s="4">
        <v>44406</v>
      </c>
      <c r="J258" t="s">
        <v>1281</v>
      </c>
      <c r="M258" t="s">
        <v>398</v>
      </c>
      <c r="N258" t="s">
        <v>2064</v>
      </c>
      <c r="R258" s="4"/>
      <c r="S258" s="4"/>
      <c r="T258" s="4"/>
    </row>
    <row r="259" spans="5:20" x14ac:dyDescent="0.3">
      <c r="E259" t="s">
        <v>1461</v>
      </c>
      <c r="F259" t="s">
        <v>16</v>
      </c>
      <c r="G259" s="4">
        <v>44392</v>
      </c>
      <c r="H259" s="4">
        <v>44406</v>
      </c>
      <c r="I259" s="4">
        <v>44406</v>
      </c>
      <c r="J259" t="s">
        <v>1281</v>
      </c>
      <c r="M259" t="s">
        <v>405</v>
      </c>
      <c r="N259" t="s">
        <v>2064</v>
      </c>
      <c r="R259" s="4"/>
      <c r="S259" s="4"/>
      <c r="T259" s="4"/>
    </row>
    <row r="260" spans="5:20" x14ac:dyDescent="0.3">
      <c r="E260" t="s">
        <v>1462</v>
      </c>
      <c r="F260" t="s">
        <v>16</v>
      </c>
      <c r="G260" s="4">
        <v>44392</v>
      </c>
      <c r="H260" s="4">
        <v>44406</v>
      </c>
      <c r="I260" s="4">
        <v>44406</v>
      </c>
      <c r="J260" t="s">
        <v>1281</v>
      </c>
      <c r="M260" t="s">
        <v>408</v>
      </c>
      <c r="N260" t="s">
        <v>2064</v>
      </c>
      <c r="R260" s="4"/>
      <c r="S260" s="4"/>
      <c r="T260" s="4"/>
    </row>
    <row r="261" spans="5:20" x14ac:dyDescent="0.3">
      <c r="E261" t="s">
        <v>1284</v>
      </c>
      <c r="F261" t="s">
        <v>28</v>
      </c>
      <c r="G261" s="4">
        <v>44392</v>
      </c>
      <c r="H261" s="4">
        <v>44406</v>
      </c>
      <c r="I261" s="4">
        <v>44406</v>
      </c>
      <c r="J261" t="s">
        <v>1281</v>
      </c>
      <c r="M261" t="s">
        <v>143</v>
      </c>
      <c r="N261" t="s">
        <v>2064</v>
      </c>
      <c r="R261" s="4"/>
      <c r="S261" s="4"/>
      <c r="T261" s="4"/>
    </row>
    <row r="262" spans="5:20" x14ac:dyDescent="0.3">
      <c r="E262" t="s">
        <v>1286</v>
      </c>
      <c r="F262" t="s">
        <v>10</v>
      </c>
      <c r="G262" s="4">
        <v>44397</v>
      </c>
      <c r="H262" s="4">
        <v>44411</v>
      </c>
      <c r="I262" s="4">
        <v>44411</v>
      </c>
      <c r="J262" t="s">
        <v>1281</v>
      </c>
      <c r="M262" t="s">
        <v>1021</v>
      </c>
      <c r="N262" t="s">
        <v>2064</v>
      </c>
      <c r="R262" s="4"/>
      <c r="S262" s="4"/>
      <c r="T262" s="4"/>
    </row>
    <row r="263" spans="5:20" x14ac:dyDescent="0.3">
      <c r="E263" t="s">
        <v>1285</v>
      </c>
      <c r="F263" t="s">
        <v>28</v>
      </c>
      <c r="G263" s="4">
        <v>44397</v>
      </c>
      <c r="H263" s="4">
        <v>44411</v>
      </c>
      <c r="I263" s="4">
        <v>44411</v>
      </c>
      <c r="J263" t="s">
        <v>1281</v>
      </c>
      <c r="M263" t="s">
        <v>151</v>
      </c>
      <c r="N263" t="s">
        <v>2064</v>
      </c>
      <c r="R263" s="4"/>
      <c r="S263" s="4"/>
      <c r="T263" s="4"/>
    </row>
    <row r="264" spans="5:20" x14ac:dyDescent="0.3">
      <c r="E264" t="s">
        <v>1282</v>
      </c>
      <c r="F264" t="s">
        <v>25</v>
      </c>
      <c r="G264" s="4">
        <v>44397</v>
      </c>
      <c r="H264" s="4">
        <v>44411</v>
      </c>
      <c r="I264" s="4">
        <v>44411</v>
      </c>
      <c r="J264" t="s">
        <v>1281</v>
      </c>
      <c r="M264" t="s">
        <v>1206</v>
      </c>
      <c r="N264" t="s">
        <v>2064</v>
      </c>
      <c r="R264" s="4"/>
      <c r="S264" s="4"/>
      <c r="T264" s="4"/>
    </row>
    <row r="265" spans="5:20" x14ac:dyDescent="0.3">
      <c r="E265" t="s">
        <v>1463</v>
      </c>
      <c r="F265" t="s">
        <v>25</v>
      </c>
      <c r="G265" s="4">
        <v>44398</v>
      </c>
      <c r="H265" s="4">
        <v>44412</v>
      </c>
      <c r="I265" s="4">
        <v>44412</v>
      </c>
      <c r="J265" t="s">
        <v>1281</v>
      </c>
      <c r="M265" t="s">
        <v>1075</v>
      </c>
      <c r="N265" t="s">
        <v>2064</v>
      </c>
      <c r="R265" s="4"/>
      <c r="S265" s="4"/>
      <c r="T265" s="4"/>
    </row>
    <row r="266" spans="5:20" x14ac:dyDescent="0.3">
      <c r="E266" t="s">
        <v>1464</v>
      </c>
      <c r="F266" t="s">
        <v>25</v>
      </c>
      <c r="G266" s="4">
        <v>44398</v>
      </c>
      <c r="H266" s="4">
        <v>44412</v>
      </c>
      <c r="I266" s="4">
        <v>44412</v>
      </c>
      <c r="J266" t="s">
        <v>1281</v>
      </c>
      <c r="M266" t="s">
        <v>1085</v>
      </c>
      <c r="N266" t="s">
        <v>2064</v>
      </c>
      <c r="R266" s="4"/>
      <c r="S266" s="4"/>
      <c r="T266" s="4"/>
    </row>
    <row r="267" spans="5:20" x14ac:dyDescent="0.3">
      <c r="E267" t="s">
        <v>1465</v>
      </c>
      <c r="F267" t="s">
        <v>25</v>
      </c>
      <c r="G267" s="4">
        <v>44398</v>
      </c>
      <c r="H267" s="4">
        <v>44412</v>
      </c>
      <c r="I267" s="4">
        <v>44412</v>
      </c>
      <c r="J267" t="s">
        <v>1281</v>
      </c>
      <c r="M267" t="s">
        <v>1097</v>
      </c>
      <c r="N267" t="s">
        <v>2064</v>
      </c>
      <c r="R267" s="4"/>
      <c r="S267" s="4"/>
      <c r="T267" s="4"/>
    </row>
    <row r="268" spans="5:20" x14ac:dyDescent="0.3">
      <c r="E268" t="s">
        <v>1297</v>
      </c>
      <c r="F268" t="s">
        <v>25</v>
      </c>
      <c r="G268" s="4">
        <v>44400</v>
      </c>
      <c r="H268" s="4">
        <v>44414</v>
      </c>
      <c r="I268" s="4">
        <v>44414</v>
      </c>
      <c r="J268" t="s">
        <v>1281</v>
      </c>
      <c r="M268" t="s">
        <v>442</v>
      </c>
      <c r="N268" t="s">
        <v>2064</v>
      </c>
      <c r="R268" s="4"/>
      <c r="S268" s="4"/>
      <c r="T268" s="4"/>
    </row>
    <row r="269" spans="5:20" x14ac:dyDescent="0.3">
      <c r="E269" t="s">
        <v>1296</v>
      </c>
      <c r="F269" t="s">
        <v>7</v>
      </c>
      <c r="G269" s="4">
        <v>44401</v>
      </c>
      <c r="H269" s="4">
        <v>44415</v>
      </c>
      <c r="I269" s="4">
        <v>44415</v>
      </c>
      <c r="J269" t="s">
        <v>1281</v>
      </c>
      <c r="M269" t="s">
        <v>529</v>
      </c>
      <c r="N269" t="s">
        <v>2064</v>
      </c>
      <c r="R269" s="4"/>
      <c r="S269" s="4"/>
      <c r="T269" s="4"/>
    </row>
    <row r="270" spans="5:20" x14ac:dyDescent="0.3">
      <c r="E270" t="s">
        <v>1466</v>
      </c>
      <c r="F270" t="s">
        <v>22</v>
      </c>
      <c r="G270" s="4">
        <v>44401</v>
      </c>
      <c r="H270" s="4">
        <v>44415</v>
      </c>
      <c r="I270" s="4">
        <v>44415</v>
      </c>
      <c r="J270" t="s">
        <v>1281</v>
      </c>
      <c r="M270" t="s">
        <v>964</v>
      </c>
      <c r="N270" t="s">
        <v>2064</v>
      </c>
      <c r="R270" s="4"/>
      <c r="S270" s="4"/>
      <c r="T270" s="4"/>
    </row>
    <row r="271" spans="5:20" x14ac:dyDescent="0.3">
      <c r="E271" t="s">
        <v>1467</v>
      </c>
      <c r="F271" t="s">
        <v>22</v>
      </c>
      <c r="G271" s="4">
        <v>44401</v>
      </c>
      <c r="H271" s="4">
        <v>44415</v>
      </c>
      <c r="I271" s="4">
        <v>44415</v>
      </c>
      <c r="J271" t="s">
        <v>1281</v>
      </c>
      <c r="M271" t="s">
        <v>971</v>
      </c>
      <c r="N271" t="s">
        <v>2064</v>
      </c>
      <c r="R271" s="4"/>
      <c r="S271" s="4"/>
      <c r="T271" s="4"/>
    </row>
    <row r="272" spans="5:20" x14ac:dyDescent="0.3">
      <c r="E272" t="s">
        <v>1468</v>
      </c>
      <c r="F272" t="s">
        <v>22</v>
      </c>
      <c r="G272" s="4">
        <v>44401</v>
      </c>
      <c r="H272" s="4">
        <v>44415</v>
      </c>
      <c r="I272" s="4">
        <v>44415</v>
      </c>
      <c r="J272" t="s">
        <v>1281</v>
      </c>
      <c r="M272" t="s">
        <v>974</v>
      </c>
      <c r="N272" t="s">
        <v>2064</v>
      </c>
      <c r="R272" s="4"/>
      <c r="S272" s="4"/>
      <c r="T272" s="4"/>
    </row>
    <row r="273" spans="5:20" x14ac:dyDescent="0.3">
      <c r="E273" t="s">
        <v>1469</v>
      </c>
      <c r="F273" t="s">
        <v>22</v>
      </c>
      <c r="G273" s="4">
        <v>44401</v>
      </c>
      <c r="H273" s="4">
        <v>44415</v>
      </c>
      <c r="I273" s="4">
        <v>44415</v>
      </c>
      <c r="J273" t="s">
        <v>1281</v>
      </c>
      <c r="M273" t="s">
        <v>977</v>
      </c>
      <c r="N273" t="s">
        <v>2064</v>
      </c>
      <c r="R273" s="4"/>
      <c r="S273" s="4"/>
      <c r="T273" s="4"/>
    </row>
    <row r="274" spans="5:20" x14ac:dyDescent="0.3">
      <c r="E274" t="s">
        <v>1470</v>
      </c>
      <c r="F274" t="s">
        <v>22</v>
      </c>
      <c r="G274" s="4">
        <v>44401</v>
      </c>
      <c r="H274" s="4">
        <v>44415</v>
      </c>
      <c r="I274" s="4">
        <v>44415</v>
      </c>
      <c r="J274" t="s">
        <v>1281</v>
      </c>
      <c r="M274" t="s">
        <v>980</v>
      </c>
      <c r="N274" t="s">
        <v>2064</v>
      </c>
      <c r="R274" s="4"/>
      <c r="S274" s="4"/>
      <c r="T274" s="4"/>
    </row>
    <row r="275" spans="5:20" x14ac:dyDescent="0.3">
      <c r="E275" t="s">
        <v>1298</v>
      </c>
      <c r="F275" t="s">
        <v>16</v>
      </c>
      <c r="G275" s="4">
        <v>44407</v>
      </c>
      <c r="H275" s="4">
        <v>44420</v>
      </c>
      <c r="I275" s="4">
        <v>44420</v>
      </c>
      <c r="J275" t="s">
        <v>1281</v>
      </c>
      <c r="M275" t="s">
        <v>909</v>
      </c>
      <c r="N275" t="s">
        <v>2064</v>
      </c>
      <c r="R275" s="4"/>
      <c r="S275" s="4"/>
      <c r="T275" s="4"/>
    </row>
    <row r="276" spans="5:20" x14ac:dyDescent="0.3">
      <c r="E276" t="s">
        <v>1284</v>
      </c>
      <c r="F276" t="s">
        <v>31</v>
      </c>
      <c r="G276" s="4">
        <v>44412</v>
      </c>
      <c r="H276" s="4">
        <v>44426</v>
      </c>
      <c r="I276" s="4">
        <v>44426</v>
      </c>
      <c r="J276" t="s">
        <v>1281</v>
      </c>
      <c r="M276" t="s">
        <v>143</v>
      </c>
      <c r="N276" t="s">
        <v>2064</v>
      </c>
      <c r="R276" s="4"/>
      <c r="S276" s="4"/>
      <c r="T276" s="4"/>
    </row>
    <row r="277" spans="5:20" x14ac:dyDescent="0.3">
      <c r="E277" t="s">
        <v>1471</v>
      </c>
      <c r="F277" t="s">
        <v>7</v>
      </c>
      <c r="G277" s="4">
        <v>44413</v>
      </c>
      <c r="H277" s="4">
        <v>44427</v>
      </c>
      <c r="I277" s="4">
        <v>44427</v>
      </c>
      <c r="J277" t="s">
        <v>1281</v>
      </c>
      <c r="M277" t="s">
        <v>1262</v>
      </c>
      <c r="N277" t="s">
        <v>2064</v>
      </c>
      <c r="R277" s="4"/>
      <c r="S277" s="4"/>
      <c r="T277" s="4"/>
    </row>
    <row r="278" spans="5:20" x14ac:dyDescent="0.3">
      <c r="E278" t="s">
        <v>1472</v>
      </c>
      <c r="F278" t="s">
        <v>7</v>
      </c>
      <c r="G278" s="4">
        <v>44413</v>
      </c>
      <c r="H278" s="4">
        <v>44427</v>
      </c>
      <c r="I278" s="4">
        <v>44427</v>
      </c>
      <c r="J278" t="s">
        <v>1281</v>
      </c>
      <c r="M278" t="s">
        <v>645</v>
      </c>
      <c r="N278" t="s">
        <v>2064</v>
      </c>
      <c r="R278" s="4"/>
      <c r="S278" s="4"/>
      <c r="T278" s="4"/>
    </row>
    <row r="279" spans="5:20" x14ac:dyDescent="0.3">
      <c r="E279" t="s">
        <v>1473</v>
      </c>
      <c r="F279" t="s">
        <v>7</v>
      </c>
      <c r="G279" s="4">
        <v>44413</v>
      </c>
      <c r="H279" s="4">
        <v>44427</v>
      </c>
      <c r="I279" s="4">
        <v>44427</v>
      </c>
      <c r="J279" t="s">
        <v>1281</v>
      </c>
      <c r="M279" t="s">
        <v>1007</v>
      </c>
      <c r="N279" t="s">
        <v>2064</v>
      </c>
      <c r="R279" s="4"/>
      <c r="S279" s="4"/>
      <c r="T279" s="4"/>
    </row>
    <row r="280" spans="5:20" x14ac:dyDescent="0.3">
      <c r="E280" t="s">
        <v>1474</v>
      </c>
      <c r="F280" t="s">
        <v>19</v>
      </c>
      <c r="G280" s="4">
        <v>44413</v>
      </c>
      <c r="H280" s="4">
        <v>44427</v>
      </c>
      <c r="I280" s="4">
        <v>44427</v>
      </c>
      <c r="J280" t="s">
        <v>1281</v>
      </c>
      <c r="M280" t="s">
        <v>725</v>
      </c>
      <c r="N280" t="s">
        <v>2064</v>
      </c>
      <c r="R280" s="4"/>
      <c r="S280" s="4"/>
      <c r="T280" s="4"/>
    </row>
    <row r="281" spans="5:20" x14ac:dyDescent="0.3">
      <c r="E281" t="s">
        <v>1475</v>
      </c>
      <c r="F281" t="s">
        <v>19</v>
      </c>
      <c r="G281" s="4">
        <v>44413</v>
      </c>
      <c r="H281" s="4">
        <v>44427</v>
      </c>
      <c r="I281" s="4">
        <v>44427</v>
      </c>
      <c r="J281" t="s">
        <v>1281</v>
      </c>
      <c r="M281" t="s">
        <v>732</v>
      </c>
      <c r="N281" t="s">
        <v>2064</v>
      </c>
      <c r="R281" s="4"/>
      <c r="S281" s="4"/>
      <c r="T281" s="4"/>
    </row>
    <row r="282" spans="5:20" x14ac:dyDescent="0.3">
      <c r="E282" t="s">
        <v>1476</v>
      </c>
      <c r="F282" t="s">
        <v>19</v>
      </c>
      <c r="G282" s="4">
        <v>44413</v>
      </c>
      <c r="H282" s="4">
        <v>44427</v>
      </c>
      <c r="I282" s="4">
        <v>44427</v>
      </c>
      <c r="J282" t="s">
        <v>1281</v>
      </c>
      <c r="M282" t="s">
        <v>736</v>
      </c>
      <c r="N282" t="s">
        <v>2064</v>
      </c>
      <c r="R282" s="4"/>
      <c r="S282" s="4"/>
      <c r="T282" s="4"/>
    </row>
    <row r="283" spans="5:20" x14ac:dyDescent="0.3">
      <c r="E283" t="s">
        <v>1297</v>
      </c>
      <c r="F283" t="s">
        <v>25</v>
      </c>
      <c r="G283" s="4">
        <v>44415</v>
      </c>
      <c r="H283" s="4">
        <v>44420</v>
      </c>
      <c r="I283" s="4">
        <v>44420</v>
      </c>
      <c r="J283" t="s">
        <v>1281</v>
      </c>
      <c r="M283" t="s">
        <v>442</v>
      </c>
      <c r="N283" t="s">
        <v>2064</v>
      </c>
      <c r="R283" s="4"/>
      <c r="S283" s="4"/>
      <c r="T283" s="4"/>
    </row>
    <row r="284" spans="5:20" x14ac:dyDescent="0.3">
      <c r="E284" t="s">
        <v>1287</v>
      </c>
      <c r="F284" t="s">
        <v>31</v>
      </c>
      <c r="G284" s="4">
        <v>44418</v>
      </c>
      <c r="H284" s="4">
        <v>44432</v>
      </c>
      <c r="I284" s="4">
        <v>44432</v>
      </c>
      <c r="J284" t="s">
        <v>1281</v>
      </c>
      <c r="M284" t="s">
        <v>163</v>
      </c>
      <c r="N284" t="s">
        <v>2064</v>
      </c>
      <c r="R284" s="4"/>
      <c r="S284" s="4"/>
      <c r="T284" s="4"/>
    </row>
    <row r="285" spans="5:20" x14ac:dyDescent="0.3">
      <c r="E285" t="s">
        <v>1296</v>
      </c>
      <c r="F285" t="s">
        <v>4</v>
      </c>
      <c r="G285" s="4">
        <v>44420</v>
      </c>
      <c r="H285" s="4">
        <v>44434</v>
      </c>
      <c r="I285" s="4">
        <v>44434</v>
      </c>
      <c r="J285" t="s">
        <v>1281</v>
      </c>
      <c r="M285" t="s">
        <v>529</v>
      </c>
      <c r="N285" t="s">
        <v>2064</v>
      </c>
      <c r="R285" s="4"/>
      <c r="S285" s="4"/>
      <c r="T285" s="4"/>
    </row>
    <row r="286" spans="5:20" x14ac:dyDescent="0.3">
      <c r="E286" t="s">
        <v>1477</v>
      </c>
      <c r="F286" t="s">
        <v>16</v>
      </c>
      <c r="G286" s="4">
        <v>44421</v>
      </c>
      <c r="H286" s="4">
        <v>44434</v>
      </c>
      <c r="I286" s="4">
        <v>44434</v>
      </c>
      <c r="J286" t="s">
        <v>1281</v>
      </c>
      <c r="M286" t="s">
        <v>414</v>
      </c>
      <c r="N286" t="s">
        <v>2064</v>
      </c>
      <c r="R286" s="4"/>
      <c r="S286" s="4"/>
      <c r="T286" s="4"/>
    </row>
    <row r="287" spans="5:20" x14ac:dyDescent="0.3">
      <c r="E287" t="s">
        <v>1478</v>
      </c>
      <c r="F287" t="s">
        <v>16</v>
      </c>
      <c r="G287" s="4">
        <v>44421</v>
      </c>
      <c r="H287" s="4">
        <v>44434</v>
      </c>
      <c r="I287" s="4">
        <v>44434</v>
      </c>
      <c r="J287" t="s">
        <v>1281</v>
      </c>
      <c r="M287" t="s">
        <v>418</v>
      </c>
      <c r="N287" t="s">
        <v>2064</v>
      </c>
      <c r="R287" s="4"/>
      <c r="S287" s="4"/>
      <c r="T287" s="4"/>
    </row>
    <row r="288" spans="5:20" x14ac:dyDescent="0.3">
      <c r="E288" t="s">
        <v>1479</v>
      </c>
      <c r="F288" t="s">
        <v>16</v>
      </c>
      <c r="G288" s="4">
        <v>44421</v>
      </c>
      <c r="H288" s="4">
        <v>44434</v>
      </c>
      <c r="I288" s="4">
        <v>44434</v>
      </c>
      <c r="J288" t="s">
        <v>1281</v>
      </c>
      <c r="M288" t="s">
        <v>421</v>
      </c>
      <c r="N288" t="s">
        <v>2064</v>
      </c>
      <c r="R288" s="4"/>
      <c r="S288" s="4"/>
      <c r="T288" s="4"/>
    </row>
    <row r="289" spans="5:20" x14ac:dyDescent="0.3">
      <c r="E289" t="s">
        <v>1297</v>
      </c>
      <c r="F289" t="s">
        <v>28</v>
      </c>
      <c r="G289" s="4">
        <v>44422</v>
      </c>
      <c r="H289" s="4">
        <v>44429</v>
      </c>
      <c r="I289" s="4">
        <v>44429</v>
      </c>
      <c r="J289" t="s">
        <v>1281</v>
      </c>
      <c r="M289" t="s">
        <v>442</v>
      </c>
      <c r="N289" t="s">
        <v>2064</v>
      </c>
      <c r="R289" s="4"/>
      <c r="S289" s="4"/>
      <c r="T289" s="4"/>
    </row>
    <row r="290" spans="5:20" x14ac:dyDescent="0.3">
      <c r="E290" t="s">
        <v>1298</v>
      </c>
      <c r="F290" t="s">
        <v>19</v>
      </c>
      <c r="G290" s="4">
        <v>44422</v>
      </c>
      <c r="H290" s="4">
        <v>44436</v>
      </c>
      <c r="I290" s="4">
        <v>44436</v>
      </c>
      <c r="J290" t="s">
        <v>1281</v>
      </c>
      <c r="M290" t="s">
        <v>909</v>
      </c>
      <c r="N290" t="s">
        <v>2064</v>
      </c>
      <c r="R290" s="4"/>
      <c r="S290" s="4"/>
      <c r="T290" s="4"/>
    </row>
    <row r="291" spans="5:20" x14ac:dyDescent="0.3">
      <c r="E291" t="s">
        <v>1480</v>
      </c>
      <c r="F291" t="s">
        <v>22</v>
      </c>
      <c r="G291" s="4">
        <v>44423</v>
      </c>
      <c r="H291" s="4">
        <v>44437</v>
      </c>
      <c r="I291" s="4">
        <v>44437</v>
      </c>
      <c r="J291" t="s">
        <v>1281</v>
      </c>
      <c r="M291" t="s">
        <v>985</v>
      </c>
      <c r="N291" t="s">
        <v>2064</v>
      </c>
      <c r="R291" s="4"/>
      <c r="S291" s="4"/>
      <c r="T291" s="4"/>
    </row>
    <row r="292" spans="5:20" x14ac:dyDescent="0.3">
      <c r="E292" t="s">
        <v>1481</v>
      </c>
      <c r="F292" t="s">
        <v>22</v>
      </c>
      <c r="G292" s="4">
        <v>44423</v>
      </c>
      <c r="H292" s="4">
        <v>44437</v>
      </c>
      <c r="I292" s="4">
        <v>44437</v>
      </c>
      <c r="J292" t="s">
        <v>1281</v>
      </c>
      <c r="M292" t="s">
        <v>990</v>
      </c>
      <c r="N292" t="s">
        <v>2064</v>
      </c>
      <c r="R292" s="4"/>
      <c r="S292" s="4"/>
      <c r="T292" s="4"/>
    </row>
    <row r="293" spans="5:20" x14ac:dyDescent="0.3">
      <c r="E293" t="s">
        <v>1482</v>
      </c>
      <c r="F293" t="s">
        <v>22</v>
      </c>
      <c r="G293" s="4">
        <v>44423</v>
      </c>
      <c r="H293" s="4">
        <v>44437</v>
      </c>
      <c r="I293" s="4">
        <v>44437</v>
      </c>
      <c r="J293" t="s">
        <v>1281</v>
      </c>
      <c r="M293" t="s">
        <v>993</v>
      </c>
      <c r="N293" t="s">
        <v>2064</v>
      </c>
      <c r="R293" s="4"/>
      <c r="S293" s="4"/>
      <c r="T293" s="4"/>
    </row>
    <row r="294" spans="5:20" x14ac:dyDescent="0.3">
      <c r="E294" t="s">
        <v>1483</v>
      </c>
      <c r="F294" t="s">
        <v>22</v>
      </c>
      <c r="G294" s="4">
        <v>44423</v>
      </c>
      <c r="H294" s="4">
        <v>44437</v>
      </c>
      <c r="I294" s="4">
        <v>44437</v>
      </c>
      <c r="J294" t="s">
        <v>1281</v>
      </c>
      <c r="M294" t="s">
        <v>343</v>
      </c>
      <c r="N294" t="s">
        <v>2064</v>
      </c>
      <c r="R294" s="4"/>
      <c r="S294" s="4"/>
      <c r="T294" s="4"/>
    </row>
    <row r="295" spans="5:20" x14ac:dyDescent="0.3">
      <c r="E295" t="s">
        <v>1484</v>
      </c>
      <c r="F295" t="s">
        <v>22</v>
      </c>
      <c r="G295" s="4">
        <v>44423</v>
      </c>
      <c r="H295" s="4">
        <v>44437</v>
      </c>
      <c r="I295" s="4">
        <v>44437</v>
      </c>
      <c r="J295" t="s">
        <v>1281</v>
      </c>
      <c r="M295" t="s">
        <v>251</v>
      </c>
      <c r="N295" t="s">
        <v>2064</v>
      </c>
      <c r="R295" s="4"/>
      <c r="S295" s="4"/>
      <c r="T295" s="4"/>
    </row>
    <row r="296" spans="5:20" x14ac:dyDescent="0.3">
      <c r="E296" t="s">
        <v>1485</v>
      </c>
      <c r="F296" t="s">
        <v>10</v>
      </c>
      <c r="G296" s="4">
        <v>44428</v>
      </c>
      <c r="H296" s="4">
        <v>44442</v>
      </c>
      <c r="I296" s="4">
        <v>44442</v>
      </c>
      <c r="J296" t="s">
        <v>1281</v>
      </c>
      <c r="M296" t="s">
        <v>1010</v>
      </c>
      <c r="N296" t="s">
        <v>2064</v>
      </c>
      <c r="R296" s="4"/>
      <c r="S296" s="4"/>
      <c r="T296" s="4"/>
    </row>
    <row r="297" spans="5:20" x14ac:dyDescent="0.3">
      <c r="E297" t="s">
        <v>1486</v>
      </c>
      <c r="F297" t="s">
        <v>10</v>
      </c>
      <c r="G297" s="4">
        <v>44428</v>
      </c>
      <c r="H297" s="4">
        <v>44442</v>
      </c>
      <c r="I297" s="4">
        <v>44442</v>
      </c>
      <c r="J297" t="s">
        <v>1281</v>
      </c>
      <c r="M297" t="s">
        <v>692</v>
      </c>
      <c r="N297" t="s">
        <v>2064</v>
      </c>
      <c r="R297" s="4"/>
      <c r="S297" s="4"/>
      <c r="T297" s="4"/>
    </row>
    <row r="298" spans="5:20" x14ac:dyDescent="0.3">
      <c r="E298" t="s">
        <v>1487</v>
      </c>
      <c r="F298" t="s">
        <v>4</v>
      </c>
      <c r="G298" s="4">
        <v>44428</v>
      </c>
      <c r="H298" s="4">
        <v>44442</v>
      </c>
      <c r="I298" s="4">
        <v>44442</v>
      </c>
      <c r="J298" t="s">
        <v>1281</v>
      </c>
      <c r="M298" t="s">
        <v>576</v>
      </c>
      <c r="N298" t="s">
        <v>2064</v>
      </c>
      <c r="R298" s="4"/>
      <c r="S298" s="4"/>
      <c r="T298" s="4"/>
    </row>
    <row r="299" spans="5:20" x14ac:dyDescent="0.3">
      <c r="E299" t="s">
        <v>1488</v>
      </c>
      <c r="F299" t="s">
        <v>4</v>
      </c>
      <c r="G299" s="4">
        <v>44428</v>
      </c>
      <c r="H299" s="4">
        <v>44442</v>
      </c>
      <c r="I299" s="4">
        <v>44442</v>
      </c>
      <c r="J299" t="s">
        <v>1281</v>
      </c>
      <c r="M299" t="s">
        <v>578</v>
      </c>
      <c r="N299" t="s">
        <v>2064</v>
      </c>
      <c r="R299" s="4"/>
      <c r="S299" s="4"/>
      <c r="T299" s="4"/>
    </row>
    <row r="300" spans="5:20" x14ac:dyDescent="0.3">
      <c r="E300" t="s">
        <v>1297</v>
      </c>
      <c r="F300" t="s">
        <v>31</v>
      </c>
      <c r="G300" s="4">
        <v>44430</v>
      </c>
      <c r="H300" s="4">
        <v>44444</v>
      </c>
      <c r="I300" s="4">
        <v>44444</v>
      </c>
      <c r="J300" t="s">
        <v>1281</v>
      </c>
      <c r="M300" t="s">
        <v>442</v>
      </c>
      <c r="N300" t="s">
        <v>2064</v>
      </c>
      <c r="R300" s="4"/>
      <c r="S300" s="4"/>
      <c r="T300" s="4"/>
    </row>
    <row r="301" spans="5:20" x14ac:dyDescent="0.3">
      <c r="E301" t="s">
        <v>1489</v>
      </c>
      <c r="F301" t="s">
        <v>22</v>
      </c>
      <c r="G301" s="4">
        <v>44433</v>
      </c>
      <c r="H301" s="4">
        <v>44447</v>
      </c>
      <c r="I301" s="4">
        <v>44447</v>
      </c>
      <c r="J301" t="s">
        <v>1281</v>
      </c>
      <c r="M301" t="s">
        <v>255</v>
      </c>
      <c r="N301" t="s">
        <v>2064</v>
      </c>
      <c r="R301" s="4"/>
      <c r="S301" s="4"/>
      <c r="T301" s="4"/>
    </row>
    <row r="302" spans="5:20" x14ac:dyDescent="0.3">
      <c r="E302" t="s">
        <v>1490</v>
      </c>
      <c r="F302" t="s">
        <v>22</v>
      </c>
      <c r="G302" s="4">
        <v>44433</v>
      </c>
      <c r="H302" s="4">
        <v>44447</v>
      </c>
      <c r="I302" s="4">
        <v>44447</v>
      </c>
      <c r="J302" t="s">
        <v>1281</v>
      </c>
      <c r="M302" t="s">
        <v>449</v>
      </c>
      <c r="N302" t="s">
        <v>2064</v>
      </c>
      <c r="R302" s="4"/>
      <c r="S302" s="4"/>
      <c r="T302" s="4"/>
    </row>
    <row r="303" spans="5:20" x14ac:dyDescent="0.3">
      <c r="E303" t="s">
        <v>1491</v>
      </c>
      <c r="F303" t="s">
        <v>22</v>
      </c>
      <c r="G303" s="4">
        <v>44433</v>
      </c>
      <c r="H303" s="4">
        <v>44447</v>
      </c>
      <c r="I303" s="4">
        <v>44447</v>
      </c>
      <c r="J303" t="s">
        <v>1281</v>
      </c>
      <c r="M303" t="s">
        <v>493</v>
      </c>
      <c r="N303" t="s">
        <v>2064</v>
      </c>
      <c r="R303" s="4"/>
      <c r="S303" s="4"/>
      <c r="T303" s="4"/>
    </row>
    <row r="304" spans="5:20" x14ac:dyDescent="0.3">
      <c r="E304" t="s">
        <v>1492</v>
      </c>
      <c r="F304" t="s">
        <v>22</v>
      </c>
      <c r="G304" s="4">
        <v>44433</v>
      </c>
      <c r="H304" s="4">
        <v>44447</v>
      </c>
      <c r="I304" s="4">
        <v>44447</v>
      </c>
      <c r="J304" t="s">
        <v>1281</v>
      </c>
      <c r="M304" t="s">
        <v>666</v>
      </c>
      <c r="N304" t="s">
        <v>2064</v>
      </c>
      <c r="R304" s="4"/>
      <c r="S304" s="4"/>
      <c r="T304" s="4"/>
    </row>
    <row r="305" spans="5:20" x14ac:dyDescent="0.3">
      <c r="E305" t="s">
        <v>1493</v>
      </c>
      <c r="F305" t="s">
        <v>22</v>
      </c>
      <c r="G305" s="4">
        <v>44433</v>
      </c>
      <c r="H305" s="4">
        <v>44447</v>
      </c>
      <c r="I305" s="4">
        <v>44447</v>
      </c>
      <c r="J305" t="s">
        <v>1281</v>
      </c>
      <c r="M305" t="s">
        <v>670</v>
      </c>
      <c r="N305" t="s">
        <v>2064</v>
      </c>
      <c r="R305" s="4"/>
      <c r="S305" s="4"/>
      <c r="T305" s="4"/>
    </row>
    <row r="306" spans="5:20" x14ac:dyDescent="0.3">
      <c r="E306" t="s">
        <v>1427</v>
      </c>
      <c r="F306" t="s">
        <v>31</v>
      </c>
      <c r="G306" s="4">
        <v>44440</v>
      </c>
      <c r="H306" s="4">
        <v>44454</v>
      </c>
      <c r="I306" s="4">
        <v>44454</v>
      </c>
      <c r="J306" t="s">
        <v>1281</v>
      </c>
      <c r="M306" t="s">
        <v>1271</v>
      </c>
      <c r="N306" t="s">
        <v>2064</v>
      </c>
      <c r="R306" s="4"/>
      <c r="S306" s="4"/>
      <c r="T306" s="4"/>
    </row>
    <row r="307" spans="5:20" x14ac:dyDescent="0.3">
      <c r="E307" t="s">
        <v>1494</v>
      </c>
      <c r="F307" t="s">
        <v>28</v>
      </c>
      <c r="G307" s="4">
        <v>44440</v>
      </c>
      <c r="H307" s="4">
        <v>44454</v>
      </c>
      <c r="I307" s="4">
        <v>44454</v>
      </c>
      <c r="J307" t="s">
        <v>1281</v>
      </c>
      <c r="M307" t="s">
        <v>1110</v>
      </c>
      <c r="N307" t="s">
        <v>2064</v>
      </c>
      <c r="R307" s="4"/>
      <c r="S307" s="4"/>
      <c r="T307" s="4"/>
    </row>
    <row r="308" spans="5:20" x14ac:dyDescent="0.3">
      <c r="E308" t="s">
        <v>1495</v>
      </c>
      <c r="F308" t="s">
        <v>28</v>
      </c>
      <c r="G308" s="4">
        <v>44440</v>
      </c>
      <c r="H308" s="4">
        <v>44454</v>
      </c>
      <c r="I308" s="4">
        <v>44454</v>
      </c>
      <c r="J308" t="s">
        <v>1281</v>
      </c>
      <c r="M308" t="s">
        <v>1117</v>
      </c>
      <c r="N308" t="s">
        <v>2064</v>
      </c>
      <c r="R308" s="4"/>
      <c r="S308" s="4"/>
      <c r="T308" s="4"/>
    </row>
    <row r="309" spans="5:20" x14ac:dyDescent="0.3">
      <c r="E309" t="s">
        <v>1496</v>
      </c>
      <c r="F309" t="s">
        <v>28</v>
      </c>
      <c r="G309" s="4">
        <v>44440</v>
      </c>
      <c r="H309" s="4">
        <v>44454</v>
      </c>
      <c r="I309" s="4">
        <v>44454</v>
      </c>
      <c r="J309" t="s">
        <v>1281</v>
      </c>
      <c r="M309" t="s">
        <v>1114</v>
      </c>
      <c r="N309" t="s">
        <v>2064</v>
      </c>
      <c r="R309" s="4"/>
      <c r="S309" s="4"/>
      <c r="T309" s="4"/>
    </row>
    <row r="310" spans="5:20" x14ac:dyDescent="0.3">
      <c r="E310" t="s">
        <v>1497</v>
      </c>
      <c r="F310" t="s">
        <v>25</v>
      </c>
      <c r="G310" s="4">
        <v>44440</v>
      </c>
      <c r="H310" s="4">
        <v>44454</v>
      </c>
      <c r="I310" s="4">
        <v>44454</v>
      </c>
      <c r="J310" t="s">
        <v>1281</v>
      </c>
      <c r="M310" t="s">
        <v>1101</v>
      </c>
      <c r="N310" t="s">
        <v>2064</v>
      </c>
      <c r="R310" s="4"/>
      <c r="S310" s="4"/>
      <c r="T310" s="4"/>
    </row>
    <row r="311" spans="5:20" x14ac:dyDescent="0.3">
      <c r="E311" t="s">
        <v>1498</v>
      </c>
      <c r="F311" t="s">
        <v>25</v>
      </c>
      <c r="G311" s="4">
        <v>44440</v>
      </c>
      <c r="H311" s="4">
        <v>44461</v>
      </c>
      <c r="I311" s="4">
        <v>44461</v>
      </c>
      <c r="J311" t="s">
        <v>1293</v>
      </c>
      <c r="M311" t="s">
        <v>1105</v>
      </c>
      <c r="N311" t="s">
        <v>2065</v>
      </c>
      <c r="R311" s="4"/>
      <c r="S311" s="4"/>
      <c r="T311" s="4"/>
    </row>
    <row r="312" spans="5:20" x14ac:dyDescent="0.3">
      <c r="E312" t="s">
        <v>1499</v>
      </c>
      <c r="F312" t="s">
        <v>25</v>
      </c>
      <c r="G312" s="4">
        <v>44440</v>
      </c>
      <c r="H312" s="4">
        <v>44461</v>
      </c>
      <c r="I312" s="4">
        <v>44461</v>
      </c>
      <c r="J312" t="s">
        <v>1293</v>
      </c>
      <c r="M312" t="s">
        <v>1108</v>
      </c>
      <c r="N312" t="s">
        <v>2065</v>
      </c>
      <c r="R312" s="4"/>
      <c r="S312" s="4"/>
      <c r="T312" s="4"/>
    </row>
    <row r="313" spans="5:20" x14ac:dyDescent="0.3">
      <c r="E313" t="s">
        <v>1500</v>
      </c>
      <c r="F313" t="s">
        <v>10</v>
      </c>
      <c r="G313" s="4">
        <v>44444</v>
      </c>
      <c r="H313" s="4">
        <v>44458</v>
      </c>
      <c r="I313" s="4">
        <v>44458</v>
      </c>
      <c r="J313" t="s">
        <v>1281</v>
      </c>
      <c r="M313" t="s">
        <v>1073</v>
      </c>
      <c r="N313" t="s">
        <v>2064</v>
      </c>
      <c r="R313" s="4"/>
      <c r="S313" s="4"/>
      <c r="T313" s="4"/>
    </row>
    <row r="314" spans="5:20" x14ac:dyDescent="0.3">
      <c r="E314" t="s">
        <v>1501</v>
      </c>
      <c r="F314" t="s">
        <v>10</v>
      </c>
      <c r="G314" s="4">
        <v>44444</v>
      </c>
      <c r="H314" s="4">
        <v>44458</v>
      </c>
      <c r="I314" s="4">
        <v>44458</v>
      </c>
      <c r="J314" t="s">
        <v>1281</v>
      </c>
      <c r="M314" t="s">
        <v>1070</v>
      </c>
      <c r="N314" t="s">
        <v>2064</v>
      </c>
      <c r="R314" s="4"/>
      <c r="S314" s="4"/>
      <c r="T314" s="4"/>
    </row>
    <row r="315" spans="5:20" x14ac:dyDescent="0.3">
      <c r="E315" t="s">
        <v>1502</v>
      </c>
      <c r="F315" t="s">
        <v>10</v>
      </c>
      <c r="G315" s="4">
        <v>44444</v>
      </c>
      <c r="H315" s="4">
        <v>44458</v>
      </c>
      <c r="I315" s="4">
        <v>44458</v>
      </c>
      <c r="J315" t="s">
        <v>1281</v>
      </c>
      <c r="M315" t="s">
        <v>728</v>
      </c>
      <c r="N315" t="s">
        <v>2064</v>
      </c>
      <c r="R315" s="4"/>
      <c r="S315" s="4"/>
      <c r="T315" s="4"/>
    </row>
    <row r="316" spans="5:20" x14ac:dyDescent="0.3">
      <c r="E316" t="s">
        <v>1415</v>
      </c>
      <c r="F316" t="s">
        <v>31</v>
      </c>
      <c r="G316" s="4">
        <v>44444</v>
      </c>
      <c r="H316" s="4">
        <v>44458</v>
      </c>
      <c r="I316" s="4">
        <v>44458</v>
      </c>
      <c r="J316" t="s">
        <v>1281</v>
      </c>
      <c r="M316" t="s">
        <v>924</v>
      </c>
      <c r="N316" t="s">
        <v>2064</v>
      </c>
      <c r="R316" s="4"/>
      <c r="S316" s="4"/>
      <c r="T316" s="4"/>
    </row>
    <row r="317" spans="5:20" x14ac:dyDescent="0.3">
      <c r="E317" t="s">
        <v>1416</v>
      </c>
      <c r="F317" t="s">
        <v>31</v>
      </c>
      <c r="G317" s="4">
        <v>44444</v>
      </c>
      <c r="H317" s="4">
        <v>44458</v>
      </c>
      <c r="I317" s="4">
        <v>44458</v>
      </c>
      <c r="J317" t="s">
        <v>1281</v>
      </c>
      <c r="M317" t="s">
        <v>696</v>
      </c>
      <c r="N317" t="s">
        <v>2064</v>
      </c>
      <c r="R317" s="4"/>
      <c r="S317" s="4"/>
      <c r="T317" s="4"/>
    </row>
    <row r="318" spans="5:20" x14ac:dyDescent="0.3">
      <c r="E318" t="s">
        <v>1503</v>
      </c>
      <c r="F318" t="s">
        <v>31</v>
      </c>
      <c r="G318" s="4">
        <v>44444</v>
      </c>
      <c r="H318" s="4">
        <v>44458</v>
      </c>
      <c r="I318" s="4">
        <v>44458</v>
      </c>
      <c r="J318" t="s">
        <v>1281</v>
      </c>
      <c r="M318" t="s">
        <v>1182</v>
      </c>
      <c r="N318" t="s">
        <v>2064</v>
      </c>
      <c r="R318" s="4"/>
      <c r="S318" s="4"/>
      <c r="T318" s="4"/>
    </row>
    <row r="319" spans="5:20" x14ac:dyDescent="0.3">
      <c r="E319" t="s">
        <v>1504</v>
      </c>
      <c r="F319" t="s">
        <v>16</v>
      </c>
      <c r="G319" s="4">
        <v>44449</v>
      </c>
      <c r="H319" s="4">
        <v>44463</v>
      </c>
      <c r="I319" s="4">
        <v>44463</v>
      </c>
      <c r="J319" t="s">
        <v>1281</v>
      </c>
      <c r="M319" t="s">
        <v>424</v>
      </c>
      <c r="N319" t="s">
        <v>2064</v>
      </c>
      <c r="R319" s="4"/>
      <c r="S319" s="4"/>
      <c r="T319" s="4"/>
    </row>
    <row r="320" spans="5:20" x14ac:dyDescent="0.3">
      <c r="E320" t="s">
        <v>1298</v>
      </c>
      <c r="F320" t="s">
        <v>22</v>
      </c>
      <c r="G320" s="4">
        <v>44449</v>
      </c>
      <c r="H320" s="4">
        <v>44463</v>
      </c>
      <c r="I320" s="4">
        <v>44463</v>
      </c>
      <c r="J320" t="s">
        <v>1281</v>
      </c>
      <c r="M320" t="s">
        <v>909</v>
      </c>
      <c r="N320" t="s">
        <v>2064</v>
      </c>
      <c r="R320" s="4"/>
      <c r="S320" s="4"/>
      <c r="T320" s="4"/>
    </row>
    <row r="321" spans="5:23" x14ac:dyDescent="0.3">
      <c r="E321" t="s">
        <v>1505</v>
      </c>
      <c r="F321" t="s">
        <v>22</v>
      </c>
      <c r="G321" s="4">
        <v>44449</v>
      </c>
      <c r="H321" s="4">
        <v>44463</v>
      </c>
      <c r="I321" s="4">
        <v>44463</v>
      </c>
      <c r="J321" t="s">
        <v>1281</v>
      </c>
      <c r="M321" t="s">
        <v>702</v>
      </c>
      <c r="N321" t="s">
        <v>2064</v>
      </c>
      <c r="R321" s="4"/>
      <c r="S321" s="4"/>
      <c r="T321" s="4"/>
    </row>
    <row r="322" spans="5:23" x14ac:dyDescent="0.3">
      <c r="E322" t="s">
        <v>1506</v>
      </c>
      <c r="F322" t="s">
        <v>22</v>
      </c>
      <c r="G322" s="4">
        <v>44449</v>
      </c>
      <c r="H322" s="4">
        <v>44463</v>
      </c>
      <c r="I322" s="4">
        <v>44463</v>
      </c>
      <c r="J322" t="s">
        <v>1281</v>
      </c>
      <c r="M322" t="s">
        <v>794</v>
      </c>
      <c r="N322" t="s">
        <v>2064</v>
      </c>
      <c r="R322" s="4"/>
      <c r="S322" s="4"/>
      <c r="T322" s="4"/>
    </row>
    <row r="323" spans="5:23" x14ac:dyDescent="0.3">
      <c r="E323" t="s">
        <v>1507</v>
      </c>
      <c r="F323" t="s">
        <v>22</v>
      </c>
      <c r="G323" s="4">
        <v>44449</v>
      </c>
      <c r="H323" s="4">
        <v>44463</v>
      </c>
      <c r="I323" s="4">
        <v>44463</v>
      </c>
      <c r="J323" t="s">
        <v>1281</v>
      </c>
      <c r="M323" t="s">
        <v>808</v>
      </c>
      <c r="N323" t="s">
        <v>2064</v>
      </c>
      <c r="R323" s="4"/>
      <c r="S323" s="4"/>
      <c r="T323" s="4"/>
    </row>
    <row r="324" spans="5:23" x14ac:dyDescent="0.3">
      <c r="E324" t="s">
        <v>1508</v>
      </c>
      <c r="F324" t="s">
        <v>22</v>
      </c>
      <c r="G324" s="4">
        <v>44449</v>
      </c>
      <c r="H324" s="4">
        <v>44463</v>
      </c>
      <c r="I324" s="4">
        <v>44463</v>
      </c>
      <c r="J324" t="s">
        <v>1281</v>
      </c>
      <c r="M324" t="s">
        <v>1157</v>
      </c>
      <c r="N324" t="s">
        <v>2064</v>
      </c>
      <c r="R324" s="4"/>
      <c r="S324" s="4"/>
      <c r="T324" s="4"/>
    </row>
    <row r="325" spans="5:23" x14ac:dyDescent="0.3">
      <c r="E325" t="s">
        <v>1286</v>
      </c>
      <c r="F325" t="s">
        <v>4</v>
      </c>
      <c r="G325" s="4">
        <v>44452</v>
      </c>
      <c r="H325" s="4">
        <v>44466</v>
      </c>
      <c r="I325" s="4">
        <v>44466</v>
      </c>
      <c r="J325" t="s">
        <v>1281</v>
      </c>
      <c r="M325" t="s">
        <v>1021</v>
      </c>
      <c r="N325" t="s">
        <v>2064</v>
      </c>
      <c r="R325" s="4"/>
      <c r="S325" s="4"/>
      <c r="T325" s="4"/>
    </row>
    <row r="326" spans="5:23" x14ac:dyDescent="0.3">
      <c r="E326" t="s">
        <v>1298</v>
      </c>
      <c r="F326" t="s">
        <v>25</v>
      </c>
      <c r="G326" s="4">
        <v>44452</v>
      </c>
      <c r="H326" s="4">
        <v>44466</v>
      </c>
      <c r="I326" s="4">
        <v>44466</v>
      </c>
      <c r="J326" t="s">
        <v>1281</v>
      </c>
      <c r="M326" t="s">
        <v>909</v>
      </c>
      <c r="N326" t="s">
        <v>2064</v>
      </c>
      <c r="R326" s="4"/>
      <c r="S326" s="4"/>
      <c r="T326" s="4"/>
    </row>
    <row r="327" spans="5:23" x14ac:dyDescent="0.3">
      <c r="E327" t="s">
        <v>1509</v>
      </c>
      <c r="F327" t="s">
        <v>10</v>
      </c>
      <c r="G327" s="4">
        <v>44453</v>
      </c>
      <c r="H327" s="4">
        <v>44467</v>
      </c>
      <c r="I327" s="4">
        <v>44467</v>
      </c>
      <c r="J327" t="s">
        <v>1281</v>
      </c>
      <c r="M327" t="s">
        <v>730</v>
      </c>
      <c r="N327" t="s">
        <v>2064</v>
      </c>
      <c r="R327" s="4"/>
      <c r="S327" s="4"/>
      <c r="T327" s="4"/>
    </row>
    <row r="328" spans="5:23" x14ac:dyDescent="0.3">
      <c r="E328" t="s">
        <v>1510</v>
      </c>
      <c r="F328" t="s">
        <v>10</v>
      </c>
      <c r="G328" s="4">
        <v>44453</v>
      </c>
      <c r="H328" s="4">
        <v>44467</v>
      </c>
      <c r="I328" s="4">
        <v>44467</v>
      </c>
      <c r="J328" t="s">
        <v>1281</v>
      </c>
      <c r="M328" t="s">
        <v>773</v>
      </c>
      <c r="N328" t="s">
        <v>2064</v>
      </c>
      <c r="R328" s="4"/>
      <c r="S328" s="4"/>
      <c r="T328" s="4"/>
    </row>
    <row r="329" spans="5:23" x14ac:dyDescent="0.3">
      <c r="E329" t="s">
        <v>1511</v>
      </c>
      <c r="F329" t="s">
        <v>10</v>
      </c>
      <c r="G329" s="4">
        <v>44459</v>
      </c>
      <c r="H329" s="4">
        <v>44467</v>
      </c>
      <c r="I329" s="4">
        <v>44467</v>
      </c>
      <c r="J329" t="s">
        <v>1281</v>
      </c>
      <c r="M329" t="s">
        <v>1213</v>
      </c>
      <c r="N329" t="s">
        <v>2064</v>
      </c>
      <c r="R329" s="4"/>
      <c r="S329" s="4"/>
      <c r="T329" s="4"/>
    </row>
    <row r="330" spans="5:23" x14ac:dyDescent="0.3">
      <c r="E330" t="s">
        <v>1286</v>
      </c>
      <c r="F330" t="s">
        <v>7</v>
      </c>
      <c r="G330" s="4">
        <v>44459</v>
      </c>
      <c r="H330" s="4">
        <v>44473</v>
      </c>
      <c r="I330" s="4">
        <v>44473</v>
      </c>
      <c r="J330" t="s">
        <v>1281</v>
      </c>
      <c r="M330" t="s">
        <v>1021</v>
      </c>
      <c r="N330" t="s">
        <v>2064</v>
      </c>
      <c r="R330" s="4"/>
      <c r="S330" s="4"/>
      <c r="T330" s="4"/>
    </row>
    <row r="331" spans="5:23" x14ac:dyDescent="0.3">
      <c r="E331" t="s">
        <v>1512</v>
      </c>
      <c r="F331" t="s">
        <v>28</v>
      </c>
      <c r="G331" s="4">
        <v>44459</v>
      </c>
      <c r="H331" s="4">
        <v>44473</v>
      </c>
      <c r="I331" s="4">
        <v>44473</v>
      </c>
      <c r="J331" t="s">
        <v>1281</v>
      </c>
      <c r="M331" t="s">
        <v>1128</v>
      </c>
      <c r="N331" t="s">
        <v>2064</v>
      </c>
      <c r="R331" s="4"/>
      <c r="S331" s="4"/>
      <c r="T331" s="4"/>
    </row>
    <row r="332" spans="5:23" x14ac:dyDescent="0.3">
      <c r="E332" t="s">
        <v>1428</v>
      </c>
      <c r="F332" t="s">
        <v>31</v>
      </c>
      <c r="G332" s="4">
        <v>44460</v>
      </c>
      <c r="H332" s="4">
        <v>44470</v>
      </c>
      <c r="I332" s="4">
        <v>44470</v>
      </c>
      <c r="J332" t="s">
        <v>1281</v>
      </c>
      <c r="M332" t="s">
        <v>336</v>
      </c>
      <c r="N332" t="s">
        <v>2064</v>
      </c>
      <c r="R332" s="4"/>
      <c r="S332" s="4"/>
      <c r="W332" s="4"/>
    </row>
    <row r="333" spans="5:23" x14ac:dyDescent="0.3">
      <c r="E333" t="s">
        <v>1513</v>
      </c>
      <c r="F333" t="s">
        <v>4</v>
      </c>
      <c r="G333" s="4">
        <v>44460</v>
      </c>
      <c r="H333" s="4">
        <v>44474</v>
      </c>
      <c r="J333" t="s">
        <v>1281</v>
      </c>
      <c r="K333" t="s">
        <v>13</v>
      </c>
      <c r="L333" s="4">
        <v>44472</v>
      </c>
      <c r="M333" t="s">
        <v>582</v>
      </c>
      <c r="N333" t="s">
        <v>2064</v>
      </c>
      <c r="R333" s="4"/>
      <c r="S333" s="4"/>
      <c r="W333" s="4"/>
    </row>
    <row r="334" spans="5:23" x14ac:dyDescent="0.3">
      <c r="E334" t="s">
        <v>1514</v>
      </c>
      <c r="F334" t="s">
        <v>7</v>
      </c>
      <c r="G334" s="4">
        <v>44460</v>
      </c>
      <c r="H334" s="4">
        <v>44474</v>
      </c>
      <c r="J334" t="s">
        <v>1281</v>
      </c>
      <c r="K334" t="s">
        <v>31</v>
      </c>
      <c r="L334" s="4">
        <v>44470</v>
      </c>
      <c r="M334" t="s">
        <v>587</v>
      </c>
      <c r="N334" t="s">
        <v>2064</v>
      </c>
      <c r="R334" s="4"/>
      <c r="S334" s="4"/>
      <c r="W334" s="4"/>
    </row>
    <row r="335" spans="5:23" x14ac:dyDescent="0.3">
      <c r="E335" t="s">
        <v>1515</v>
      </c>
      <c r="F335" t="s">
        <v>7</v>
      </c>
      <c r="G335" s="4">
        <v>44460</v>
      </c>
      <c r="H335" s="4">
        <v>44474</v>
      </c>
      <c r="J335" t="s">
        <v>1281</v>
      </c>
      <c r="K335" t="s">
        <v>31</v>
      </c>
      <c r="L335" s="4">
        <v>44470</v>
      </c>
      <c r="M335" t="s">
        <v>588</v>
      </c>
      <c r="N335" t="s">
        <v>2064</v>
      </c>
      <c r="R335" s="4"/>
      <c r="S335" s="4"/>
      <c r="W335" s="4"/>
    </row>
    <row r="336" spans="5:23" x14ac:dyDescent="0.3">
      <c r="E336" t="s">
        <v>1413</v>
      </c>
      <c r="F336" t="s">
        <v>13</v>
      </c>
      <c r="G336" s="4">
        <v>44460</v>
      </c>
      <c r="H336" s="4">
        <v>44474</v>
      </c>
      <c r="J336" t="s">
        <v>1281</v>
      </c>
      <c r="K336" t="s">
        <v>4</v>
      </c>
      <c r="L336" s="4">
        <v>44474</v>
      </c>
      <c r="M336" t="s">
        <v>1267</v>
      </c>
      <c r="N336" t="s">
        <v>2064</v>
      </c>
      <c r="R336" s="4"/>
      <c r="S336" s="4"/>
      <c r="W336" s="4"/>
    </row>
    <row r="337" spans="5:23" x14ac:dyDescent="0.3">
      <c r="E337" t="s">
        <v>1516</v>
      </c>
      <c r="F337" t="s">
        <v>16</v>
      </c>
      <c r="G337" s="4">
        <v>44460</v>
      </c>
      <c r="H337" s="4">
        <v>44474</v>
      </c>
      <c r="J337" t="s">
        <v>1281</v>
      </c>
      <c r="K337" t="s">
        <v>7</v>
      </c>
      <c r="L337" s="4">
        <v>44473</v>
      </c>
      <c r="M337" t="s">
        <v>428</v>
      </c>
      <c r="N337" t="s">
        <v>2064</v>
      </c>
      <c r="R337" s="4"/>
      <c r="S337" s="4"/>
      <c r="W337" s="4"/>
    </row>
    <row r="338" spans="5:23" x14ac:dyDescent="0.3">
      <c r="E338" t="s">
        <v>1517</v>
      </c>
      <c r="F338" t="s">
        <v>16</v>
      </c>
      <c r="G338" s="4">
        <v>44460</v>
      </c>
      <c r="H338" s="4">
        <v>44474</v>
      </c>
      <c r="J338" t="s">
        <v>1281</v>
      </c>
      <c r="K338" t="s">
        <v>7</v>
      </c>
      <c r="L338" s="4">
        <v>44473</v>
      </c>
      <c r="M338" t="s">
        <v>439</v>
      </c>
      <c r="N338" t="s">
        <v>2064</v>
      </c>
      <c r="R338" s="4"/>
      <c r="S338" s="4"/>
      <c r="W338" s="4"/>
    </row>
    <row r="339" spans="5:23" x14ac:dyDescent="0.3">
      <c r="E339" t="s">
        <v>1395</v>
      </c>
      <c r="F339" t="s">
        <v>31</v>
      </c>
      <c r="G339" s="4">
        <v>44460</v>
      </c>
      <c r="H339" s="4">
        <v>44474</v>
      </c>
      <c r="J339" t="s">
        <v>1281</v>
      </c>
      <c r="K339" t="s">
        <v>22</v>
      </c>
      <c r="L339" s="4">
        <v>44470</v>
      </c>
      <c r="M339" t="s">
        <v>270</v>
      </c>
      <c r="N339" t="s">
        <v>2064</v>
      </c>
      <c r="R339" s="4"/>
      <c r="S339" s="4"/>
      <c r="W339" s="4"/>
    </row>
    <row r="340" spans="5:23" x14ac:dyDescent="0.3">
      <c r="E340" t="s">
        <v>1518</v>
      </c>
      <c r="F340" t="s">
        <v>28</v>
      </c>
      <c r="G340" s="4">
        <v>44460</v>
      </c>
      <c r="H340" s="4">
        <v>44474</v>
      </c>
      <c r="J340" t="s">
        <v>1281</v>
      </c>
      <c r="K340" t="s">
        <v>25</v>
      </c>
      <c r="L340" s="4">
        <v>44472</v>
      </c>
      <c r="M340" t="s">
        <v>1134</v>
      </c>
      <c r="N340" t="s">
        <v>2064</v>
      </c>
      <c r="R340" s="4"/>
      <c r="S340" s="4"/>
      <c r="W340" s="4"/>
    </row>
    <row r="341" spans="5:23" x14ac:dyDescent="0.3">
      <c r="E341" t="s">
        <v>1519</v>
      </c>
      <c r="F341" t="s">
        <v>22</v>
      </c>
      <c r="G341" s="4">
        <v>44460</v>
      </c>
      <c r="H341" s="4">
        <v>44474</v>
      </c>
      <c r="J341" t="s">
        <v>1281</v>
      </c>
      <c r="K341" t="s">
        <v>16</v>
      </c>
      <c r="L341" s="4">
        <v>44472</v>
      </c>
      <c r="M341" t="s">
        <v>756</v>
      </c>
      <c r="N341" t="s">
        <v>2064</v>
      </c>
      <c r="R341" s="4"/>
      <c r="S341" s="4"/>
    </row>
    <row r="342" spans="5:23" x14ac:dyDescent="0.3">
      <c r="E342" t="s">
        <v>1520</v>
      </c>
      <c r="F342" t="s">
        <v>19</v>
      </c>
      <c r="G342" s="4">
        <v>44460</v>
      </c>
      <c r="H342" s="4">
        <v>44473</v>
      </c>
      <c r="J342" t="s">
        <v>1281</v>
      </c>
      <c r="M342" t="s">
        <v>713</v>
      </c>
      <c r="N342" t="s">
        <v>2064</v>
      </c>
      <c r="R342" s="4"/>
      <c r="S342" s="4"/>
    </row>
    <row r="343" spans="5:23" x14ac:dyDescent="0.3">
      <c r="E343" t="s">
        <v>1521</v>
      </c>
      <c r="F343" t="s">
        <v>10</v>
      </c>
      <c r="G343" s="4">
        <v>44466</v>
      </c>
      <c r="H343" s="4">
        <v>44480</v>
      </c>
      <c r="J343" t="s">
        <v>1281</v>
      </c>
      <c r="M343" t="s">
        <v>1211</v>
      </c>
      <c r="N343" t="s">
        <v>2064</v>
      </c>
      <c r="R343" s="4"/>
      <c r="S343" s="4"/>
    </row>
    <row r="344" spans="5:23" x14ac:dyDescent="0.3">
      <c r="E344" t="s">
        <v>1522</v>
      </c>
      <c r="F344" t="s">
        <v>4</v>
      </c>
      <c r="G344" s="4">
        <v>44467</v>
      </c>
      <c r="H344" s="4">
        <v>44481</v>
      </c>
      <c r="J344" t="s">
        <v>1281</v>
      </c>
      <c r="M344" t="s">
        <v>583</v>
      </c>
      <c r="N344" t="s">
        <v>2064</v>
      </c>
      <c r="R344" s="4"/>
      <c r="S344" s="4"/>
    </row>
    <row r="345" spans="5:23" x14ac:dyDescent="0.3">
      <c r="E345" t="s">
        <v>1427</v>
      </c>
      <c r="F345" t="s">
        <v>10</v>
      </c>
      <c r="G345" s="4">
        <v>44467</v>
      </c>
      <c r="H345" s="4">
        <v>44481</v>
      </c>
      <c r="J345" t="s">
        <v>1281</v>
      </c>
      <c r="M345" t="s">
        <v>1271</v>
      </c>
      <c r="N345" t="s">
        <v>2064</v>
      </c>
      <c r="R345" s="4"/>
      <c r="S345" s="4"/>
    </row>
    <row r="346" spans="5:23" x14ac:dyDescent="0.3">
      <c r="E346" t="s">
        <v>1428</v>
      </c>
      <c r="F346" t="s">
        <v>10</v>
      </c>
      <c r="G346" s="4">
        <v>44467</v>
      </c>
      <c r="H346" s="4">
        <v>44481</v>
      </c>
      <c r="J346" t="s">
        <v>1281</v>
      </c>
      <c r="M346" t="s">
        <v>336</v>
      </c>
      <c r="N346" t="s">
        <v>2064</v>
      </c>
      <c r="R346" s="4"/>
      <c r="S346" s="4"/>
    </row>
    <row r="347" spans="5:23" x14ac:dyDescent="0.3">
      <c r="E347" t="s">
        <v>1297</v>
      </c>
      <c r="F347" t="s">
        <v>4</v>
      </c>
      <c r="G347" s="4">
        <v>44470</v>
      </c>
      <c r="H347" s="4">
        <v>44484</v>
      </c>
      <c r="J347" t="s">
        <v>1281</v>
      </c>
      <c r="M347" t="s">
        <v>442</v>
      </c>
      <c r="N347" t="s">
        <v>2064</v>
      </c>
      <c r="R347" s="4"/>
      <c r="S347" s="4"/>
      <c r="W347" s="4"/>
    </row>
    <row r="348" spans="5:23" x14ac:dyDescent="0.3">
      <c r="E348" t="s">
        <v>1379</v>
      </c>
      <c r="F348" t="s">
        <v>10</v>
      </c>
      <c r="G348" s="4">
        <v>44470</v>
      </c>
      <c r="H348" s="4">
        <v>44484</v>
      </c>
      <c r="J348" t="s">
        <v>1281</v>
      </c>
      <c r="K348" t="s">
        <v>25</v>
      </c>
      <c r="L348" s="4">
        <v>44472</v>
      </c>
      <c r="M348" t="s">
        <v>1256</v>
      </c>
      <c r="N348" t="s">
        <v>2064</v>
      </c>
      <c r="R348" s="4"/>
      <c r="S348" s="4"/>
    </row>
    <row r="349" spans="5:23" x14ac:dyDescent="0.3">
      <c r="E349" t="s">
        <v>1523</v>
      </c>
      <c r="F349" t="s">
        <v>16</v>
      </c>
      <c r="G349" s="4">
        <v>44470</v>
      </c>
      <c r="H349" s="4">
        <v>44484</v>
      </c>
      <c r="J349" t="s">
        <v>1281</v>
      </c>
      <c r="M349" t="s">
        <v>434</v>
      </c>
      <c r="N349" t="s">
        <v>2064</v>
      </c>
      <c r="R349" s="4"/>
      <c r="S349" s="4"/>
    </row>
    <row r="350" spans="5:23" x14ac:dyDescent="0.3">
      <c r="E350" t="s">
        <v>1524</v>
      </c>
      <c r="F350" t="s">
        <v>16</v>
      </c>
      <c r="G350" s="4">
        <v>44470</v>
      </c>
      <c r="H350" s="4">
        <v>44484</v>
      </c>
      <c r="J350" t="s">
        <v>1281</v>
      </c>
      <c r="M350" t="s">
        <v>437</v>
      </c>
      <c r="N350" t="s">
        <v>2064</v>
      </c>
      <c r="R350" s="4"/>
      <c r="S350" s="4"/>
    </row>
    <row r="351" spans="5:23" x14ac:dyDescent="0.3">
      <c r="E351" t="s">
        <v>1525</v>
      </c>
      <c r="F351" t="s">
        <v>31</v>
      </c>
      <c r="G351" s="4">
        <v>44470</v>
      </c>
      <c r="H351" s="4">
        <v>44484</v>
      </c>
      <c r="J351" t="s">
        <v>1281</v>
      </c>
      <c r="M351" t="s">
        <v>1267</v>
      </c>
      <c r="N351" t="s">
        <v>2064</v>
      </c>
      <c r="R351" s="4"/>
      <c r="S351" s="4"/>
    </row>
    <row r="352" spans="5:23" x14ac:dyDescent="0.3">
      <c r="E352" t="s">
        <v>1526</v>
      </c>
      <c r="F352" t="s">
        <v>22</v>
      </c>
      <c r="G352" s="4">
        <v>44470</v>
      </c>
      <c r="H352" s="4">
        <v>44484</v>
      </c>
      <c r="J352" t="s">
        <v>1281</v>
      </c>
      <c r="M352" t="s">
        <v>746</v>
      </c>
      <c r="N352" t="s">
        <v>2064</v>
      </c>
      <c r="R352" s="4"/>
      <c r="S352" s="4"/>
    </row>
    <row r="353" spans="5:19" x14ac:dyDescent="0.3">
      <c r="E353" t="s">
        <v>1527</v>
      </c>
      <c r="F353" t="s">
        <v>22</v>
      </c>
      <c r="G353" s="4">
        <v>44470</v>
      </c>
      <c r="H353" s="4">
        <v>44484</v>
      </c>
      <c r="J353" t="s">
        <v>1281</v>
      </c>
      <c r="M353" t="s">
        <v>750</v>
      </c>
      <c r="N353" t="s">
        <v>2064</v>
      </c>
      <c r="R353" s="4"/>
      <c r="S353" s="4"/>
    </row>
    <row r="354" spans="5:19" x14ac:dyDescent="0.3">
      <c r="E354" t="s">
        <v>1528</v>
      </c>
      <c r="F354" t="s">
        <v>19</v>
      </c>
      <c r="G354" s="4">
        <v>44470</v>
      </c>
      <c r="H354" s="4">
        <v>44484</v>
      </c>
      <c r="J354" t="s">
        <v>1281</v>
      </c>
      <c r="M354" t="s">
        <v>711</v>
      </c>
      <c r="N354" t="s">
        <v>2064</v>
      </c>
      <c r="R354" s="4"/>
      <c r="S354" s="4"/>
    </row>
    <row r="355" spans="5:19" x14ac:dyDescent="0.3">
      <c r="E355" t="s">
        <v>1529</v>
      </c>
      <c r="F355" t="s">
        <v>19</v>
      </c>
      <c r="G355" s="4">
        <v>44470</v>
      </c>
      <c r="H355" s="4">
        <v>44484</v>
      </c>
      <c r="J355" t="s">
        <v>1281</v>
      </c>
      <c r="M355" t="s">
        <v>717</v>
      </c>
      <c r="N355" t="s">
        <v>2064</v>
      </c>
      <c r="R355" s="4"/>
      <c r="S355" s="4"/>
    </row>
    <row r="356" spans="5:19" x14ac:dyDescent="0.3">
      <c r="E356" t="s">
        <v>1530</v>
      </c>
      <c r="F356" t="s">
        <v>4</v>
      </c>
      <c r="G356" s="4">
        <v>44471</v>
      </c>
      <c r="H356" s="4">
        <v>44485</v>
      </c>
      <c r="J356" t="s">
        <v>1281</v>
      </c>
      <c r="M356" t="s">
        <v>585</v>
      </c>
      <c r="N356" t="s">
        <v>2064</v>
      </c>
      <c r="R356" s="4"/>
      <c r="S356" s="4"/>
    </row>
    <row r="357" spans="5:19" x14ac:dyDescent="0.3">
      <c r="E357" t="s">
        <v>1427</v>
      </c>
      <c r="F357" t="s">
        <v>13</v>
      </c>
      <c r="G357" s="4">
        <v>44471</v>
      </c>
      <c r="H357" s="4">
        <v>44485</v>
      </c>
      <c r="J357" t="s">
        <v>1281</v>
      </c>
      <c r="M357" t="s">
        <v>1271</v>
      </c>
      <c r="N357" t="s">
        <v>2064</v>
      </c>
      <c r="R357" s="4"/>
      <c r="S357" s="4"/>
    </row>
    <row r="358" spans="5:19" x14ac:dyDescent="0.3">
      <c r="E358" t="s">
        <v>1531</v>
      </c>
      <c r="F358" t="s">
        <v>13</v>
      </c>
      <c r="G358" s="4">
        <v>44471</v>
      </c>
      <c r="H358" s="4">
        <v>44485</v>
      </c>
      <c r="J358" t="s">
        <v>1281</v>
      </c>
      <c r="M358" t="s">
        <v>336</v>
      </c>
      <c r="N358" t="s">
        <v>2064</v>
      </c>
      <c r="R358" s="4"/>
      <c r="S358" s="4"/>
    </row>
    <row r="359" spans="5:19" x14ac:dyDescent="0.3">
      <c r="E359" t="s">
        <v>1532</v>
      </c>
      <c r="F359" t="s">
        <v>13</v>
      </c>
      <c r="G359" s="4">
        <v>44471</v>
      </c>
      <c r="H359" s="4">
        <v>44485</v>
      </c>
      <c r="J359" t="s">
        <v>1281</v>
      </c>
      <c r="M359" t="s">
        <v>312</v>
      </c>
      <c r="N359" t="s">
        <v>2064</v>
      </c>
      <c r="R359" s="4"/>
      <c r="S359" s="4"/>
    </row>
    <row r="360" spans="5:19" x14ac:dyDescent="0.3">
      <c r="E360" t="s">
        <v>1533</v>
      </c>
      <c r="F360" t="s">
        <v>28</v>
      </c>
      <c r="G360" s="4">
        <v>44471</v>
      </c>
      <c r="H360" s="4">
        <v>44485</v>
      </c>
      <c r="J360" t="s">
        <v>1281</v>
      </c>
      <c r="M360" t="s">
        <v>1151</v>
      </c>
      <c r="N360" t="s">
        <v>2064</v>
      </c>
      <c r="R360" s="4"/>
      <c r="S360" s="4"/>
    </row>
    <row r="361" spans="5:19" x14ac:dyDescent="0.3">
      <c r="E361" t="s">
        <v>1534</v>
      </c>
      <c r="F361" t="s">
        <v>28</v>
      </c>
      <c r="G361" s="4">
        <v>44471</v>
      </c>
      <c r="H361" s="4">
        <v>44485</v>
      </c>
      <c r="J361" t="s">
        <v>1281</v>
      </c>
      <c r="M361" t="s">
        <v>1153</v>
      </c>
      <c r="N361" t="s">
        <v>2064</v>
      </c>
      <c r="R361" s="4"/>
      <c r="S361" s="4"/>
    </row>
    <row r="362" spans="5:19" x14ac:dyDescent="0.3">
      <c r="E362" t="s">
        <v>1535</v>
      </c>
      <c r="F362" t="s">
        <v>22</v>
      </c>
      <c r="G362" s="4">
        <v>44471</v>
      </c>
      <c r="H362" s="4">
        <v>44485</v>
      </c>
      <c r="J362" t="s">
        <v>1281</v>
      </c>
      <c r="M362" t="s">
        <v>1001</v>
      </c>
      <c r="N362" t="s">
        <v>2064</v>
      </c>
      <c r="R362" s="4"/>
      <c r="S362" s="4"/>
    </row>
    <row r="363" spans="5:19" x14ac:dyDescent="0.3">
      <c r="E363" t="s">
        <v>1536</v>
      </c>
      <c r="F363" t="s">
        <v>22</v>
      </c>
      <c r="G363" s="4">
        <v>44471</v>
      </c>
      <c r="H363" s="4">
        <v>44485</v>
      </c>
      <c r="J363" t="s">
        <v>1281</v>
      </c>
      <c r="M363" t="s">
        <v>1004</v>
      </c>
      <c r="N363" t="s">
        <v>2064</v>
      </c>
      <c r="R363" s="4"/>
      <c r="S363" s="4"/>
    </row>
    <row r="364" spans="5:19" x14ac:dyDescent="0.3">
      <c r="E364" t="s">
        <v>1414</v>
      </c>
      <c r="F364" t="s">
        <v>31</v>
      </c>
      <c r="G364" s="4">
        <v>44472</v>
      </c>
      <c r="H364" s="4">
        <v>44486</v>
      </c>
      <c r="J364" t="s">
        <v>1281</v>
      </c>
      <c r="M364" t="s">
        <v>475</v>
      </c>
      <c r="N364" t="s">
        <v>2064</v>
      </c>
      <c r="R364" s="4"/>
      <c r="S364" s="4"/>
    </row>
  </sheetData>
  <phoneticPr fontId="1" type="noConversion"/>
  <conditionalFormatting sqref="A1:A2">
    <cfRule type="expression" dxfId="113" priority="1">
      <formula>$B1 &lt;&gt; 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18"/>
  <sheetViews>
    <sheetView zoomScale="115" zoomScaleNormal="115" workbookViewId="0">
      <selection activeCell="F1" sqref="F1"/>
    </sheetView>
  </sheetViews>
  <sheetFormatPr defaultRowHeight="16.5" x14ac:dyDescent="0.3"/>
  <sheetData>
    <row r="1" spans="1:18" x14ac:dyDescent="0.3">
      <c r="R1" t="s">
        <v>2110</v>
      </c>
    </row>
    <row r="2" spans="1:18" x14ac:dyDescent="0.3">
      <c r="R2" t="s">
        <v>2111</v>
      </c>
    </row>
    <row r="3" spans="1:18" x14ac:dyDescent="0.3">
      <c r="B3" s="77" t="s">
        <v>2118</v>
      </c>
      <c r="C3" s="78"/>
      <c r="D3" s="78"/>
      <c r="E3" s="79"/>
      <c r="G3" s="63"/>
      <c r="H3" s="64"/>
      <c r="I3" s="64"/>
      <c r="J3" s="64"/>
      <c r="K3" s="64"/>
      <c r="L3" s="64"/>
      <c r="M3" s="64"/>
      <c r="N3" s="64"/>
      <c r="O3" s="65"/>
      <c r="R3" t="s">
        <v>2112</v>
      </c>
    </row>
    <row r="4" spans="1:18" x14ac:dyDescent="0.3">
      <c r="B4" s="75" t="s">
        <v>36</v>
      </c>
      <c r="C4" s="76"/>
      <c r="D4" s="72"/>
      <c r="E4" s="73"/>
      <c r="G4" s="66"/>
      <c r="H4" s="67"/>
      <c r="I4" s="67"/>
      <c r="J4" s="67" t="s">
        <v>2117</v>
      </c>
      <c r="K4" s="67" t="s">
        <v>2115</v>
      </c>
      <c r="L4" s="67" t="s">
        <v>2116</v>
      </c>
      <c r="M4" s="67"/>
      <c r="N4" s="67"/>
      <c r="O4" s="68"/>
      <c r="R4" t="s">
        <v>2113</v>
      </c>
    </row>
    <row r="5" spans="1:18" x14ac:dyDescent="0.3">
      <c r="B5" s="75" t="s">
        <v>46</v>
      </c>
      <c r="C5" s="76"/>
      <c r="D5" s="74"/>
      <c r="E5" s="74"/>
      <c r="G5" s="66"/>
      <c r="H5" s="67"/>
      <c r="I5" s="67"/>
      <c r="J5" s="67"/>
      <c r="K5" s="67"/>
      <c r="L5" s="67"/>
      <c r="M5" s="67"/>
      <c r="N5" s="67"/>
      <c r="O5" s="68"/>
      <c r="R5" t="s">
        <v>2114</v>
      </c>
    </row>
    <row r="6" spans="1:18" x14ac:dyDescent="0.3">
      <c r="B6" s="75" t="s">
        <v>56</v>
      </c>
      <c r="C6" s="76"/>
      <c r="D6" s="74"/>
      <c r="E6" s="74"/>
      <c r="G6" s="66"/>
      <c r="H6" s="67"/>
      <c r="I6" s="67"/>
      <c r="J6" s="67"/>
      <c r="K6" s="67"/>
      <c r="L6" s="67"/>
      <c r="M6" s="67"/>
      <c r="N6" s="67"/>
      <c r="O6" s="68"/>
      <c r="R6" t="s">
        <v>2115</v>
      </c>
    </row>
    <row r="7" spans="1:18" x14ac:dyDescent="0.3">
      <c r="B7" s="75" t="s">
        <v>66</v>
      </c>
      <c r="C7" s="76"/>
      <c r="D7" s="74"/>
      <c r="E7" s="74"/>
      <c r="G7" s="66"/>
      <c r="H7" s="67"/>
      <c r="I7" s="67"/>
      <c r="J7" s="67"/>
      <c r="K7" s="67"/>
      <c r="L7" s="67"/>
      <c r="M7" s="67"/>
      <c r="N7" s="67"/>
      <c r="O7" s="68"/>
    </row>
    <row r="8" spans="1:18" x14ac:dyDescent="0.3">
      <c r="B8" s="75" t="s">
        <v>76</v>
      </c>
      <c r="C8" s="76"/>
      <c r="D8" s="74"/>
      <c r="E8" s="74"/>
      <c r="G8" s="66"/>
      <c r="H8" s="67"/>
      <c r="I8" s="67"/>
      <c r="J8" s="67"/>
      <c r="K8" s="67"/>
      <c r="L8" s="67"/>
      <c r="M8" s="67"/>
      <c r="N8" s="67"/>
      <c r="O8" s="68"/>
    </row>
    <row r="9" spans="1:18" x14ac:dyDescent="0.3">
      <c r="B9" s="75" t="s">
        <v>86</v>
      </c>
      <c r="C9" s="76"/>
      <c r="D9" s="74"/>
      <c r="E9" s="74"/>
      <c r="G9" s="66"/>
      <c r="H9" s="67"/>
      <c r="I9" s="67"/>
      <c r="J9" s="67"/>
      <c r="K9" s="67"/>
      <c r="L9" s="67"/>
      <c r="M9" s="67"/>
      <c r="N9" s="67"/>
      <c r="O9" s="68"/>
    </row>
    <row r="10" spans="1:18" x14ac:dyDescent="0.3">
      <c r="B10" s="75" t="s">
        <v>96</v>
      </c>
      <c r="C10" s="76"/>
      <c r="D10" s="74"/>
      <c r="E10" s="74"/>
      <c r="G10" s="66"/>
      <c r="H10" s="67"/>
      <c r="I10" s="67"/>
      <c r="J10" s="67"/>
      <c r="K10" s="67"/>
      <c r="L10" s="67"/>
      <c r="M10" s="67"/>
      <c r="N10" s="67"/>
      <c r="O10" s="68"/>
    </row>
    <row r="11" spans="1:18" x14ac:dyDescent="0.3">
      <c r="B11" s="75" t="s">
        <v>106</v>
      </c>
      <c r="C11" s="76"/>
      <c r="D11" s="74"/>
      <c r="E11" s="74"/>
      <c r="G11" s="66"/>
      <c r="H11" s="67"/>
      <c r="I11" s="67"/>
      <c r="J11" s="67"/>
      <c r="K11" s="67"/>
      <c r="L11" s="67"/>
      <c r="M11" s="67"/>
      <c r="N11" s="67"/>
      <c r="O11" s="68"/>
    </row>
    <row r="12" spans="1:18" x14ac:dyDescent="0.3">
      <c r="A12" s="48"/>
      <c r="B12" s="75" t="s">
        <v>116</v>
      </c>
      <c r="C12" s="76"/>
      <c r="D12" s="74"/>
      <c r="E12" s="74"/>
      <c r="G12" s="66"/>
      <c r="H12" s="67"/>
      <c r="I12" s="67"/>
      <c r="J12" s="67"/>
      <c r="K12" s="67"/>
      <c r="L12" s="67"/>
      <c r="M12" s="67"/>
      <c r="N12" s="67"/>
      <c r="O12" s="68"/>
    </row>
    <row r="13" spans="1:18" x14ac:dyDescent="0.3">
      <c r="A13" s="48"/>
      <c r="B13" s="75" t="s">
        <v>126</v>
      </c>
      <c r="C13" s="76"/>
      <c r="D13" s="74"/>
      <c r="E13" s="74"/>
      <c r="G13" s="66"/>
      <c r="H13" s="67"/>
      <c r="I13" s="67"/>
      <c r="J13" s="67"/>
      <c r="K13" s="67"/>
      <c r="L13" s="67"/>
      <c r="M13" s="67"/>
      <c r="N13" s="67"/>
      <c r="O13" s="68"/>
    </row>
    <row r="14" spans="1:18" x14ac:dyDescent="0.3">
      <c r="G14" s="66"/>
      <c r="H14" s="67"/>
      <c r="I14" s="67"/>
      <c r="J14" s="67"/>
      <c r="K14" s="67"/>
      <c r="L14" s="67"/>
      <c r="M14" s="67"/>
      <c r="N14" s="67"/>
      <c r="O14" s="68"/>
    </row>
    <row r="15" spans="1:18" x14ac:dyDescent="0.3">
      <c r="G15" s="66"/>
      <c r="H15" s="67"/>
      <c r="I15" s="67"/>
      <c r="J15" s="67"/>
      <c r="K15" s="67"/>
      <c r="L15" s="67"/>
      <c r="M15" s="67"/>
      <c r="N15" s="67"/>
      <c r="O15" s="68"/>
    </row>
    <row r="16" spans="1:18" x14ac:dyDescent="0.3">
      <c r="G16" s="66"/>
      <c r="H16" s="67"/>
      <c r="I16" s="67"/>
      <c r="J16" s="67"/>
      <c r="K16" s="67"/>
      <c r="L16" s="67"/>
      <c r="M16" s="67"/>
      <c r="N16" s="67"/>
      <c r="O16" s="68"/>
    </row>
    <row r="17" spans="7:15" x14ac:dyDescent="0.3">
      <c r="G17" s="66"/>
      <c r="H17" s="67"/>
      <c r="I17" s="67"/>
      <c r="J17" s="67"/>
      <c r="K17" s="67"/>
      <c r="L17" s="67"/>
      <c r="M17" s="67"/>
      <c r="N17" s="67"/>
      <c r="O17" s="68"/>
    </row>
    <row r="18" spans="7:15" x14ac:dyDescent="0.3">
      <c r="G18" s="69"/>
      <c r="H18" s="70"/>
      <c r="I18" s="70"/>
      <c r="J18" s="70"/>
      <c r="K18" s="70"/>
      <c r="L18" s="70"/>
      <c r="M18" s="70"/>
      <c r="N18" s="70"/>
      <c r="O18" s="71"/>
    </row>
  </sheetData>
  <mergeCells count="21">
    <mergeCell ref="D10:E10"/>
    <mergeCell ref="D11:E11"/>
    <mergeCell ref="D12:E12"/>
    <mergeCell ref="D13:E13"/>
    <mergeCell ref="B3:E3"/>
    <mergeCell ref="B4:C4"/>
    <mergeCell ref="D4:E4"/>
    <mergeCell ref="D5:E5"/>
    <mergeCell ref="D6:E6"/>
    <mergeCell ref="D7:E7"/>
    <mergeCell ref="D8:E8"/>
    <mergeCell ref="D9:E9"/>
    <mergeCell ref="B10:C10"/>
    <mergeCell ref="B11:C11"/>
    <mergeCell ref="B12:C12"/>
    <mergeCell ref="B13:C13"/>
    <mergeCell ref="B5:C5"/>
    <mergeCell ref="B6:C6"/>
    <mergeCell ref="B7:C7"/>
    <mergeCell ref="B8:C8"/>
    <mergeCell ref="B9:C9"/>
  </mergeCells>
  <phoneticPr fontId="1" type="noConversion"/>
  <dataValidations count="1">
    <dataValidation type="list" allowBlank="1" showInputMessage="1" showErrorMessage="1" sqref="K4">
      <formula1>R1:R6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53"/>
  <sheetViews>
    <sheetView zoomScale="85" zoomScaleNormal="85" workbookViewId="0">
      <selection activeCell="G17" sqref="G17"/>
    </sheetView>
  </sheetViews>
  <sheetFormatPr defaultRowHeight="16.5" x14ac:dyDescent="0.3"/>
  <cols>
    <col min="1" max="1" width="9" style="46"/>
    <col min="2" max="2" width="5.25" style="47" bestFit="1" customWidth="1"/>
    <col min="3" max="3" width="14.375" style="47" customWidth="1"/>
    <col min="4" max="4" width="23.75" style="47" customWidth="1"/>
    <col min="5" max="5" width="18.75" style="47" customWidth="1"/>
    <col min="6" max="6" width="12.5" style="50" customWidth="1"/>
    <col min="7" max="7" width="11.875" style="50" customWidth="1"/>
    <col min="8" max="8" width="12.5" style="47" customWidth="1"/>
    <col min="9" max="9" width="12.375" style="47" customWidth="1"/>
    <col min="10" max="16384" width="9" style="46"/>
  </cols>
  <sheetData>
    <row r="1" spans="1:13" x14ac:dyDescent="0.3">
      <c r="A1" t="s">
        <v>2068</v>
      </c>
      <c r="B1" t="s">
        <v>2079</v>
      </c>
      <c r="C1" s="4" t="s">
        <v>2078</v>
      </c>
      <c r="E1" s="47" t="s">
        <v>2085</v>
      </c>
      <c r="G1" s="50" t="s">
        <v>2087</v>
      </c>
      <c r="H1" s="47" t="s">
        <v>2078</v>
      </c>
    </row>
    <row r="2" spans="1:13" x14ac:dyDescent="0.3">
      <c r="A2" t="s">
        <v>2076</v>
      </c>
      <c r="B2" s="49" t="s">
        <v>2080</v>
      </c>
      <c r="C2" s="51" t="s">
        <v>1736</v>
      </c>
      <c r="E2" s="47" t="s">
        <v>2086</v>
      </c>
      <c r="G2" s="50" t="s">
        <v>2086</v>
      </c>
      <c r="H2" s="56" t="s">
        <v>2080</v>
      </c>
    </row>
    <row r="12" spans="1:13" x14ac:dyDescent="0.3">
      <c r="K12" s="52" t="s">
        <v>2081</v>
      </c>
      <c r="L12" s="52" t="s">
        <v>2083</v>
      </c>
      <c r="M12" s="52" t="s">
        <v>2084</v>
      </c>
    </row>
    <row r="14" spans="1:13" ht="41.25" customHeight="1" x14ac:dyDescent="0.3">
      <c r="F14" s="61" t="s">
        <v>2108</v>
      </c>
      <c r="G14" s="62" t="s">
        <v>2109</v>
      </c>
      <c r="H14" s="61" t="s">
        <v>2108</v>
      </c>
    </row>
    <row r="16" spans="1:13" ht="24" customHeight="1" x14ac:dyDescent="0.3">
      <c r="B16" s="47" t="s">
        <v>2069</v>
      </c>
      <c r="C16" s="47" t="s">
        <v>2070</v>
      </c>
      <c r="D16" s="47" t="s">
        <v>2071</v>
      </c>
      <c r="E16" s="47" t="s">
        <v>2072</v>
      </c>
      <c r="F16" s="50" t="s">
        <v>2073</v>
      </c>
      <c r="G16" s="50" t="s">
        <v>2088</v>
      </c>
      <c r="H16" s="47" t="s">
        <v>2074</v>
      </c>
      <c r="I16" s="47" t="s">
        <v>2075</v>
      </c>
    </row>
    <row r="17" spans="2:9" ht="42" customHeight="1" x14ac:dyDescent="0.3">
      <c r="B17" s="47">
        <v>1</v>
      </c>
      <c r="C17" s="3" t="s">
        <v>1282</v>
      </c>
      <c r="D17" s="47" t="s">
        <v>1206</v>
      </c>
      <c r="E17" s="47" t="s">
        <v>1019</v>
      </c>
      <c r="G17" s="55" t="s">
        <v>2089</v>
      </c>
      <c r="H17" s="54" t="s">
        <v>2090</v>
      </c>
      <c r="I17" s="53" t="s">
        <v>2082</v>
      </c>
    </row>
    <row r="18" spans="2:9" ht="42" customHeight="1" x14ac:dyDescent="0.3">
      <c r="B18" s="47">
        <v>2</v>
      </c>
      <c r="C18" s="47" t="s">
        <v>1292</v>
      </c>
      <c r="D18" s="47" t="s">
        <v>1053</v>
      </c>
      <c r="E18" s="47" t="s">
        <v>229</v>
      </c>
      <c r="G18" s="55" t="s">
        <v>2089</v>
      </c>
      <c r="H18" s="54" t="s">
        <v>2091</v>
      </c>
      <c r="I18" s="53" t="s">
        <v>2082</v>
      </c>
    </row>
    <row r="19" spans="2:9" ht="42" customHeight="1" x14ac:dyDescent="0.3">
      <c r="B19" s="47">
        <v>3</v>
      </c>
      <c r="C19" s="47" t="s">
        <v>1294</v>
      </c>
      <c r="D19" s="47" t="s">
        <v>1055</v>
      </c>
      <c r="E19" s="47" t="s">
        <v>229</v>
      </c>
      <c r="G19" s="55" t="s">
        <v>2089</v>
      </c>
      <c r="H19" s="54" t="s">
        <v>2091</v>
      </c>
      <c r="I19" s="53" t="s">
        <v>2082</v>
      </c>
    </row>
    <row r="20" spans="2:9" ht="42" customHeight="1" x14ac:dyDescent="0.3">
      <c r="B20" s="47">
        <v>4</v>
      </c>
      <c r="C20" s="47" t="s">
        <v>1295</v>
      </c>
      <c r="D20" s="47" t="s">
        <v>1061</v>
      </c>
      <c r="E20" s="47" t="s">
        <v>229</v>
      </c>
      <c r="G20" s="55" t="s">
        <v>2089</v>
      </c>
      <c r="H20" s="54" t="s">
        <v>2091</v>
      </c>
      <c r="I20" s="53" t="s">
        <v>2082</v>
      </c>
    </row>
    <row r="21" spans="2:9" ht="42" customHeight="1" x14ac:dyDescent="0.3">
      <c r="B21" s="47">
        <v>5</v>
      </c>
      <c r="C21" s="47" t="s">
        <v>1299</v>
      </c>
      <c r="D21" s="47" t="s">
        <v>1059</v>
      </c>
      <c r="E21" s="47" t="s">
        <v>229</v>
      </c>
      <c r="G21" s="55" t="s">
        <v>2089</v>
      </c>
      <c r="H21" s="54" t="s">
        <v>2092</v>
      </c>
      <c r="I21" s="53" t="s">
        <v>2082</v>
      </c>
    </row>
    <row r="22" spans="2:9" ht="42" customHeight="1" x14ac:dyDescent="0.3">
      <c r="B22" s="47">
        <v>6</v>
      </c>
      <c r="C22" s="47" t="s">
        <v>1300</v>
      </c>
      <c r="D22" s="47" t="s">
        <v>1057</v>
      </c>
      <c r="E22" s="47" t="s">
        <v>229</v>
      </c>
      <c r="G22" s="55" t="s">
        <v>2089</v>
      </c>
      <c r="H22" s="54" t="s">
        <v>2092</v>
      </c>
      <c r="I22" s="53" t="s">
        <v>2082</v>
      </c>
    </row>
    <row r="23" spans="2:9" ht="42" customHeight="1" x14ac:dyDescent="0.3">
      <c r="B23" s="47">
        <v>7</v>
      </c>
      <c r="C23" s="47" t="s">
        <v>1298</v>
      </c>
      <c r="D23" s="47" t="s">
        <v>909</v>
      </c>
      <c r="E23" s="47" t="s">
        <v>409</v>
      </c>
      <c r="G23" s="55" t="s">
        <v>2089</v>
      </c>
      <c r="H23" s="54" t="s">
        <v>2093</v>
      </c>
      <c r="I23" s="53" t="s">
        <v>2082</v>
      </c>
    </row>
    <row r="24" spans="2:9" ht="42" customHeight="1" x14ac:dyDescent="0.3">
      <c r="B24" s="47">
        <v>8</v>
      </c>
      <c r="C24" s="47" t="s">
        <v>1296</v>
      </c>
      <c r="D24" s="47" t="s">
        <v>529</v>
      </c>
      <c r="E24" s="47" t="s">
        <v>498</v>
      </c>
      <c r="G24" s="55" t="s">
        <v>2089</v>
      </c>
      <c r="H24" s="54" t="s">
        <v>2094</v>
      </c>
      <c r="I24" s="53" t="s">
        <v>2082</v>
      </c>
    </row>
    <row r="25" spans="2:9" ht="42" customHeight="1" x14ac:dyDescent="0.3">
      <c r="B25" s="47">
        <v>9</v>
      </c>
      <c r="C25" s="47" t="s">
        <v>1331</v>
      </c>
      <c r="D25" s="47" t="s">
        <v>1146</v>
      </c>
      <c r="E25" s="57" t="s">
        <v>689</v>
      </c>
      <c r="G25" s="55" t="s">
        <v>2089</v>
      </c>
      <c r="H25" s="54" t="s">
        <v>2095</v>
      </c>
      <c r="I25" s="53" t="s">
        <v>2082</v>
      </c>
    </row>
    <row r="26" spans="2:9" ht="42" customHeight="1" x14ac:dyDescent="0.3">
      <c r="B26" s="47">
        <v>10</v>
      </c>
      <c r="C26" s="59" t="s">
        <v>1332</v>
      </c>
      <c r="D26" s="58" t="s">
        <v>1195</v>
      </c>
      <c r="E26" s="60" t="s">
        <v>229</v>
      </c>
      <c r="G26" s="55" t="s">
        <v>2089</v>
      </c>
      <c r="H26" s="54" t="s">
        <v>2095</v>
      </c>
      <c r="I26" s="53" t="s">
        <v>2082</v>
      </c>
    </row>
    <row r="27" spans="2:9" ht="33" x14ac:dyDescent="0.3">
      <c r="B27" s="47">
        <v>11</v>
      </c>
      <c r="C27" s="47" t="s">
        <v>1333</v>
      </c>
      <c r="D27" s="47" t="s">
        <v>1197</v>
      </c>
      <c r="E27" s="47" t="s">
        <v>229</v>
      </c>
      <c r="G27" s="55" t="s">
        <v>2089</v>
      </c>
      <c r="H27" s="54" t="s">
        <v>2095</v>
      </c>
      <c r="I27" s="53" t="s">
        <v>2082</v>
      </c>
    </row>
    <row r="28" spans="2:9" ht="33" x14ac:dyDescent="0.3">
      <c r="B28" s="47">
        <v>12</v>
      </c>
      <c r="C28" s="47" t="s">
        <v>1284</v>
      </c>
      <c r="D28" s="47" t="s">
        <v>143</v>
      </c>
      <c r="E28" s="47" t="s">
        <v>144</v>
      </c>
      <c r="G28" s="55" t="s">
        <v>2089</v>
      </c>
      <c r="H28" s="54" t="s">
        <v>2096</v>
      </c>
      <c r="I28" s="53" t="s">
        <v>2082</v>
      </c>
    </row>
    <row r="29" spans="2:9" ht="33" x14ac:dyDescent="0.3">
      <c r="B29" s="47">
        <v>13</v>
      </c>
      <c r="C29" s="47" t="s">
        <v>1287</v>
      </c>
      <c r="D29" s="47" t="s">
        <v>163</v>
      </c>
      <c r="E29" s="47" t="s">
        <v>164</v>
      </c>
      <c r="G29" s="55" t="s">
        <v>2089</v>
      </c>
      <c r="H29" s="54" t="s">
        <v>2096</v>
      </c>
      <c r="I29" s="53" t="s">
        <v>2082</v>
      </c>
    </row>
    <row r="30" spans="2:9" ht="33" x14ac:dyDescent="0.3">
      <c r="B30" s="47">
        <v>14</v>
      </c>
      <c r="C30" s="47" t="s">
        <v>1342</v>
      </c>
      <c r="D30" s="47" t="s">
        <v>171</v>
      </c>
      <c r="E30" s="47" t="s">
        <v>172</v>
      </c>
      <c r="G30" s="55" t="s">
        <v>2089</v>
      </c>
      <c r="H30" s="54" t="s">
        <v>2097</v>
      </c>
      <c r="I30" s="53" t="s">
        <v>2082</v>
      </c>
    </row>
    <row r="31" spans="2:9" ht="33" x14ac:dyDescent="0.3">
      <c r="B31" s="47">
        <v>15</v>
      </c>
      <c r="C31" s="47" t="s">
        <v>1343</v>
      </c>
      <c r="D31" s="47" t="s">
        <v>175</v>
      </c>
      <c r="E31" s="47" t="s">
        <v>176</v>
      </c>
      <c r="G31" s="55" t="s">
        <v>2089</v>
      </c>
      <c r="H31" s="54" t="s">
        <v>2097</v>
      </c>
      <c r="I31" s="53" t="s">
        <v>2082</v>
      </c>
    </row>
    <row r="32" spans="2:9" ht="33" x14ac:dyDescent="0.3">
      <c r="B32" s="47">
        <v>16</v>
      </c>
      <c r="C32" s="47" t="s">
        <v>1350</v>
      </c>
      <c r="D32" s="47" t="s">
        <v>179</v>
      </c>
      <c r="E32" s="47" t="s">
        <v>180</v>
      </c>
      <c r="G32" s="55" t="s">
        <v>2089</v>
      </c>
      <c r="H32" s="54" t="s">
        <v>2098</v>
      </c>
      <c r="I32" s="53" t="s">
        <v>2082</v>
      </c>
    </row>
    <row r="33" spans="2:9" ht="33" x14ac:dyDescent="0.3">
      <c r="B33" s="47">
        <v>17</v>
      </c>
      <c r="C33" s="47" t="s">
        <v>1351</v>
      </c>
      <c r="D33" s="47" t="s">
        <v>183</v>
      </c>
      <c r="E33" s="47" t="s">
        <v>184</v>
      </c>
      <c r="G33" s="55" t="s">
        <v>2089</v>
      </c>
      <c r="H33" s="54" t="s">
        <v>2098</v>
      </c>
      <c r="I33" s="53" t="s">
        <v>2082</v>
      </c>
    </row>
    <row r="34" spans="2:9" ht="33" x14ac:dyDescent="0.3">
      <c r="B34" s="47">
        <v>18</v>
      </c>
      <c r="C34" s="47" t="s">
        <v>1352</v>
      </c>
      <c r="D34" s="47" t="s">
        <v>187</v>
      </c>
      <c r="E34" s="47" t="s">
        <v>188</v>
      </c>
      <c r="G34" s="55" t="s">
        <v>2089</v>
      </c>
      <c r="H34" s="54" t="s">
        <v>2098</v>
      </c>
      <c r="I34" s="53" t="s">
        <v>2082</v>
      </c>
    </row>
    <row r="35" spans="2:9" ht="33" x14ac:dyDescent="0.3">
      <c r="B35" s="47">
        <v>19</v>
      </c>
      <c r="C35" s="47" t="s">
        <v>1353</v>
      </c>
      <c r="D35" s="47" t="s">
        <v>191</v>
      </c>
      <c r="E35" s="47" t="s">
        <v>192</v>
      </c>
      <c r="G35" s="55" t="s">
        <v>2089</v>
      </c>
      <c r="H35" s="54" t="s">
        <v>2098</v>
      </c>
      <c r="I35" s="53" t="s">
        <v>2082</v>
      </c>
    </row>
    <row r="36" spans="2:9" ht="33" x14ac:dyDescent="0.3">
      <c r="B36" s="47">
        <v>20</v>
      </c>
      <c r="C36" s="47" t="s">
        <v>1354</v>
      </c>
      <c r="D36" s="47" t="s">
        <v>195</v>
      </c>
      <c r="E36" s="47" t="s">
        <v>184</v>
      </c>
      <c r="G36" s="55" t="s">
        <v>2089</v>
      </c>
      <c r="H36" s="54" t="s">
        <v>2098</v>
      </c>
      <c r="I36" s="53" t="s">
        <v>2082</v>
      </c>
    </row>
    <row r="37" spans="2:9" ht="33" x14ac:dyDescent="0.3">
      <c r="B37" s="47">
        <v>21</v>
      </c>
      <c r="C37" s="47" t="s">
        <v>1286</v>
      </c>
      <c r="D37" s="47" t="s">
        <v>1021</v>
      </c>
      <c r="E37" s="47" t="s">
        <v>661</v>
      </c>
      <c r="G37" s="55" t="s">
        <v>2089</v>
      </c>
      <c r="H37" s="54" t="s">
        <v>2099</v>
      </c>
      <c r="I37" s="53" t="s">
        <v>2082</v>
      </c>
    </row>
    <row r="38" spans="2:9" ht="33" x14ac:dyDescent="0.3">
      <c r="B38" s="47">
        <v>22</v>
      </c>
      <c r="C38" s="47" t="s">
        <v>1285</v>
      </c>
      <c r="D38" s="47" t="s">
        <v>151</v>
      </c>
      <c r="E38" s="47" t="s">
        <v>152</v>
      </c>
      <c r="G38" s="55" t="s">
        <v>2089</v>
      </c>
      <c r="H38" s="54" t="s">
        <v>2100</v>
      </c>
      <c r="I38" s="53" t="s">
        <v>2082</v>
      </c>
    </row>
    <row r="39" spans="2:9" ht="33" x14ac:dyDescent="0.3">
      <c r="B39" s="47">
        <v>23</v>
      </c>
      <c r="C39" s="47" t="s">
        <v>1365</v>
      </c>
      <c r="D39" s="47" t="s">
        <v>205</v>
      </c>
      <c r="E39" s="47" t="s">
        <v>206</v>
      </c>
      <c r="G39" s="55" t="s">
        <v>2089</v>
      </c>
      <c r="H39" s="54" t="s">
        <v>2101</v>
      </c>
      <c r="I39" s="53" t="s">
        <v>2082</v>
      </c>
    </row>
    <row r="40" spans="2:9" ht="33" x14ac:dyDescent="0.3">
      <c r="B40" s="47">
        <v>24</v>
      </c>
      <c r="C40" s="47" t="s">
        <v>1366</v>
      </c>
      <c r="D40" s="47" t="s">
        <v>212</v>
      </c>
      <c r="E40" s="47" t="s">
        <v>213</v>
      </c>
      <c r="G40" s="55" t="s">
        <v>2089</v>
      </c>
      <c r="H40" s="54" t="s">
        <v>2101</v>
      </c>
      <c r="I40" s="53" t="s">
        <v>2082</v>
      </c>
    </row>
    <row r="41" spans="2:9" ht="33" x14ac:dyDescent="0.3">
      <c r="B41" s="47">
        <v>25</v>
      </c>
      <c r="C41" s="47" t="s">
        <v>1367</v>
      </c>
      <c r="D41" s="47" t="s">
        <v>216</v>
      </c>
      <c r="E41" s="47" t="s">
        <v>217</v>
      </c>
      <c r="G41" s="55" t="s">
        <v>2089</v>
      </c>
      <c r="H41" s="54" t="s">
        <v>2101</v>
      </c>
      <c r="I41" s="53" t="s">
        <v>2082</v>
      </c>
    </row>
    <row r="42" spans="2:9" ht="33" x14ac:dyDescent="0.3">
      <c r="B42" s="47">
        <v>26</v>
      </c>
      <c r="C42" s="47" t="s">
        <v>1380</v>
      </c>
      <c r="D42" s="47" t="s">
        <v>234</v>
      </c>
      <c r="E42" s="47" t="s">
        <v>235</v>
      </c>
      <c r="G42" s="55" t="s">
        <v>2089</v>
      </c>
      <c r="H42" s="54" t="s">
        <v>2101</v>
      </c>
      <c r="I42" s="53" t="s">
        <v>2082</v>
      </c>
    </row>
    <row r="43" spans="2:9" ht="33" x14ac:dyDescent="0.3">
      <c r="B43" s="47">
        <v>27</v>
      </c>
      <c r="C43" s="47" t="s">
        <v>1381</v>
      </c>
      <c r="D43" s="47" t="s">
        <v>238</v>
      </c>
      <c r="E43" s="47" t="s">
        <v>235</v>
      </c>
      <c r="G43" s="55" t="s">
        <v>2089</v>
      </c>
      <c r="H43" s="54" t="s">
        <v>2101</v>
      </c>
      <c r="I43" s="53" t="s">
        <v>2082</v>
      </c>
    </row>
    <row r="44" spans="2:9" ht="33" x14ac:dyDescent="0.3">
      <c r="B44" s="47">
        <v>28</v>
      </c>
      <c r="C44" s="47" t="s">
        <v>1297</v>
      </c>
      <c r="D44" s="47" t="s">
        <v>442</v>
      </c>
      <c r="E44" s="47" t="s">
        <v>409</v>
      </c>
      <c r="G44" s="55" t="s">
        <v>2089</v>
      </c>
      <c r="H44" s="54" t="s">
        <v>2102</v>
      </c>
      <c r="I44" s="53" t="s">
        <v>2082</v>
      </c>
    </row>
    <row r="45" spans="2:9" ht="33" x14ac:dyDescent="0.3">
      <c r="B45" s="47">
        <v>29</v>
      </c>
      <c r="C45" s="47" t="s">
        <v>1283</v>
      </c>
      <c r="D45" s="47" t="s">
        <v>147</v>
      </c>
      <c r="E45" s="47" t="s">
        <v>148</v>
      </c>
      <c r="G45" s="55" t="s">
        <v>2089</v>
      </c>
      <c r="H45" s="54" t="s">
        <v>2103</v>
      </c>
      <c r="I45" s="53" t="s">
        <v>2082</v>
      </c>
    </row>
    <row r="46" spans="2:9" ht="33" x14ac:dyDescent="0.3">
      <c r="B46" s="47">
        <v>30</v>
      </c>
      <c r="C46" s="47" t="s">
        <v>1417</v>
      </c>
      <c r="D46" s="47" t="s">
        <v>263</v>
      </c>
      <c r="E46" s="47" t="s">
        <v>264</v>
      </c>
      <c r="G46" s="55" t="s">
        <v>2089</v>
      </c>
      <c r="H46" s="54" t="s">
        <v>2104</v>
      </c>
      <c r="I46" s="53" t="s">
        <v>2082</v>
      </c>
    </row>
    <row r="47" spans="2:9" ht="33" x14ac:dyDescent="0.3">
      <c r="B47" s="47">
        <v>31</v>
      </c>
      <c r="C47" s="47" t="s">
        <v>1418</v>
      </c>
      <c r="D47" s="47" t="s">
        <v>266</v>
      </c>
      <c r="E47" s="47" t="s">
        <v>267</v>
      </c>
      <c r="G47" s="55" t="s">
        <v>2089</v>
      </c>
      <c r="H47" s="54" t="s">
        <v>2104</v>
      </c>
      <c r="I47" s="53" t="s">
        <v>2082</v>
      </c>
    </row>
    <row r="48" spans="2:9" ht="33" x14ac:dyDescent="0.3">
      <c r="B48" s="47">
        <v>32</v>
      </c>
      <c r="C48" s="47" t="s">
        <v>1425</v>
      </c>
      <c r="D48" s="47" t="s">
        <v>274</v>
      </c>
      <c r="E48" s="47" t="s">
        <v>275</v>
      </c>
      <c r="G48" s="55" t="s">
        <v>2089</v>
      </c>
      <c r="H48" s="54" t="s">
        <v>2105</v>
      </c>
      <c r="I48" s="53" t="s">
        <v>2082</v>
      </c>
    </row>
    <row r="49" spans="2:9" ht="33" x14ac:dyDescent="0.3">
      <c r="B49" s="47">
        <v>33</v>
      </c>
      <c r="C49" s="47" t="s">
        <v>1426</v>
      </c>
      <c r="D49" s="47" t="s">
        <v>283</v>
      </c>
      <c r="E49" s="47" t="s">
        <v>284</v>
      </c>
      <c r="G49" s="55" t="s">
        <v>2089</v>
      </c>
      <c r="H49" s="54" t="s">
        <v>2105</v>
      </c>
      <c r="I49" s="53" t="s">
        <v>2082</v>
      </c>
    </row>
    <row r="50" spans="2:9" ht="33" x14ac:dyDescent="0.3">
      <c r="B50" s="47">
        <v>34</v>
      </c>
      <c r="C50" s="47" t="s">
        <v>1436</v>
      </c>
      <c r="D50" s="47" t="s">
        <v>287</v>
      </c>
      <c r="E50" s="47" t="s">
        <v>288</v>
      </c>
      <c r="G50" s="55" t="s">
        <v>2089</v>
      </c>
      <c r="H50" s="54" t="s">
        <v>2105</v>
      </c>
      <c r="I50" s="53" t="s">
        <v>2082</v>
      </c>
    </row>
    <row r="51" spans="2:9" ht="33" x14ac:dyDescent="0.3">
      <c r="B51" s="47">
        <v>35</v>
      </c>
      <c r="C51" s="47" t="s">
        <v>1437</v>
      </c>
      <c r="D51" s="47" t="s">
        <v>290</v>
      </c>
      <c r="E51" s="47" t="s">
        <v>217</v>
      </c>
      <c r="G51" s="55" t="s">
        <v>2089</v>
      </c>
      <c r="H51" s="54" t="s">
        <v>2105</v>
      </c>
      <c r="I51" s="53" t="s">
        <v>2082</v>
      </c>
    </row>
    <row r="52" spans="2:9" ht="33" x14ac:dyDescent="0.3">
      <c r="B52" s="47">
        <v>36</v>
      </c>
      <c r="C52" s="47" t="s">
        <v>1286</v>
      </c>
      <c r="D52" s="47" t="s">
        <v>1021</v>
      </c>
      <c r="E52" s="47" t="s">
        <v>661</v>
      </c>
      <c r="G52" s="55" t="s">
        <v>2089</v>
      </c>
      <c r="H52" s="54" t="s">
        <v>2106</v>
      </c>
      <c r="I52" s="53" t="s">
        <v>2082</v>
      </c>
    </row>
    <row r="53" spans="2:9" ht="33" x14ac:dyDescent="0.3">
      <c r="B53" s="47">
        <v>37</v>
      </c>
      <c r="C53" s="47" t="s">
        <v>1298</v>
      </c>
      <c r="D53" s="47" t="s">
        <v>909</v>
      </c>
      <c r="E53" s="47" t="s">
        <v>409</v>
      </c>
      <c r="G53" s="55" t="s">
        <v>2089</v>
      </c>
      <c r="H53" s="54" t="s">
        <v>2107</v>
      </c>
      <c r="I53" s="53" t="s">
        <v>2082</v>
      </c>
    </row>
  </sheetData>
  <phoneticPr fontId="1" type="noConversion"/>
  <conditionalFormatting sqref="B27:I1048576 F26:I26 B26 B3:I25">
    <cfRule type="expression" dxfId="112" priority="2">
      <formula>$B3 &lt;&gt; ""</formula>
    </cfRule>
  </conditionalFormatting>
  <conditionalFormatting sqref="K12:M12">
    <cfRule type="expression" dxfId="111" priority="1173">
      <formula>$B26 &lt;&gt; 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4591" r:id="rId4" name="Label4">
          <controlPr defaultSize="0" autoLine="0" r:id="rId5">
            <anchor moveWithCells="1">
              <from>
                <xdr:col>5</xdr:col>
                <xdr:colOff>447675</xdr:colOff>
                <xdr:row>10</xdr:row>
                <xdr:rowOff>161925</xdr:rowOff>
              </from>
              <to>
                <xdr:col>11</xdr:col>
                <xdr:colOff>666750</xdr:colOff>
                <xdr:row>13</xdr:row>
                <xdr:rowOff>123825</xdr:rowOff>
              </to>
            </anchor>
          </controlPr>
        </control>
      </mc:Choice>
      <mc:Fallback>
        <control shapeId="24591" r:id="rId4" name="Label4"/>
      </mc:Fallback>
    </mc:AlternateContent>
    <mc:AlternateContent xmlns:mc="http://schemas.openxmlformats.org/markup-compatibility/2006">
      <mc:Choice Requires="x14">
        <control shapeId="24587" r:id="rId6" name="TextBox2">
          <controlPr autoLine="0" r:id="rId7">
            <anchor moveWithCells="1">
              <from>
                <xdr:col>6</xdr:col>
                <xdr:colOff>295275</xdr:colOff>
                <xdr:row>13</xdr:row>
                <xdr:rowOff>133350</xdr:rowOff>
              </from>
              <to>
                <xdr:col>7</xdr:col>
                <xdr:colOff>581025</xdr:colOff>
                <xdr:row>13</xdr:row>
                <xdr:rowOff>495300</xdr:rowOff>
              </to>
            </anchor>
          </controlPr>
        </control>
      </mc:Choice>
      <mc:Fallback>
        <control shapeId="24587" r:id="rId6" name="TextBox2"/>
      </mc:Fallback>
    </mc:AlternateContent>
    <mc:AlternateContent xmlns:mc="http://schemas.openxmlformats.org/markup-compatibility/2006">
      <mc:Choice Requires="x14">
        <control shapeId="24586" r:id="rId8" name="TextBox1">
          <controlPr autoLine="0" autoPict="0" r:id="rId9">
            <anchor moveWithCells="1">
              <from>
                <xdr:col>4</xdr:col>
                <xdr:colOff>828675</xdr:colOff>
                <xdr:row>13</xdr:row>
                <xdr:rowOff>142875</xdr:rowOff>
              </from>
              <to>
                <xdr:col>5</xdr:col>
                <xdr:colOff>638175</xdr:colOff>
                <xdr:row>13</xdr:row>
                <xdr:rowOff>504825</xdr:rowOff>
              </to>
            </anchor>
          </controlPr>
        </control>
      </mc:Choice>
      <mc:Fallback>
        <control shapeId="24586" r:id="rId8" name="TextBox1"/>
      </mc:Fallback>
    </mc:AlternateContent>
    <mc:AlternateContent xmlns:mc="http://schemas.openxmlformats.org/markup-compatibility/2006">
      <mc:Choice Requires="x14">
        <control shapeId="24585" r:id="rId10" name="ComboBox1">
          <controlPr autoLine="0" r:id="rId11">
            <anchor moveWithCells="1">
              <from>
                <xdr:col>3</xdr:col>
                <xdr:colOff>1181100</xdr:colOff>
                <xdr:row>13</xdr:row>
                <xdr:rowOff>133350</xdr:rowOff>
              </from>
              <to>
                <xdr:col>4</xdr:col>
                <xdr:colOff>657225</xdr:colOff>
                <xdr:row>13</xdr:row>
                <xdr:rowOff>447675</xdr:rowOff>
              </to>
            </anchor>
          </controlPr>
        </control>
      </mc:Choice>
      <mc:Fallback>
        <control shapeId="24585" r:id="rId10" name="ComboBox1"/>
      </mc:Fallback>
    </mc:AlternateContent>
    <mc:AlternateContent xmlns:mc="http://schemas.openxmlformats.org/markup-compatibility/2006">
      <mc:Choice Requires="x14">
        <control shapeId="24584" r:id="rId12" name="이용현황">
          <controlPr autoLine="0" autoPict="0" r:id="rId13">
            <anchor moveWithCells="1">
              <from>
                <xdr:col>11</xdr:col>
                <xdr:colOff>381000</xdr:colOff>
                <xdr:row>7</xdr:row>
                <xdr:rowOff>57150</xdr:rowOff>
              </from>
              <to>
                <xdr:col>12</xdr:col>
                <xdr:colOff>628650</xdr:colOff>
                <xdr:row>8</xdr:row>
                <xdr:rowOff>76200</xdr:rowOff>
              </to>
            </anchor>
          </controlPr>
        </control>
      </mc:Choice>
      <mc:Fallback>
        <control shapeId="24584" r:id="rId12" name="이용현황"/>
      </mc:Fallback>
    </mc:AlternateContent>
    <mc:AlternateContent xmlns:mc="http://schemas.openxmlformats.org/markup-compatibility/2006">
      <mc:Choice Requires="x14">
        <control shapeId="24583" r:id="rId14" name="예약현황">
          <controlPr autoLine="0" autoPict="0" r:id="rId15">
            <anchor moveWithCells="1">
              <from>
                <xdr:col>7</xdr:col>
                <xdr:colOff>76200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28575</xdr:rowOff>
              </to>
            </anchor>
          </controlPr>
        </control>
      </mc:Choice>
      <mc:Fallback>
        <control shapeId="24583" r:id="rId14" name="예약현황"/>
      </mc:Fallback>
    </mc:AlternateContent>
    <mc:AlternateContent xmlns:mc="http://schemas.openxmlformats.org/markup-compatibility/2006">
      <mc:Choice Requires="x14">
        <control shapeId="24582" r:id="rId16" name="대출현황">
          <controlPr autoLine="0" autoPict="0" r:id="rId17">
            <anchor moveWithCells="1">
              <from>
                <xdr:col>3</xdr:col>
                <xdr:colOff>123825</xdr:colOff>
                <xdr:row>7</xdr:row>
                <xdr:rowOff>9525</xdr:rowOff>
              </from>
              <to>
                <xdr:col>3</xdr:col>
                <xdr:colOff>1066800</xdr:colOff>
                <xdr:row>8</xdr:row>
                <xdr:rowOff>28575</xdr:rowOff>
              </to>
            </anchor>
          </controlPr>
        </control>
      </mc:Choice>
      <mc:Fallback>
        <control shapeId="24582" r:id="rId16" name="대출현황"/>
      </mc:Fallback>
    </mc:AlternateContent>
    <mc:AlternateContent xmlns:mc="http://schemas.openxmlformats.org/markup-compatibility/2006">
      <mc:Choice Requires="x14">
        <control shapeId="24581" r:id="rId18" name="Label3">
          <controlPr autoLine="0" autoPict="0" r:id="rId19">
            <anchor moveWithCells="1">
              <from>
                <xdr:col>9</xdr:col>
                <xdr:colOff>85725</xdr:colOff>
                <xdr:row>7</xdr:row>
                <xdr:rowOff>57150</xdr:rowOff>
              </from>
              <to>
                <xdr:col>11</xdr:col>
                <xdr:colOff>200025</xdr:colOff>
                <xdr:row>8</xdr:row>
                <xdr:rowOff>66675</xdr:rowOff>
              </to>
            </anchor>
          </controlPr>
        </control>
      </mc:Choice>
      <mc:Fallback>
        <control shapeId="24581" r:id="rId18" name="Label3"/>
      </mc:Fallback>
    </mc:AlternateContent>
    <mc:AlternateContent xmlns:mc="http://schemas.openxmlformats.org/markup-compatibility/2006">
      <mc:Choice Requires="x14">
        <control shapeId="24580" r:id="rId20" name="Label2">
          <controlPr autoLine="0" autoPict="0" r:id="rId21">
            <anchor moveWithCells="1">
              <from>
                <xdr:col>4</xdr:col>
                <xdr:colOff>485775</xdr:colOff>
                <xdr:row>7</xdr:row>
                <xdr:rowOff>19050</xdr:rowOff>
              </from>
              <to>
                <xdr:col>5</xdr:col>
                <xdr:colOff>542925</xdr:colOff>
                <xdr:row>8</xdr:row>
                <xdr:rowOff>28575</xdr:rowOff>
              </to>
            </anchor>
          </controlPr>
        </control>
      </mc:Choice>
      <mc:Fallback>
        <control shapeId="24580" r:id="rId20" name="Label2"/>
      </mc:Fallback>
    </mc:AlternateContent>
    <mc:AlternateContent xmlns:mc="http://schemas.openxmlformats.org/markup-compatibility/2006">
      <mc:Choice Requires="x14">
        <control shapeId="24577" r:id="rId22" name="Label1">
          <controlPr autoLine="0" autoPict="0" r:id="rId23">
            <anchor moveWithCells="1">
              <from>
                <xdr:col>1</xdr:col>
                <xdr:colOff>85725</xdr:colOff>
                <xdr:row>7</xdr:row>
                <xdr:rowOff>28575</xdr:rowOff>
              </from>
              <to>
                <xdr:col>3</xdr:col>
                <xdr:colOff>66675</xdr:colOff>
                <xdr:row>8</xdr:row>
                <xdr:rowOff>38100</xdr:rowOff>
              </to>
            </anchor>
          </controlPr>
        </control>
      </mc:Choice>
      <mc:Fallback>
        <control shapeId="24577" r:id="rId22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B418"/>
  <sheetViews>
    <sheetView topLeftCell="A34" zoomScale="70" zoomScaleNormal="70" workbookViewId="0">
      <selection activeCell="O52" sqref="O52"/>
    </sheetView>
  </sheetViews>
  <sheetFormatPr defaultRowHeight="16.5" x14ac:dyDescent="0.3"/>
  <cols>
    <col min="16" max="25" width="3" customWidth="1"/>
    <col min="26" max="29" width="9" style="21"/>
    <col min="30" max="30" width="15.125" style="22" bestFit="1" customWidth="1"/>
    <col min="31" max="31" width="11.125" style="21" bestFit="1" customWidth="1"/>
    <col min="32" max="32" width="9.5" style="21" bestFit="1" customWidth="1"/>
    <col min="33" max="33" width="3" style="21" customWidth="1"/>
    <col min="34" max="35" width="9" style="21"/>
    <col min="36" max="36" width="11.125" style="21" bestFit="1" customWidth="1"/>
    <col min="37" max="37" width="11.5" style="21" bestFit="1" customWidth="1"/>
    <col min="38" max="40" width="9" style="21"/>
    <col min="41" max="41" width="11.125" style="21" bestFit="1" customWidth="1"/>
    <col min="42" max="42" width="3" style="21" customWidth="1"/>
    <col min="43" max="43" width="6.625" style="21" customWidth="1"/>
    <col min="44" max="44" width="15.125" style="21" bestFit="1" customWidth="1"/>
    <col min="45" max="45" width="18.125" style="21" customWidth="1"/>
    <col min="46" max="48" width="9" style="21"/>
    <col min="49" max="49" width="15.625" style="21" customWidth="1"/>
    <col min="50" max="50" width="10.25" style="21" customWidth="1"/>
    <col min="51" max="51" width="12" style="23" customWidth="1"/>
    <col min="52" max="52" width="10.25" style="21" customWidth="1"/>
    <col min="53" max="53" width="9" style="21"/>
    <col min="54" max="54" width="10.25" style="21" customWidth="1"/>
  </cols>
  <sheetData>
    <row r="1" spans="1:54" x14ac:dyDescent="0.3">
      <c r="O1" s="17" t="s">
        <v>1715</v>
      </c>
      <c r="Z1" s="3" t="s">
        <v>137</v>
      </c>
      <c r="AA1" s="3" t="s">
        <v>138</v>
      </c>
      <c r="AB1" s="3" t="s">
        <v>139</v>
      </c>
      <c r="AC1" s="22"/>
      <c r="AD1" s="22" t="s">
        <v>1734</v>
      </c>
      <c r="AE1" s="22"/>
      <c r="AF1" s="22" t="s">
        <v>1735</v>
      </c>
      <c r="AG1" s="22"/>
      <c r="AH1" s="22" t="s">
        <v>136</v>
      </c>
      <c r="AI1" s="22"/>
      <c r="AJ1" s="22"/>
      <c r="AK1" s="22"/>
      <c r="AL1" s="22"/>
      <c r="AM1" s="22"/>
      <c r="AN1" s="22"/>
      <c r="AO1" s="22"/>
      <c r="AQ1" s="26" t="s">
        <v>1737</v>
      </c>
      <c r="AR1" s="22" t="s">
        <v>1734</v>
      </c>
      <c r="AS1" s="22" t="s">
        <v>1731</v>
      </c>
      <c r="AT1" s="22" t="s">
        <v>1732</v>
      </c>
      <c r="AU1" s="22" t="s">
        <v>1733</v>
      </c>
      <c r="AV1" s="22" t="s">
        <v>1738</v>
      </c>
      <c r="AW1" s="22" t="s">
        <v>1739</v>
      </c>
      <c r="AX1" s="22" t="s">
        <v>1740</v>
      </c>
      <c r="AY1" s="27" t="s">
        <v>1741</v>
      </c>
      <c r="AZ1" s="22" t="s">
        <v>1742</v>
      </c>
      <c r="BA1" s="22" t="s">
        <v>1743</v>
      </c>
      <c r="BB1" s="22" t="s">
        <v>1744</v>
      </c>
    </row>
    <row r="2" spans="1:54" ht="17.25" x14ac:dyDescent="0.3">
      <c r="O2" s="36" t="s">
        <v>1759</v>
      </c>
      <c r="Q2" s="37" t="s">
        <v>1761</v>
      </c>
      <c r="T2" s="37"/>
      <c r="Z2" s="21" t="s">
        <v>1745</v>
      </c>
      <c r="AD2" t="s">
        <v>1284</v>
      </c>
      <c r="AE2" s="23"/>
      <c r="AF2" s="24" t="s">
        <v>1736</v>
      </c>
      <c r="AH2" t="s">
        <v>1513</v>
      </c>
      <c r="AI2"/>
      <c r="AJ2" s="4"/>
      <c r="AK2" s="4"/>
      <c r="AL2"/>
      <c r="AM2"/>
      <c r="AN2"/>
      <c r="AO2" s="4"/>
      <c r="AR2" t="s">
        <v>1280</v>
      </c>
      <c r="AS2" t="s">
        <v>675</v>
      </c>
      <c r="AT2" t="s">
        <v>676</v>
      </c>
      <c r="AU2" t="s">
        <v>677</v>
      </c>
      <c r="AV2" s="4">
        <v>44405</v>
      </c>
      <c r="AW2" t="s">
        <v>678</v>
      </c>
      <c r="AX2" t="s">
        <v>1888</v>
      </c>
      <c r="AY2" s="23" t="str">
        <f t="array" ref="AY2">IF(SUM(($AH:$AH=AR2)*1)&gt;0, VLOOKUP(AR2, $AH$1:$AO$1000, 4, 0), "")</f>
        <v/>
      </c>
      <c r="AZ2" s="21" t="b">
        <f t="array" ref="AZ2">IF(SUM(($AH:$AH=AR2)*1)&gt;0, FALSE, TRUE)</f>
        <v>1</v>
      </c>
      <c r="BA2" s="34">
        <f t="array" ref="BA2">IFERROR((LEN(INDEX(표3[], MATCH(1, (표3[도서코드]=AR2)*(표3[예약자]&lt;&gt;""), 0), 7))-LEN(SUBSTITUTE(INDEX(표3[], MATCH(1, (표3[도서코드]=AR2)*(표3[예약자]&lt;&gt;""), 0), 7), "user", "")))/LEN("user"), 0)</f>
        <v>0</v>
      </c>
    </row>
    <row r="3" spans="1:54" ht="17.25" x14ac:dyDescent="0.3">
      <c r="O3" s="36" t="s">
        <v>1760</v>
      </c>
      <c r="AD3" t="s">
        <v>1283</v>
      </c>
      <c r="AE3" s="23"/>
      <c r="AH3" t="s">
        <v>1514</v>
      </c>
      <c r="AI3"/>
      <c r="AJ3" s="4"/>
      <c r="AK3" s="4"/>
      <c r="AL3"/>
      <c r="AM3"/>
      <c r="AN3"/>
      <c r="AO3" s="4"/>
      <c r="AR3" t="s">
        <v>1628</v>
      </c>
      <c r="AS3" t="s">
        <v>675</v>
      </c>
      <c r="AT3" t="s">
        <v>676</v>
      </c>
      <c r="AU3" t="s">
        <v>677</v>
      </c>
      <c r="AV3" s="4">
        <v>44405</v>
      </c>
      <c r="AW3" t="s">
        <v>678</v>
      </c>
      <c r="AX3" t="s">
        <v>1888</v>
      </c>
      <c r="AY3" s="23" t="str">
        <f t="array" ref="AY3">IF(SUM(($AH:$AH=AR3)*1)&gt;0, VLOOKUP(AR3, $AH$1:$AO$1000, 4, 0), "")</f>
        <v/>
      </c>
      <c r="AZ3" s="21" t="b">
        <f t="array" ref="AZ3">IF(SUM(($AH:$AH=AR3)*1)&gt;0, FALSE, TRUE)</f>
        <v>1</v>
      </c>
      <c r="BA3" s="34">
        <f t="array" ref="BA3">IFERROR((LEN(INDEX(표3[], MATCH(1, (표3[도서코드]=AR3)*(표3[예약자]&lt;&gt;""), 0), 7))-LEN(SUBSTITUTE(INDEX(표3[], MATCH(1, (표3[도서코드]=AR3)*(표3[예약자]&lt;&gt;""), 0), 7), "user", "")))/LEN("user"), 0)</f>
        <v>0</v>
      </c>
    </row>
    <row r="4" spans="1:54" x14ac:dyDescent="0.3">
      <c r="Q4" s="37" t="s">
        <v>1762</v>
      </c>
      <c r="Y4" s="35"/>
      <c r="AD4" t="s">
        <v>1285</v>
      </c>
      <c r="AE4" s="23"/>
      <c r="AH4" t="s">
        <v>1515</v>
      </c>
      <c r="AI4"/>
      <c r="AJ4" s="4"/>
      <c r="AK4" s="4"/>
      <c r="AL4"/>
      <c r="AM4"/>
      <c r="AN4"/>
      <c r="AO4" s="4"/>
      <c r="AR4" t="s">
        <v>1629</v>
      </c>
      <c r="AS4" t="s">
        <v>675</v>
      </c>
      <c r="AT4" t="s">
        <v>676</v>
      </c>
      <c r="AU4" t="s">
        <v>677</v>
      </c>
      <c r="AV4" s="4">
        <v>44405</v>
      </c>
      <c r="AW4" t="s">
        <v>678</v>
      </c>
      <c r="AX4" t="s">
        <v>1888</v>
      </c>
      <c r="AY4" s="23" t="str">
        <f t="array" ref="AY4">IF(SUM(($AH:$AH=AR4)*1)&gt;0, VLOOKUP(AR4, $AH$1:$AO$1000, 4, 0), "")</f>
        <v/>
      </c>
      <c r="AZ4" s="21" t="b">
        <f t="array" ref="AZ4">IF(SUM(($AH:$AH=AR4)*1)&gt;0, FALSE, TRUE)</f>
        <v>1</v>
      </c>
      <c r="BA4" s="34">
        <f t="array" ref="BA4">IFERROR((LEN(INDEX(표3[], MATCH(1, (표3[도서코드]=AR4)*(표3[예약자]&lt;&gt;""), 0), 7))-LEN(SUBSTITUTE(INDEX(표3[], MATCH(1, (표3[도서코드]=AR4)*(표3[예약자]&lt;&gt;""), 0), 7), "user", "")))/LEN("user"), 0)</f>
        <v>0</v>
      </c>
    </row>
    <row r="5" spans="1:54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Y5" s="35"/>
      <c r="AD5" t="s">
        <v>1556</v>
      </c>
      <c r="AE5" s="23"/>
      <c r="AH5" t="s">
        <v>1413</v>
      </c>
      <c r="AI5"/>
      <c r="AJ5" s="4"/>
      <c r="AK5" s="4"/>
      <c r="AL5"/>
      <c r="AM5"/>
      <c r="AN5"/>
      <c r="AO5" s="4"/>
      <c r="AR5" t="s">
        <v>1416</v>
      </c>
      <c r="AS5" t="s">
        <v>696</v>
      </c>
      <c r="AT5" t="s">
        <v>697</v>
      </c>
      <c r="AU5" t="s">
        <v>416</v>
      </c>
      <c r="AV5" s="4">
        <v>44404</v>
      </c>
      <c r="AW5" t="s">
        <v>698</v>
      </c>
      <c r="AX5" t="s">
        <v>1893</v>
      </c>
      <c r="AY5" s="23" t="str">
        <f t="array" ref="AY5">IF(SUM(($AH:$AH=AR5)*1)&gt;0, VLOOKUP(AR5, $AH$1:$AO$1000, 4, 0), "")</f>
        <v/>
      </c>
      <c r="AZ5" s="21" t="b">
        <f t="array" ref="AZ5">IF(SUM(($AH:$AH=AR5)*1)&gt;0, FALSE, TRUE)</f>
        <v>1</v>
      </c>
      <c r="BA5" s="34">
        <f t="array" ref="BA5">IFERROR((LEN(INDEX(표3[], MATCH(1, (표3[도서코드]=AR5)*(표3[예약자]&lt;&gt;""), 0), 7))-LEN(SUBSTITUTE(INDEX(표3[], MATCH(1, (표3[도서코드]=AR5)*(표3[예약자]&lt;&gt;""), 0), 7), "user", "")))/LEN("user"), 0)</f>
        <v>0</v>
      </c>
    </row>
    <row r="6" spans="1:54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AD6" t="s">
        <v>1557</v>
      </c>
      <c r="AE6" s="23"/>
      <c r="AH6" t="s">
        <v>1516</v>
      </c>
      <c r="AI6"/>
      <c r="AJ6" s="4"/>
      <c r="AK6" s="4"/>
      <c r="AL6"/>
      <c r="AM6"/>
      <c r="AN6"/>
      <c r="AO6" s="4"/>
      <c r="AR6" t="s">
        <v>1634</v>
      </c>
      <c r="AS6" t="s">
        <v>696</v>
      </c>
      <c r="AT6" t="s">
        <v>697</v>
      </c>
      <c r="AU6" t="s">
        <v>416</v>
      </c>
      <c r="AV6" s="4">
        <v>44404</v>
      </c>
      <c r="AW6" t="s">
        <v>698</v>
      </c>
      <c r="AX6" t="s">
        <v>1893</v>
      </c>
      <c r="AY6" s="23" t="str">
        <f t="array" ref="AY6">IF(SUM(($AH:$AH=AR6)*1)&gt;0, VLOOKUP(AR6, $AH$1:$AO$1000, 4, 0), "")</f>
        <v/>
      </c>
      <c r="AZ6" s="21" t="b">
        <f t="array" ref="AZ6">IF(SUM(($AH:$AH=AR6)*1)&gt;0, FALSE, TRUE)</f>
        <v>1</v>
      </c>
      <c r="BA6" s="34">
        <f t="array" ref="BA6">IFERROR((LEN(INDEX(표3[], MATCH(1, (표3[도서코드]=AR6)*(표3[예약자]&lt;&gt;""), 0), 7))-LEN(SUBSTITUTE(INDEX(표3[], MATCH(1, (표3[도서코드]=AR6)*(표3[예약자]&lt;&gt;""), 0), 7), "user", "")))/LEN("user"), 0)</f>
        <v>0</v>
      </c>
    </row>
    <row r="7" spans="1:54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AD7" t="s">
        <v>1287</v>
      </c>
      <c r="AE7" s="23"/>
      <c r="AH7" t="s">
        <v>1517</v>
      </c>
      <c r="AI7"/>
      <c r="AJ7" s="4"/>
      <c r="AK7" s="4"/>
      <c r="AL7"/>
      <c r="AM7"/>
      <c r="AN7"/>
      <c r="AO7" s="4"/>
      <c r="AR7" t="s">
        <v>1635</v>
      </c>
      <c r="AS7" t="s">
        <v>696</v>
      </c>
      <c r="AT7" t="s">
        <v>697</v>
      </c>
      <c r="AU7" t="s">
        <v>416</v>
      </c>
      <c r="AV7" s="4">
        <v>44404</v>
      </c>
      <c r="AW7" t="s">
        <v>698</v>
      </c>
      <c r="AX7" t="s">
        <v>1893</v>
      </c>
      <c r="AY7" s="23" t="str">
        <f t="array" ref="AY7">IF(SUM(($AH:$AH=AR7)*1)&gt;0, VLOOKUP(AR7, $AH$1:$AO$1000, 4, 0), "")</f>
        <v/>
      </c>
      <c r="AZ7" s="21" t="b">
        <f t="array" ref="AZ7">IF(SUM(($AH:$AH=AR7)*1)&gt;0, FALSE, TRUE)</f>
        <v>1</v>
      </c>
      <c r="BA7" s="34">
        <f t="array" ref="BA7">IFERROR((LEN(INDEX(표3[], MATCH(1, (표3[도서코드]=AR7)*(표3[예약자]&lt;&gt;""), 0), 7))-LEN(SUBSTITUTE(INDEX(표3[], MATCH(1, (표3[도서코드]=AR7)*(표3[예약자]&lt;&gt;""), 0), 7), "user", "")))/LEN("user"), 0)</f>
        <v>0</v>
      </c>
    </row>
    <row r="8" spans="1:54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AD8" t="s">
        <v>1558</v>
      </c>
      <c r="AE8" s="23"/>
      <c r="AH8" t="s">
        <v>1395</v>
      </c>
      <c r="AI8"/>
      <c r="AJ8" s="4"/>
      <c r="AK8" s="4"/>
      <c r="AL8"/>
      <c r="AM8"/>
      <c r="AN8" s="28"/>
      <c r="AO8" s="4"/>
      <c r="AR8" t="s">
        <v>1415</v>
      </c>
      <c r="AS8" t="s">
        <v>924</v>
      </c>
      <c r="AT8" t="s">
        <v>925</v>
      </c>
      <c r="AU8" t="s">
        <v>477</v>
      </c>
      <c r="AV8" s="4">
        <v>44403</v>
      </c>
      <c r="AW8" t="s">
        <v>926</v>
      </c>
      <c r="AX8" t="s">
        <v>1964</v>
      </c>
      <c r="AY8" s="23" t="str">
        <f t="array" ref="AY8">IF(SUM(($AH:$AH=AR8)*1)&gt;0, VLOOKUP(AR8, $AH$1:$AO$1000, 4, 0), "")</f>
        <v/>
      </c>
      <c r="AZ8" s="21" t="b">
        <f t="array" ref="AZ8">IF(SUM(($AH:$AH=AR8)*1)&gt;0, FALSE, TRUE)</f>
        <v>1</v>
      </c>
      <c r="BA8" s="34">
        <f t="array" ref="BA8">IFERROR((LEN(INDEX(표3[], MATCH(1, (표3[도서코드]=AR8)*(표3[예약자]&lt;&gt;""), 0), 7))-LEN(SUBSTITUTE(INDEX(표3[], MATCH(1, (표3[도서코드]=AR8)*(표3[예약자]&lt;&gt;""), 0), 7), "user", "")))/LEN("user"), 0)</f>
        <v>0</v>
      </c>
    </row>
    <row r="9" spans="1:54" s="10" customFormat="1" ht="7.5" customHeight="1" x14ac:dyDescent="0.3">
      <c r="S9"/>
      <c r="T9"/>
      <c r="Z9" s="25"/>
      <c r="AA9" s="21"/>
      <c r="AB9" s="21"/>
      <c r="AC9" s="21"/>
      <c r="AD9" t="s">
        <v>1342</v>
      </c>
      <c r="AE9" s="23"/>
      <c r="AF9" s="21"/>
      <c r="AG9" s="21"/>
      <c r="AH9" t="s">
        <v>1518</v>
      </c>
      <c r="AI9"/>
      <c r="AJ9" s="4"/>
      <c r="AK9" s="4"/>
      <c r="AL9"/>
      <c r="AM9"/>
      <c r="AN9"/>
      <c r="AO9" s="4"/>
      <c r="AP9" s="25"/>
      <c r="AQ9" s="21"/>
      <c r="AR9" t="s">
        <v>1660</v>
      </c>
      <c r="AS9" t="s">
        <v>924</v>
      </c>
      <c r="AT9" t="s">
        <v>925</v>
      </c>
      <c r="AU9" t="s">
        <v>477</v>
      </c>
      <c r="AV9" s="4">
        <v>44403</v>
      </c>
      <c r="AW9" t="s">
        <v>926</v>
      </c>
      <c r="AX9" t="s">
        <v>1964</v>
      </c>
      <c r="AY9" s="23" t="str">
        <f t="array" ref="AY9">IF(SUM(($AH:$AH=AR9)*1)&gt;0, VLOOKUP(AR9, $AH$1:$AO$1000, 4, 0), "")</f>
        <v/>
      </c>
      <c r="AZ9" s="21" t="b">
        <f t="array" ref="AZ9">IF(SUM(($AH:$AH=AR9)*1)&gt;0, FALSE, TRUE)</f>
        <v>1</v>
      </c>
      <c r="BA9" s="34">
        <f t="array" ref="BA9">IFERROR((LEN(INDEX(표3[], MATCH(1, (표3[도서코드]=AR9)*(표3[예약자]&lt;&gt;""), 0), 7))-LEN(SUBSTITUTE(INDEX(표3[], MATCH(1, (표3[도서코드]=AR9)*(표3[예약자]&lt;&gt;""), 0), 7), "user", "")))/LEN("user"), 0)</f>
        <v>0</v>
      </c>
      <c r="BB9" s="21"/>
    </row>
    <row r="10" spans="1:54" x14ac:dyDescent="0.3">
      <c r="AD10" t="s">
        <v>1343</v>
      </c>
      <c r="AE10" s="23"/>
      <c r="AH10" t="s">
        <v>1519</v>
      </c>
      <c r="AI10"/>
      <c r="AJ10" s="4"/>
      <c r="AK10" s="4"/>
      <c r="AL10"/>
      <c r="AM10"/>
      <c r="AN10"/>
      <c r="AO10" s="4"/>
      <c r="AR10" t="s">
        <v>1661</v>
      </c>
      <c r="AS10" t="s">
        <v>924</v>
      </c>
      <c r="AT10" t="s">
        <v>925</v>
      </c>
      <c r="AU10" t="s">
        <v>477</v>
      </c>
      <c r="AV10" s="4">
        <v>44403</v>
      </c>
      <c r="AW10" t="s">
        <v>926</v>
      </c>
      <c r="AX10" t="s">
        <v>1964</v>
      </c>
      <c r="AY10" s="23" t="str">
        <f t="array" ref="AY10">IF(SUM(($AH:$AH=AR10)*1)&gt;0, VLOOKUP(AR10, $AH$1:$AO$1000, 4, 0), "")</f>
        <v/>
      </c>
      <c r="AZ10" s="21" t="b">
        <f t="array" ref="AZ10">IF(SUM(($AH:$AH=AR10)*1)&gt;0, FALSE, TRUE)</f>
        <v>1</v>
      </c>
      <c r="BA10" s="34">
        <f t="array" ref="BA10">IFERROR((LEN(INDEX(표3[], MATCH(1, (표3[도서코드]=AR10)*(표3[예약자]&lt;&gt;""), 0), 7))-LEN(SUBSTITUTE(INDEX(표3[], MATCH(1, (표3[도서코드]=AR10)*(표3[예약자]&lt;&gt;""), 0), 7), "user", "")))/LEN("user"), 0)</f>
        <v>0</v>
      </c>
    </row>
    <row r="11" spans="1:54" ht="20.25" x14ac:dyDescent="0.3">
      <c r="B11" s="13" t="s">
        <v>2063</v>
      </c>
      <c r="AD11" t="s">
        <v>1350</v>
      </c>
      <c r="AE11" s="23"/>
      <c r="AH11" t="s">
        <v>1520</v>
      </c>
      <c r="AI11"/>
      <c r="AJ11" s="4"/>
      <c r="AK11" s="4"/>
      <c r="AL11"/>
      <c r="AM11"/>
      <c r="AN11"/>
      <c r="AO11"/>
      <c r="AR11" t="s">
        <v>1414</v>
      </c>
      <c r="AS11" t="s">
        <v>475</v>
      </c>
      <c r="AT11" t="s">
        <v>476</v>
      </c>
      <c r="AU11" t="s">
        <v>477</v>
      </c>
      <c r="AV11" s="4">
        <v>44402</v>
      </c>
      <c r="AW11" t="s">
        <v>478</v>
      </c>
      <c r="AX11" t="s">
        <v>1859</v>
      </c>
      <c r="AY11" s="23">
        <f t="array" ref="AY11">IF(SUM(($AH:$AH=AR11)*1)&gt;0, VLOOKUP(AR11, $AH$1:$AO$1000, 4, 0), "")</f>
        <v>0</v>
      </c>
      <c r="AZ11" s="21" t="b">
        <f t="array" ref="AZ11">IF(SUM(($AH:$AH=AR11)*1)&gt;0, FALSE, TRUE)</f>
        <v>0</v>
      </c>
      <c r="BA11" s="34">
        <f t="array" ref="BA11">IFERROR((LEN(INDEX(표3[], MATCH(1, (표3[도서코드]=AR11)*(표3[예약자]&lt;&gt;""), 0), 7))-LEN(SUBSTITUTE(INDEX(표3[], MATCH(1, (표3[도서코드]=AR11)*(표3[예약자]&lt;&gt;""), 0), 7), "user", "")))/LEN("user"), 0)</f>
        <v>0</v>
      </c>
    </row>
    <row r="12" spans="1:54" x14ac:dyDescent="0.3">
      <c r="AD12" t="s">
        <v>1351</v>
      </c>
      <c r="AE12" s="23"/>
      <c r="AH12" t="s">
        <v>1521</v>
      </c>
      <c r="AI12"/>
      <c r="AJ12" s="4"/>
      <c r="AK12" s="4"/>
      <c r="AL12"/>
      <c r="AM12"/>
      <c r="AN12"/>
      <c r="AO12"/>
      <c r="AR12" t="s">
        <v>1600</v>
      </c>
      <c r="AS12" t="s">
        <v>475</v>
      </c>
      <c r="AT12" t="s">
        <v>476</v>
      </c>
      <c r="AU12" t="s">
        <v>477</v>
      </c>
      <c r="AV12" s="4">
        <v>44402</v>
      </c>
      <c r="AW12" t="s">
        <v>478</v>
      </c>
      <c r="AX12" t="s">
        <v>1859</v>
      </c>
      <c r="AY12" s="23" t="str">
        <f t="array" ref="AY12">IF(SUM(($AH:$AH=AR12)*1)&gt;0, VLOOKUP(AR12, $AH$1:$AO$1000, 4, 0), "")</f>
        <v/>
      </c>
      <c r="AZ12" s="21" t="b">
        <f t="array" ref="AZ12">IF(SUM(($AH:$AH=AR12)*1)&gt;0, FALSE, TRUE)</f>
        <v>1</v>
      </c>
      <c r="BA12" s="34">
        <f t="array" ref="BA12">IFERROR((LEN(INDEX(표3[], MATCH(1, (표3[도서코드]=AR12)*(표3[예약자]&lt;&gt;""), 0), 7))-LEN(SUBSTITUTE(INDEX(표3[], MATCH(1, (표3[도서코드]=AR12)*(표3[예약자]&lt;&gt;""), 0), 7), "user", "")))/LEN("user"), 0)</f>
        <v>0</v>
      </c>
    </row>
    <row r="13" spans="1:54" x14ac:dyDescent="0.3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O13" s="15"/>
      <c r="AD13" t="s">
        <v>1352</v>
      </c>
      <c r="AE13" s="23"/>
      <c r="AH13" t="s">
        <v>1522</v>
      </c>
      <c r="AI13"/>
      <c r="AJ13" s="4"/>
      <c r="AK13" s="4"/>
      <c r="AL13"/>
      <c r="AM13"/>
      <c r="AN13"/>
      <c r="AO13"/>
      <c r="AR13" t="s">
        <v>1601</v>
      </c>
      <c r="AS13" t="s">
        <v>475</v>
      </c>
      <c r="AT13" t="s">
        <v>476</v>
      </c>
      <c r="AU13" t="s">
        <v>477</v>
      </c>
      <c r="AV13" s="4">
        <v>44402</v>
      </c>
      <c r="AW13" t="s">
        <v>478</v>
      </c>
      <c r="AX13" t="s">
        <v>1859</v>
      </c>
      <c r="AY13" s="23" t="str">
        <f t="array" ref="AY13">IF(SUM(($AH:$AH=AR13)*1)&gt;0, VLOOKUP(AR13, $AH$1:$AO$1000, 4, 0), "")</f>
        <v/>
      </c>
      <c r="AZ13" s="21" t="b">
        <f t="array" ref="AZ13">IF(SUM(($AH:$AH=AR13)*1)&gt;0, FALSE, TRUE)</f>
        <v>1</v>
      </c>
      <c r="BA13" s="34">
        <f t="array" ref="BA13">IFERROR((LEN(INDEX(표3[], MATCH(1, (표3[도서코드]=AR13)*(표3[예약자]&lt;&gt;""), 0), 7))-LEN(SUBSTITUTE(INDEX(표3[], MATCH(1, (표3[도서코드]=AR13)*(표3[예약자]&lt;&gt;""), 0), 7), "user", "")))/LEN("user"), 0)</f>
        <v>0</v>
      </c>
    </row>
    <row r="14" spans="1:54" x14ac:dyDescent="0.3">
      <c r="AD14" t="s">
        <v>1353</v>
      </c>
      <c r="AE14" s="23"/>
      <c r="AH14" t="s">
        <v>1427</v>
      </c>
      <c r="AI14"/>
      <c r="AJ14" s="4"/>
      <c r="AK14" s="4"/>
      <c r="AL14"/>
      <c r="AM14"/>
      <c r="AN14"/>
      <c r="AO14"/>
      <c r="AR14" t="s">
        <v>1395</v>
      </c>
      <c r="AS14" t="s">
        <v>270</v>
      </c>
      <c r="AT14" t="s">
        <v>271</v>
      </c>
      <c r="AU14" t="s">
        <v>272</v>
      </c>
      <c r="AV14" s="4">
        <v>44401</v>
      </c>
      <c r="AW14" t="s">
        <v>273</v>
      </c>
      <c r="AX14" t="s">
        <v>1799</v>
      </c>
      <c r="AY14" s="23">
        <f t="array" ref="AY14">IF(SUM(($AH:$AH=AR14)*1)&gt;0, VLOOKUP(AR14, $AH$1:$AO$1000, 4, 0), "")</f>
        <v>0</v>
      </c>
      <c r="AZ14" s="21" t="b">
        <f t="array" ref="AZ14">IF(SUM(($AH:$AH=AR14)*1)&gt;0, FALSE, TRUE)</f>
        <v>0</v>
      </c>
      <c r="BA14" s="34">
        <f t="array" ref="BA14">IFERROR((LEN(INDEX(표3[], MATCH(1, (표3[도서코드]=AR14)*(표3[예약자]&lt;&gt;""), 0), 7))-LEN(SUBSTITUTE(INDEX(표3[], MATCH(1, (표3[도서코드]=AR14)*(표3[예약자]&lt;&gt;""), 0), 7), "user", "")))/LEN("user"), 0)</f>
        <v>1</v>
      </c>
    </row>
    <row r="15" spans="1:54" x14ac:dyDescent="0.3">
      <c r="AD15" t="s">
        <v>1354</v>
      </c>
      <c r="AE15" s="23"/>
      <c r="AH15" t="s">
        <v>1428</v>
      </c>
      <c r="AI15"/>
      <c r="AJ15" s="4"/>
      <c r="AK15" s="4"/>
      <c r="AL15"/>
      <c r="AM15"/>
      <c r="AN15"/>
      <c r="AO15"/>
      <c r="AR15" t="s">
        <v>1570</v>
      </c>
      <c r="AS15" t="s">
        <v>270</v>
      </c>
      <c r="AT15" t="s">
        <v>271</v>
      </c>
      <c r="AU15" t="s">
        <v>272</v>
      </c>
      <c r="AV15" s="4">
        <v>44401</v>
      </c>
      <c r="AW15" t="s">
        <v>273</v>
      </c>
      <c r="AX15" t="s">
        <v>1799</v>
      </c>
      <c r="AY15" s="23" t="str">
        <f t="array" ref="AY15">IF(SUM(($AH:$AH=AR15)*1)&gt;0, VLOOKUP(AR15, $AH$1:$AO$1000, 4, 0), "")</f>
        <v/>
      </c>
      <c r="AZ15" s="21" t="b">
        <f t="array" ref="AZ15">IF(SUM(($AH:$AH=AR15)*1)&gt;0, FALSE, TRUE)</f>
        <v>1</v>
      </c>
      <c r="BA15" s="34">
        <f t="array" ref="BA15">IFERROR((LEN(INDEX(표3[], MATCH(1, (표3[도서코드]=AR15)*(표3[예약자]&lt;&gt;""), 0), 7))-LEN(SUBSTITUTE(INDEX(표3[], MATCH(1, (표3[도서코드]=AR15)*(표3[예약자]&lt;&gt;""), 0), 7), "user", "")))/LEN("user"), 0)</f>
        <v>0</v>
      </c>
    </row>
    <row r="16" spans="1:54" x14ac:dyDescent="0.3">
      <c r="AD16" t="s">
        <v>1559</v>
      </c>
      <c r="AE16" s="23"/>
      <c r="AH16" t="s">
        <v>1297</v>
      </c>
      <c r="AI16"/>
      <c r="AJ16" s="4"/>
      <c r="AK16" s="4"/>
      <c r="AL16"/>
      <c r="AM16"/>
      <c r="AN16"/>
      <c r="AO16"/>
      <c r="AR16" t="s">
        <v>1571</v>
      </c>
      <c r="AS16" t="s">
        <v>270</v>
      </c>
      <c r="AT16" t="s">
        <v>271</v>
      </c>
      <c r="AU16" t="s">
        <v>272</v>
      </c>
      <c r="AV16" s="4">
        <v>44401</v>
      </c>
      <c r="AW16" t="s">
        <v>273</v>
      </c>
      <c r="AX16" t="s">
        <v>1799</v>
      </c>
      <c r="AY16" s="23" t="str">
        <f t="array" ref="AY16">IF(SUM(($AH:$AH=AR16)*1)&gt;0, VLOOKUP(AR16, $AH$1:$AO$1000, 4, 0), "")</f>
        <v/>
      </c>
      <c r="AZ16" s="21" t="b">
        <f t="array" ref="AZ16">IF(SUM(($AH:$AH=AR16)*1)&gt;0, FALSE, TRUE)</f>
        <v>1</v>
      </c>
      <c r="BA16" s="34">
        <f t="array" ref="BA16">IFERROR((LEN(INDEX(표3[], MATCH(1, (표3[도서코드]=AR16)*(표3[예약자]&lt;&gt;""), 0), 7))-LEN(SUBSTITUTE(INDEX(표3[], MATCH(1, (표3[도서코드]=AR16)*(표3[예약자]&lt;&gt;""), 0), 7), "user", "")))/LEN("user"), 0)</f>
        <v>0</v>
      </c>
    </row>
    <row r="17" spans="30:53" x14ac:dyDescent="0.3">
      <c r="AD17" t="s">
        <v>1560</v>
      </c>
      <c r="AE17" s="23"/>
      <c r="AH17" t="s">
        <v>1379</v>
      </c>
      <c r="AI17"/>
      <c r="AJ17" s="4"/>
      <c r="AK17" s="4"/>
      <c r="AL17"/>
      <c r="AM17"/>
      <c r="AN17"/>
      <c r="AO17" s="4"/>
      <c r="AR17" t="s">
        <v>1397</v>
      </c>
      <c r="AS17" t="s">
        <v>1082</v>
      </c>
      <c r="AT17" t="s">
        <v>1083</v>
      </c>
      <c r="AU17" t="s">
        <v>261</v>
      </c>
      <c r="AV17" s="4">
        <v>44400</v>
      </c>
      <c r="AW17" t="s">
        <v>1084</v>
      </c>
      <c r="AX17" t="s">
        <v>2004</v>
      </c>
      <c r="AY17" s="23" t="str">
        <f t="array" ref="AY17">IF(SUM(($AH:$AH=AR17)*1)&gt;0, VLOOKUP(AR17, $AH$1:$AO$1000, 4, 0), "")</f>
        <v/>
      </c>
      <c r="AZ17" s="21" t="b">
        <f t="array" ref="AZ17">IF(SUM(($AH:$AH=AR17)*1)&gt;0, FALSE, TRUE)</f>
        <v>1</v>
      </c>
      <c r="BA17" s="34">
        <f t="array" ref="BA17">IFERROR((LEN(INDEX(표3[], MATCH(1, (표3[도서코드]=AR17)*(표3[예약자]&lt;&gt;""), 0), 7))-LEN(SUBSTITUTE(INDEX(표3[], MATCH(1, (표3[도서코드]=AR17)*(표3[예약자]&lt;&gt;""), 0), 7), "user", "")))/LEN("user"), 0)</f>
        <v>0</v>
      </c>
    </row>
    <row r="18" spans="30:53" x14ac:dyDescent="0.3">
      <c r="AD18" t="s">
        <v>1365</v>
      </c>
      <c r="AE18" s="23"/>
      <c r="AH18" t="s">
        <v>1523</v>
      </c>
      <c r="AI18"/>
      <c r="AJ18" s="4"/>
      <c r="AK18" s="4"/>
      <c r="AL18"/>
      <c r="AM18"/>
      <c r="AN18"/>
      <c r="AO18"/>
      <c r="AR18" t="s">
        <v>1685</v>
      </c>
      <c r="AS18" t="s">
        <v>1082</v>
      </c>
      <c r="AT18" t="s">
        <v>1083</v>
      </c>
      <c r="AU18" t="s">
        <v>261</v>
      </c>
      <c r="AV18" s="4">
        <v>44400</v>
      </c>
      <c r="AW18" t="s">
        <v>1084</v>
      </c>
      <c r="AX18" t="s">
        <v>2004</v>
      </c>
      <c r="AY18" s="23" t="str">
        <f t="array" ref="AY18">IF(SUM(($AH:$AH=AR18)*1)&gt;0, VLOOKUP(AR18, $AH$1:$AO$1000, 4, 0), "")</f>
        <v/>
      </c>
      <c r="AZ18" s="21" t="b">
        <f t="array" ref="AZ18">IF(SUM(($AH:$AH=AR18)*1)&gt;0, FALSE, TRUE)</f>
        <v>1</v>
      </c>
      <c r="BA18" s="34">
        <f t="array" ref="BA18">IFERROR((LEN(INDEX(표3[], MATCH(1, (표3[도서코드]=AR18)*(표3[예약자]&lt;&gt;""), 0), 7))-LEN(SUBSTITUTE(INDEX(표3[], MATCH(1, (표3[도서코드]=AR18)*(표3[예약자]&lt;&gt;""), 0), 7), "user", "")))/LEN("user"), 0)</f>
        <v>0</v>
      </c>
    </row>
    <row r="19" spans="30:53" x14ac:dyDescent="0.3">
      <c r="AD19" t="s">
        <v>1561</v>
      </c>
      <c r="AE19" s="23"/>
      <c r="AH19" t="s">
        <v>1524</v>
      </c>
      <c r="AI19"/>
      <c r="AJ19" s="4"/>
      <c r="AK19" s="4"/>
      <c r="AL19"/>
      <c r="AM19"/>
      <c r="AN19"/>
      <c r="AO19"/>
      <c r="AR19" t="s">
        <v>1396</v>
      </c>
      <c r="AS19" t="s">
        <v>259</v>
      </c>
      <c r="AT19" t="s">
        <v>260</v>
      </c>
      <c r="AU19" t="s">
        <v>261</v>
      </c>
      <c r="AV19" s="4">
        <v>44399</v>
      </c>
      <c r="AW19" t="s">
        <v>262</v>
      </c>
      <c r="AX19" t="s">
        <v>1796</v>
      </c>
      <c r="AY19" s="23" t="str">
        <f t="array" ref="AY19">IF(SUM(($AH:$AH=AR19)*1)&gt;0, VLOOKUP(AR19, $AH$1:$AO$1000, 4, 0), "")</f>
        <v/>
      </c>
      <c r="AZ19" s="21" t="b">
        <f t="array" ref="AZ19">IF(SUM(($AH:$AH=AR19)*1)&gt;0, FALSE, TRUE)</f>
        <v>1</v>
      </c>
      <c r="BA19" s="34">
        <f t="array" ref="BA19">IFERROR((LEN(INDEX(표3[], MATCH(1, (표3[도서코드]=AR19)*(표3[예약자]&lt;&gt;""), 0), 7))-LEN(SUBSTITUTE(INDEX(표3[], MATCH(1, (표3[도서코드]=AR19)*(표3[예약자]&lt;&gt;""), 0), 7), "user", "")))/LEN("user"), 0)</f>
        <v>0</v>
      </c>
    </row>
    <row r="20" spans="30:53" x14ac:dyDescent="0.3">
      <c r="AD20" t="s">
        <v>1366</v>
      </c>
      <c r="AE20" s="23"/>
      <c r="AH20" t="s">
        <v>1525</v>
      </c>
      <c r="AI20"/>
      <c r="AJ20" s="4"/>
      <c r="AK20" s="4"/>
      <c r="AL20"/>
      <c r="AM20"/>
      <c r="AN20"/>
      <c r="AO20"/>
      <c r="AR20" t="s">
        <v>1569</v>
      </c>
      <c r="AS20" t="s">
        <v>259</v>
      </c>
      <c r="AT20" t="s">
        <v>260</v>
      </c>
      <c r="AU20" t="s">
        <v>261</v>
      </c>
      <c r="AV20" s="4">
        <v>44399</v>
      </c>
      <c r="AW20" t="s">
        <v>262</v>
      </c>
      <c r="AX20" t="s">
        <v>1796</v>
      </c>
      <c r="AY20" s="23" t="str">
        <f t="array" ref="AY20">IF(SUM(($AH:$AH=AR20)*1)&gt;0, VLOOKUP(AR20, $AH$1:$AO$1000, 4, 0), "")</f>
        <v/>
      </c>
      <c r="AZ20" s="21" t="b">
        <f t="array" ref="AZ20">IF(SUM(($AH:$AH=AR20)*1)&gt;0, FALSE, TRUE)</f>
        <v>1</v>
      </c>
      <c r="BA20" s="34">
        <f t="array" ref="BA20">IFERROR((LEN(INDEX(표3[], MATCH(1, (표3[도서코드]=AR20)*(표3[예약자]&lt;&gt;""), 0), 7))-LEN(SUBSTITUTE(INDEX(표3[], MATCH(1, (표3[도서코드]=AR20)*(표3[예약자]&lt;&gt;""), 0), 7), "user", "")))/LEN("user"), 0)</f>
        <v>0</v>
      </c>
    </row>
    <row r="21" spans="30:53" x14ac:dyDescent="0.3">
      <c r="AD21" t="s">
        <v>1367</v>
      </c>
      <c r="AE21" s="23"/>
      <c r="AH21" t="s">
        <v>1526</v>
      </c>
      <c r="AI21"/>
      <c r="AJ21" s="4"/>
      <c r="AK21" s="4"/>
      <c r="AL21"/>
      <c r="AM21"/>
      <c r="AN21"/>
      <c r="AO21"/>
      <c r="AR21" t="s">
        <v>1428</v>
      </c>
      <c r="AS21" t="s">
        <v>336</v>
      </c>
      <c r="AT21" t="s">
        <v>337</v>
      </c>
      <c r="AU21" t="s">
        <v>338</v>
      </c>
      <c r="AV21" s="4">
        <v>44398</v>
      </c>
      <c r="AW21" t="s">
        <v>339</v>
      </c>
      <c r="AX21" t="s">
        <v>1817</v>
      </c>
      <c r="AY21" s="23">
        <f t="array" ref="AY21">IF(SUM(($AH:$AH=AR21)*1)&gt;0, VLOOKUP(AR21, $AH$1:$AO$1000, 4, 0), "")</f>
        <v>0</v>
      </c>
      <c r="AZ21" s="21" t="b">
        <f t="array" ref="AZ21">IF(SUM(($AH:$AH=AR21)*1)&gt;0, FALSE, TRUE)</f>
        <v>0</v>
      </c>
      <c r="BA21" s="21">
        <f t="array" ref="BA21">IFERROR((LEN(INDEX(표3[], MATCH(1, (표3[도서코드]=AR21)*(표3[예약자]&lt;&gt;""), 0), 7))-LEN(SUBSTITUTE(INDEX(표3[], MATCH(1, (표3[도서코드]=AR21)*(표3[예약자]&lt;&gt;""), 0), 7), "user", "")))/LEN("user"), 0)</f>
        <v>0</v>
      </c>
    </row>
    <row r="22" spans="30:53" x14ac:dyDescent="0.3">
      <c r="AD22" t="s">
        <v>1562</v>
      </c>
      <c r="AE22" s="23"/>
      <c r="AH22" t="s">
        <v>1527</v>
      </c>
      <c r="AI22"/>
      <c r="AJ22" s="4"/>
      <c r="AK22" s="4"/>
      <c r="AL22"/>
      <c r="AM22"/>
      <c r="AN22"/>
      <c r="AO22"/>
      <c r="AR22" t="s">
        <v>1531</v>
      </c>
      <c r="AS22" t="s">
        <v>336</v>
      </c>
      <c r="AT22" t="s">
        <v>337</v>
      </c>
      <c r="AU22" t="s">
        <v>338</v>
      </c>
      <c r="AV22" s="4">
        <v>44398</v>
      </c>
      <c r="AW22" t="s">
        <v>339</v>
      </c>
      <c r="AX22" t="s">
        <v>1817</v>
      </c>
      <c r="AY22" s="23">
        <f t="array" ref="AY22">IF(SUM(($AH:$AH=AR22)*1)&gt;0, VLOOKUP(AR22, $AH$1:$AO$1000, 4, 0), "")</f>
        <v>0</v>
      </c>
      <c r="AZ22" s="21" t="b">
        <f t="array" ref="AZ22">IF(SUM(($AH:$AH=AR22)*1)&gt;0, FALSE, TRUE)</f>
        <v>0</v>
      </c>
      <c r="BA22" s="34">
        <f t="array" ref="BA22">IFERROR((LEN(INDEX(표3[], MATCH(1, (표3[도서코드]=AR22)*(표3[예약자]&lt;&gt;""), 0), 7))-LEN(SUBSTITUTE(INDEX(표3[], MATCH(1, (표3[도서코드]=AR22)*(표3[예약자]&lt;&gt;""), 0), 7), "user", "")))/LEN("user"), 0)</f>
        <v>0</v>
      </c>
    </row>
    <row r="23" spans="30:53" x14ac:dyDescent="0.3">
      <c r="AD23" t="s">
        <v>1563</v>
      </c>
      <c r="AE23" s="23"/>
      <c r="AH23" t="s">
        <v>1528</v>
      </c>
      <c r="AI23"/>
      <c r="AJ23" s="4"/>
      <c r="AK23" s="4"/>
      <c r="AL23"/>
      <c r="AM23"/>
      <c r="AN23"/>
      <c r="AO23"/>
      <c r="AR23" t="s">
        <v>1427</v>
      </c>
      <c r="AS23" t="s">
        <v>1271</v>
      </c>
      <c r="AT23" t="s">
        <v>1272</v>
      </c>
      <c r="AU23" t="s">
        <v>181</v>
      </c>
      <c r="AV23" s="4">
        <v>44397</v>
      </c>
      <c r="AW23" t="s">
        <v>1273</v>
      </c>
      <c r="AX23" t="s">
        <v>2061</v>
      </c>
      <c r="AY23" s="23">
        <f t="array" ref="AY23">IF(SUM(($AH:$AH=AR23)*1)&gt;0, VLOOKUP(AR23, $AH$1:$AO$1000, 4, 0), "")</f>
        <v>0</v>
      </c>
      <c r="AZ23" s="21" t="b">
        <f t="array" ref="AZ23">IF(SUM(($AH:$AH=AR23)*1)&gt;0, FALSE, TRUE)</f>
        <v>0</v>
      </c>
      <c r="BA23" s="34">
        <f t="array" ref="BA23">IFERROR((LEN(INDEX(표3[], MATCH(1, (표3[도서코드]=AR23)*(표3[예약자]&lt;&gt;""), 0), 7))-LEN(SUBSTITUTE(INDEX(표3[], MATCH(1, (표3[도서코드]=AR23)*(표3[예약자]&lt;&gt;""), 0), 7), "user", "")))/LEN("user"), 0)</f>
        <v>0</v>
      </c>
    </row>
    <row r="24" spans="30:53" x14ac:dyDescent="0.3">
      <c r="AD24" t="s">
        <v>1564</v>
      </c>
      <c r="AE24" s="23"/>
      <c r="AH24" t="s">
        <v>1529</v>
      </c>
      <c r="AI24"/>
      <c r="AJ24" s="4"/>
      <c r="AK24" s="4"/>
      <c r="AL24"/>
      <c r="AM24"/>
      <c r="AN24"/>
      <c r="AO24"/>
      <c r="AR24" t="s">
        <v>1413</v>
      </c>
      <c r="AS24" t="s">
        <v>1267</v>
      </c>
      <c r="AT24" t="s">
        <v>1268</v>
      </c>
      <c r="AU24" t="s">
        <v>1269</v>
      </c>
      <c r="AV24" s="4">
        <v>44396</v>
      </c>
      <c r="AW24" t="s">
        <v>1270</v>
      </c>
      <c r="AX24" t="s">
        <v>2060</v>
      </c>
      <c r="AY24" s="23">
        <f t="array" ref="AY24">IF(SUM(($AH:$AH=AR24)*1)&gt;0, VLOOKUP(AR24, $AH$1:$AO$1000, 4, 0), "")</f>
        <v>0</v>
      </c>
      <c r="AZ24" s="21" t="b">
        <f t="array" ref="AZ24">IF(SUM(($AH:$AH=AR24)*1)&gt;0, FALSE, TRUE)</f>
        <v>0</v>
      </c>
      <c r="BA24" s="34">
        <f t="array" ref="BA24">IFERROR((LEN(INDEX(표3[], MATCH(1, (표3[도서코드]=AR24)*(표3[예약자]&lt;&gt;""), 0), 7))-LEN(SUBSTITUTE(INDEX(표3[], MATCH(1, (표3[도서코드]=AR24)*(표3[예약자]&lt;&gt;""), 0), 7), "user", "")))/LEN("user"), 0)</f>
        <v>1</v>
      </c>
    </row>
    <row r="25" spans="30:53" x14ac:dyDescent="0.3">
      <c r="AD25" t="s">
        <v>1565</v>
      </c>
      <c r="AE25" s="23"/>
      <c r="AH25" t="s">
        <v>1530</v>
      </c>
      <c r="AI25"/>
      <c r="AJ25" s="4"/>
      <c r="AK25" s="4"/>
      <c r="AL25"/>
      <c r="AM25"/>
      <c r="AN25"/>
      <c r="AO25"/>
      <c r="AR25" t="s">
        <v>1525</v>
      </c>
      <c r="AS25" t="s">
        <v>1267</v>
      </c>
      <c r="AT25" t="s">
        <v>1268</v>
      </c>
      <c r="AU25" t="s">
        <v>1269</v>
      </c>
      <c r="AV25" s="4">
        <v>44396</v>
      </c>
      <c r="AW25" t="s">
        <v>1270</v>
      </c>
      <c r="AX25" t="s">
        <v>2060</v>
      </c>
      <c r="AY25" s="23">
        <f t="array" ref="AY25">IF(SUM(($AH:$AH=AR25)*1)&gt;0, VLOOKUP(AR25, $AH$1:$AO$1000, 4, 0), "")</f>
        <v>0</v>
      </c>
      <c r="AZ25" s="21" t="b">
        <f t="array" ref="AZ25">IF(SUM(($AH:$AH=AR25)*1)&gt;0, FALSE, TRUE)</f>
        <v>0</v>
      </c>
      <c r="BA25" s="34">
        <f t="array" ref="BA25">IFERROR((LEN(INDEX(표3[], MATCH(1, (표3[도서코드]=AR25)*(표3[예약자]&lt;&gt;""), 0), 7))-LEN(SUBSTITUTE(INDEX(표3[], MATCH(1, (표3[도서코드]=AR25)*(표3[예약자]&lt;&gt;""), 0), 7), "user", "")))/LEN("user"), 0)</f>
        <v>0</v>
      </c>
    </row>
    <row r="26" spans="30:53" x14ac:dyDescent="0.3">
      <c r="AD26" t="s">
        <v>1380</v>
      </c>
      <c r="AE26" s="23"/>
      <c r="AH26" t="s">
        <v>2077</v>
      </c>
      <c r="AI26"/>
      <c r="AJ26" s="4"/>
      <c r="AK26" s="4"/>
      <c r="AL26"/>
      <c r="AM26"/>
      <c r="AN26"/>
      <c r="AO26"/>
      <c r="AR26" t="s">
        <v>1379</v>
      </c>
      <c r="AS26" t="s">
        <v>1256</v>
      </c>
      <c r="AT26" t="s">
        <v>1257</v>
      </c>
      <c r="AU26" t="s">
        <v>310</v>
      </c>
      <c r="AV26" s="4">
        <v>44395</v>
      </c>
      <c r="AW26" t="s">
        <v>1258</v>
      </c>
      <c r="AX26" t="s">
        <v>2057</v>
      </c>
      <c r="AY26" s="23">
        <f t="array" ref="AY26">IF(SUM(($AH:$AH=AR26)*1)&gt;0, VLOOKUP(AR26, $AH$1:$AO$1000, 4, 0), "")</f>
        <v>0</v>
      </c>
      <c r="AZ26" s="21" t="b">
        <f t="array" ref="AZ26">IF(SUM(($AH:$AH=AR26)*1)&gt;0, FALSE, TRUE)</f>
        <v>0</v>
      </c>
      <c r="BA26" s="34">
        <f t="array" ref="BA26">IFERROR((LEN(INDEX(표3[], MATCH(1, (표3[도서코드]=AR26)*(표3[예약자]&lt;&gt;""), 0), 7))-LEN(SUBSTITUTE(INDEX(표3[], MATCH(1, (표3[도서코드]=AR26)*(표3[예약자]&lt;&gt;""), 0), 7), "user", "")))/LEN("user"), 0)</f>
        <v>1</v>
      </c>
    </row>
    <row r="27" spans="30:53" x14ac:dyDescent="0.3">
      <c r="AD27" t="s">
        <v>1381</v>
      </c>
      <c r="AE27" s="23"/>
      <c r="AH27" t="s">
        <v>1531</v>
      </c>
      <c r="AI27"/>
      <c r="AJ27" s="4"/>
      <c r="AK27" s="4"/>
      <c r="AL27"/>
      <c r="AM27"/>
      <c r="AN27"/>
      <c r="AO27"/>
      <c r="AR27" t="s">
        <v>1378</v>
      </c>
      <c r="AS27" t="s">
        <v>1237</v>
      </c>
      <c r="AT27" t="s">
        <v>1238</v>
      </c>
      <c r="AU27" t="s">
        <v>157</v>
      </c>
      <c r="AV27" s="4">
        <v>44394</v>
      </c>
      <c r="AW27" t="s">
        <v>1239</v>
      </c>
      <c r="AX27" t="s">
        <v>2051</v>
      </c>
      <c r="AY27" s="23" t="str">
        <f t="array" ref="AY27">IF(SUM(($AH:$AH=AR27)*1)&gt;0, VLOOKUP(AR27, $AH$1:$AO$1000, 4, 0), "")</f>
        <v/>
      </c>
      <c r="AZ27" s="21" t="b">
        <f t="array" ref="AZ27">IF(SUM(($AH:$AH=AR27)*1)&gt;0, FALSE, TRUE)</f>
        <v>1</v>
      </c>
      <c r="BA27" s="34">
        <f t="array" ref="BA27">IFERROR((LEN(INDEX(표3[], MATCH(1, (표3[도서코드]=AR27)*(표3[예약자]&lt;&gt;""), 0), 7))-LEN(SUBSTITUTE(INDEX(표3[], MATCH(1, (표3[도서코드]=AR27)*(표3[예약자]&lt;&gt;""), 0), 7), "user", "")))/LEN("user"), 0)</f>
        <v>0</v>
      </c>
    </row>
    <row r="28" spans="30:53" x14ac:dyDescent="0.3">
      <c r="AD28" t="s">
        <v>1566</v>
      </c>
      <c r="AE28" s="23"/>
      <c r="AH28" t="s">
        <v>1532</v>
      </c>
      <c r="AI28"/>
      <c r="AJ28" s="4"/>
      <c r="AK28" s="4"/>
      <c r="AL28"/>
      <c r="AM28"/>
      <c r="AN28"/>
      <c r="AO28"/>
      <c r="AR28" t="s">
        <v>1337</v>
      </c>
      <c r="AS28" t="s">
        <v>1233</v>
      </c>
      <c r="AT28" t="s">
        <v>1234</v>
      </c>
      <c r="AU28" t="s">
        <v>1235</v>
      </c>
      <c r="AV28" s="4">
        <v>44393</v>
      </c>
      <c r="AW28" t="s">
        <v>1236</v>
      </c>
      <c r="AX28" t="s">
        <v>2050</v>
      </c>
      <c r="AY28" s="23" t="str">
        <f t="array" ref="AY28">IF(SUM(($AH:$AH=AR28)*1)&gt;0, VLOOKUP(AR28, $AH$1:$AO$1000, 4, 0), "")</f>
        <v/>
      </c>
      <c r="AZ28" s="21" t="b">
        <f t="array" ref="AZ28">IF(SUM(($AH:$AH=AR28)*1)&gt;0, FALSE, TRUE)</f>
        <v>1</v>
      </c>
      <c r="BA28" s="34">
        <f t="array" ref="BA28">IFERROR((LEN(INDEX(표3[], MATCH(1, (표3[도서코드]=AR28)*(표3[예약자]&lt;&gt;""), 0), 7))-LEN(SUBSTITUTE(INDEX(표3[], MATCH(1, (표3[도서코드]=AR28)*(표3[예약자]&lt;&gt;""), 0), 7), "user", "")))/LEN("user"), 0)</f>
        <v>0</v>
      </c>
    </row>
    <row r="29" spans="30:53" x14ac:dyDescent="0.3">
      <c r="AD29" t="s">
        <v>1567</v>
      </c>
      <c r="AE29" s="23"/>
      <c r="AH29" t="s">
        <v>1533</v>
      </c>
      <c r="AI29"/>
      <c r="AJ29" s="4"/>
      <c r="AK29" s="4"/>
      <c r="AL29"/>
      <c r="AM29"/>
      <c r="AN29"/>
      <c r="AO29"/>
      <c r="AR29" t="s">
        <v>1336</v>
      </c>
      <c r="AS29" t="s">
        <v>1230</v>
      </c>
      <c r="AT29" t="s">
        <v>1231</v>
      </c>
      <c r="AU29" t="s">
        <v>189</v>
      </c>
      <c r="AV29" s="4">
        <v>44392</v>
      </c>
      <c r="AW29" t="s">
        <v>1232</v>
      </c>
      <c r="AX29" t="s">
        <v>2049</v>
      </c>
      <c r="AY29" s="23" t="str">
        <f t="array" ref="AY29">IF(SUM(($AH:$AH=AR29)*1)&gt;0, VLOOKUP(AR29, $AH$1:$AO$1000, 4, 0), "")</f>
        <v/>
      </c>
      <c r="AZ29" s="21" t="b">
        <f t="array" ref="AZ29">IF(SUM(($AH:$AH=AR29)*1)&gt;0, FALSE, TRUE)</f>
        <v>1</v>
      </c>
      <c r="BA29" s="34">
        <f t="array" ref="BA29">IFERROR((LEN(INDEX(표3[], MATCH(1, (표3[도서코드]=AR29)*(표3[예약자]&lt;&gt;""), 0), 7))-LEN(SUBSTITUTE(INDEX(표3[], MATCH(1, (표3[도서코드]=AR29)*(표3[예약자]&lt;&gt;""), 0), 7), "user", "")))/LEN("user"), 0)</f>
        <v>0</v>
      </c>
    </row>
    <row r="30" spans="30:53" x14ac:dyDescent="0.3">
      <c r="AD30" t="s">
        <v>1568</v>
      </c>
      <c r="AE30" s="23"/>
      <c r="AH30" t="s">
        <v>1534</v>
      </c>
      <c r="AI30"/>
      <c r="AJ30" s="4"/>
      <c r="AK30" s="4"/>
      <c r="AL30"/>
      <c r="AM30"/>
      <c r="AN30"/>
      <c r="AO30"/>
      <c r="AR30" t="s">
        <v>1335</v>
      </c>
      <c r="AS30" t="s">
        <v>1229</v>
      </c>
      <c r="AT30" t="s">
        <v>797</v>
      </c>
      <c r="AU30" t="s">
        <v>617</v>
      </c>
      <c r="AV30" s="4">
        <v>44391</v>
      </c>
      <c r="AW30" t="s">
        <v>997</v>
      </c>
      <c r="AX30" t="s">
        <v>2048</v>
      </c>
      <c r="AY30" s="23" t="str">
        <f t="array" ref="AY30">IF(SUM(($AH:$AH=AR30)*1)&gt;0, VLOOKUP(AR30, $AH$1:$AO$1000, 4, 0), "")</f>
        <v/>
      </c>
      <c r="AZ30" s="21" t="b">
        <f t="array" ref="AZ30">IF(SUM(($AH:$AH=AR30)*1)&gt;0, FALSE, TRUE)</f>
        <v>1</v>
      </c>
      <c r="BA30" s="34">
        <f t="array" ref="BA30">IFERROR((LEN(INDEX(표3[], MATCH(1, (표3[도서코드]=AR30)*(표3[예약자]&lt;&gt;""), 0), 7))-LEN(SUBSTITUTE(INDEX(표3[], MATCH(1, (표3[도서코드]=AR30)*(표3[예약자]&lt;&gt;""), 0), 7), "user", "")))/LEN("user"), 0)</f>
        <v>0</v>
      </c>
    </row>
    <row r="31" spans="30:53" x14ac:dyDescent="0.3">
      <c r="AD31" t="s">
        <v>1484</v>
      </c>
      <c r="AE31" s="23"/>
      <c r="AH31" t="s">
        <v>1535</v>
      </c>
      <c r="AI31"/>
      <c r="AJ31" s="4"/>
      <c r="AK31" s="4"/>
      <c r="AL31"/>
      <c r="AM31"/>
      <c r="AN31"/>
      <c r="AO31"/>
      <c r="AR31" t="s">
        <v>1324</v>
      </c>
      <c r="AS31" t="s">
        <v>1223</v>
      </c>
      <c r="AT31" t="s">
        <v>1224</v>
      </c>
      <c r="AU31" t="s">
        <v>181</v>
      </c>
      <c r="AV31" s="4">
        <v>44390</v>
      </c>
      <c r="AW31" t="s">
        <v>1225</v>
      </c>
      <c r="AX31" t="s">
        <v>2046</v>
      </c>
      <c r="AY31" s="23" t="str">
        <f t="array" ref="AY31">IF(SUM(($AH:$AH=AR31)*1)&gt;0, VLOOKUP(AR31, $AH$1:$AO$1000, 4, 0), "")</f>
        <v/>
      </c>
      <c r="AZ31" s="21" t="b">
        <f t="array" ref="AZ31">IF(SUM(($AH:$AH=AR31)*1)&gt;0, FALSE, TRUE)</f>
        <v>1</v>
      </c>
      <c r="BA31" s="34">
        <f t="array" ref="BA31">IFERROR((LEN(INDEX(표3[], MATCH(1, (표3[도서코드]=AR31)*(표3[예약자]&lt;&gt;""), 0), 7))-LEN(SUBSTITUTE(INDEX(표3[], MATCH(1, (표3[도서코드]=AR31)*(표3[예약자]&lt;&gt;""), 0), 7), "user", "")))/LEN("user"), 0)</f>
        <v>0</v>
      </c>
    </row>
    <row r="32" spans="30:53" x14ac:dyDescent="0.3">
      <c r="AD32" t="s">
        <v>1489</v>
      </c>
      <c r="AE32" s="23"/>
      <c r="AH32" t="s">
        <v>1536</v>
      </c>
      <c r="AI32"/>
      <c r="AJ32" s="4"/>
      <c r="AK32" s="4"/>
      <c r="AL32"/>
      <c r="AM32"/>
      <c r="AN32"/>
      <c r="AO32"/>
      <c r="AR32" t="s">
        <v>1323</v>
      </c>
      <c r="AS32" t="s">
        <v>1220</v>
      </c>
      <c r="AT32" t="s">
        <v>415</v>
      </c>
      <c r="AU32" t="s">
        <v>1221</v>
      </c>
      <c r="AV32" s="4">
        <v>44389</v>
      </c>
      <c r="AW32" t="s">
        <v>1222</v>
      </c>
      <c r="AX32" t="s">
        <v>2045</v>
      </c>
      <c r="AY32" s="23" t="str">
        <f t="array" ref="AY32">IF(SUM(($AH:$AH=AR32)*1)&gt;0, VLOOKUP(AR32, $AH$1:$AO$1000, 4, 0), "")</f>
        <v/>
      </c>
      <c r="AZ32" s="21" t="b">
        <f t="array" ref="AZ32">IF(SUM(($AH:$AH=AR32)*1)&gt;0, FALSE, TRUE)</f>
        <v>1</v>
      </c>
      <c r="BA32" s="34">
        <f t="array" ref="BA32">IFERROR((LEN(INDEX(표3[], MATCH(1, (표3[도서코드]=AR32)*(표3[예약자]&lt;&gt;""), 0), 7))-LEN(SUBSTITUTE(INDEX(표3[], MATCH(1, (표3[도서코드]=AR32)*(표3[예약자]&lt;&gt;""), 0), 7), "user", "")))/LEN("user"), 0)</f>
        <v>0</v>
      </c>
    </row>
    <row r="33" spans="30:53" x14ac:dyDescent="0.3">
      <c r="AD33" t="s">
        <v>1396</v>
      </c>
      <c r="AE33" s="23"/>
      <c r="AH33" t="s">
        <v>1414</v>
      </c>
      <c r="AI33"/>
      <c r="AJ33" s="4"/>
      <c r="AK33" s="4"/>
      <c r="AL33"/>
      <c r="AM33"/>
      <c r="AN33"/>
      <c r="AO33"/>
      <c r="AR33" t="s">
        <v>1322</v>
      </c>
      <c r="AS33" t="s">
        <v>1215</v>
      </c>
      <c r="AT33" t="s">
        <v>1216</v>
      </c>
      <c r="AU33" t="s">
        <v>193</v>
      </c>
      <c r="AV33" s="4">
        <v>44388</v>
      </c>
      <c r="AW33" t="s">
        <v>1217</v>
      </c>
      <c r="AX33" t="s">
        <v>2043</v>
      </c>
      <c r="AY33" s="23" t="str">
        <f t="array" ref="AY33">IF(SUM(($AH:$AH=AR33)*1)&gt;0, VLOOKUP(AR33, $AH$1:$AO$1000, 4, 0), "")</f>
        <v/>
      </c>
      <c r="AZ33" s="21" t="b">
        <f t="array" ref="AZ33">IF(SUM(($AH:$AH=AR33)*1)&gt;0, FALSE, TRUE)</f>
        <v>1</v>
      </c>
      <c r="BA33" s="34">
        <f t="array" ref="BA33">IFERROR((LEN(INDEX(표3[], MATCH(1, (표3[도서코드]=AR33)*(표3[예약자]&lt;&gt;""), 0), 7))-LEN(SUBSTITUTE(INDEX(표3[], MATCH(1, (표3[도서코드]=AR33)*(표3[예약자]&lt;&gt;""), 0), 7), "user", "")))/LEN("user"), 0)</f>
        <v>0</v>
      </c>
    </row>
    <row r="34" spans="30:53" x14ac:dyDescent="0.3">
      <c r="AD34" t="s">
        <v>1569</v>
      </c>
      <c r="AE34" s="23"/>
      <c r="AR34" t="s">
        <v>1303</v>
      </c>
      <c r="AS34" t="s">
        <v>1199</v>
      </c>
      <c r="AT34" t="s">
        <v>1200</v>
      </c>
      <c r="AU34" t="s">
        <v>1201</v>
      </c>
      <c r="AV34" s="4">
        <v>44387</v>
      </c>
      <c r="AW34" t="s">
        <v>1202</v>
      </c>
      <c r="AX34" t="s">
        <v>2039</v>
      </c>
      <c r="AY34" s="23" t="str">
        <f t="array" ref="AY34">IF(SUM(($AH:$AH=AR34)*1)&gt;0, VLOOKUP(AR34, $AH$1:$AO$1000, 4, 0), "")</f>
        <v/>
      </c>
      <c r="AZ34" s="21" t="b">
        <f t="array" ref="AZ34">IF(SUM(($AH:$AH=AR34)*1)&gt;0, FALSE, TRUE)</f>
        <v>1</v>
      </c>
      <c r="BA34" s="34">
        <f t="array" ref="BA34">IFERROR((LEN(INDEX(표3[], MATCH(1, (표3[도서코드]=AR34)*(표3[예약자]&lt;&gt;""), 0), 7))-LEN(SUBSTITUTE(INDEX(표3[], MATCH(1, (표3[도서코드]=AR34)*(표3[예약자]&lt;&gt;""), 0), 7), "user", "")))/LEN("user"), 0)</f>
        <v>0</v>
      </c>
    </row>
    <row r="35" spans="30:53" x14ac:dyDescent="0.3">
      <c r="AD35" t="s">
        <v>1417</v>
      </c>
      <c r="AE35" s="23"/>
      <c r="AR35" t="s">
        <v>1302</v>
      </c>
      <c r="AS35" t="s">
        <v>1192</v>
      </c>
      <c r="AT35" t="s">
        <v>1193</v>
      </c>
      <c r="AU35" t="s">
        <v>310</v>
      </c>
      <c r="AV35" s="4">
        <v>44386</v>
      </c>
      <c r="AW35" t="s">
        <v>1194</v>
      </c>
      <c r="AX35" t="e">
        <v>#VALUE!</v>
      </c>
      <c r="AY35" s="23" t="str">
        <f t="array" ref="AY35">IF(SUM(($AH:$AH=AR35)*1)&gt;0, VLOOKUP(AR35, $AH$1:$AO$1000, 4, 0), "")</f>
        <v/>
      </c>
      <c r="AZ35" s="21" t="b">
        <f t="array" ref="AZ35">IF(SUM(($AH:$AH=AR35)*1)&gt;0, FALSE, TRUE)</f>
        <v>1</v>
      </c>
      <c r="BA35" s="34">
        <f t="array" ref="BA35">IFERROR((LEN(INDEX(표3[], MATCH(1, (표3[도서코드]=AR35)*(표3[예약자]&lt;&gt;""), 0), 7))-LEN(SUBSTITUTE(INDEX(표3[], MATCH(1, (표3[도서코드]=AR35)*(표3[예약자]&lt;&gt;""), 0), 7), "user", "")))/LEN("user"), 0)</f>
        <v>0</v>
      </c>
    </row>
    <row r="36" spans="30:53" x14ac:dyDescent="0.3">
      <c r="AD36" t="s">
        <v>1418</v>
      </c>
      <c r="AE36" s="23"/>
      <c r="AR36" t="s">
        <v>1301</v>
      </c>
      <c r="AS36" t="s">
        <v>1185</v>
      </c>
      <c r="AT36" t="s">
        <v>812</v>
      </c>
      <c r="AU36" t="s">
        <v>813</v>
      </c>
      <c r="AV36" s="4">
        <v>44385</v>
      </c>
      <c r="AW36" t="s">
        <v>1186</v>
      </c>
      <c r="AX36" t="s">
        <v>2035</v>
      </c>
      <c r="AY36" s="23" t="str">
        <f t="array" ref="AY36">IF(SUM(($AH:$AH=AR36)*1)&gt;0, VLOOKUP(AR36, $AH$1:$AO$1000, 4, 0), "")</f>
        <v/>
      </c>
      <c r="AZ36" s="21" t="b">
        <f t="array" ref="AZ36">IF(SUM(($AH:$AH=AR36)*1)&gt;0, FALSE, TRUE)</f>
        <v>1</v>
      </c>
      <c r="BA36" s="34">
        <f t="array" ref="BA36">IFERROR((LEN(INDEX(표3[], MATCH(1, (표3[도서코드]=AR36)*(표3[예약자]&lt;&gt;""), 0), 7))-LEN(SUBSTITUTE(INDEX(표3[], MATCH(1, (표3[도서코드]=AR36)*(표3[예약자]&lt;&gt;""), 0), 7), "user", "")))/LEN("user"), 0)</f>
        <v>0</v>
      </c>
    </row>
    <row r="37" spans="30:53" x14ac:dyDescent="0.3">
      <c r="AD37" t="s">
        <v>1395</v>
      </c>
      <c r="AE37" s="23"/>
      <c r="AR37" t="s">
        <v>1503</v>
      </c>
      <c r="AS37" t="s">
        <v>1182</v>
      </c>
      <c r="AT37" t="s">
        <v>1183</v>
      </c>
      <c r="AU37" t="s">
        <v>145</v>
      </c>
      <c r="AV37" s="4">
        <v>44384</v>
      </c>
      <c r="AW37" t="s">
        <v>1184</v>
      </c>
      <c r="AX37" t="s">
        <v>2034</v>
      </c>
      <c r="AY37" s="23" t="str">
        <f t="array" ref="AY37">IF(SUM(($AH:$AH=AR37)*1)&gt;0, VLOOKUP(AR37, $AH$1:$AO$1000, 4, 0), "")</f>
        <v/>
      </c>
      <c r="AZ37" s="21" t="b">
        <f t="array" ref="AZ37">IF(SUM(($AH:$AH=AR37)*1)&gt;0, FALSE, TRUE)</f>
        <v>1</v>
      </c>
      <c r="BA37" s="34">
        <f t="array" ref="BA37">IFERROR((LEN(INDEX(표3[], MATCH(1, (표3[도서코드]=AR37)*(표3[예약자]&lt;&gt;""), 0), 7))-LEN(SUBSTITUTE(INDEX(표3[], MATCH(1, (표3[도서코드]=AR37)*(표3[예약자]&lt;&gt;""), 0), 7), "user", "")))/LEN("user"), 0)</f>
        <v>0</v>
      </c>
    </row>
    <row r="38" spans="30:53" x14ac:dyDescent="0.3">
      <c r="AD38" t="s">
        <v>1570</v>
      </c>
      <c r="AE38" s="23"/>
      <c r="AR38" t="s">
        <v>1429</v>
      </c>
      <c r="AS38" t="s">
        <v>1180</v>
      </c>
      <c r="AT38" t="s">
        <v>206</v>
      </c>
      <c r="AU38" t="s">
        <v>285</v>
      </c>
      <c r="AV38" s="4">
        <v>44383</v>
      </c>
      <c r="AW38" t="s">
        <v>1181</v>
      </c>
      <c r="AX38" t="s">
        <v>2033</v>
      </c>
      <c r="AY38" s="23" t="str">
        <f t="array" ref="AY38">IF(SUM(($AH:$AH=AR38)*1)&gt;0, VLOOKUP(AR38, $AH$1:$AO$1000, 4, 0), "")</f>
        <v/>
      </c>
      <c r="AZ38" s="21" t="b">
        <f t="array" ref="AZ38">IF(SUM(($AH:$AH=AR38)*1)&gt;0, FALSE, TRUE)</f>
        <v>1</v>
      </c>
      <c r="BA38" s="34">
        <f t="array" ref="BA38">IFERROR((LEN(INDEX(표3[], MATCH(1, (표3[도서코드]=AR38)*(표3[예약자]&lt;&gt;""), 0), 7))-LEN(SUBSTITUTE(INDEX(표3[], MATCH(1, (표3[도서코드]=AR38)*(표3[예약자]&lt;&gt;""), 0), 7), "user", "")))/LEN("user"), 0)</f>
        <v>0</v>
      </c>
    </row>
    <row r="39" spans="30:53" x14ac:dyDescent="0.3">
      <c r="AD39" t="s">
        <v>1571</v>
      </c>
      <c r="AE39" s="23"/>
      <c r="AR39" t="s">
        <v>1321</v>
      </c>
      <c r="AS39" t="s">
        <v>1177</v>
      </c>
      <c r="AT39" t="s">
        <v>1178</v>
      </c>
      <c r="AU39" t="s">
        <v>181</v>
      </c>
      <c r="AV39" s="4">
        <v>44382</v>
      </c>
      <c r="AW39" t="s">
        <v>1179</v>
      </c>
      <c r="AX39" t="s">
        <v>2032</v>
      </c>
      <c r="AY39" s="23" t="str">
        <f t="array" ref="AY39">IF(SUM(($AH:$AH=AR39)*1)&gt;0, VLOOKUP(AR39, $AH$1:$AO$1000, 4, 0), "")</f>
        <v/>
      </c>
      <c r="AZ39" s="21" t="b">
        <f t="array" ref="AZ39">IF(SUM(($AH:$AH=AR39)*1)&gt;0, FALSE, TRUE)</f>
        <v>1</v>
      </c>
      <c r="BA39" s="34">
        <f t="array" ref="BA39">IFERROR((LEN(INDEX(표3[], MATCH(1, (표3[도서코드]=AR39)*(표3[예약자]&lt;&gt;""), 0), 7))-LEN(SUBSTITUTE(INDEX(표3[], MATCH(1, (표3[도서코드]=AR39)*(표3[예약자]&lt;&gt;""), 0), 7), "user", "")))/LEN("user"), 0)</f>
        <v>0</v>
      </c>
    </row>
    <row r="40" spans="30:53" x14ac:dyDescent="0.3">
      <c r="AD40" t="s">
        <v>1425</v>
      </c>
      <c r="AE40" s="23"/>
      <c r="AR40" t="s">
        <v>1534</v>
      </c>
      <c r="AS40" t="s">
        <v>1153</v>
      </c>
      <c r="AT40" t="s">
        <v>1154</v>
      </c>
      <c r="AU40" t="s">
        <v>1155</v>
      </c>
      <c r="AV40" s="4">
        <v>44381</v>
      </c>
      <c r="AW40" t="s">
        <v>1156</v>
      </c>
      <c r="AX40" t="s">
        <v>2024</v>
      </c>
      <c r="AY40" s="23">
        <f t="array" ref="AY40">IF(SUM(($AH:$AH=AR40)*1)&gt;0, VLOOKUP(AR40, $AH$1:$AO$1000, 4, 0), "")</f>
        <v>0</v>
      </c>
      <c r="AZ40" s="21" t="b">
        <f t="array" ref="AZ40">IF(SUM(($AH:$AH=AR40)*1)&gt;0, FALSE, TRUE)</f>
        <v>0</v>
      </c>
      <c r="BA40" s="34">
        <f t="array" ref="BA40">IFERROR((LEN(INDEX(표3[], MATCH(1, (표3[도서코드]=AR40)*(표3[예약자]&lt;&gt;""), 0), 7))-LEN(SUBSTITUTE(INDEX(표3[], MATCH(1, (표3[도서코드]=AR40)*(표3[예약자]&lt;&gt;""), 0), 7), "user", "")))/LEN("user"), 0)</f>
        <v>0</v>
      </c>
    </row>
    <row r="41" spans="30:53" x14ac:dyDescent="0.3">
      <c r="AD41" t="s">
        <v>1572</v>
      </c>
      <c r="AE41" s="23"/>
      <c r="AR41" t="s">
        <v>1533</v>
      </c>
      <c r="AS41" t="s">
        <v>1151</v>
      </c>
      <c r="AT41" t="s">
        <v>288</v>
      </c>
      <c r="AU41" t="s">
        <v>189</v>
      </c>
      <c r="AV41" s="4">
        <v>44380</v>
      </c>
      <c r="AW41" t="s">
        <v>1152</v>
      </c>
      <c r="AX41" t="s">
        <v>2023</v>
      </c>
      <c r="AY41" s="23">
        <f t="array" ref="AY41">IF(SUM(($AH:$AH=AR41)*1)&gt;0, VLOOKUP(AR41, $AH$1:$AO$1000, 4, 0), "")</f>
        <v>0</v>
      </c>
      <c r="AZ41" s="21" t="b">
        <f t="array" ref="AZ41">IF(SUM(($AH:$AH=AR41)*1)&gt;0, FALSE, TRUE)</f>
        <v>0</v>
      </c>
      <c r="BA41" s="34">
        <f t="array" ref="BA41">IFERROR((LEN(INDEX(표3[], MATCH(1, (표3[도서코드]=AR41)*(표3[예약자]&lt;&gt;""), 0), 7))-LEN(SUBSTITUTE(INDEX(표3[], MATCH(1, (표3[도서코드]=AR41)*(표3[예약자]&lt;&gt;""), 0), 7), "user", "")))/LEN("user"), 0)</f>
        <v>0</v>
      </c>
    </row>
    <row r="42" spans="30:53" x14ac:dyDescent="0.3">
      <c r="AD42" t="s">
        <v>1573</v>
      </c>
      <c r="AE42" s="23"/>
      <c r="AR42" t="s">
        <v>1518</v>
      </c>
      <c r="AS42" t="s">
        <v>1134</v>
      </c>
      <c r="AT42" t="s">
        <v>1135</v>
      </c>
      <c r="AU42" t="s">
        <v>181</v>
      </c>
      <c r="AV42" s="4">
        <v>44379</v>
      </c>
      <c r="AW42" t="s">
        <v>1136</v>
      </c>
      <c r="AX42" t="s">
        <v>2017</v>
      </c>
      <c r="AY42" s="23">
        <f t="array" ref="AY42">IF(SUM(($AH:$AH=AR42)*1)&gt;0, VLOOKUP(AR42, $AH$1:$AO$1000, 4, 0), "")</f>
        <v>0</v>
      </c>
      <c r="AZ42" s="21" t="b">
        <f t="array" ref="AZ42">IF(SUM(($AH:$AH=AR42)*1)&gt;0, FALSE, TRUE)</f>
        <v>0</v>
      </c>
      <c r="BA42" s="34">
        <f t="array" ref="BA42">IFERROR((LEN(INDEX(표3[], MATCH(1, (표3[도서코드]=AR42)*(표3[예약자]&lt;&gt;""), 0), 7))-LEN(SUBSTITUTE(INDEX(표3[], MATCH(1, (표3[도서코드]=AR42)*(표3[예약자]&lt;&gt;""), 0), 7), "user", "")))/LEN("user"), 0)</f>
        <v>1</v>
      </c>
    </row>
    <row r="43" spans="30:53" x14ac:dyDescent="0.3">
      <c r="AD43" t="s">
        <v>1574</v>
      </c>
      <c r="AE43" s="23"/>
      <c r="AR43" t="s">
        <v>1512</v>
      </c>
      <c r="AS43" t="s">
        <v>1128</v>
      </c>
      <c r="AT43" t="s">
        <v>945</v>
      </c>
      <c r="AU43" t="s">
        <v>690</v>
      </c>
      <c r="AV43" s="4">
        <v>44378</v>
      </c>
      <c r="AW43" t="s">
        <v>1129</v>
      </c>
      <c r="AX43" t="s">
        <v>2000</v>
      </c>
      <c r="AY43" s="23" t="str">
        <f t="array" ref="AY43">IF(SUM(($AH:$AH=AR43)*1)&gt;0, VLOOKUP(AR43, $AH$1:$AO$1000, 4, 0), "")</f>
        <v/>
      </c>
      <c r="AZ43" s="21" t="b">
        <f t="array" ref="AZ43">IF(SUM(($AH:$AH=AR43)*1)&gt;0, FALSE, TRUE)</f>
        <v>1</v>
      </c>
      <c r="BA43" s="34">
        <f t="array" ref="BA43">IFERROR((LEN(INDEX(표3[], MATCH(1, (표3[도서코드]=AR43)*(표3[예약자]&lt;&gt;""), 0), 7))-LEN(SUBSTITUTE(INDEX(표3[], MATCH(1, (표3[도서코드]=AR43)*(표3[예약자]&lt;&gt;""), 0), 7), "user", "")))/LEN("user"), 0)</f>
        <v>0</v>
      </c>
    </row>
    <row r="44" spans="30:53" x14ac:dyDescent="0.3">
      <c r="AD44" t="s">
        <v>1426</v>
      </c>
      <c r="AE44" s="23"/>
      <c r="AR44" t="s">
        <v>1496</v>
      </c>
      <c r="AS44" t="s">
        <v>1114</v>
      </c>
      <c r="AT44" t="s">
        <v>1115</v>
      </c>
      <c r="AU44" t="s">
        <v>189</v>
      </c>
      <c r="AV44" s="4">
        <v>44338</v>
      </c>
      <c r="AW44" t="s">
        <v>1116</v>
      </c>
      <c r="AX44" t="s">
        <v>2012</v>
      </c>
      <c r="AY44" s="23" t="str">
        <f t="array" ref="AY44">IF(SUM(($AH:$AH=AR44)*1)&gt;0, VLOOKUP(AR44, $AH$1:$AO$1000, 4, 0), "")</f>
        <v/>
      </c>
      <c r="AZ44" s="21" t="b">
        <f t="array" ref="AZ44">IF(SUM(($AH:$AH=AR44)*1)&gt;0, FALSE, TRUE)</f>
        <v>1</v>
      </c>
      <c r="BA44" s="34">
        <f t="array" ref="BA44">IFERROR((LEN(INDEX(표3[], MATCH(1, (표3[도서코드]=AR44)*(표3[예약자]&lt;&gt;""), 0), 7))-LEN(SUBSTITUTE(INDEX(표3[], MATCH(1, (표3[도서코드]=AR44)*(표3[예약자]&lt;&gt;""), 0), 7), "user", "")))/LEN("user"), 0)</f>
        <v>0</v>
      </c>
    </row>
    <row r="45" spans="30:53" x14ac:dyDescent="0.3">
      <c r="AD45" t="s">
        <v>1436</v>
      </c>
      <c r="AE45" s="23"/>
      <c r="AR45" t="s">
        <v>1495</v>
      </c>
      <c r="AS45" t="s">
        <v>1117</v>
      </c>
      <c r="AT45" t="s">
        <v>1118</v>
      </c>
      <c r="AU45" t="s">
        <v>719</v>
      </c>
      <c r="AV45" s="4">
        <v>44338</v>
      </c>
      <c r="AW45" t="s">
        <v>1119</v>
      </c>
      <c r="AX45" t="s">
        <v>2013</v>
      </c>
      <c r="AY45" s="23" t="str">
        <f t="array" ref="AY45">IF(SUM(($AH:$AH=AR45)*1)&gt;0, VLOOKUP(AR45, $AH$1:$AO$1000, 4, 0), "")</f>
        <v/>
      </c>
      <c r="AZ45" s="21" t="b">
        <f t="array" ref="AZ45">IF(SUM(($AH:$AH=AR45)*1)&gt;0, FALSE, TRUE)</f>
        <v>1</v>
      </c>
      <c r="BA45" s="34">
        <f t="array" ref="BA45">IFERROR((LEN(INDEX(표3[], MATCH(1, (표3[도서코드]=AR45)*(표3[예약자]&lt;&gt;""), 0), 7))-LEN(SUBSTITUTE(INDEX(표3[], MATCH(1, (표3[도서코드]=AR45)*(표3[예약자]&lt;&gt;""), 0), 7), "user", "")))/LEN("user"), 0)</f>
        <v>0</v>
      </c>
    </row>
    <row r="46" spans="30:53" x14ac:dyDescent="0.3">
      <c r="AD46" t="s">
        <v>1437</v>
      </c>
      <c r="AE46" s="23"/>
      <c r="AQ46" s="21" t="s">
        <v>2062</v>
      </c>
      <c r="AR46" t="s">
        <v>1494</v>
      </c>
      <c r="AS46" t="s">
        <v>1110</v>
      </c>
      <c r="AT46" t="s">
        <v>1111</v>
      </c>
      <c r="AU46" t="s">
        <v>1112</v>
      </c>
      <c r="AV46" s="4">
        <v>44337</v>
      </c>
      <c r="AW46" t="s">
        <v>1113</v>
      </c>
      <c r="AX46" t="s">
        <v>2011</v>
      </c>
      <c r="AY46" s="23" t="str">
        <f t="array" ref="AY46">IF(SUM(($AH:$AH=AR46)*1)&gt;0, VLOOKUP(AR46, $AH$1:$AO$1000, 4, 0), "")</f>
        <v/>
      </c>
      <c r="AZ46" s="21" t="b">
        <f t="array" ref="AZ46">IF(SUM(($AH:$AH=AR46)*1)&gt;0, FALSE, TRUE)</f>
        <v>1</v>
      </c>
      <c r="BA46" s="34">
        <f t="array" ref="BA46">IFERROR((LEN(INDEX(표3[], MATCH(1, (표3[도서코드]=AR46)*(표3[예약자]&lt;&gt;""), 0), 7))-LEN(SUBSTITUTE(INDEX(표3[], MATCH(1, (표3[도서코드]=AR46)*(표3[예약자]&lt;&gt;""), 0), 7), "user", "")))/LEN("user"), 0)</f>
        <v>0</v>
      </c>
    </row>
    <row r="47" spans="30:53" x14ac:dyDescent="0.3">
      <c r="AD47" t="s">
        <v>1575</v>
      </c>
      <c r="AE47" s="23"/>
      <c r="AR47" t="s">
        <v>1499</v>
      </c>
      <c r="AS47" t="s">
        <v>1108</v>
      </c>
      <c r="AT47" t="s">
        <v>816</v>
      </c>
      <c r="AU47" t="s">
        <v>157</v>
      </c>
      <c r="AV47" s="4">
        <v>44336</v>
      </c>
      <c r="AW47" t="s">
        <v>1109</v>
      </c>
      <c r="AX47" t="s">
        <v>2010</v>
      </c>
      <c r="AY47" s="23" t="str">
        <f t="array" ref="AY47">IF(SUM(($AH:$AH=AR47)*1)&gt;0, VLOOKUP(AR47, $AH$1:$AO$1000, 4, 0), "")</f>
        <v/>
      </c>
      <c r="AZ47" s="21" t="b">
        <f t="array" ref="AZ47">IF(SUM(($AH:$AH=AR47)*1)&gt;0, FALSE, TRUE)</f>
        <v>1</v>
      </c>
      <c r="BA47" s="34">
        <f t="array" ref="BA47">IFERROR((LEN(INDEX(표3[], MATCH(1, (표3[도서코드]=AR47)*(표3[예약자]&lt;&gt;""), 0), 7))-LEN(SUBSTITUTE(INDEX(표3[], MATCH(1, (표3[도서코드]=AR47)*(표3[예약자]&lt;&gt;""), 0), 7), "user", "")))/LEN("user"), 0)</f>
        <v>0</v>
      </c>
    </row>
    <row r="48" spans="30:53" x14ac:dyDescent="0.3">
      <c r="AD48" t="s">
        <v>1576</v>
      </c>
      <c r="AE48" s="23"/>
      <c r="AR48" t="s">
        <v>1498</v>
      </c>
      <c r="AS48" t="s">
        <v>1105</v>
      </c>
      <c r="AT48" t="s">
        <v>359</v>
      </c>
      <c r="AU48" t="s">
        <v>1106</v>
      </c>
      <c r="AV48" s="4">
        <v>44335</v>
      </c>
      <c r="AW48" t="s">
        <v>1107</v>
      </c>
      <c r="AX48" t="s">
        <v>2009</v>
      </c>
      <c r="AY48" s="23" t="str">
        <f t="array" ref="AY48">IF(SUM(($AH:$AH=AR48)*1)&gt;0, VLOOKUP(AR48, $AH$1:$AO$1000, 4, 0), "")</f>
        <v/>
      </c>
      <c r="AZ48" s="21" t="b">
        <f t="array" ref="AZ48">IF(SUM(($AH:$AH=AR48)*1)&gt;0, FALSE, TRUE)</f>
        <v>1</v>
      </c>
      <c r="BA48" s="34">
        <f t="array" ref="BA48">IFERROR((LEN(INDEX(표3[], MATCH(1, (표3[도서코드]=AR48)*(표3[예약자]&lt;&gt;""), 0), 7))-LEN(SUBSTITUTE(INDEX(표3[], MATCH(1, (표3[도서코드]=AR48)*(표3[예약자]&lt;&gt;""), 0), 7), "user", "")))/LEN("user"), 0)</f>
        <v>0</v>
      </c>
    </row>
    <row r="49" spans="30:53" x14ac:dyDescent="0.3">
      <c r="AD49" t="s">
        <v>1577</v>
      </c>
      <c r="AE49" s="23"/>
      <c r="AR49" t="s">
        <v>1497</v>
      </c>
      <c r="AS49" t="s">
        <v>1101</v>
      </c>
      <c r="AT49" t="s">
        <v>1102</v>
      </c>
      <c r="AU49" t="s">
        <v>1103</v>
      </c>
      <c r="AV49" s="4">
        <v>44334</v>
      </c>
      <c r="AW49" t="s">
        <v>1104</v>
      </c>
      <c r="AX49" t="s">
        <v>2008</v>
      </c>
      <c r="AY49" s="23" t="str">
        <f t="array" ref="AY49">IF(SUM(($AH:$AH=AR49)*1)&gt;0, VLOOKUP(AR49, $AH$1:$AO$1000, 4, 0), "")</f>
        <v/>
      </c>
      <c r="AZ49" s="21" t="b">
        <f t="array" ref="AZ49">IF(SUM(($AH:$AH=AR49)*1)&gt;0, FALSE, TRUE)</f>
        <v>1</v>
      </c>
      <c r="BA49" s="34">
        <f t="array" ref="BA49">IFERROR((LEN(INDEX(표3[], MATCH(1, (표3[도서코드]=AR49)*(표3[예약자]&lt;&gt;""), 0), 7))-LEN(SUBSTITUTE(INDEX(표3[], MATCH(1, (표3[도서코드]=AR49)*(표3[예약자]&lt;&gt;""), 0), 7), "user", "")))/LEN("user"), 0)</f>
        <v>0</v>
      </c>
    </row>
    <row r="50" spans="30:53" x14ac:dyDescent="0.3">
      <c r="AD50" t="s">
        <v>1578</v>
      </c>
      <c r="AE50" s="23"/>
      <c r="AR50" t="s">
        <v>1465</v>
      </c>
      <c r="AS50" t="s">
        <v>1097</v>
      </c>
      <c r="AT50" t="s">
        <v>1098</v>
      </c>
      <c r="AU50" t="s">
        <v>1099</v>
      </c>
      <c r="AV50" s="4">
        <v>44333</v>
      </c>
      <c r="AW50" t="s">
        <v>1100</v>
      </c>
      <c r="AX50" t="s">
        <v>2007</v>
      </c>
      <c r="AY50" s="23" t="str">
        <f t="array" ref="AY50">IF(SUM(($AH:$AH=AR50)*1)&gt;0, VLOOKUP(AR50, $AH$1:$AO$1000, 4, 0), "")</f>
        <v/>
      </c>
      <c r="AZ50" s="21" t="b">
        <f t="array" ref="AZ50">IF(SUM(($AH:$AH=AR50)*1)&gt;0, FALSE, TRUE)</f>
        <v>1</v>
      </c>
      <c r="BA50" s="34">
        <f t="array" ref="BA50">IFERROR((LEN(INDEX(표3[], MATCH(1, (표3[도서코드]=AR50)*(표3[예약자]&lt;&gt;""), 0), 7))-LEN(SUBSTITUTE(INDEX(표3[], MATCH(1, (표3[도서코드]=AR50)*(표3[예약자]&lt;&gt;""), 0), 7), "user", "")))/LEN("user"), 0)</f>
        <v>0</v>
      </c>
    </row>
    <row r="51" spans="30:53" x14ac:dyDescent="0.3">
      <c r="AD51" t="s">
        <v>1579</v>
      </c>
      <c r="AE51" s="23"/>
      <c r="AR51" t="s">
        <v>1464</v>
      </c>
      <c r="AS51" t="s">
        <v>1085</v>
      </c>
      <c r="AT51" t="s">
        <v>1086</v>
      </c>
      <c r="AU51" t="s">
        <v>1087</v>
      </c>
      <c r="AV51" s="4">
        <v>44332</v>
      </c>
      <c r="AW51" t="s">
        <v>1088</v>
      </c>
      <c r="AX51" t="s">
        <v>2005</v>
      </c>
      <c r="AY51" s="23" t="str">
        <f t="array" ref="AY51">IF(SUM(($AH:$AH=AR51)*1)&gt;0, VLOOKUP(AR51, $AH$1:$AO$1000, 4, 0), "")</f>
        <v/>
      </c>
      <c r="AZ51" s="21" t="b">
        <f t="array" ref="AZ51">IF(SUM(($AH:$AH=AR51)*1)&gt;0, FALSE, TRUE)</f>
        <v>1</v>
      </c>
      <c r="BA51" s="34">
        <f t="array" ref="BA51">IFERROR((LEN(INDEX(표3[], MATCH(1, (표3[도서코드]=AR51)*(표3[예약자]&lt;&gt;""), 0), 7))-LEN(SUBSTITUTE(INDEX(표3[], MATCH(1, (표3[도서코드]=AR51)*(표3[예약자]&lt;&gt;""), 0), 7), "user", "")))/LEN("user"), 0)</f>
        <v>0</v>
      </c>
    </row>
    <row r="52" spans="30:53" x14ac:dyDescent="0.3">
      <c r="AD52" t="s">
        <v>1532</v>
      </c>
      <c r="AE52" s="23"/>
      <c r="AR52" t="s">
        <v>1463</v>
      </c>
      <c r="AS52" t="s">
        <v>1075</v>
      </c>
      <c r="AT52" t="s">
        <v>1076</v>
      </c>
      <c r="AU52" t="s">
        <v>1077</v>
      </c>
      <c r="AV52" s="4">
        <v>44331</v>
      </c>
      <c r="AW52" t="s">
        <v>1078</v>
      </c>
      <c r="AX52" t="s">
        <v>2002</v>
      </c>
      <c r="AY52" s="23" t="str">
        <f t="array" ref="AY52">IF(SUM(($AH:$AH=AR52)*1)&gt;0, VLOOKUP(AR52, $AH$1:$AO$1000, 4, 0), "")</f>
        <v/>
      </c>
      <c r="AZ52" s="21" t="b">
        <f t="array" ref="AZ52">IF(SUM(($AH:$AH=AR52)*1)&gt;0, FALSE, TRUE)</f>
        <v>1</v>
      </c>
      <c r="BA52" s="34">
        <f t="array" ref="BA52">IFERROR((LEN(INDEX(표3[], MATCH(1, (표3[도서코드]=AR52)*(표3[예약자]&lt;&gt;""), 0), 7))-LEN(SUBSTITUTE(INDEX(표3[], MATCH(1, (표3[도서코드]=AR52)*(표3[예약자]&lt;&gt;""), 0), 7), "user", "")))/LEN("user"), 0)</f>
        <v>0</v>
      </c>
    </row>
    <row r="53" spans="30:53" x14ac:dyDescent="0.3">
      <c r="AD53" t="s">
        <v>1398</v>
      </c>
      <c r="AE53" s="23"/>
      <c r="AR53" t="s">
        <v>1442</v>
      </c>
      <c r="AS53" t="s">
        <v>1068</v>
      </c>
      <c r="AT53" t="s">
        <v>945</v>
      </c>
      <c r="AU53" t="s">
        <v>690</v>
      </c>
      <c r="AV53" s="4">
        <v>44330</v>
      </c>
      <c r="AW53" t="s">
        <v>1069</v>
      </c>
      <c r="AX53" t="s">
        <v>2000</v>
      </c>
      <c r="AY53" s="23" t="str">
        <f t="array" ref="AY53">IF(SUM(($AH:$AH=AR53)*1)&gt;0, VLOOKUP(AR53, $AH$1:$AO$1000, 4, 0), "")</f>
        <v/>
      </c>
      <c r="AZ53" s="21" t="b">
        <f t="array" ref="AZ53">IF(SUM(($AH:$AH=AR53)*1)&gt;0, FALSE, TRUE)</f>
        <v>1</v>
      </c>
      <c r="BA53" s="34">
        <f t="array" ref="BA53">IFERROR((LEN(INDEX(표3[], MATCH(1, (표3[도서코드]=AR53)*(표3[예약자]&lt;&gt;""), 0), 7))-LEN(SUBSTITUTE(INDEX(표3[], MATCH(1, (표3[도서코드]=AR53)*(표3[예약자]&lt;&gt;""), 0), 7), "user", "")))/LEN("user"), 0)</f>
        <v>0</v>
      </c>
    </row>
    <row r="54" spans="30:53" x14ac:dyDescent="0.3">
      <c r="AD54" t="s">
        <v>1399</v>
      </c>
      <c r="AE54" s="23"/>
      <c r="AR54" t="s">
        <v>1441</v>
      </c>
      <c r="AS54" t="s">
        <v>1065</v>
      </c>
      <c r="AT54" t="s">
        <v>425</v>
      </c>
      <c r="AU54" t="s">
        <v>1066</v>
      </c>
      <c r="AV54" s="4">
        <v>44329</v>
      </c>
      <c r="AW54" t="s">
        <v>1067</v>
      </c>
      <c r="AX54" t="s">
        <v>1999</v>
      </c>
      <c r="AY54" s="23" t="str">
        <f t="array" ref="AY54">IF(SUM(($AH:$AH=AR54)*1)&gt;0, VLOOKUP(AR54, $AH$1:$AO$1000, 4, 0), "")</f>
        <v/>
      </c>
      <c r="AZ54" s="21" t="b">
        <f t="array" ref="AZ54">IF(SUM(($AH:$AH=AR54)*1)&gt;0, FALSE, TRUE)</f>
        <v>1</v>
      </c>
      <c r="BA54" s="34">
        <f t="array" ref="BA54">IFERROR((LEN(INDEX(표3[], MATCH(1, (표3[도서코드]=AR54)*(표3[예약자]&lt;&gt;""), 0), 7))-LEN(SUBSTITUTE(INDEX(표3[], MATCH(1, (표3[도서코드]=AR54)*(표3[예약자]&lt;&gt;""), 0), 7), "user", "")))/LEN("user"), 0)</f>
        <v>0</v>
      </c>
    </row>
    <row r="55" spans="30:53" x14ac:dyDescent="0.3">
      <c r="AD55" t="s">
        <v>1309</v>
      </c>
      <c r="AE55" s="23"/>
      <c r="AR55" t="s">
        <v>1440</v>
      </c>
      <c r="AS55" t="s">
        <v>1050</v>
      </c>
      <c r="AT55" t="s">
        <v>1051</v>
      </c>
      <c r="AU55" t="s">
        <v>189</v>
      </c>
      <c r="AV55" s="4">
        <v>44328</v>
      </c>
      <c r="AW55" t="s">
        <v>1052</v>
      </c>
      <c r="AX55" t="s">
        <v>1998</v>
      </c>
      <c r="AY55" s="23" t="str">
        <f t="array" ref="AY55">IF(SUM(($AH:$AH=AR55)*1)&gt;0, VLOOKUP(AR55, $AH$1:$AO$1000, 4, 0), "")</f>
        <v/>
      </c>
      <c r="AZ55" s="21" t="b">
        <f t="array" ref="AZ55">IF(SUM(($AH:$AH=AR55)*1)&gt;0, FALSE, TRUE)</f>
        <v>1</v>
      </c>
      <c r="BA55" s="34">
        <f t="array" ref="BA55">IFERROR((LEN(INDEX(표3[], MATCH(1, (표3[도서코드]=AR55)*(표3[예약자]&lt;&gt;""), 0), 7))-LEN(SUBSTITUTE(INDEX(표3[], MATCH(1, (표3[도서코드]=AR55)*(표3[예약자]&lt;&gt;""), 0), 7), "user", "")))/LEN("user"), 0)</f>
        <v>0</v>
      </c>
    </row>
    <row r="56" spans="30:53" x14ac:dyDescent="0.3">
      <c r="AD56" t="s">
        <v>1310</v>
      </c>
      <c r="AE56" s="23"/>
      <c r="AR56" t="s">
        <v>1318</v>
      </c>
      <c r="AS56" t="s">
        <v>1048</v>
      </c>
      <c r="AT56" t="s">
        <v>244</v>
      </c>
      <c r="AU56" t="s">
        <v>245</v>
      </c>
      <c r="AV56" s="4">
        <v>44327</v>
      </c>
      <c r="AW56" t="s">
        <v>1049</v>
      </c>
      <c r="AX56" t="s">
        <v>1997</v>
      </c>
      <c r="AY56" s="23" t="str">
        <f t="array" ref="AY56">IF(SUM(($AH:$AH=AR56)*1)&gt;0, VLOOKUP(AR56, $AH$1:$AO$1000, 4, 0), "")</f>
        <v/>
      </c>
      <c r="AZ56" s="21" t="b">
        <f t="array" ref="AZ56">IF(SUM(($AH:$AH=AR56)*1)&gt;0, FALSE, TRUE)</f>
        <v>1</v>
      </c>
      <c r="BA56" s="34">
        <f t="array" ref="BA56">IFERROR((LEN(INDEX(표3[], MATCH(1, (표3[도서코드]=AR56)*(표3[예약자]&lt;&gt;""), 0), 7))-LEN(SUBSTITUTE(INDEX(표3[], MATCH(1, (표3[도서코드]=AR56)*(표3[예약자]&lt;&gt;""), 0), 7), "user", "")))/LEN("user"), 0)</f>
        <v>0</v>
      </c>
    </row>
    <row r="57" spans="30:53" x14ac:dyDescent="0.3">
      <c r="AD57" t="s">
        <v>1580</v>
      </c>
      <c r="AE57" s="23"/>
      <c r="AR57" t="s">
        <v>1317</v>
      </c>
      <c r="AS57" t="s">
        <v>1045</v>
      </c>
      <c r="AT57" t="s">
        <v>797</v>
      </c>
      <c r="AU57" t="s">
        <v>1046</v>
      </c>
      <c r="AV57" s="4">
        <v>44326</v>
      </c>
      <c r="AW57" t="s">
        <v>1047</v>
      </c>
      <c r="AX57" t="s">
        <v>1996</v>
      </c>
      <c r="AY57" s="23" t="str">
        <f t="array" ref="AY57">IF(SUM(($AH:$AH=AR57)*1)&gt;0, VLOOKUP(AR57, $AH$1:$AO$1000, 4, 0), "")</f>
        <v/>
      </c>
      <c r="AZ57" s="21" t="b">
        <f t="array" ref="AZ57">IF(SUM(($AH:$AH=AR57)*1)&gt;0, FALSE, TRUE)</f>
        <v>1</v>
      </c>
      <c r="BA57" s="34">
        <f t="array" ref="BA57">IFERROR((LEN(INDEX(표3[], MATCH(1, (표3[도서코드]=AR57)*(표3[예약자]&lt;&gt;""), 0), 7))-LEN(SUBSTITUTE(INDEX(표3[], MATCH(1, (표3[도서코드]=AR57)*(표3[예약자]&lt;&gt;""), 0), 7), "user", "")))/LEN("user"), 0)</f>
        <v>0</v>
      </c>
    </row>
    <row r="58" spans="30:53" x14ac:dyDescent="0.3">
      <c r="AD58" t="s">
        <v>1581</v>
      </c>
      <c r="AE58" s="23"/>
      <c r="AR58" t="s">
        <v>1316</v>
      </c>
      <c r="AS58" t="s">
        <v>1039</v>
      </c>
      <c r="AT58" t="s">
        <v>737</v>
      </c>
      <c r="AU58" t="s">
        <v>189</v>
      </c>
      <c r="AV58" s="4">
        <v>44325</v>
      </c>
      <c r="AW58" t="s">
        <v>1040</v>
      </c>
      <c r="AX58" t="s">
        <v>1994</v>
      </c>
      <c r="AY58" s="23" t="str">
        <f t="array" ref="AY58">IF(SUM(($AH:$AH=AR58)*1)&gt;0, VLOOKUP(AR58, $AH$1:$AO$1000, 4, 0), "")</f>
        <v/>
      </c>
      <c r="AZ58" s="21" t="b">
        <f t="array" ref="AZ58">IF(SUM(($AH:$AH=AR58)*1)&gt;0, FALSE, TRUE)</f>
        <v>1</v>
      </c>
      <c r="BA58" s="34">
        <f t="array" ref="BA58">IFERROR((LEN(INDEX(표3[], MATCH(1, (표3[도서코드]=AR58)*(표3[예약자]&lt;&gt;""), 0), 7))-LEN(SUBSTITUTE(INDEX(표3[], MATCH(1, (표3[도서코드]=AR58)*(표3[예약자]&lt;&gt;""), 0), 7), "user", "")))/LEN("user"), 0)</f>
        <v>0</v>
      </c>
    </row>
    <row r="59" spans="30:53" x14ac:dyDescent="0.3">
      <c r="AD59" t="s">
        <v>1311</v>
      </c>
      <c r="AE59" s="23"/>
      <c r="AR59" t="s">
        <v>1394</v>
      </c>
      <c r="AS59" t="s">
        <v>1036</v>
      </c>
      <c r="AT59" t="s">
        <v>1037</v>
      </c>
      <c r="AU59" t="s">
        <v>189</v>
      </c>
      <c r="AV59" s="4">
        <v>44324</v>
      </c>
      <c r="AW59" t="s">
        <v>1038</v>
      </c>
      <c r="AX59" t="s">
        <v>1993</v>
      </c>
      <c r="AY59" s="23" t="str">
        <f t="array" ref="AY59">IF(SUM(($AH:$AH=AR59)*1)&gt;0, VLOOKUP(AR59, $AH$1:$AO$1000, 4, 0), "")</f>
        <v/>
      </c>
      <c r="AZ59" s="21" t="b">
        <f t="array" ref="AZ59">IF(SUM(($AH:$AH=AR59)*1)&gt;0, FALSE, TRUE)</f>
        <v>1</v>
      </c>
      <c r="BA59" s="34">
        <f t="array" ref="BA59">IFERROR((LEN(INDEX(표3[], MATCH(1, (표3[도서코드]=AR59)*(표3[예약자]&lt;&gt;""), 0), 7))-LEN(SUBSTITUTE(INDEX(표3[], MATCH(1, (표3[도서코드]=AR59)*(표3[예약자]&lt;&gt;""), 0), 7), "user", "")))/LEN("user"), 0)</f>
        <v>0</v>
      </c>
    </row>
    <row r="60" spans="30:53" x14ac:dyDescent="0.3">
      <c r="AD60" t="s">
        <v>1428</v>
      </c>
      <c r="AE60" s="23"/>
      <c r="AR60" t="s">
        <v>1393</v>
      </c>
      <c r="AS60" t="s">
        <v>1030</v>
      </c>
      <c r="AT60" t="s">
        <v>740</v>
      </c>
      <c r="AU60" t="s">
        <v>741</v>
      </c>
      <c r="AV60" s="4">
        <v>44323</v>
      </c>
      <c r="AW60" t="s">
        <v>1031</v>
      </c>
      <c r="AX60" t="s">
        <v>1991</v>
      </c>
      <c r="AY60" s="23" t="str">
        <f t="array" ref="AY60">IF(SUM(($AH:$AH=AR60)*1)&gt;0, VLOOKUP(AR60, $AH$1:$AO$1000, 4, 0), "")</f>
        <v/>
      </c>
      <c r="AZ60" s="21" t="b">
        <f t="array" ref="AZ60">IF(SUM(($AH:$AH=AR60)*1)&gt;0, FALSE, TRUE)</f>
        <v>1</v>
      </c>
      <c r="BA60" s="34">
        <f t="array" ref="BA60">IFERROR((LEN(INDEX(표3[], MATCH(1, (표3[도서코드]=AR60)*(표3[예약자]&lt;&gt;""), 0), 7))-LEN(SUBSTITUTE(INDEX(표3[], MATCH(1, (표3[도서코드]=AR60)*(표3[예약자]&lt;&gt;""), 0), 7), "user", "")))/LEN("user"), 0)</f>
        <v>0</v>
      </c>
    </row>
    <row r="61" spans="30:53" x14ac:dyDescent="0.3">
      <c r="AD61" t="s">
        <v>1531</v>
      </c>
      <c r="AE61" s="23"/>
      <c r="AR61" t="s">
        <v>1392</v>
      </c>
      <c r="AS61" t="s">
        <v>1027</v>
      </c>
      <c r="AT61" t="s">
        <v>1028</v>
      </c>
      <c r="AU61" t="s">
        <v>189</v>
      </c>
      <c r="AV61" s="4">
        <v>44322</v>
      </c>
      <c r="AW61" t="s">
        <v>1029</v>
      </c>
      <c r="AX61" t="s">
        <v>1990</v>
      </c>
      <c r="AY61" s="23" t="str">
        <f t="array" ref="AY61">IF(SUM(($AH:$AH=AR61)*1)&gt;0, VLOOKUP(AR61, $AH$1:$AO$1000, 4, 0), "")</f>
        <v/>
      </c>
      <c r="AZ61" s="21" t="b">
        <f t="array" ref="AZ61">IF(SUM(($AH:$AH=AR61)*1)&gt;0, FALSE, TRUE)</f>
        <v>1</v>
      </c>
      <c r="BA61" s="34">
        <f t="array" ref="BA61">IFERROR((LEN(INDEX(표3[], MATCH(1, (표3[도서코드]=AR61)*(표3[예약자]&lt;&gt;""), 0), 7))-LEN(SUBSTITUTE(INDEX(표3[], MATCH(1, (표3[도서코드]=AR61)*(표3[예약자]&lt;&gt;""), 0), 7), "user", "")))/LEN("user"), 0)</f>
        <v>0</v>
      </c>
    </row>
    <row r="62" spans="30:53" x14ac:dyDescent="0.3">
      <c r="AD62" t="s">
        <v>1582</v>
      </c>
      <c r="AE62" s="23"/>
      <c r="AR62" t="s">
        <v>1286</v>
      </c>
      <c r="AS62" t="s">
        <v>1021</v>
      </c>
      <c r="AT62" t="s">
        <v>661</v>
      </c>
      <c r="AU62" t="s">
        <v>457</v>
      </c>
      <c r="AV62" s="4">
        <v>44321</v>
      </c>
      <c r="AW62" t="s">
        <v>1022</v>
      </c>
      <c r="AX62" t="s">
        <v>1988</v>
      </c>
      <c r="AY62" s="23" t="str">
        <f t="array" ref="AY62">IF(SUM(($AH:$AH=AR62)*1)&gt;0, VLOOKUP(AR62, $AH$1:$AO$1000, 4, 0), "")</f>
        <v/>
      </c>
      <c r="AZ62" s="21" t="b">
        <f t="array" ref="AZ62">IF(SUM(($AH:$AH=AR62)*1)&gt;0, FALSE, TRUE)</f>
        <v>1</v>
      </c>
      <c r="BA62" s="34">
        <f t="array" ref="BA62">IFERROR((LEN(INDEX(표3[], MATCH(1, (표3[도서코드]=AR62)*(표3[예약자]&lt;&gt;""), 0), 7))-LEN(SUBSTITUTE(INDEX(표3[], MATCH(1, (표3[도서코드]=AR62)*(표3[예약자]&lt;&gt;""), 0), 7), "user", "")))/LEN("user"), 0)</f>
        <v>0</v>
      </c>
    </row>
    <row r="63" spans="30:53" x14ac:dyDescent="0.3">
      <c r="AD63" t="s">
        <v>1483</v>
      </c>
      <c r="AE63" s="23"/>
      <c r="AR63" t="s">
        <v>1536</v>
      </c>
      <c r="AS63" t="s">
        <v>1004</v>
      </c>
      <c r="AT63" t="s">
        <v>797</v>
      </c>
      <c r="AU63" t="s">
        <v>1005</v>
      </c>
      <c r="AV63" s="4">
        <v>44320</v>
      </c>
      <c r="AW63" t="s">
        <v>1006</v>
      </c>
      <c r="AX63" t="s">
        <v>1981</v>
      </c>
      <c r="AY63" s="23">
        <f t="array" ref="AY63">IF(SUM(($AH:$AH=AR63)*1)&gt;0, VLOOKUP(AR63, $AH$1:$AO$1000, 4, 0), "")</f>
        <v>0</v>
      </c>
      <c r="AZ63" s="21" t="b">
        <f t="array" ref="AZ63">IF(SUM(($AH:$AH=AR63)*1)&gt;0, FALSE, TRUE)</f>
        <v>0</v>
      </c>
      <c r="BA63" s="34">
        <f t="array" ref="BA63">IFERROR((LEN(INDEX(표3[], MATCH(1, (표3[도서코드]=AR63)*(표3[예약자]&lt;&gt;""), 0), 7))-LEN(SUBSTITUTE(INDEX(표3[], MATCH(1, (표3[도서코드]=AR63)*(표3[예약자]&lt;&gt;""), 0), 7), "user", "")))/LEN("user"), 0)</f>
        <v>0</v>
      </c>
    </row>
    <row r="64" spans="30:53" x14ac:dyDescent="0.3">
      <c r="AD64" t="s">
        <v>1368</v>
      </c>
      <c r="AE64" s="23"/>
      <c r="AR64" t="s">
        <v>1535</v>
      </c>
      <c r="AS64" t="s">
        <v>1001</v>
      </c>
      <c r="AT64" t="s">
        <v>797</v>
      </c>
      <c r="AU64" t="s">
        <v>1002</v>
      </c>
      <c r="AV64" s="4">
        <v>44319</v>
      </c>
      <c r="AW64" t="s">
        <v>1003</v>
      </c>
      <c r="AX64" t="s">
        <v>1981</v>
      </c>
      <c r="AY64" s="23">
        <f t="array" ref="AY64">IF(SUM(($AH:$AH=AR64)*1)&gt;0, VLOOKUP(AR64, $AH$1:$AO$1000, 4, 0), "")</f>
        <v>0</v>
      </c>
      <c r="AZ64" s="21" t="b">
        <f t="array" ref="AZ64">IF(SUM(($AH:$AH=AR64)*1)&gt;0, FALSE, TRUE)</f>
        <v>0</v>
      </c>
      <c r="BA64" s="34">
        <f t="array" ref="BA64">IFERROR((LEN(INDEX(표3[], MATCH(1, (표3[도서코드]=AR64)*(표3[예약자]&lt;&gt;""), 0), 7))-LEN(SUBSTITUTE(INDEX(표3[], MATCH(1, (표3[도서코드]=AR64)*(표3[예약자]&lt;&gt;""), 0), 7), "user", "")))/LEN("user"), 0)</f>
        <v>0</v>
      </c>
    </row>
    <row r="65" spans="30:53" x14ac:dyDescent="0.3">
      <c r="AD65" t="s">
        <v>1369</v>
      </c>
      <c r="AE65" s="23"/>
      <c r="AR65" t="s">
        <v>1675</v>
      </c>
      <c r="AS65" t="s">
        <v>998</v>
      </c>
      <c r="AT65" t="s">
        <v>797</v>
      </c>
      <c r="AU65" t="s">
        <v>999</v>
      </c>
      <c r="AV65" s="4">
        <v>44318</v>
      </c>
      <c r="AW65" t="s">
        <v>1000</v>
      </c>
      <c r="AX65" t="s">
        <v>1981</v>
      </c>
      <c r="AY65" s="23" t="str">
        <f t="array" ref="AY65">IF(SUM(($AH:$AH=AR65)*1)&gt;0, VLOOKUP(AR65, $AH$1:$AO$1000, 4, 0), "")</f>
        <v/>
      </c>
      <c r="AZ65" s="21" t="b">
        <f t="array" ref="AZ65">IF(SUM(($AH:$AH=AR65)*1)&gt;0, FALSE, TRUE)</f>
        <v>1</v>
      </c>
      <c r="BA65" s="34">
        <f t="array" ref="BA65">IFERROR((LEN(INDEX(표3[], MATCH(1, (표3[도서코드]=AR65)*(표3[예약자]&lt;&gt;""), 0), 7))-LEN(SUBSTITUTE(INDEX(표3[], MATCH(1, (표3[도서코드]=AR65)*(표3[예약자]&lt;&gt;""), 0), 7), "user", "")))/LEN("user"), 0)</f>
        <v>0</v>
      </c>
    </row>
    <row r="66" spans="30:53" x14ac:dyDescent="0.3">
      <c r="AD66" t="s">
        <v>1370</v>
      </c>
      <c r="AE66" s="23"/>
      <c r="AR66" t="s">
        <v>1674</v>
      </c>
      <c r="AS66" t="s">
        <v>996</v>
      </c>
      <c r="AT66" t="s">
        <v>797</v>
      </c>
      <c r="AU66" t="s">
        <v>617</v>
      </c>
      <c r="AV66" s="4">
        <v>44317</v>
      </c>
      <c r="AW66" t="s">
        <v>997</v>
      </c>
      <c r="AX66" t="s">
        <v>1981</v>
      </c>
      <c r="AY66" s="23" t="str">
        <f t="array" ref="AY66">IF(SUM(($AH:$AH=AR66)*1)&gt;0, VLOOKUP(AR66, $AH$1:$AO$1000, 4, 0), "")</f>
        <v/>
      </c>
      <c r="AZ66" s="21" t="b">
        <f t="array" ref="AZ66">IF(SUM(($AH:$AH=AR66)*1)&gt;0, FALSE, TRUE)</f>
        <v>1</v>
      </c>
      <c r="BA66" s="34">
        <f t="array" ref="BA66">IFERROR((LEN(INDEX(표3[], MATCH(1, (표3[도서코드]=AR66)*(표3[예약자]&lt;&gt;""), 0), 7))-LEN(SUBSTITUTE(INDEX(표3[], MATCH(1, (표3[도서코드]=AR66)*(표3[예약자]&lt;&gt;""), 0), 7), "user", "")))/LEN("user"), 0)</f>
        <v>0</v>
      </c>
    </row>
    <row r="67" spans="30:53" x14ac:dyDescent="0.3">
      <c r="AD67" t="s">
        <v>1446</v>
      </c>
      <c r="AE67" s="23"/>
      <c r="AR67" t="s">
        <v>1291</v>
      </c>
      <c r="AS67" t="s">
        <v>1240</v>
      </c>
      <c r="AT67" t="s">
        <v>450</v>
      </c>
      <c r="AU67" t="s">
        <v>495</v>
      </c>
      <c r="AV67" s="4">
        <v>44238</v>
      </c>
      <c r="AW67" t="s">
        <v>1241</v>
      </c>
      <c r="AX67" t="s">
        <v>2052</v>
      </c>
      <c r="AY67" s="23" t="str">
        <f t="array" ref="AY67">IF(SUM(($AH:$AH=AR67)*1)&gt;0, VLOOKUP(AR67, $AH$1:$AO$1000, 4, 0), "")</f>
        <v/>
      </c>
      <c r="AZ67" s="21" t="b">
        <f t="array" ref="AZ67">IF(SUM(($AH:$AH=AR67)*1)&gt;0, FALSE, TRUE)</f>
        <v>1</v>
      </c>
      <c r="BA67" s="34">
        <f t="array" ref="BA67">IFERROR((LEN(INDEX(표3[], MATCH(1, (표3[도서코드]=AR67)*(표3[예약자]&lt;&gt;""), 0), 7))-LEN(SUBSTITUTE(INDEX(표3[], MATCH(1, (표3[도서코드]=AR67)*(표3[예약자]&lt;&gt;""), 0), 7), "user", "")))/LEN("user"), 0)</f>
        <v>0</v>
      </c>
    </row>
    <row r="68" spans="30:53" x14ac:dyDescent="0.3">
      <c r="AD68" t="s">
        <v>1447</v>
      </c>
      <c r="AE68" s="23"/>
      <c r="AR68" t="s">
        <v>1290</v>
      </c>
      <c r="AS68" t="s">
        <v>1226</v>
      </c>
      <c r="AT68" t="s">
        <v>450</v>
      </c>
      <c r="AU68" t="s">
        <v>1227</v>
      </c>
      <c r="AV68" s="4">
        <v>44237</v>
      </c>
      <c r="AW68" t="s">
        <v>1228</v>
      </c>
      <c r="AX68" t="s">
        <v>2047</v>
      </c>
      <c r="AY68" s="23" t="str">
        <f t="array" ref="AY68">IF(SUM(($AH:$AH=AR68)*1)&gt;0, VLOOKUP(AR68, $AH$1:$AO$1000, 4, 0), "")</f>
        <v/>
      </c>
      <c r="AZ68" s="21" t="b">
        <f t="array" ref="AZ68">IF(SUM(($AH:$AH=AR68)*1)&gt;0, FALSE, TRUE)</f>
        <v>1</v>
      </c>
      <c r="BA68" s="34">
        <f t="array" ref="BA68">IFERROR((LEN(INDEX(표3[], MATCH(1, (표3[도서코드]=AR68)*(표3[예약자]&lt;&gt;""), 0), 7))-LEN(SUBSTITUTE(INDEX(표3[], MATCH(1, (표3[도서코드]=AR68)*(표3[예약자]&lt;&gt;""), 0), 7), "user", "")))/LEN("user"), 0)</f>
        <v>0</v>
      </c>
    </row>
    <row r="69" spans="30:53" x14ac:dyDescent="0.3">
      <c r="AD69" t="s">
        <v>1448</v>
      </c>
      <c r="AE69" s="23"/>
      <c r="AR69" t="s">
        <v>1289</v>
      </c>
      <c r="AS69" t="s">
        <v>1162</v>
      </c>
      <c r="AT69" t="s">
        <v>1163</v>
      </c>
      <c r="AU69" t="s">
        <v>495</v>
      </c>
      <c r="AV69" s="4">
        <v>44236</v>
      </c>
      <c r="AW69" t="s">
        <v>1164</v>
      </c>
      <c r="AX69" t="s">
        <v>2027</v>
      </c>
      <c r="AY69" s="23" t="str">
        <f t="array" ref="AY69">IF(SUM(($AH:$AH=AR69)*1)&gt;0, VLOOKUP(AR69, $AH$1:$AO$1000, 4, 0), "")</f>
        <v/>
      </c>
      <c r="AZ69" s="21" t="b">
        <f t="array" ref="AZ69">IF(SUM(($AH:$AH=AR69)*1)&gt;0, FALSE, TRUE)</f>
        <v>1</v>
      </c>
      <c r="BA69" s="34">
        <f t="array" ref="BA69">IFERROR((LEN(INDEX(표3[], MATCH(1, (표3[도서코드]=AR69)*(표3[예약자]&lt;&gt;""), 0), 7))-LEN(SUBSTITUTE(INDEX(표3[], MATCH(1, (표3[도서코드]=AR69)*(표3[예약자]&lt;&gt;""), 0), 7), "user", "")))/LEN("user"), 0)</f>
        <v>0</v>
      </c>
    </row>
    <row r="70" spans="30:53" x14ac:dyDescent="0.3">
      <c r="AD70" t="s">
        <v>1583</v>
      </c>
      <c r="AE70" s="23"/>
      <c r="AR70" t="s">
        <v>1288</v>
      </c>
      <c r="AS70" t="s">
        <v>1242</v>
      </c>
      <c r="AT70" t="s">
        <v>1019</v>
      </c>
      <c r="AU70" t="s">
        <v>241</v>
      </c>
      <c r="AV70" s="4">
        <v>44235</v>
      </c>
      <c r="AW70" t="s">
        <v>1243</v>
      </c>
      <c r="AX70" t="s">
        <v>2053</v>
      </c>
      <c r="AY70" s="23" t="str">
        <f t="array" ref="AY70">IF(SUM(($AH:$AH=AR70)*1)&gt;0, VLOOKUP(AR70, $AH$1:$AO$1000, 4, 0), "")</f>
        <v/>
      </c>
      <c r="AZ70" s="21" t="b">
        <f t="array" ref="AZ70">IF(SUM(($AH:$AH=AR70)*1)&gt;0, FALSE, TRUE)</f>
        <v>1</v>
      </c>
      <c r="BA70" s="34">
        <f t="array" ref="BA70">IFERROR((LEN(INDEX(표3[], MATCH(1, (표3[도서코드]=AR70)*(표3[예약자]&lt;&gt;""), 0), 7))-LEN(SUBSTITUTE(INDEX(표3[], MATCH(1, (표3[도서코드]=AR70)*(표3[예약자]&lt;&gt;""), 0), 7), "user", "")))/LEN("user"), 0)</f>
        <v>0</v>
      </c>
    </row>
    <row r="71" spans="30:53" x14ac:dyDescent="0.3">
      <c r="AD71" t="s">
        <v>1584</v>
      </c>
      <c r="AE71" s="23"/>
      <c r="AR71" t="s">
        <v>1591</v>
      </c>
      <c r="AS71" t="s">
        <v>389</v>
      </c>
      <c r="AT71" t="s">
        <v>390</v>
      </c>
      <c r="AU71" t="s">
        <v>391</v>
      </c>
      <c r="AV71" s="4">
        <v>44234</v>
      </c>
      <c r="AW71" t="s">
        <v>392</v>
      </c>
      <c r="AX71" t="s">
        <v>1834</v>
      </c>
      <c r="AY71" s="23" t="str">
        <f t="array" ref="AY71">IF(SUM(($AH:$AH=AR71)*1)&gt;0, VLOOKUP(AR71, $AH$1:$AO$1000, 4, 0), "")</f>
        <v/>
      </c>
      <c r="AZ71" s="21" t="b">
        <f t="array" ref="AZ71">IF(SUM(($AH:$AH=AR71)*1)&gt;0, FALSE, TRUE)</f>
        <v>1</v>
      </c>
      <c r="BA71" s="34">
        <f t="array" ref="BA71">IFERROR((LEN(INDEX(표3[], MATCH(1, (표3[도서코드]=AR71)*(표3[예약자]&lt;&gt;""), 0), 7))-LEN(SUBSTITUTE(INDEX(표3[], MATCH(1, (표3[도서코드]=AR71)*(표3[예약자]&lt;&gt;""), 0), 7), "user", "")))/LEN("user"), 0)</f>
        <v>0</v>
      </c>
    </row>
    <row r="72" spans="30:53" x14ac:dyDescent="0.3">
      <c r="AD72" t="s">
        <v>1585</v>
      </c>
      <c r="AE72" s="23"/>
      <c r="AR72" t="s">
        <v>1699</v>
      </c>
      <c r="AS72" t="s">
        <v>1160</v>
      </c>
      <c r="AT72" t="s">
        <v>667</v>
      </c>
      <c r="AU72" t="s">
        <v>668</v>
      </c>
      <c r="AV72" s="4">
        <v>44233</v>
      </c>
      <c r="AW72" t="s">
        <v>1161</v>
      </c>
      <c r="AX72" t="s">
        <v>2026</v>
      </c>
      <c r="AY72" s="23" t="str">
        <f t="array" ref="AY72">IF(SUM(($AH:$AH=AR72)*1)&gt;0, VLOOKUP(AR72, $AH$1:$AO$1000, 4, 0), "")</f>
        <v/>
      </c>
      <c r="AZ72" s="21" t="b">
        <f t="array" ref="AZ72">IF(SUM(($AH:$AH=AR72)*1)&gt;0, FALSE, TRUE)</f>
        <v>1</v>
      </c>
      <c r="BA72" s="34">
        <f t="array" ref="BA72">IFERROR((LEN(INDEX(표3[], MATCH(1, (표3[도서코드]=AR72)*(표3[예약자]&lt;&gt;""), 0), 7))-LEN(SUBSTITUTE(INDEX(표3[], MATCH(1, (표3[도서코드]=AR72)*(표3[예약자]&lt;&gt;""), 0), 7), "user", "")))/LEN("user"), 0)</f>
        <v>0</v>
      </c>
    </row>
    <row r="73" spans="30:53" x14ac:dyDescent="0.3">
      <c r="AD73" t="s">
        <v>1586</v>
      </c>
      <c r="AE73" s="23"/>
      <c r="AR73" t="s">
        <v>1688</v>
      </c>
      <c r="AS73" t="s">
        <v>1093</v>
      </c>
      <c r="AT73" t="s">
        <v>1094</v>
      </c>
      <c r="AU73" t="s">
        <v>1095</v>
      </c>
      <c r="AV73" s="4">
        <v>44232</v>
      </c>
      <c r="AW73" t="s">
        <v>1096</v>
      </c>
      <c r="AX73" t="s">
        <v>2006</v>
      </c>
      <c r="AY73" s="23" t="str">
        <f t="array" ref="AY73">IF(SUM(($AH:$AH=AR73)*1)&gt;0, VLOOKUP(AR73, $AH$1:$AO$1000, 4, 0), "")</f>
        <v/>
      </c>
      <c r="AZ73" s="21" t="b">
        <f t="array" ref="AZ73">IF(SUM(($AH:$AH=AR73)*1)&gt;0, FALSE, TRUE)</f>
        <v>1</v>
      </c>
      <c r="BA73" s="34">
        <f t="array" ref="BA73">IFERROR((LEN(INDEX(표3[], MATCH(1, (표3[도서코드]=AR73)*(표3[예약자]&lt;&gt;""), 0), 7))-LEN(SUBSTITUTE(INDEX(표3[], MATCH(1, (표3[도서코드]=AR73)*(표3[예약자]&lt;&gt;""), 0), 7), "user", "")))/LEN("user"), 0)</f>
        <v>0</v>
      </c>
    </row>
    <row r="74" spans="30:53" x14ac:dyDescent="0.3">
      <c r="AD74" t="s">
        <v>1587</v>
      </c>
      <c r="AE74" s="23"/>
      <c r="AR74" t="s">
        <v>1709</v>
      </c>
      <c r="AS74" t="s">
        <v>1244</v>
      </c>
      <c r="AT74" t="s">
        <v>1245</v>
      </c>
      <c r="AU74" t="s">
        <v>723</v>
      </c>
      <c r="AV74" s="4">
        <v>44200</v>
      </c>
      <c r="AW74" t="s">
        <v>1246</v>
      </c>
      <c r="AX74" t="s">
        <v>2054</v>
      </c>
      <c r="AY74" s="23" t="str">
        <f t="array" ref="AY74">IF(SUM(($AH:$AH=AR74)*1)&gt;0, VLOOKUP(AR74, $AH$1:$AO$1000, 4, 0), "")</f>
        <v/>
      </c>
      <c r="AZ74" s="21" t="b">
        <f t="array" ref="AZ74">IF(SUM(($AH:$AH=AR74)*1)&gt;0, FALSE, TRUE)</f>
        <v>1</v>
      </c>
      <c r="BA74" s="34">
        <f t="array" ref="BA74">IFERROR((LEN(INDEX(표3[], MATCH(1, (표3[도서코드]=AR74)*(표3[예약자]&lt;&gt;""), 0), 7))-LEN(SUBSTITUTE(INDEX(표3[], MATCH(1, (표3[도서코드]=AR74)*(표3[예약자]&lt;&gt;""), 0), 7), "user", "")))/LEN("user"), 0)</f>
        <v>0</v>
      </c>
    </row>
    <row r="75" spans="30:53" x14ac:dyDescent="0.3">
      <c r="AD75" t="s">
        <v>1588</v>
      </c>
      <c r="AE75" s="23"/>
      <c r="AR75" t="s">
        <v>1684</v>
      </c>
      <c r="AS75" t="s">
        <v>1079</v>
      </c>
      <c r="AT75" t="s">
        <v>1080</v>
      </c>
      <c r="AU75" t="s">
        <v>1077</v>
      </c>
      <c r="AV75" s="4">
        <v>43968</v>
      </c>
      <c r="AW75" t="s">
        <v>1081</v>
      </c>
      <c r="AX75" t="s">
        <v>2003</v>
      </c>
      <c r="AY75" s="23" t="str">
        <f t="array" ref="AY75">IF(SUM(($AH:$AH=AR75)*1)&gt;0, VLOOKUP(AR75, $AH$1:$AO$1000, 4, 0), "")</f>
        <v/>
      </c>
      <c r="AZ75" s="21" t="b">
        <f t="array" ref="AZ75">IF(SUM(($AH:$AH=AR75)*1)&gt;0, FALSE, TRUE)</f>
        <v>1</v>
      </c>
      <c r="BA75" s="34">
        <f t="array" ref="BA75">IFERROR((LEN(INDEX(표3[], MATCH(1, (표3[도서코드]=AR75)*(표3[예약자]&lt;&gt;""), 0), 7))-LEN(SUBSTITUTE(INDEX(표3[], MATCH(1, (표3[도서코드]=AR75)*(표3[예약자]&lt;&gt;""), 0), 7), "user", "")))/LEN("user"), 0)</f>
        <v>0</v>
      </c>
    </row>
    <row r="76" spans="30:53" x14ac:dyDescent="0.3">
      <c r="AD76" t="s">
        <v>1589</v>
      </c>
      <c r="AE76" s="23"/>
      <c r="AR76" t="s">
        <v>1671</v>
      </c>
      <c r="AS76" t="s">
        <v>969</v>
      </c>
      <c r="AT76" t="s">
        <v>252</v>
      </c>
      <c r="AU76" t="s">
        <v>253</v>
      </c>
      <c r="AV76" s="4">
        <v>43967</v>
      </c>
      <c r="AW76" t="s">
        <v>970</v>
      </c>
      <c r="AX76" t="s">
        <v>1977</v>
      </c>
      <c r="AY76" s="23" t="str">
        <f t="array" ref="AY76">IF(SUM(($AH:$AH=AR76)*1)&gt;0, VLOOKUP(AR76, $AH$1:$AO$1000, 4, 0), "")</f>
        <v/>
      </c>
      <c r="AZ76" s="21" t="b">
        <f t="array" ref="AZ76">IF(SUM(($AH:$AH=AR76)*1)&gt;0, FALSE, TRUE)</f>
        <v>1</v>
      </c>
      <c r="BA76" s="34">
        <f t="array" ref="BA76">IFERROR((LEN(INDEX(표3[], MATCH(1, (표3[도서코드]=AR76)*(표3[예약자]&lt;&gt;""), 0), 7))-LEN(SUBSTITUTE(INDEX(표3[], MATCH(1, (표3[도서코드]=AR76)*(표3[예약자]&lt;&gt;""), 0), 7), "user", "")))/LEN("user"), 0)</f>
        <v>0</v>
      </c>
    </row>
    <row r="77" spans="30:53" x14ac:dyDescent="0.3">
      <c r="AD77" t="s">
        <v>1590</v>
      </c>
      <c r="AE77" s="23"/>
      <c r="AR77" t="s">
        <v>1659</v>
      </c>
      <c r="AS77" t="s">
        <v>911</v>
      </c>
      <c r="AT77" t="s">
        <v>667</v>
      </c>
      <c r="AU77" t="s">
        <v>668</v>
      </c>
      <c r="AV77" s="4">
        <v>43966</v>
      </c>
      <c r="AW77" t="s">
        <v>912</v>
      </c>
      <c r="AX77" t="s">
        <v>1960</v>
      </c>
      <c r="AY77" s="23" t="str">
        <f t="array" ref="AY77">IF(SUM(($AH:$AH=AR77)*1)&gt;0, VLOOKUP(AR77, $AH$1:$AO$1000, 4, 0), "")</f>
        <v/>
      </c>
      <c r="AZ77" s="21" t="b">
        <f t="array" ref="AZ77">IF(SUM(($AH:$AH=AR77)*1)&gt;0, FALSE, TRUE)</f>
        <v>1</v>
      </c>
      <c r="BA77" s="34">
        <f t="array" ref="BA77">IFERROR((LEN(INDEX(표3[], MATCH(1, (표3[도서코드]=AR77)*(표3[예약자]&lt;&gt;""), 0), 7))-LEN(SUBSTITUTE(INDEX(표3[], MATCH(1, (표3[도서코드]=AR77)*(표3[예약자]&lt;&gt;""), 0), 7), "user", "")))/LEN("user"), 0)</f>
        <v>0</v>
      </c>
    </row>
    <row r="78" spans="30:53" x14ac:dyDescent="0.3">
      <c r="AD78" t="s">
        <v>1591</v>
      </c>
      <c r="AE78" s="23"/>
      <c r="AR78" t="s">
        <v>1508</v>
      </c>
      <c r="AS78" t="s">
        <v>1157</v>
      </c>
      <c r="AT78" t="s">
        <v>1158</v>
      </c>
      <c r="AU78" t="s">
        <v>285</v>
      </c>
      <c r="AV78" s="4">
        <v>43965</v>
      </c>
      <c r="AW78" t="s">
        <v>1159</v>
      </c>
      <c r="AX78" t="s">
        <v>2025</v>
      </c>
      <c r="AY78" s="23" t="str">
        <f t="array" ref="AY78">IF(SUM(($AH:$AH=AR78)*1)&gt;0, VLOOKUP(AR78, $AH$1:$AO$1000, 4, 0), "")</f>
        <v/>
      </c>
      <c r="AZ78" s="21" t="b">
        <f t="array" ref="AZ78">IF(SUM(($AH:$AH=AR78)*1)&gt;0, FALSE, TRUE)</f>
        <v>1</v>
      </c>
      <c r="BA78" s="34">
        <f t="array" ref="BA78">IFERROR((LEN(INDEX(표3[], MATCH(1, (표3[도서코드]=AR78)*(표3[예약자]&lt;&gt;""), 0), 7))-LEN(SUBSTITUTE(INDEX(표3[], MATCH(1, (표3[도서코드]=AR78)*(표3[예약자]&lt;&gt;""), 0), 7), "user", "")))/LEN("user"), 0)</f>
        <v>0</v>
      </c>
    </row>
    <row r="79" spans="30:53" x14ac:dyDescent="0.3">
      <c r="AD79" t="s">
        <v>1592</v>
      </c>
      <c r="AE79" s="23"/>
      <c r="AR79" t="s">
        <v>1507</v>
      </c>
      <c r="AS79" t="s">
        <v>808</v>
      </c>
      <c r="AT79" t="s">
        <v>809</v>
      </c>
      <c r="AU79" t="s">
        <v>495</v>
      </c>
      <c r="AV79" s="4">
        <v>43964</v>
      </c>
      <c r="AW79" t="s">
        <v>810</v>
      </c>
      <c r="AX79" t="s">
        <v>1928</v>
      </c>
      <c r="AY79" s="23" t="str">
        <f t="array" ref="AY79">IF(SUM(($AH:$AH=AR79)*1)&gt;0, VLOOKUP(AR79, $AH$1:$AO$1000, 4, 0), "")</f>
        <v/>
      </c>
      <c r="AZ79" s="21" t="b">
        <f t="array" ref="AZ79">IF(SUM(($AH:$AH=AR79)*1)&gt;0, FALSE, TRUE)</f>
        <v>1</v>
      </c>
      <c r="BA79" s="34">
        <f t="array" ref="BA79">IFERROR((LEN(INDEX(표3[], MATCH(1, (표3[도서코드]=AR79)*(표3[예약자]&lt;&gt;""), 0), 7))-LEN(SUBSTITUTE(INDEX(표3[], MATCH(1, (표3[도서코드]=AR79)*(표3[예약자]&lt;&gt;""), 0), 7), "user", "")))/LEN("user"), 0)</f>
        <v>0</v>
      </c>
    </row>
    <row r="80" spans="30:53" x14ac:dyDescent="0.3">
      <c r="AD80" t="s">
        <v>1593</v>
      </c>
      <c r="AE80" s="23"/>
      <c r="AR80" t="s">
        <v>1506</v>
      </c>
      <c r="AS80" t="s">
        <v>794</v>
      </c>
      <c r="AT80" t="s">
        <v>252</v>
      </c>
      <c r="AU80" t="s">
        <v>253</v>
      </c>
      <c r="AV80" s="4">
        <v>43963</v>
      </c>
      <c r="AW80" t="s">
        <v>795</v>
      </c>
      <c r="AX80" t="s">
        <v>1922</v>
      </c>
      <c r="AY80" s="23" t="str">
        <f t="array" ref="AY80">IF(SUM(($AH:$AH=AR80)*1)&gt;0, VLOOKUP(AR80, $AH$1:$AO$1000, 4, 0), "")</f>
        <v/>
      </c>
      <c r="AZ80" s="21" t="b">
        <f t="array" ref="AZ80">IF(SUM(($AH:$AH=AR80)*1)&gt;0, FALSE, TRUE)</f>
        <v>1</v>
      </c>
      <c r="BA80" s="34">
        <f t="array" ref="BA80">IFERROR((LEN(INDEX(표3[], MATCH(1, (표3[도서코드]=AR80)*(표3[예약자]&lt;&gt;""), 0), 7))-LEN(SUBSTITUTE(INDEX(표3[], MATCH(1, (표3[도서코드]=AR80)*(표3[예약자]&lt;&gt;""), 0), 7), "user", "")))/LEN("user"), 0)</f>
        <v>0</v>
      </c>
    </row>
    <row r="81" spans="30:53" x14ac:dyDescent="0.3">
      <c r="AD81" t="s">
        <v>1460</v>
      </c>
      <c r="AE81" s="23"/>
      <c r="AR81" t="s">
        <v>1505</v>
      </c>
      <c r="AS81" t="s">
        <v>702</v>
      </c>
      <c r="AT81" t="s">
        <v>703</v>
      </c>
      <c r="AU81" t="s">
        <v>200</v>
      </c>
      <c r="AV81" s="4">
        <v>43962</v>
      </c>
      <c r="AW81" t="s">
        <v>704</v>
      </c>
      <c r="AX81" t="s">
        <v>1895</v>
      </c>
      <c r="AY81" s="23" t="str">
        <f t="array" ref="AY81">IF(SUM(($AH:$AH=AR81)*1)&gt;0, VLOOKUP(AR81, $AH$1:$AO$1000, 4, 0), "")</f>
        <v/>
      </c>
      <c r="AZ81" s="21" t="b">
        <f t="array" ref="AZ81">IF(SUM(($AH:$AH=AR81)*1)&gt;0, FALSE, TRUE)</f>
        <v>1</v>
      </c>
      <c r="BA81" s="34">
        <f t="array" ref="BA81">IFERROR((LEN(INDEX(표3[], MATCH(1, (표3[도서코드]=AR81)*(표3[예약자]&lt;&gt;""), 0), 7))-LEN(SUBSTITUTE(INDEX(표3[], MATCH(1, (표3[도서코드]=AR81)*(표3[예약자]&lt;&gt;""), 0), 7), "user", "")))/LEN("user"), 0)</f>
        <v>0</v>
      </c>
    </row>
    <row r="82" spans="30:53" x14ac:dyDescent="0.3">
      <c r="AD82" t="s">
        <v>1594</v>
      </c>
      <c r="AE82" s="23"/>
      <c r="AR82" t="s">
        <v>1493</v>
      </c>
      <c r="AS82" t="s">
        <v>670</v>
      </c>
      <c r="AT82" t="s">
        <v>450</v>
      </c>
      <c r="AU82" t="s">
        <v>668</v>
      </c>
      <c r="AV82" s="4">
        <v>43961</v>
      </c>
      <c r="AW82" t="s">
        <v>671</v>
      </c>
      <c r="AX82" t="s">
        <v>1886</v>
      </c>
      <c r="AY82" s="23" t="str">
        <f t="array" ref="AY82">IF(SUM(($AH:$AH=AR82)*1)&gt;0, VLOOKUP(AR82, $AH$1:$AO$1000, 4, 0), "")</f>
        <v/>
      </c>
      <c r="AZ82" s="21" t="b">
        <f t="array" ref="AZ82">IF(SUM(($AH:$AH=AR82)*1)&gt;0, FALSE, TRUE)</f>
        <v>1</v>
      </c>
      <c r="BA82" s="34">
        <f t="array" ref="BA82">IFERROR((LEN(INDEX(표3[], MATCH(1, (표3[도서코드]=AR82)*(표3[예약자]&lt;&gt;""), 0), 7))-LEN(SUBSTITUTE(INDEX(표3[], MATCH(1, (표3[도서코드]=AR82)*(표3[예약자]&lt;&gt;""), 0), 7), "user", "")))/LEN("user"), 0)</f>
        <v>0</v>
      </c>
    </row>
    <row r="83" spans="30:53" x14ac:dyDescent="0.3">
      <c r="AD83" t="s">
        <v>1461</v>
      </c>
      <c r="AE83" s="23"/>
      <c r="AR83" t="s">
        <v>1492</v>
      </c>
      <c r="AS83" t="s">
        <v>666</v>
      </c>
      <c r="AT83" t="s">
        <v>667</v>
      </c>
      <c r="AU83" t="s">
        <v>668</v>
      </c>
      <c r="AV83" s="4">
        <v>43960</v>
      </c>
      <c r="AW83" t="s">
        <v>669</v>
      </c>
      <c r="AX83" t="s">
        <v>1885</v>
      </c>
      <c r="AY83" s="23" t="str">
        <f t="array" ref="AY83">IF(SUM(($AH:$AH=AR83)*1)&gt;0, VLOOKUP(AR83, $AH$1:$AO$1000, 4, 0), "")</f>
        <v/>
      </c>
      <c r="AZ83" s="21" t="b">
        <f t="array" ref="AZ83">IF(SUM(($AH:$AH=AR83)*1)&gt;0, FALSE, TRUE)</f>
        <v>1</v>
      </c>
      <c r="BA83" s="34">
        <f t="array" ref="BA83">IFERROR((LEN(INDEX(표3[], MATCH(1, (표3[도서코드]=AR83)*(표3[예약자]&lt;&gt;""), 0), 7))-LEN(SUBSTITUTE(INDEX(표3[], MATCH(1, (표3[도서코드]=AR83)*(표3[예약자]&lt;&gt;""), 0), 7), "user", "")))/LEN("user"), 0)</f>
        <v>0</v>
      </c>
    </row>
    <row r="84" spans="30:53" x14ac:dyDescent="0.3">
      <c r="AD84" t="s">
        <v>1462</v>
      </c>
      <c r="AE84" s="23"/>
      <c r="AR84" t="s">
        <v>1491</v>
      </c>
      <c r="AS84" t="s">
        <v>493</v>
      </c>
      <c r="AT84" t="s">
        <v>494</v>
      </c>
      <c r="AU84" t="s">
        <v>495</v>
      </c>
      <c r="AV84" s="4">
        <v>43959</v>
      </c>
      <c r="AW84" t="s">
        <v>496</v>
      </c>
      <c r="AX84" t="s">
        <v>1864</v>
      </c>
      <c r="AY84" s="23" t="str">
        <f t="array" ref="AY84">IF(SUM(($AH:$AH=AR84)*1)&gt;0, VLOOKUP(AR84, $AH$1:$AO$1000, 4, 0), "")</f>
        <v/>
      </c>
      <c r="AZ84" s="21" t="b">
        <f t="array" ref="AZ84">IF(SUM(($AH:$AH=AR84)*1)&gt;0, FALSE, TRUE)</f>
        <v>1</v>
      </c>
      <c r="BA84" s="34">
        <f t="array" ref="BA84">IFERROR((LEN(INDEX(표3[], MATCH(1, (표3[도서코드]=AR84)*(표3[예약자]&lt;&gt;""), 0), 7))-LEN(SUBSTITUTE(INDEX(표3[], MATCH(1, (표3[도서코드]=AR84)*(표3[예약자]&lt;&gt;""), 0), 7), "user", "")))/LEN("user"), 0)</f>
        <v>0</v>
      </c>
    </row>
    <row r="85" spans="30:53" x14ac:dyDescent="0.3">
      <c r="AD85" t="s">
        <v>1595</v>
      </c>
      <c r="AE85" s="23"/>
      <c r="AR85" t="s">
        <v>1490</v>
      </c>
      <c r="AS85" t="s">
        <v>449</v>
      </c>
      <c r="AT85" t="s">
        <v>450</v>
      </c>
      <c r="AU85" t="s">
        <v>451</v>
      </c>
      <c r="AV85" s="4">
        <v>43958</v>
      </c>
      <c r="AW85" t="s">
        <v>452</v>
      </c>
      <c r="AX85" t="s">
        <v>1852</v>
      </c>
      <c r="AY85" s="23" t="str">
        <f t="array" ref="AY85">IF(SUM(($AH:$AH=AR85)*1)&gt;0, VLOOKUP(AR85, $AH$1:$AO$1000, 4, 0), "")</f>
        <v/>
      </c>
      <c r="AZ85" s="21" t="b">
        <f t="array" ref="AZ85">IF(SUM(($AH:$AH=AR85)*1)&gt;0, FALSE, TRUE)</f>
        <v>1</v>
      </c>
      <c r="BA85" s="34">
        <f t="array" ref="BA85">IFERROR((LEN(INDEX(표3[], MATCH(1, (표3[도서코드]=AR85)*(표3[예약자]&lt;&gt;""), 0), 7))-LEN(SUBSTITUTE(INDEX(표3[], MATCH(1, (표3[도서코드]=AR85)*(표3[예약자]&lt;&gt;""), 0), 7), "user", "")))/LEN("user"), 0)</f>
        <v>0</v>
      </c>
    </row>
    <row r="86" spans="30:53" x14ac:dyDescent="0.3">
      <c r="AD86" t="s">
        <v>1477</v>
      </c>
      <c r="AE86" s="23"/>
      <c r="AR86" t="s">
        <v>1489</v>
      </c>
      <c r="AS86" t="s">
        <v>255</v>
      </c>
      <c r="AT86" t="s">
        <v>256</v>
      </c>
      <c r="AU86" t="s">
        <v>257</v>
      </c>
      <c r="AV86" s="4">
        <v>43957</v>
      </c>
      <c r="AW86" t="s">
        <v>258</v>
      </c>
      <c r="AX86" t="s">
        <v>1795</v>
      </c>
      <c r="AY86" s="23" t="str">
        <f t="array" ref="AY86">IF(SUM(($AH:$AH=AR86)*1)&gt;0, VLOOKUP(AR86, $AH$1:$AO$1000, 4, 0), "")</f>
        <v/>
      </c>
      <c r="AZ86" s="21" t="b">
        <f t="array" ref="AZ86">IF(SUM(($AH:$AH=AR86)*1)&gt;0, FALSE, TRUE)</f>
        <v>1</v>
      </c>
      <c r="BA86" s="34">
        <f t="array" ref="BA86">IFERROR((LEN(INDEX(표3[], MATCH(1, (표3[도서코드]=AR86)*(표3[예약자]&lt;&gt;""), 0), 7))-LEN(SUBSTITUTE(INDEX(표3[], MATCH(1, (표3[도서코드]=AR86)*(표3[예약자]&lt;&gt;""), 0), 7), "user", "")))/LEN("user"), 0)</f>
        <v>0</v>
      </c>
    </row>
    <row r="87" spans="30:53" x14ac:dyDescent="0.3">
      <c r="AD87" t="s">
        <v>1478</v>
      </c>
      <c r="AE87" s="23"/>
      <c r="AR87" t="s">
        <v>1484</v>
      </c>
      <c r="AS87" t="s">
        <v>251</v>
      </c>
      <c r="AT87" t="s">
        <v>252</v>
      </c>
      <c r="AU87" t="s">
        <v>253</v>
      </c>
      <c r="AV87" s="4">
        <v>43956</v>
      </c>
      <c r="AW87" t="s">
        <v>254</v>
      </c>
      <c r="AX87" t="s">
        <v>1794</v>
      </c>
      <c r="AY87" s="23" t="str">
        <f t="array" ref="AY87">IF(SUM(($AH:$AH=AR87)*1)&gt;0, VLOOKUP(AR87, $AH$1:$AO$1000, 4, 0), "")</f>
        <v/>
      </c>
      <c r="AZ87" s="21" t="b">
        <f t="array" ref="AZ87">IF(SUM(($AH:$AH=AR87)*1)&gt;0, FALSE, TRUE)</f>
        <v>1</v>
      </c>
      <c r="BA87" s="34">
        <f t="array" ref="BA87">IFERROR((LEN(INDEX(표3[], MATCH(1, (표3[도서코드]=AR87)*(표3[예약자]&lt;&gt;""), 0), 7))-LEN(SUBSTITUTE(INDEX(표3[], MATCH(1, (표3[도서코드]=AR87)*(표3[예약자]&lt;&gt;""), 0), 7), "user", "")))/LEN("user"), 0)</f>
        <v>0</v>
      </c>
    </row>
    <row r="88" spans="30:53" x14ac:dyDescent="0.3">
      <c r="AD88" t="s">
        <v>1479</v>
      </c>
      <c r="AE88" s="23"/>
      <c r="AR88" t="s">
        <v>1483</v>
      </c>
      <c r="AS88" t="s">
        <v>343</v>
      </c>
      <c r="AT88" t="s">
        <v>344</v>
      </c>
      <c r="AU88" t="s">
        <v>222</v>
      </c>
      <c r="AV88" s="4">
        <v>43715</v>
      </c>
      <c r="AW88" t="s">
        <v>345</v>
      </c>
      <c r="AX88" t="s">
        <v>1819</v>
      </c>
      <c r="AY88" s="23" t="str">
        <f t="array" ref="AY88">IF(SUM(($AH:$AH=AR88)*1)&gt;0, VLOOKUP(AR88, $AH$1:$AO$1000, 4, 0), "")</f>
        <v/>
      </c>
      <c r="AZ88" s="21" t="b">
        <f t="array" ref="AZ88">IF(SUM(($AH:$AH=AR88)*1)&gt;0, FALSE, TRUE)</f>
        <v>1</v>
      </c>
      <c r="BA88" s="34">
        <f t="array" ref="BA88">IFERROR((LEN(INDEX(표3[], MATCH(1, (표3[도서코드]=AR88)*(표3[예약자]&lt;&gt;""), 0), 7))-LEN(SUBSTITUTE(INDEX(표3[], MATCH(1, (표3[도서코드]=AR88)*(표3[예약자]&lt;&gt;""), 0), 7), "user", "")))/LEN("user"), 0)</f>
        <v>0</v>
      </c>
    </row>
    <row r="89" spans="30:53" x14ac:dyDescent="0.3">
      <c r="AD89" t="s">
        <v>1504</v>
      </c>
      <c r="AE89" s="23"/>
      <c r="AR89" t="s">
        <v>1482</v>
      </c>
      <c r="AS89" t="s">
        <v>993</v>
      </c>
      <c r="AT89" t="s">
        <v>797</v>
      </c>
      <c r="AU89" t="s">
        <v>994</v>
      </c>
      <c r="AV89" s="4">
        <v>43714</v>
      </c>
      <c r="AW89" t="s">
        <v>995</v>
      </c>
      <c r="AX89" t="s">
        <v>1981</v>
      </c>
      <c r="AY89" s="23" t="str">
        <f t="array" ref="AY89">IF(SUM(($AH:$AH=AR89)*1)&gt;0, VLOOKUP(AR89, $AH$1:$AO$1000, 4, 0), "")</f>
        <v/>
      </c>
      <c r="AZ89" s="21" t="b">
        <f t="array" ref="AZ89">IF(SUM(($AH:$AH=AR89)*1)&gt;0, FALSE, TRUE)</f>
        <v>1</v>
      </c>
      <c r="BA89" s="34">
        <f t="array" ref="BA89">IFERROR((LEN(INDEX(표3[], MATCH(1, (표3[도서코드]=AR89)*(표3[예약자]&lt;&gt;""), 0), 7))-LEN(SUBSTITUTE(INDEX(표3[], MATCH(1, (표3[도서코드]=AR89)*(표3[예약자]&lt;&gt;""), 0), 7), "user", "")))/LEN("user"), 0)</f>
        <v>0</v>
      </c>
    </row>
    <row r="90" spans="30:53" x14ac:dyDescent="0.3">
      <c r="AD90" t="s">
        <v>1516</v>
      </c>
      <c r="AE90" s="23"/>
      <c r="AR90" t="s">
        <v>1481</v>
      </c>
      <c r="AS90" t="s">
        <v>990</v>
      </c>
      <c r="AT90" t="s">
        <v>797</v>
      </c>
      <c r="AU90" t="s">
        <v>991</v>
      </c>
      <c r="AV90" s="4">
        <v>43713</v>
      </c>
      <c r="AW90" t="s">
        <v>992</v>
      </c>
      <c r="AX90" t="s">
        <v>1981</v>
      </c>
      <c r="AY90" s="23" t="str">
        <f t="array" ref="AY90">IF(SUM(($AH:$AH=AR90)*1)&gt;0, VLOOKUP(AR90, $AH$1:$AO$1000, 4, 0), "")</f>
        <v/>
      </c>
      <c r="AZ90" s="21" t="b">
        <f t="array" ref="AZ90">IF(SUM(($AH:$AH=AR90)*1)&gt;0, FALSE, TRUE)</f>
        <v>1</v>
      </c>
      <c r="BA90" s="34">
        <f t="array" ref="BA90">IFERROR((LEN(INDEX(표3[], MATCH(1, (표3[도서코드]=AR90)*(표3[예약자]&lt;&gt;""), 0), 7))-LEN(SUBSTITUTE(INDEX(표3[], MATCH(1, (표3[도서코드]=AR90)*(표3[예약자]&lt;&gt;""), 0), 7), "user", "")))/LEN("user"), 0)</f>
        <v>0</v>
      </c>
    </row>
    <row r="91" spans="30:53" x14ac:dyDescent="0.3">
      <c r="AD91" t="s">
        <v>1596</v>
      </c>
      <c r="AE91" s="23"/>
      <c r="AQ91" s="21" t="s">
        <v>2062</v>
      </c>
      <c r="AR91" t="s">
        <v>1673</v>
      </c>
      <c r="AS91" t="s">
        <v>988</v>
      </c>
      <c r="AT91" t="s">
        <v>781</v>
      </c>
      <c r="AU91" t="s">
        <v>782</v>
      </c>
      <c r="AV91" s="4">
        <v>43712</v>
      </c>
      <c r="AW91" t="s">
        <v>989</v>
      </c>
      <c r="AX91" t="s">
        <v>1984</v>
      </c>
      <c r="AY91" s="23" t="str">
        <f t="array" ref="AY91">IF(SUM(($AH:$AH=AR91)*1)&gt;0, VLOOKUP(AR91, $AH$1:$AO$1000, 4, 0), "")</f>
        <v/>
      </c>
      <c r="AZ91" s="21" t="b">
        <f t="array" ref="AZ91">IF(SUM(($AH:$AH=AR91)*1)&gt;0, FALSE, TRUE)</f>
        <v>1</v>
      </c>
      <c r="BA91" s="34">
        <f t="array" ref="BA91">IFERROR((LEN(INDEX(표3[], MATCH(1, (표3[도서코드]=AR91)*(표3[예약자]&lt;&gt;""), 0), 7))-LEN(SUBSTITUTE(INDEX(표3[], MATCH(1, (표3[도서코드]=AR91)*(표3[예약자]&lt;&gt;""), 0), 7), "user", "")))/LEN("user"), 0)</f>
        <v>0</v>
      </c>
    </row>
    <row r="92" spans="30:53" x14ac:dyDescent="0.3">
      <c r="AD92" t="s">
        <v>1523</v>
      </c>
      <c r="AE92" s="23"/>
      <c r="AQ92" s="21" t="s">
        <v>2062</v>
      </c>
      <c r="AR92" t="s">
        <v>1480</v>
      </c>
      <c r="AS92" t="s">
        <v>985</v>
      </c>
      <c r="AT92" t="s">
        <v>986</v>
      </c>
      <c r="AU92" t="s">
        <v>734</v>
      </c>
      <c r="AV92" s="4">
        <v>43711</v>
      </c>
      <c r="AW92" t="s">
        <v>987</v>
      </c>
      <c r="AX92" t="s">
        <v>1983</v>
      </c>
      <c r="AY92" s="23" t="str">
        <f t="array" ref="AY92">IF(SUM(($AH:$AH=AR92)*1)&gt;0, VLOOKUP(AR92, $AH$1:$AO$1000, 4, 0), "")</f>
        <v/>
      </c>
      <c r="AZ92" s="21" t="b">
        <f t="array" ref="AZ92">IF(SUM(($AH:$AH=AR92)*1)&gt;0, FALSE, TRUE)</f>
        <v>1</v>
      </c>
      <c r="BA92" s="34">
        <f t="array" ref="BA92">IFERROR((LEN(INDEX(표3[], MATCH(1, (표3[도서코드]=AR92)*(표3[예약자]&lt;&gt;""), 0), 7))-LEN(SUBSTITUTE(INDEX(표3[], MATCH(1, (표3[도서코드]=AR92)*(표3[예약자]&lt;&gt;""), 0), 7), "user", "")))/LEN("user"), 0)</f>
        <v>0</v>
      </c>
    </row>
    <row r="93" spans="30:53" x14ac:dyDescent="0.3">
      <c r="AD93" t="s">
        <v>1524</v>
      </c>
      <c r="AE93" s="23"/>
      <c r="AR93" t="s">
        <v>1470</v>
      </c>
      <c r="AS93" t="s">
        <v>980</v>
      </c>
      <c r="AT93" t="s">
        <v>797</v>
      </c>
      <c r="AU93" t="s">
        <v>981</v>
      </c>
      <c r="AV93" s="4">
        <v>43710</v>
      </c>
      <c r="AW93" t="s">
        <v>982</v>
      </c>
      <c r="AX93" t="s">
        <v>1981</v>
      </c>
      <c r="AY93" s="23" t="str">
        <f t="array" ref="AY93">IF(SUM(($AH:$AH=AR93)*1)&gt;0, VLOOKUP(AR93, $AH$1:$AO$1000, 4, 0), "")</f>
        <v/>
      </c>
      <c r="AZ93" s="21" t="b">
        <f t="array" ref="AZ93">IF(SUM(($AH:$AH=AR93)*1)&gt;0, FALSE, TRUE)</f>
        <v>1</v>
      </c>
      <c r="BA93" s="34">
        <f t="array" ref="BA93">IFERROR((LEN(INDEX(표3[], MATCH(1, (표3[도서코드]=AR93)*(표3[예약자]&lt;&gt;""), 0), 7))-LEN(SUBSTITUTE(INDEX(표3[], MATCH(1, (표3[도서코드]=AR93)*(표3[예약자]&lt;&gt;""), 0), 7), "user", "")))/LEN("user"), 0)</f>
        <v>0</v>
      </c>
    </row>
    <row r="94" spans="30:53" x14ac:dyDescent="0.3">
      <c r="AD94" t="s">
        <v>1517</v>
      </c>
      <c r="AE94" s="23"/>
      <c r="AR94" t="s">
        <v>1469</v>
      </c>
      <c r="AS94" t="s">
        <v>977</v>
      </c>
      <c r="AT94" t="s">
        <v>708</v>
      </c>
      <c r="AU94" t="s">
        <v>978</v>
      </c>
      <c r="AV94" s="4">
        <v>43709</v>
      </c>
      <c r="AW94" t="s">
        <v>979</v>
      </c>
      <c r="AX94" t="s">
        <v>1980</v>
      </c>
      <c r="AY94" s="23" t="str">
        <f t="array" ref="AY94">IF(SUM(($AH:$AH=AR94)*1)&gt;0, VLOOKUP(AR94, $AH$1:$AO$1000, 4, 0), "")</f>
        <v/>
      </c>
      <c r="AZ94" s="21" t="b">
        <f t="array" ref="AZ94">IF(SUM(($AH:$AH=AR94)*1)&gt;0, FALSE, TRUE)</f>
        <v>1</v>
      </c>
      <c r="BA94" s="34">
        <f t="array" ref="BA94">IFERROR((LEN(INDEX(표3[], MATCH(1, (표3[도서코드]=AR94)*(표3[예약자]&lt;&gt;""), 0), 7))-LEN(SUBSTITUTE(INDEX(표3[], MATCH(1, (표3[도서코드]=AR94)*(표3[예약자]&lt;&gt;""), 0), 7), "user", "")))/LEN("user"), 0)</f>
        <v>0</v>
      </c>
    </row>
    <row r="95" spans="30:53" x14ac:dyDescent="0.3">
      <c r="AD95" t="s">
        <v>1297</v>
      </c>
      <c r="AE95" s="23"/>
      <c r="AR95" t="s">
        <v>1468</v>
      </c>
      <c r="AS95" t="s">
        <v>974</v>
      </c>
      <c r="AT95" t="s">
        <v>975</v>
      </c>
      <c r="AU95" t="s">
        <v>310</v>
      </c>
      <c r="AV95" s="4">
        <v>43708</v>
      </c>
      <c r="AW95" t="s">
        <v>976</v>
      </c>
      <c r="AX95" t="s">
        <v>1979</v>
      </c>
      <c r="AY95" s="23" t="str">
        <f t="array" ref="AY95">IF(SUM(($AH:$AH=AR95)*1)&gt;0, VLOOKUP(AR95, $AH$1:$AO$1000, 4, 0), "")</f>
        <v/>
      </c>
      <c r="AZ95" s="21" t="b">
        <f t="array" ref="AZ95">IF(SUM(($AH:$AH=AR95)*1)&gt;0, FALSE, TRUE)</f>
        <v>1</v>
      </c>
      <c r="BA95" s="34">
        <f t="array" ref="BA95">IFERROR((LEN(INDEX(표3[], MATCH(1, (표3[도서코드]=AR95)*(표3[예약자]&lt;&gt;""), 0), 7))-LEN(SUBSTITUTE(INDEX(표3[], MATCH(1, (표3[도서코드]=AR95)*(표3[예약자]&lt;&gt;""), 0), 7), "user", "")))/LEN("user"), 0)</f>
        <v>0</v>
      </c>
    </row>
    <row r="96" spans="30:53" x14ac:dyDescent="0.3">
      <c r="AD96" t="s">
        <v>1334</v>
      </c>
      <c r="AE96" s="23"/>
      <c r="AR96" t="s">
        <v>1467</v>
      </c>
      <c r="AS96" t="s">
        <v>971</v>
      </c>
      <c r="AT96" t="s">
        <v>972</v>
      </c>
      <c r="AU96" t="s">
        <v>189</v>
      </c>
      <c r="AV96" s="4">
        <v>43707</v>
      </c>
      <c r="AW96" t="s">
        <v>973</v>
      </c>
      <c r="AX96" t="s">
        <v>1978</v>
      </c>
      <c r="AY96" s="23" t="str">
        <f t="array" ref="AY96">IF(SUM(($AH:$AH=AR96)*1)&gt;0, VLOOKUP(AR96, $AH$1:$AO$1000, 4, 0), "")</f>
        <v/>
      </c>
      <c r="AZ96" s="21" t="b">
        <f t="array" ref="AZ96">IF(SUM(($AH:$AH=AR96)*1)&gt;0, FALSE, TRUE)</f>
        <v>1</v>
      </c>
      <c r="BA96" s="34">
        <f t="array" ref="BA96">IFERROR((LEN(INDEX(표3[], MATCH(1, (표3[도서코드]=AR96)*(표3[예약자]&lt;&gt;""), 0), 7))-LEN(SUBSTITUTE(INDEX(표3[], MATCH(1, (표3[도서코드]=AR96)*(표3[예약자]&lt;&gt;""), 0), 7), "user", "")))/LEN("user"), 0)</f>
        <v>0</v>
      </c>
    </row>
    <row r="97" spans="30:53" x14ac:dyDescent="0.3">
      <c r="AD97" t="s">
        <v>1305</v>
      </c>
      <c r="AE97" s="23"/>
      <c r="AR97" t="s">
        <v>1466</v>
      </c>
      <c r="AS97" t="s">
        <v>964</v>
      </c>
      <c r="AT97" t="s">
        <v>965</v>
      </c>
      <c r="AU97" t="s">
        <v>189</v>
      </c>
      <c r="AV97" s="4">
        <v>43706</v>
      </c>
      <c r="AW97" t="s">
        <v>966</v>
      </c>
      <c r="AX97" t="s">
        <v>1976</v>
      </c>
      <c r="AY97" s="23" t="str">
        <f t="array" ref="AY97">IF(SUM(($AH:$AH=AR97)*1)&gt;0, VLOOKUP(AR97, $AH$1:$AO$1000, 4, 0), "")</f>
        <v/>
      </c>
      <c r="AZ97" s="21" t="b">
        <f t="array" ref="AZ97">IF(SUM(($AH:$AH=AR97)*1)&gt;0, FALSE, TRUE)</f>
        <v>1</v>
      </c>
      <c r="BA97" s="34">
        <f t="array" ref="BA97">IFERROR((LEN(INDEX(표3[], MATCH(1, (표3[도서코드]=AR97)*(표3[예약자]&lt;&gt;""), 0), 7))-LEN(SUBSTITUTE(INDEX(표3[], MATCH(1, (표3[도서코드]=AR97)*(표3[예약자]&lt;&gt;""), 0), 7), "user", "")))/LEN("user"), 0)</f>
        <v>0</v>
      </c>
    </row>
    <row r="98" spans="30:53" x14ac:dyDescent="0.3">
      <c r="AD98" t="s">
        <v>1490</v>
      </c>
      <c r="AE98" s="23"/>
      <c r="AR98" t="s">
        <v>1452</v>
      </c>
      <c r="AS98" t="s">
        <v>944</v>
      </c>
      <c r="AT98" t="s">
        <v>945</v>
      </c>
      <c r="AU98" t="s">
        <v>690</v>
      </c>
      <c r="AV98" s="4">
        <v>43705</v>
      </c>
      <c r="AW98" t="s">
        <v>946</v>
      </c>
      <c r="AX98" t="s">
        <v>1971</v>
      </c>
      <c r="AY98" s="23" t="str">
        <f t="array" ref="AY98">IF(SUM(($AH:$AH=AR98)*1)&gt;0, VLOOKUP(AR98, $AH$1:$AO$1000, 4, 0), "")</f>
        <v/>
      </c>
      <c r="AZ98" s="21" t="b">
        <f t="array" ref="AZ98">IF(SUM(($AH:$AH=AR98)*1)&gt;0, FALSE, TRUE)</f>
        <v>1</v>
      </c>
      <c r="BA98" s="34">
        <f t="array" ref="BA98">IFERROR((LEN(INDEX(표3[], MATCH(1, (표3[도서코드]=AR98)*(표3[예약자]&lt;&gt;""), 0), 7))-LEN(SUBSTITUTE(INDEX(표3[], MATCH(1, (표3[도서코드]=AR98)*(표3[예약자]&lt;&gt;""), 0), 7), "user", "")))/LEN("user"), 0)</f>
        <v>0</v>
      </c>
    </row>
    <row r="99" spans="30:53" x14ac:dyDescent="0.3">
      <c r="AD99" t="s">
        <v>1597</v>
      </c>
      <c r="AE99" s="23"/>
      <c r="AR99" t="s">
        <v>1451</v>
      </c>
      <c r="AS99" t="s">
        <v>942</v>
      </c>
      <c r="AT99" t="s">
        <v>244</v>
      </c>
      <c r="AU99" t="s">
        <v>245</v>
      </c>
      <c r="AV99" s="4">
        <v>43704</v>
      </c>
      <c r="AW99" t="s">
        <v>943</v>
      </c>
      <c r="AX99" t="s">
        <v>1970</v>
      </c>
      <c r="AY99" s="23" t="str">
        <f t="array" ref="AY99">IF(SUM(($AH:$AH=AR99)*1)&gt;0, VLOOKUP(AR99, $AH$1:$AO$1000, 4, 0), "")</f>
        <v/>
      </c>
      <c r="AZ99" s="21" t="b">
        <f t="array" ref="AZ99">IF(SUM(($AH:$AH=AR99)*1)&gt;0, FALSE, TRUE)</f>
        <v>1</v>
      </c>
      <c r="BA99" s="34">
        <f t="array" ref="BA99">IFERROR((LEN(INDEX(표3[], MATCH(1, (표3[도서코드]=AR99)*(표3[예약자]&lt;&gt;""), 0), 7))-LEN(SUBSTITUTE(INDEX(표3[], MATCH(1, (표3[도서코드]=AR99)*(표3[예약자]&lt;&gt;""), 0), 7), "user", "")))/LEN("user"), 0)</f>
        <v>0</v>
      </c>
    </row>
    <row r="100" spans="30:53" x14ac:dyDescent="0.3">
      <c r="AD100" t="s">
        <v>1306</v>
      </c>
      <c r="AE100" s="23"/>
      <c r="AR100" t="s">
        <v>1450</v>
      </c>
      <c r="AS100" t="s">
        <v>939</v>
      </c>
      <c r="AT100" t="s">
        <v>940</v>
      </c>
      <c r="AU100" t="s">
        <v>181</v>
      </c>
      <c r="AV100" s="4">
        <v>43703</v>
      </c>
      <c r="AW100" t="s">
        <v>941</v>
      </c>
      <c r="AX100" t="s">
        <v>1969</v>
      </c>
      <c r="AY100" s="23" t="str">
        <f t="array" ref="AY100">IF(SUM(($AH:$AH=AR100)*1)&gt;0, VLOOKUP(AR100, $AH$1:$AO$1000, 4, 0), "")</f>
        <v/>
      </c>
      <c r="AZ100" s="21" t="b">
        <f t="array" ref="AZ100">IF(SUM(($AH:$AH=AR100)*1)&gt;0, FALSE, TRUE)</f>
        <v>1</v>
      </c>
      <c r="BA100" s="34">
        <f t="array" ref="BA100">IFERROR((LEN(INDEX(표3[], MATCH(1, (표3[도서코드]=AR100)*(표3[예약자]&lt;&gt;""), 0), 7))-LEN(SUBSTITUTE(INDEX(표3[], MATCH(1, (표3[도서코드]=AR100)*(표3[예약자]&lt;&gt;""), 0), 7), "user", "")))/LEN("user"), 0)</f>
        <v>0</v>
      </c>
    </row>
    <row r="101" spans="30:53" x14ac:dyDescent="0.3">
      <c r="AD101" t="s">
        <v>1598</v>
      </c>
      <c r="AE101" s="23"/>
      <c r="AR101" t="s">
        <v>1449</v>
      </c>
      <c r="AS101" t="s">
        <v>936</v>
      </c>
      <c r="AT101" t="s">
        <v>937</v>
      </c>
      <c r="AU101" t="s">
        <v>189</v>
      </c>
      <c r="AV101" s="4">
        <v>43702</v>
      </c>
      <c r="AW101" t="s">
        <v>938</v>
      </c>
      <c r="AX101" t="s">
        <v>1968</v>
      </c>
      <c r="AY101" s="23" t="str">
        <f t="array" ref="AY101">IF(SUM(($AH:$AH=AR101)*1)&gt;0, VLOOKUP(AR101, $AH$1:$AO$1000, 4, 0), "")</f>
        <v/>
      </c>
      <c r="AZ101" s="21" t="b">
        <f t="array" ref="AZ101">IF(SUM(($AH:$AH=AR101)*1)&gt;0, FALSE, TRUE)</f>
        <v>1</v>
      </c>
      <c r="BA101" s="34">
        <f t="array" ref="BA101">IFERROR((LEN(INDEX(표3[], MATCH(1, (표3[도서코드]=AR101)*(표3[예약자]&lt;&gt;""), 0), 7))-LEN(SUBSTITUTE(INDEX(표3[], MATCH(1, (표3[도서코드]=AR101)*(표3[예약자]&lt;&gt;""), 0), 7), "user", "")))/LEN("user"), 0)</f>
        <v>0</v>
      </c>
    </row>
    <row r="102" spans="30:53" x14ac:dyDescent="0.3">
      <c r="AD102" t="s">
        <v>1307</v>
      </c>
      <c r="AE102" s="23"/>
      <c r="AR102" t="s">
        <v>1445</v>
      </c>
      <c r="AS102" t="s">
        <v>784</v>
      </c>
      <c r="AT102" t="s">
        <v>785</v>
      </c>
      <c r="AU102" t="s">
        <v>285</v>
      </c>
      <c r="AV102" s="4">
        <v>43701</v>
      </c>
      <c r="AW102" t="s">
        <v>786</v>
      </c>
      <c r="AX102" t="s">
        <v>1919</v>
      </c>
      <c r="AY102" s="23" t="str">
        <f t="array" ref="AY102">IF(SUM(($AH:$AH=AR102)*1)&gt;0, VLOOKUP(AR102, $AH$1:$AO$1000, 4, 0), "")</f>
        <v/>
      </c>
      <c r="AZ102" s="21" t="b">
        <f t="array" ref="AZ102">IF(SUM(($AH:$AH=AR102)*1)&gt;0, FALSE, TRUE)</f>
        <v>1</v>
      </c>
      <c r="BA102" s="34">
        <f t="array" ref="BA102">IFERROR((LEN(INDEX(표3[], MATCH(1, (표3[도서코드]=AR102)*(표3[예약자]&lt;&gt;""), 0), 7))-LEN(SUBSTITUTE(INDEX(표3[], MATCH(1, (표3[도서코드]=AR102)*(표3[예약자]&lt;&gt;""), 0), 7), "user", "")))/LEN("user"), 0)</f>
        <v>0</v>
      </c>
    </row>
    <row r="103" spans="30:53" x14ac:dyDescent="0.3">
      <c r="AD103" t="s">
        <v>1312</v>
      </c>
      <c r="AE103" s="23"/>
      <c r="AR103" t="s">
        <v>1444</v>
      </c>
      <c r="AS103" t="s">
        <v>930</v>
      </c>
      <c r="AT103" t="s">
        <v>751</v>
      </c>
      <c r="AU103" t="s">
        <v>931</v>
      </c>
      <c r="AV103" s="4">
        <v>43700</v>
      </c>
      <c r="AW103" t="s">
        <v>932</v>
      </c>
      <c r="AX103" t="s">
        <v>1966</v>
      </c>
      <c r="AY103" s="23" t="str">
        <f t="array" ref="AY103">IF(SUM(($AH:$AH=AR103)*1)&gt;0, VLOOKUP(AR103, $AH$1:$AO$1000, 4, 0), "")</f>
        <v/>
      </c>
      <c r="AZ103" s="21" t="b">
        <f t="array" ref="AZ103">IF(SUM(($AH:$AH=AR103)*1)&gt;0, FALSE, TRUE)</f>
        <v>1</v>
      </c>
      <c r="BA103" s="34">
        <f t="array" ref="BA103">IFERROR((LEN(INDEX(표3[], MATCH(1, (표3[도서코드]=AR103)*(표3[예약자]&lt;&gt;""), 0), 7))-LEN(SUBSTITUTE(INDEX(표3[], MATCH(1, (표3[도서코드]=AR103)*(표3[예약자]&lt;&gt;""), 0), 7), "user", "")))/LEN("user"), 0)</f>
        <v>0</v>
      </c>
    </row>
    <row r="104" spans="30:53" x14ac:dyDescent="0.3">
      <c r="AD104" t="s">
        <v>1313</v>
      </c>
      <c r="AE104" s="23"/>
      <c r="AR104" t="s">
        <v>1443</v>
      </c>
      <c r="AS104" t="s">
        <v>927</v>
      </c>
      <c r="AT104" t="s">
        <v>928</v>
      </c>
      <c r="AU104" t="s">
        <v>189</v>
      </c>
      <c r="AV104" s="4">
        <v>43699</v>
      </c>
      <c r="AW104" t="s">
        <v>929</v>
      </c>
      <c r="AX104" t="s">
        <v>1965</v>
      </c>
      <c r="AY104" s="23" t="str">
        <f t="array" ref="AY104">IF(SUM(($AH:$AH=AR104)*1)&gt;0, VLOOKUP(AR104, $AH$1:$AO$1000, 4, 0), "")</f>
        <v/>
      </c>
      <c r="AZ104" s="21" t="b">
        <f t="array" ref="AZ104">IF(SUM(($AH:$AH=AR104)*1)&gt;0, FALSE, TRUE)</f>
        <v>1</v>
      </c>
      <c r="BA104" s="34">
        <f t="array" ref="BA104">IFERROR((LEN(INDEX(표3[], MATCH(1, (표3[도서코드]=AR104)*(표3[예약자]&lt;&gt;""), 0), 7))-LEN(SUBSTITUTE(INDEX(표3[], MATCH(1, (표3[도서코드]=AR104)*(표3[예약자]&lt;&gt;""), 0), 7), "user", "")))/LEN("user"), 0)</f>
        <v>0</v>
      </c>
    </row>
    <row r="105" spans="30:53" x14ac:dyDescent="0.3">
      <c r="AD105" t="s">
        <v>1599</v>
      </c>
      <c r="AE105" s="23"/>
      <c r="AR105" t="s">
        <v>1422</v>
      </c>
      <c r="AS105" t="s">
        <v>922</v>
      </c>
      <c r="AT105" t="s">
        <v>812</v>
      </c>
      <c r="AU105" t="s">
        <v>813</v>
      </c>
      <c r="AV105" s="4">
        <v>43698</v>
      </c>
      <c r="AW105" t="s">
        <v>923</v>
      </c>
      <c r="AX105" t="s">
        <v>1963</v>
      </c>
      <c r="AY105" s="23" t="str">
        <f t="array" ref="AY105">IF(SUM(($AH:$AH=AR105)*1)&gt;0, VLOOKUP(AR105, $AH$1:$AO$1000, 4, 0), "")</f>
        <v/>
      </c>
      <c r="AZ105" s="21" t="b">
        <f t="array" ref="AZ105">IF(SUM(($AH:$AH=AR105)*1)&gt;0, FALSE, TRUE)</f>
        <v>1</v>
      </c>
      <c r="BA105" s="34">
        <f t="array" ref="BA105">IFERROR((LEN(INDEX(표3[], MATCH(1, (표3[도서코드]=AR105)*(표3[예약자]&lt;&gt;""), 0), 7))-LEN(SUBSTITUTE(INDEX(표3[], MATCH(1, (표3[도서코드]=AR105)*(표3[예약자]&lt;&gt;""), 0), 7), "user", "")))/LEN("user"), 0)</f>
        <v>0</v>
      </c>
    </row>
    <row r="106" spans="30:53" x14ac:dyDescent="0.3">
      <c r="AD106" t="s">
        <v>1414</v>
      </c>
      <c r="AE106" s="23"/>
      <c r="AR106" t="s">
        <v>1421</v>
      </c>
      <c r="AS106" t="s">
        <v>919</v>
      </c>
      <c r="AT106" t="s">
        <v>920</v>
      </c>
      <c r="AU106" t="s">
        <v>189</v>
      </c>
      <c r="AV106" s="4">
        <v>43697</v>
      </c>
      <c r="AW106" t="s">
        <v>921</v>
      </c>
      <c r="AX106" t="s">
        <v>1962</v>
      </c>
      <c r="AY106" s="23" t="str">
        <f t="array" ref="AY106">IF(SUM(($AH:$AH=AR106)*1)&gt;0, VLOOKUP(AR106, $AH$1:$AO$1000, 4, 0), "")</f>
        <v/>
      </c>
      <c r="AZ106" s="21" t="b">
        <f t="array" ref="AZ106">IF(SUM(($AH:$AH=AR106)*1)&gt;0, FALSE, TRUE)</f>
        <v>1</v>
      </c>
      <c r="BA106" s="34">
        <f t="array" ref="BA106">IFERROR((LEN(INDEX(표3[], MATCH(1, (표3[도서코드]=AR106)*(표3[예약자]&lt;&gt;""), 0), 7))-LEN(SUBSTITUTE(INDEX(표3[], MATCH(1, (표3[도서코드]=AR106)*(표3[예약자]&lt;&gt;""), 0), 7), "user", "")))/LEN("user"), 0)</f>
        <v>0</v>
      </c>
    </row>
    <row r="107" spans="30:53" x14ac:dyDescent="0.3">
      <c r="AD107" t="s">
        <v>1600</v>
      </c>
      <c r="AE107" s="23"/>
      <c r="AQ107" s="21" t="s">
        <v>2062</v>
      </c>
      <c r="AR107" t="s">
        <v>1420</v>
      </c>
      <c r="AS107" t="s">
        <v>917</v>
      </c>
      <c r="AT107" t="s">
        <v>217</v>
      </c>
      <c r="AU107" t="s">
        <v>285</v>
      </c>
      <c r="AV107" s="4">
        <v>43696</v>
      </c>
      <c r="AW107" t="s">
        <v>918</v>
      </c>
      <c r="AX107" t="s">
        <v>1943</v>
      </c>
      <c r="AY107" s="23" t="str">
        <f t="array" ref="AY107">IF(SUM(($AH:$AH=AR107)*1)&gt;0, VLOOKUP(AR107, $AH$1:$AO$1000, 4, 0), "")</f>
        <v/>
      </c>
      <c r="AZ107" s="21" t="b">
        <f t="array" ref="AZ107">IF(SUM(($AH:$AH=AR107)*1)&gt;0, FALSE, TRUE)</f>
        <v>1</v>
      </c>
      <c r="BA107" s="34">
        <f t="array" ref="BA107">IFERROR((LEN(INDEX(표3[], MATCH(1, (표3[도서코드]=AR107)*(표3[예약자]&lt;&gt;""), 0), 7))-LEN(SUBSTITUTE(INDEX(표3[], MATCH(1, (표3[도서코드]=AR107)*(표3[예약자]&lt;&gt;""), 0), 7), "user", "")))/LEN("user"), 0)</f>
        <v>0</v>
      </c>
    </row>
    <row r="108" spans="30:53" x14ac:dyDescent="0.3">
      <c r="AD108" t="s">
        <v>1601</v>
      </c>
      <c r="AE108" s="23"/>
      <c r="AQ108" s="21" t="s">
        <v>2062</v>
      </c>
      <c r="AR108" t="s">
        <v>1419</v>
      </c>
      <c r="AS108" t="s">
        <v>913</v>
      </c>
      <c r="AT108" t="s">
        <v>914</v>
      </c>
      <c r="AU108" t="s">
        <v>915</v>
      </c>
      <c r="AV108" s="4">
        <v>43695</v>
      </c>
      <c r="AW108" t="s">
        <v>916</v>
      </c>
      <c r="AX108" t="s">
        <v>1961</v>
      </c>
      <c r="AY108" s="23" t="str">
        <f t="array" ref="AY108">IF(SUM(($AH:$AH=AR108)*1)&gt;0, VLOOKUP(AR108, $AH$1:$AO$1000, 4, 0), "")</f>
        <v/>
      </c>
      <c r="AZ108" s="21" t="b">
        <f t="array" ref="AZ108">IF(SUM(($AH:$AH=AR108)*1)&gt;0, FALSE, TRUE)</f>
        <v>1</v>
      </c>
      <c r="BA108" s="34">
        <f t="array" ref="BA108">IFERROR((LEN(INDEX(표3[], MATCH(1, (표3[도서코드]=AR108)*(표3[예약자]&lt;&gt;""), 0), 7))-LEN(SUBSTITUTE(INDEX(표3[], MATCH(1, (표3[도서코드]=AR108)*(표3[예약자]&lt;&gt;""), 0), 7), "user", "")))/LEN("user"), 0)</f>
        <v>0</v>
      </c>
    </row>
    <row r="109" spans="30:53" x14ac:dyDescent="0.3">
      <c r="AD109" t="s">
        <v>1602</v>
      </c>
      <c r="AE109" s="23"/>
      <c r="AR109" t="s">
        <v>1298</v>
      </c>
      <c r="AS109" t="s">
        <v>909</v>
      </c>
      <c r="AT109" t="s">
        <v>409</v>
      </c>
      <c r="AU109" t="s">
        <v>443</v>
      </c>
      <c r="AV109" s="4">
        <v>43694</v>
      </c>
      <c r="AW109" t="s">
        <v>910</v>
      </c>
      <c r="AX109" t="s">
        <v>1959</v>
      </c>
      <c r="AY109" s="23" t="str">
        <f t="array" ref="AY109">IF(SUM(($AH:$AH=AR109)*1)&gt;0, VLOOKUP(AR109, $AH$1:$AO$1000, 4, 0), "")</f>
        <v/>
      </c>
      <c r="AZ109" s="21" t="b">
        <f t="array" ref="AZ109">IF(SUM(($AH:$AH=AR109)*1)&gt;0, FALSE, TRUE)</f>
        <v>1</v>
      </c>
      <c r="BA109" s="34">
        <f t="array" ref="BA109">IFERROR((LEN(INDEX(표3[], MATCH(1, (표3[도서코드]=AR109)*(표3[예약자]&lt;&gt;""), 0), 7))-LEN(SUBSTITUTE(INDEX(표3[], MATCH(1, (표3[도서코드]=AR109)*(표3[예약자]&lt;&gt;""), 0), 7), "user", "")))/LEN("user"), 0)</f>
        <v>0</v>
      </c>
    </row>
    <row r="110" spans="30:53" x14ac:dyDescent="0.3">
      <c r="AD110" t="s">
        <v>1603</v>
      </c>
      <c r="AE110" s="23"/>
      <c r="AR110" t="s">
        <v>1388</v>
      </c>
      <c r="AS110" t="s">
        <v>907</v>
      </c>
      <c r="AT110" t="s">
        <v>651</v>
      </c>
      <c r="AU110" t="s">
        <v>189</v>
      </c>
      <c r="AV110" s="4">
        <v>43693</v>
      </c>
      <c r="AW110" t="s">
        <v>908</v>
      </c>
      <c r="AX110" t="s">
        <v>1958</v>
      </c>
      <c r="AY110" s="23" t="str">
        <f t="array" ref="AY110">IF(SUM(($AH:$AH=AR110)*1)&gt;0, VLOOKUP(AR110, $AH$1:$AO$1000, 4, 0), "")</f>
        <v/>
      </c>
      <c r="AZ110" s="21" t="b">
        <f t="array" ref="AZ110">IF(SUM(($AH:$AH=AR110)*1)&gt;0, FALSE, TRUE)</f>
        <v>1</v>
      </c>
      <c r="BA110" s="34">
        <f t="array" ref="BA110">IFERROR((LEN(INDEX(표3[], MATCH(1, (표3[도서코드]=AR110)*(표3[예약자]&lt;&gt;""), 0), 7))-LEN(SUBSTITUTE(INDEX(표3[], MATCH(1, (표3[도서코드]=AR110)*(표3[예약자]&lt;&gt;""), 0), 7), "user", "")))/LEN("user"), 0)</f>
        <v>0</v>
      </c>
    </row>
    <row r="111" spans="30:53" x14ac:dyDescent="0.3">
      <c r="AD111" t="s">
        <v>1604</v>
      </c>
      <c r="AE111" s="23"/>
      <c r="AR111" t="s">
        <v>1387</v>
      </c>
      <c r="AS111" t="s">
        <v>904</v>
      </c>
      <c r="AT111" t="s">
        <v>905</v>
      </c>
      <c r="AU111" t="s">
        <v>189</v>
      </c>
      <c r="AV111" s="4">
        <v>43692</v>
      </c>
      <c r="AW111" t="s">
        <v>906</v>
      </c>
      <c r="AX111" t="s">
        <v>1957</v>
      </c>
      <c r="AY111" s="23" t="str">
        <f t="array" ref="AY111">IF(SUM(($AH:$AH=AR111)*1)&gt;0, VLOOKUP(AR111, $AH$1:$AO$1000, 4, 0), "")</f>
        <v/>
      </c>
      <c r="AZ111" s="21" t="b">
        <f t="array" ref="AZ111">IF(SUM(($AH:$AH=AR111)*1)&gt;0, FALSE, TRUE)</f>
        <v>1</v>
      </c>
      <c r="BA111" s="34">
        <f t="array" ref="BA111">IFERROR((LEN(INDEX(표3[], MATCH(1, (표3[도서코드]=AR111)*(표3[예약자]&lt;&gt;""), 0), 7))-LEN(SUBSTITUTE(INDEX(표3[], MATCH(1, (표3[도서코드]=AR111)*(표3[예약자]&lt;&gt;""), 0), 7), "user", "")))/LEN("user"), 0)</f>
        <v>0</v>
      </c>
    </row>
    <row r="112" spans="30:53" x14ac:dyDescent="0.3">
      <c r="AD112" t="s">
        <v>1605</v>
      </c>
      <c r="AE112" s="23"/>
      <c r="AR112" t="s">
        <v>1386</v>
      </c>
      <c r="AS112" t="s">
        <v>890</v>
      </c>
      <c r="AT112" t="s">
        <v>891</v>
      </c>
      <c r="AU112" t="s">
        <v>189</v>
      </c>
      <c r="AV112" s="4">
        <v>43691</v>
      </c>
      <c r="AW112" t="s">
        <v>892</v>
      </c>
      <c r="AX112" t="s">
        <v>1955</v>
      </c>
      <c r="AY112" s="23" t="str">
        <f t="array" ref="AY112">IF(SUM(($AH:$AH=AR112)*1)&gt;0, VLOOKUP(AR112, $AH$1:$AO$1000, 4, 0), "")</f>
        <v/>
      </c>
      <c r="AZ112" s="21" t="b">
        <f t="array" ref="AZ112">IF(SUM(($AH:$AH=AR112)*1)&gt;0, FALSE, TRUE)</f>
        <v>1</v>
      </c>
      <c r="BA112" s="34">
        <f t="array" ref="BA112">IFERROR((LEN(INDEX(표3[], MATCH(1, (표3[도서코드]=AR112)*(표3[예약자]&lt;&gt;""), 0), 7))-LEN(SUBSTITUTE(INDEX(표3[], MATCH(1, (표3[도서코드]=AR112)*(표3[예약자]&lt;&gt;""), 0), 7), "user", "")))/LEN("user"), 0)</f>
        <v>0</v>
      </c>
    </row>
    <row r="113" spans="30:53" x14ac:dyDescent="0.3">
      <c r="AD113" t="s">
        <v>1491</v>
      </c>
      <c r="AE113" s="23"/>
      <c r="AR113" t="s">
        <v>1385</v>
      </c>
      <c r="AS113" t="s">
        <v>887</v>
      </c>
      <c r="AT113" t="s">
        <v>888</v>
      </c>
      <c r="AU113" t="s">
        <v>230</v>
      </c>
      <c r="AV113" s="4">
        <v>43690</v>
      </c>
      <c r="AW113" t="s">
        <v>889</v>
      </c>
      <c r="AX113" t="s">
        <v>1954</v>
      </c>
      <c r="AY113" s="23" t="str">
        <f t="array" ref="AY113">IF(SUM(($AH:$AH=AR113)*1)&gt;0, VLOOKUP(AR113, $AH$1:$AO$1000, 4, 0), "")</f>
        <v/>
      </c>
      <c r="AZ113" s="21" t="b">
        <f t="array" ref="AZ113">IF(SUM(($AH:$AH=AR113)*1)&gt;0, FALSE, TRUE)</f>
        <v>1</v>
      </c>
      <c r="BA113" s="34">
        <f t="array" ref="BA113">IFERROR((LEN(INDEX(표3[], MATCH(1, (표3[도서코드]=AR113)*(표3[예약자]&lt;&gt;""), 0), 7))-LEN(SUBSTITUTE(INDEX(표3[], MATCH(1, (표3[도서코드]=AR113)*(표3[예약자]&lt;&gt;""), 0), 7), "user", "")))/LEN("user"), 0)</f>
        <v>0</v>
      </c>
    </row>
    <row r="114" spans="30:53" x14ac:dyDescent="0.3">
      <c r="AD114" t="s">
        <v>1314</v>
      </c>
      <c r="AE114" s="23"/>
      <c r="AR114" t="s">
        <v>1384</v>
      </c>
      <c r="AS114" t="s">
        <v>885</v>
      </c>
      <c r="AT114" t="s">
        <v>352</v>
      </c>
      <c r="AU114" t="s">
        <v>272</v>
      </c>
      <c r="AV114" s="4">
        <v>43689</v>
      </c>
      <c r="AW114" t="s">
        <v>886</v>
      </c>
      <c r="AX114" t="s">
        <v>1953</v>
      </c>
      <c r="AY114" s="23" t="str">
        <f t="array" ref="AY114">IF(SUM(($AH:$AH=AR114)*1)&gt;0, VLOOKUP(AR114, $AH$1:$AO$1000, 4, 0), "")</f>
        <v/>
      </c>
      <c r="AZ114" s="21" t="b">
        <f t="array" ref="AZ114">IF(SUM(($AH:$AH=AR114)*1)&gt;0, FALSE, TRUE)</f>
        <v>1</v>
      </c>
      <c r="BA114" s="34">
        <f t="array" ref="BA114">IFERROR((LEN(INDEX(표3[], MATCH(1, (표3[도서코드]=AR114)*(표3[예약자]&lt;&gt;""), 0), 7))-LEN(SUBSTITUTE(INDEX(표3[], MATCH(1, (표3[도서코드]=AR114)*(표3[예약자]&lt;&gt;""), 0), 7), "user", "")))/LEN("user"), 0)</f>
        <v>0</v>
      </c>
    </row>
    <row r="115" spans="30:53" x14ac:dyDescent="0.3">
      <c r="AD115" t="s">
        <v>1329</v>
      </c>
      <c r="AE115" s="23"/>
      <c r="AR115" t="s">
        <v>1377</v>
      </c>
      <c r="AS115" t="s">
        <v>882</v>
      </c>
      <c r="AT115" t="s">
        <v>883</v>
      </c>
      <c r="AU115" t="s">
        <v>719</v>
      </c>
      <c r="AV115" s="4">
        <v>43688</v>
      </c>
      <c r="AW115" t="s">
        <v>884</v>
      </c>
      <c r="AX115" t="s">
        <v>1952</v>
      </c>
      <c r="AY115" s="23" t="str">
        <f t="array" ref="AY115">IF(SUM(($AH:$AH=AR115)*1)&gt;0, VLOOKUP(AR115, $AH$1:$AO$1000, 4, 0), "")</f>
        <v/>
      </c>
      <c r="AZ115" s="21" t="b">
        <f t="array" ref="AZ115">IF(SUM(($AH:$AH=AR115)*1)&gt;0, FALSE, TRUE)</f>
        <v>1</v>
      </c>
      <c r="BA115" s="34">
        <f t="array" ref="BA115">IFERROR((LEN(INDEX(표3[], MATCH(1, (표3[도서코드]=AR115)*(표3[예약자]&lt;&gt;""), 0), 7))-LEN(SUBSTITUTE(INDEX(표3[], MATCH(1, (표3[도서코드]=AR115)*(표3[예약자]&lt;&gt;""), 0), 7), "user", "")))/LEN("user"), 0)</f>
        <v>0</v>
      </c>
    </row>
    <row r="116" spans="30:53" x14ac:dyDescent="0.3">
      <c r="AD116" t="s">
        <v>1330</v>
      </c>
      <c r="AE116" s="23"/>
      <c r="AR116" t="s">
        <v>1376</v>
      </c>
      <c r="AS116" t="s">
        <v>875</v>
      </c>
      <c r="AT116" t="s">
        <v>876</v>
      </c>
      <c r="AU116" t="s">
        <v>189</v>
      </c>
      <c r="AV116" s="4">
        <v>43687</v>
      </c>
      <c r="AW116" t="s">
        <v>877</v>
      </c>
      <c r="AX116" t="s">
        <v>1950</v>
      </c>
      <c r="AY116" s="23" t="str">
        <f t="array" ref="AY116">IF(SUM(($AH:$AH=AR116)*1)&gt;0, VLOOKUP(AR116, $AH$1:$AO$1000, 4, 0), "")</f>
        <v/>
      </c>
      <c r="AZ116" s="21" t="b">
        <f t="array" ref="AZ116">IF(SUM(($AH:$AH=AR116)*1)&gt;0, FALSE, TRUE)</f>
        <v>1</v>
      </c>
      <c r="BA116" s="21">
        <f t="array" ref="BA116">IFERROR((LEN(INDEX(표3[], MATCH(1, (표3[도서코드]=AR116)*(표3[예약자]&lt;&gt;""), 0), 7))-LEN(SUBSTITUTE(INDEX(표3[], MATCH(1, (표3[도서코드]=AR116)*(표3[예약자]&lt;&gt;""), 0), 7), "user", "")))/LEN("user"), 0)</f>
        <v>0</v>
      </c>
    </row>
    <row r="117" spans="30:53" x14ac:dyDescent="0.3">
      <c r="AD117" t="s">
        <v>1606</v>
      </c>
      <c r="AE117" s="23"/>
      <c r="AR117" t="s">
        <v>1375</v>
      </c>
      <c r="AS117" t="s">
        <v>867</v>
      </c>
      <c r="AT117" t="s">
        <v>868</v>
      </c>
      <c r="AU117" t="s">
        <v>302</v>
      </c>
      <c r="AV117" s="4">
        <v>43686</v>
      </c>
      <c r="AW117" t="s">
        <v>869</v>
      </c>
      <c r="AX117" t="s">
        <v>1947</v>
      </c>
      <c r="AY117" s="23" t="str">
        <f t="array" ref="AY117">IF(SUM(($AH:$AH=AR117)*1)&gt;0, VLOOKUP(AR117, $AH$1:$AO$1000, 4, 0), "")</f>
        <v/>
      </c>
      <c r="AZ117" s="21" t="b">
        <f t="array" ref="AZ117">IF(SUM(($AH:$AH=AR117)*1)&gt;0, FALSE, TRUE)</f>
        <v>1</v>
      </c>
      <c r="BA117" s="34">
        <f t="array" ref="BA117">IFERROR((LEN(INDEX(표3[], MATCH(1, (표3[도서코드]=AR117)*(표3[예약자]&lt;&gt;""), 0), 7))-LEN(SUBSTITUTE(INDEX(표3[], MATCH(1, (표3[도서코드]=AR117)*(표3[예약자]&lt;&gt;""), 0), 7), "user", "")))/LEN("user"), 0)</f>
        <v>0</v>
      </c>
    </row>
    <row r="118" spans="30:53" x14ac:dyDescent="0.3">
      <c r="AD118" t="s">
        <v>1607</v>
      </c>
      <c r="AE118" s="23"/>
      <c r="AR118" t="s">
        <v>1374</v>
      </c>
      <c r="AS118" t="s">
        <v>839</v>
      </c>
      <c r="AT118" t="s">
        <v>840</v>
      </c>
      <c r="AU118" t="s">
        <v>181</v>
      </c>
      <c r="AV118" s="4">
        <v>43685</v>
      </c>
      <c r="AW118" t="s">
        <v>841</v>
      </c>
      <c r="AX118" t="s">
        <v>1938</v>
      </c>
      <c r="AY118" s="23" t="str">
        <f t="array" ref="AY118">IF(SUM(($AH:$AH=AR118)*1)&gt;0, VLOOKUP(AR118, $AH$1:$AO$1000, 4, 0), "")</f>
        <v/>
      </c>
      <c r="AZ118" s="21" t="b">
        <f t="array" ref="AZ118">IF(SUM(($AH:$AH=AR118)*1)&gt;0, FALSE, TRUE)</f>
        <v>1</v>
      </c>
      <c r="BA118" s="34">
        <f t="array" ref="BA118">IFERROR((LEN(INDEX(표3[], MATCH(1, (표3[도서코드]=AR118)*(표3[예약자]&lt;&gt;""), 0), 7))-LEN(SUBSTITUTE(INDEX(표3[], MATCH(1, (표3[도서코드]=AR118)*(표3[예약자]&lt;&gt;""), 0), 7), "user", "")))/LEN("user"), 0)</f>
        <v>0</v>
      </c>
    </row>
    <row r="119" spans="30:53" x14ac:dyDescent="0.3">
      <c r="AD119" t="s">
        <v>1608</v>
      </c>
      <c r="AE119" s="23"/>
      <c r="AR119" t="s">
        <v>1404</v>
      </c>
      <c r="AS119" t="s">
        <v>836</v>
      </c>
      <c r="AT119" t="s">
        <v>837</v>
      </c>
      <c r="AU119" t="s">
        <v>189</v>
      </c>
      <c r="AV119" s="4">
        <v>43684</v>
      </c>
      <c r="AW119" t="s">
        <v>838</v>
      </c>
      <c r="AX119" t="s">
        <v>1937</v>
      </c>
      <c r="AY119" s="23" t="str">
        <f t="array" ref="AY119">IF(SUM(($AH:$AH=AR119)*1)&gt;0, VLOOKUP(AR119, $AH$1:$AO$1000, 4, 0), "")</f>
        <v/>
      </c>
      <c r="AZ119" s="21" t="b">
        <f t="array" ref="AZ119">IF(SUM(($AH:$AH=AR119)*1)&gt;0, FALSE, TRUE)</f>
        <v>1</v>
      </c>
      <c r="BA119" s="34">
        <f t="array" ref="BA119">IFERROR((LEN(INDEX(표3[], MATCH(1, (표3[도서코드]=AR119)*(표3[예약자]&lt;&gt;""), 0), 7))-LEN(SUBSTITUTE(INDEX(표3[], MATCH(1, (표3[도서코드]=AR119)*(표3[예약자]&lt;&gt;""), 0), 7), "user", "")))/LEN("user"), 0)</f>
        <v>0</v>
      </c>
    </row>
    <row r="120" spans="30:53" x14ac:dyDescent="0.3">
      <c r="AD120" t="s">
        <v>1338</v>
      </c>
      <c r="AE120" s="23"/>
      <c r="AR120" t="s">
        <v>1641</v>
      </c>
      <c r="AS120" t="s">
        <v>833</v>
      </c>
      <c r="AT120" t="s">
        <v>834</v>
      </c>
      <c r="AU120" t="s">
        <v>189</v>
      </c>
      <c r="AV120" s="4">
        <v>43683</v>
      </c>
      <c r="AW120" t="s">
        <v>835</v>
      </c>
      <c r="AX120" t="s">
        <v>1936</v>
      </c>
      <c r="AY120" s="23" t="str">
        <f t="array" ref="AY120">IF(SUM(($AH:$AH=AR120)*1)&gt;0, VLOOKUP(AR120, $AH$1:$AO$1000, 4, 0), "")</f>
        <v/>
      </c>
      <c r="AZ120" s="21" t="b">
        <f t="array" ref="AZ120">IF(SUM(($AH:$AH=AR120)*1)&gt;0, FALSE, TRUE)</f>
        <v>1</v>
      </c>
      <c r="BA120" s="34">
        <f t="array" ref="BA120">IFERROR((LEN(INDEX(표3[], MATCH(1, (표3[도서코드]=AR120)*(표3[예약자]&lt;&gt;""), 0), 7))-LEN(SUBSTITUTE(INDEX(표3[], MATCH(1, (표3[도서코드]=AR120)*(표3[예약자]&lt;&gt;""), 0), 7), "user", "")))/LEN("user"), 0)</f>
        <v>0</v>
      </c>
    </row>
    <row r="121" spans="30:53" x14ac:dyDescent="0.3">
      <c r="AD121" t="s">
        <v>1339</v>
      </c>
      <c r="AE121" s="23"/>
      <c r="AR121" t="s">
        <v>1403</v>
      </c>
      <c r="AS121" t="s">
        <v>825</v>
      </c>
      <c r="AT121" t="s">
        <v>826</v>
      </c>
      <c r="AU121" t="s">
        <v>827</v>
      </c>
      <c r="AV121" s="4">
        <v>43682</v>
      </c>
      <c r="AW121" t="s">
        <v>828</v>
      </c>
      <c r="AX121" t="s">
        <v>1933</v>
      </c>
      <c r="AY121" s="23" t="str">
        <f t="array" ref="AY121">IF(SUM(($AH:$AH=AR121)*1)&gt;0, VLOOKUP(AR121, $AH$1:$AO$1000, 4, 0), "")</f>
        <v/>
      </c>
      <c r="AZ121" s="21" t="b">
        <f t="array" ref="AZ121">IF(SUM(($AH:$AH=AR121)*1)&gt;0, FALSE, TRUE)</f>
        <v>1</v>
      </c>
      <c r="BA121" s="34">
        <f t="array" ref="BA121">IFERROR((LEN(INDEX(표3[], MATCH(1, (표3[도서코드]=AR121)*(표3[예약자]&lt;&gt;""), 0), 7))-LEN(SUBSTITUTE(INDEX(표3[], MATCH(1, (표3[도서코드]=AR121)*(표3[예약자]&lt;&gt;""), 0), 7), "user", "")))/LEN("user"), 0)</f>
        <v>0</v>
      </c>
    </row>
    <row r="122" spans="30:53" x14ac:dyDescent="0.3">
      <c r="AD122" t="s">
        <v>1340</v>
      </c>
      <c r="AE122" s="23"/>
      <c r="AR122" t="s">
        <v>1402</v>
      </c>
      <c r="AS122" t="s">
        <v>818</v>
      </c>
      <c r="AT122" t="s">
        <v>819</v>
      </c>
      <c r="AU122" t="s">
        <v>181</v>
      </c>
      <c r="AV122" s="4">
        <v>43681</v>
      </c>
      <c r="AW122" t="s">
        <v>820</v>
      </c>
      <c r="AX122" t="s">
        <v>1931</v>
      </c>
      <c r="AY122" s="23" t="str">
        <f t="array" ref="AY122">IF(SUM(($AH:$AH=AR122)*1)&gt;0, VLOOKUP(AR122, $AH$1:$AO$1000, 4, 0), "")</f>
        <v/>
      </c>
      <c r="AZ122" s="21" t="b">
        <f t="array" ref="AZ122">IF(SUM(($AH:$AH=AR122)*1)&gt;0, FALSE, TRUE)</f>
        <v>1</v>
      </c>
      <c r="BA122" s="34">
        <f t="array" ref="BA122">IFERROR((LEN(INDEX(표3[], MATCH(1, (표3[도서코드]=AR122)*(표3[예약자]&lt;&gt;""), 0), 7))-LEN(SUBSTITUTE(INDEX(표3[], MATCH(1, (표3[도서코드]=AR122)*(표3[예약자]&lt;&gt;""), 0), 7), "user", "")))/LEN("user"), 0)</f>
        <v>0</v>
      </c>
    </row>
    <row r="123" spans="30:53" x14ac:dyDescent="0.3">
      <c r="AD123" t="s">
        <v>1341</v>
      </c>
      <c r="AE123" s="23"/>
      <c r="AR123" t="s">
        <v>1401</v>
      </c>
      <c r="AS123" t="s">
        <v>815</v>
      </c>
      <c r="AT123" t="s">
        <v>816</v>
      </c>
      <c r="AU123" t="s">
        <v>285</v>
      </c>
      <c r="AV123" s="4">
        <v>43680</v>
      </c>
      <c r="AW123" t="s">
        <v>817</v>
      </c>
      <c r="AX123" t="s">
        <v>1930</v>
      </c>
      <c r="AY123" s="23" t="str">
        <f t="array" ref="AY123">IF(SUM(($AH:$AH=AR123)*1)&gt;0, VLOOKUP(AR123, $AH$1:$AO$1000, 4, 0), "")</f>
        <v/>
      </c>
      <c r="AZ123" s="21" t="b">
        <f t="array" ref="AZ123">IF(SUM(($AH:$AH=AR123)*1)&gt;0, FALSE, TRUE)</f>
        <v>1</v>
      </c>
      <c r="BA123" s="34">
        <f t="array" ref="BA123">IFERROR((LEN(INDEX(표3[], MATCH(1, (표3[도서코드]=AR123)*(표3[예약자]&lt;&gt;""), 0), 7))-LEN(SUBSTITUTE(INDEX(표3[], MATCH(1, (표3[도서코드]=AR123)*(표3[예약자]&lt;&gt;""), 0), 7), "user", "")))/LEN("user"), 0)</f>
        <v>0</v>
      </c>
    </row>
    <row r="124" spans="30:53" x14ac:dyDescent="0.3">
      <c r="AD124" t="s">
        <v>1348</v>
      </c>
      <c r="AE124" s="23"/>
      <c r="AR124" t="s">
        <v>1361</v>
      </c>
      <c r="AS124" t="s">
        <v>811</v>
      </c>
      <c r="AT124" t="s">
        <v>812</v>
      </c>
      <c r="AU124" t="s">
        <v>813</v>
      </c>
      <c r="AV124" s="4">
        <v>43679</v>
      </c>
      <c r="AW124" t="s">
        <v>814</v>
      </c>
      <c r="AX124" t="s">
        <v>1929</v>
      </c>
      <c r="AY124" s="23" t="str">
        <f t="array" ref="AY124">IF(SUM(($AH:$AH=AR124)*1)&gt;0, VLOOKUP(AR124, $AH$1:$AO$1000, 4, 0), "")</f>
        <v/>
      </c>
      <c r="AZ124" s="21" t="b">
        <f t="array" ref="AZ124">IF(SUM(($AH:$AH=AR124)*1)&gt;0, FALSE, TRUE)</f>
        <v>1</v>
      </c>
      <c r="BA124" s="34">
        <f t="array" ref="BA124">IFERROR((LEN(INDEX(표3[], MATCH(1, (표3[도서코드]=AR124)*(표3[예약자]&lt;&gt;""), 0), 7))-LEN(SUBSTITUTE(INDEX(표3[], MATCH(1, (표3[도서코드]=AR124)*(표3[예약자]&lt;&gt;""), 0), 7), "user", "")))/LEN("user"), 0)</f>
        <v>0</v>
      </c>
    </row>
    <row r="125" spans="30:53" x14ac:dyDescent="0.3">
      <c r="AD125" t="s">
        <v>1349</v>
      </c>
      <c r="AE125" s="23"/>
      <c r="AR125" t="s">
        <v>1360</v>
      </c>
      <c r="AS125" t="s">
        <v>806</v>
      </c>
      <c r="AT125" t="s">
        <v>192</v>
      </c>
      <c r="AU125" t="s">
        <v>185</v>
      </c>
      <c r="AV125" s="4">
        <v>43678</v>
      </c>
      <c r="AW125" t="s">
        <v>807</v>
      </c>
      <c r="AX125" t="s">
        <v>1927</v>
      </c>
      <c r="AY125" s="23" t="str">
        <f t="array" ref="AY125">IF(SUM(($AH:$AH=AR125)*1)&gt;0, VLOOKUP(AR125, $AH$1:$AO$1000, 4, 0), "")</f>
        <v/>
      </c>
      <c r="AZ125" s="21" t="b">
        <f t="array" ref="AZ125">IF(SUM(($AH:$AH=AR125)*1)&gt;0, FALSE, TRUE)</f>
        <v>1</v>
      </c>
      <c r="BA125" s="34">
        <f t="array" ref="BA125">IFERROR((LEN(INDEX(표3[], MATCH(1, (표3[도서코드]=AR125)*(표3[예약자]&lt;&gt;""), 0), 7))-LEN(SUBSTITUTE(INDEX(표3[], MATCH(1, (표3[도서코드]=AR125)*(표3[예약자]&lt;&gt;""), 0), 7), "user", "")))/LEN("user"), 0)</f>
        <v>0</v>
      </c>
    </row>
    <row r="126" spans="30:53" x14ac:dyDescent="0.3">
      <c r="AD126" t="s">
        <v>1609</v>
      </c>
      <c r="AE126" s="23"/>
      <c r="AR126" t="s">
        <v>1359</v>
      </c>
      <c r="AS126" t="s">
        <v>804</v>
      </c>
      <c r="AT126" t="s">
        <v>188</v>
      </c>
      <c r="AU126" t="s">
        <v>189</v>
      </c>
      <c r="AV126" s="4">
        <v>43677</v>
      </c>
      <c r="AW126" t="s">
        <v>805</v>
      </c>
      <c r="AX126" t="s">
        <v>1926</v>
      </c>
      <c r="AY126" s="23" t="str">
        <f t="array" ref="AY126">IF(SUM(($AH:$AH=AR126)*1)&gt;0, VLOOKUP(AR126, $AH$1:$AO$1000, 4, 0), "")</f>
        <v/>
      </c>
      <c r="AZ126" s="21" t="b">
        <f t="array" ref="AZ126">IF(SUM(($AH:$AH=AR126)*1)&gt;0, FALSE, TRUE)</f>
        <v>1</v>
      </c>
      <c r="BA126" s="34">
        <f t="array" ref="BA126">IFERROR((LEN(INDEX(표3[], MATCH(1, (표3[도서코드]=AR126)*(표3[예약자]&lt;&gt;""), 0), 7))-LEN(SUBSTITUTE(INDEX(표3[], MATCH(1, (표3[도서코드]=AR126)*(표3[예약자]&lt;&gt;""), 0), 7), "user", "")))/LEN("user"), 0)</f>
        <v>0</v>
      </c>
    </row>
    <row r="127" spans="30:53" x14ac:dyDescent="0.3">
      <c r="AD127" t="s">
        <v>1610</v>
      </c>
      <c r="AE127" s="23"/>
      <c r="AR127" t="s">
        <v>1358</v>
      </c>
      <c r="AS127" t="s">
        <v>801</v>
      </c>
      <c r="AT127" t="s">
        <v>802</v>
      </c>
      <c r="AU127" t="s">
        <v>196</v>
      </c>
      <c r="AV127" s="4">
        <v>43676</v>
      </c>
      <c r="AW127" t="s">
        <v>803</v>
      </c>
      <c r="AX127" t="s">
        <v>1925</v>
      </c>
      <c r="AY127" s="23" t="str">
        <f t="array" ref="AY127">IF(SUM(($AH:$AH=AR127)*1)&gt;0, VLOOKUP(AR127, $AH$1:$AO$1000, 4, 0), "")</f>
        <v/>
      </c>
      <c r="AZ127" s="21" t="b">
        <f t="array" ref="AZ127">IF(SUM(($AH:$AH=AR127)*1)&gt;0, FALSE, TRUE)</f>
        <v>1</v>
      </c>
      <c r="BA127" s="34">
        <f t="array" ref="BA127">IFERROR((LEN(INDEX(표3[], MATCH(1, (표3[도서코드]=AR127)*(표3[예약자]&lt;&gt;""), 0), 7))-LEN(SUBSTITUTE(INDEX(표3[], MATCH(1, (표3[도서코드]=AR127)*(표3[예약자]&lt;&gt;""), 0), 7), "user", "")))/LEN("user"), 0)</f>
        <v>0</v>
      </c>
    </row>
    <row r="128" spans="30:53" x14ac:dyDescent="0.3">
      <c r="AD128" t="s">
        <v>1371</v>
      </c>
      <c r="AE128" s="23"/>
      <c r="AR128" t="s">
        <v>1347</v>
      </c>
      <c r="AS128" t="s">
        <v>796</v>
      </c>
      <c r="AT128" t="s">
        <v>797</v>
      </c>
      <c r="AU128" t="s">
        <v>617</v>
      </c>
      <c r="AV128" s="4">
        <v>43675</v>
      </c>
      <c r="AW128" t="s">
        <v>798</v>
      </c>
      <c r="AX128" t="s">
        <v>1923</v>
      </c>
      <c r="AY128" s="23" t="str">
        <f t="array" ref="AY128">IF(SUM(($AH:$AH=AR128)*1)&gt;0, VLOOKUP(AR128, $AH$1:$AO$1000, 4, 0), "")</f>
        <v/>
      </c>
      <c r="AZ128" s="21" t="b">
        <f t="array" ref="AZ128">IF(SUM(($AH:$AH=AR128)*1)&gt;0, FALSE, TRUE)</f>
        <v>1</v>
      </c>
      <c r="BA128" s="34">
        <f t="array" ref="BA128">IFERROR((LEN(INDEX(표3[], MATCH(1, (표3[도서코드]=AR128)*(표3[예약자]&lt;&gt;""), 0), 7))-LEN(SUBSTITUTE(INDEX(표3[], MATCH(1, (표3[도서코드]=AR128)*(표3[예약자]&lt;&gt;""), 0), 7), "user", "")))/LEN("user"), 0)</f>
        <v>0</v>
      </c>
    </row>
    <row r="129" spans="30:53" x14ac:dyDescent="0.3">
      <c r="AD129" t="s">
        <v>1296</v>
      </c>
      <c r="AE129" s="23"/>
      <c r="AR129" t="s">
        <v>1346</v>
      </c>
      <c r="AS129" t="s">
        <v>790</v>
      </c>
      <c r="AT129" t="s">
        <v>791</v>
      </c>
      <c r="AU129" t="s">
        <v>792</v>
      </c>
      <c r="AV129" s="4">
        <v>43674</v>
      </c>
      <c r="AW129" t="s">
        <v>793</v>
      </c>
      <c r="AX129" t="s">
        <v>1921</v>
      </c>
      <c r="AY129" s="23" t="str">
        <f t="array" ref="AY129">IF(SUM(($AH:$AH=AR129)*1)&gt;0, VLOOKUP(AR129, $AH$1:$AO$1000, 4, 0), "")</f>
        <v/>
      </c>
      <c r="AZ129" s="21" t="b">
        <f t="array" ref="AZ129">IF(SUM(($AH:$AH=AR129)*1)&gt;0, FALSE, TRUE)</f>
        <v>1</v>
      </c>
      <c r="BA129" s="34">
        <f t="array" ref="BA129">IFERROR((LEN(INDEX(표3[], MATCH(1, (표3[도서코드]=AR129)*(표3[예약자]&lt;&gt;""), 0), 7))-LEN(SUBSTITUTE(INDEX(표3[], MATCH(1, (표3[도서코드]=AR129)*(표3[예약자]&lt;&gt;""), 0), 7), "user", "")))/LEN("user"), 0)</f>
        <v>0</v>
      </c>
    </row>
    <row r="130" spans="30:53" x14ac:dyDescent="0.3">
      <c r="AD130" t="s">
        <v>1372</v>
      </c>
      <c r="AE130" s="23"/>
      <c r="AR130" t="s">
        <v>1345</v>
      </c>
      <c r="AS130" t="s">
        <v>787</v>
      </c>
      <c r="AT130" t="s">
        <v>788</v>
      </c>
      <c r="AU130" t="s">
        <v>181</v>
      </c>
      <c r="AV130" s="4">
        <v>43673</v>
      </c>
      <c r="AW130" t="s">
        <v>789</v>
      </c>
      <c r="AX130" t="s">
        <v>1920</v>
      </c>
      <c r="AY130" s="23" t="str">
        <f t="array" ref="AY130">IF(SUM(($AH:$AH=AR130)*1)&gt;0, VLOOKUP(AR130, $AH$1:$AO$1000, 4, 0), "")</f>
        <v/>
      </c>
      <c r="AZ130" s="21" t="b">
        <f t="array" ref="AZ130">IF(SUM(($AH:$AH=AR130)*1)&gt;0, FALSE, TRUE)</f>
        <v>1</v>
      </c>
      <c r="BA130" s="34">
        <f t="array" ref="BA130">IFERROR((LEN(INDEX(표3[], MATCH(1, (표3[도서코드]=AR130)*(표3[예약자]&lt;&gt;""), 0), 7))-LEN(SUBSTITUTE(INDEX(표3[], MATCH(1, (표3[도서코드]=AR130)*(표3[예약자]&lt;&gt;""), 0), 7), "user", "")))/LEN("user"), 0)</f>
        <v>0</v>
      </c>
    </row>
    <row r="131" spans="30:53" x14ac:dyDescent="0.3">
      <c r="AD131" t="s">
        <v>1373</v>
      </c>
      <c r="AE131" s="23"/>
      <c r="AR131" t="s">
        <v>1344</v>
      </c>
      <c r="AS131" t="s">
        <v>780</v>
      </c>
      <c r="AT131" t="s">
        <v>781</v>
      </c>
      <c r="AU131" t="s">
        <v>782</v>
      </c>
      <c r="AV131" s="4">
        <v>43672</v>
      </c>
      <c r="AW131" t="s">
        <v>783</v>
      </c>
      <c r="AX131" t="s">
        <v>1918</v>
      </c>
      <c r="AY131" s="23" t="str">
        <f t="array" ref="AY131">IF(SUM(($AH:$AH=AR131)*1)&gt;0, VLOOKUP(AR131, $AH$1:$AO$1000, 4, 0), "")</f>
        <v/>
      </c>
      <c r="AZ131" s="21" t="b">
        <f t="array" ref="AZ131">IF(SUM(($AH:$AH=AR131)*1)&gt;0, FALSE, TRUE)</f>
        <v>1</v>
      </c>
      <c r="BA131" s="34">
        <f t="array" ref="BA131">IFERROR((LEN(INDEX(표3[], MATCH(1, (표3[도서코드]=AR131)*(표3[예약자]&lt;&gt;""), 0), 7))-LEN(SUBSTITUTE(INDEX(표3[], MATCH(1, (표3[도서코드]=AR131)*(표3[예약자]&lt;&gt;""), 0), 7), "user", "")))/LEN("user"), 0)</f>
        <v>0</v>
      </c>
    </row>
    <row r="132" spans="30:53" x14ac:dyDescent="0.3">
      <c r="AD132" t="s">
        <v>1382</v>
      </c>
      <c r="AE132" s="23"/>
      <c r="AR132" t="s">
        <v>1328</v>
      </c>
      <c r="AS132" t="s">
        <v>777</v>
      </c>
      <c r="AT132" t="s">
        <v>778</v>
      </c>
      <c r="AU132" t="s">
        <v>189</v>
      </c>
      <c r="AV132" s="4">
        <v>43671</v>
      </c>
      <c r="AW132" t="s">
        <v>779</v>
      </c>
      <c r="AX132" t="s">
        <v>1917</v>
      </c>
      <c r="AY132" s="23" t="str">
        <f t="array" ref="AY132">IF(SUM(($AH:$AH=AR132)*1)&gt;0, VLOOKUP(AR132, $AH$1:$AO$1000, 4, 0), "")</f>
        <v/>
      </c>
      <c r="AZ132" s="21" t="b">
        <f t="array" ref="AZ132">IF(SUM(($AH:$AH=AR132)*1)&gt;0, FALSE, TRUE)</f>
        <v>1</v>
      </c>
      <c r="BA132" s="34">
        <f t="array" ref="BA132">IFERROR((LEN(INDEX(표3[], MATCH(1, (표3[도서코드]=AR132)*(표3[예약자]&lt;&gt;""), 0), 7))-LEN(SUBSTITUTE(INDEX(표3[], MATCH(1, (표3[도서코드]=AR132)*(표3[예약자]&lt;&gt;""), 0), 7), "user", "")))/LEN("user"), 0)</f>
        <v>0</v>
      </c>
    </row>
    <row r="133" spans="30:53" x14ac:dyDescent="0.3">
      <c r="AD133" t="s">
        <v>1383</v>
      </c>
      <c r="AE133" s="23"/>
      <c r="AR133" t="s">
        <v>1327</v>
      </c>
      <c r="AS133" t="s">
        <v>770</v>
      </c>
      <c r="AT133" t="s">
        <v>771</v>
      </c>
      <c r="AU133" t="s">
        <v>214</v>
      </c>
      <c r="AV133" s="4">
        <v>43670</v>
      </c>
      <c r="AW133" t="s">
        <v>772</v>
      </c>
      <c r="AX133" t="s">
        <v>1915</v>
      </c>
      <c r="AY133" s="23" t="str">
        <f t="array" ref="AY133">IF(SUM(($AH:$AH=AR133)*1)&gt;0, VLOOKUP(AR133, $AH$1:$AO$1000, 4, 0), "")</f>
        <v/>
      </c>
      <c r="AZ133" s="21" t="b">
        <f t="array" ref="AZ133">IF(SUM(($AH:$AH=AR133)*1)&gt;0, FALSE, TRUE)</f>
        <v>1</v>
      </c>
      <c r="BA133" s="34">
        <f t="array" ref="BA133">IFERROR((LEN(INDEX(표3[], MATCH(1, (표3[도서코드]=AR133)*(표3[예약자]&lt;&gt;""), 0), 7))-LEN(SUBSTITUTE(INDEX(표3[], MATCH(1, (표3[도서코드]=AR133)*(표3[예약자]&lt;&gt;""), 0), 7), "user", "")))/LEN("user"), 0)</f>
        <v>0</v>
      </c>
    </row>
    <row r="134" spans="30:53" x14ac:dyDescent="0.3">
      <c r="AD134" t="s">
        <v>1611</v>
      </c>
      <c r="AE134" s="23"/>
      <c r="AR134" t="s">
        <v>1326</v>
      </c>
      <c r="AS134" t="s">
        <v>766</v>
      </c>
      <c r="AT134" t="s">
        <v>767</v>
      </c>
      <c r="AU134" t="s">
        <v>768</v>
      </c>
      <c r="AV134" s="4">
        <v>43669</v>
      </c>
      <c r="AW134" t="s">
        <v>769</v>
      </c>
      <c r="AX134" t="s">
        <v>1914</v>
      </c>
      <c r="AY134" s="23" t="str">
        <f t="array" ref="AY134">IF(SUM(($AH:$AH=AR134)*1)&gt;0, VLOOKUP(AR134, $AH$1:$AO$1000, 4, 0), "")</f>
        <v/>
      </c>
      <c r="AZ134" s="21" t="b">
        <f t="array" ref="AZ134">IF(SUM(($AH:$AH=AR134)*1)&gt;0, FALSE, TRUE)</f>
        <v>1</v>
      </c>
      <c r="BA134" s="34">
        <f t="array" ref="BA134">IFERROR((LEN(INDEX(표3[], MATCH(1, (표3[도서코드]=AR134)*(표3[예약자]&lt;&gt;""), 0), 7))-LEN(SUBSTITUTE(INDEX(표3[], MATCH(1, (표3[도서코드]=AR134)*(표3[예약자]&lt;&gt;""), 0), 7), "user", "")))/LEN("user"), 0)</f>
        <v>0</v>
      </c>
    </row>
    <row r="135" spans="30:53" x14ac:dyDescent="0.3">
      <c r="AD135" t="s">
        <v>1389</v>
      </c>
      <c r="AE135" s="23"/>
      <c r="AR135" t="s">
        <v>1325</v>
      </c>
      <c r="AS135" t="s">
        <v>764</v>
      </c>
      <c r="AT135" t="s">
        <v>156</v>
      </c>
      <c r="AU135" t="s">
        <v>690</v>
      </c>
      <c r="AV135" s="4">
        <v>43668</v>
      </c>
      <c r="AW135" t="s">
        <v>765</v>
      </c>
      <c r="AX135" t="s">
        <v>1913</v>
      </c>
      <c r="AY135" s="23" t="str">
        <f t="array" ref="AY135">IF(SUM(($AH:$AH=AR135)*1)&gt;0, VLOOKUP(AR135, $AH$1:$AO$1000, 4, 0), "")</f>
        <v/>
      </c>
      <c r="AZ135" s="21" t="b">
        <f t="array" ref="AZ135">IF(SUM(($AH:$AH=AR135)*1)&gt;0, FALSE, TRUE)</f>
        <v>1</v>
      </c>
      <c r="BA135" s="34">
        <f t="array" ref="BA135">IFERROR((LEN(INDEX(표3[], MATCH(1, (표3[도서코드]=AR135)*(표3[예약자]&lt;&gt;""), 0), 7))-LEN(SUBSTITUTE(INDEX(표3[], MATCH(1, (표3[도서코드]=AR135)*(표3[예약자]&lt;&gt;""), 0), 7), "user", "")))/LEN("user"), 0)</f>
        <v>0</v>
      </c>
    </row>
    <row r="136" spans="30:53" x14ac:dyDescent="0.3">
      <c r="AD136" t="s">
        <v>1390</v>
      </c>
      <c r="AE136" s="23"/>
      <c r="AR136" t="s">
        <v>1320</v>
      </c>
      <c r="AS136" t="s">
        <v>761</v>
      </c>
      <c r="AT136" t="s">
        <v>762</v>
      </c>
      <c r="AU136" t="s">
        <v>285</v>
      </c>
      <c r="AV136" s="4">
        <v>43667</v>
      </c>
      <c r="AW136" t="s">
        <v>763</v>
      </c>
      <c r="AX136" t="s">
        <v>1912</v>
      </c>
      <c r="AY136" s="23" t="str">
        <f t="array" ref="AY136">IF(SUM(($AH:$AH=AR136)*1)&gt;0, VLOOKUP(AR136, $AH$1:$AO$1000, 4, 0), "")</f>
        <v/>
      </c>
      <c r="AZ136" s="21" t="b">
        <f t="array" ref="AZ136">IF(SUM(($AH:$AH=AR136)*1)&gt;0, FALSE, TRUE)</f>
        <v>1</v>
      </c>
      <c r="BA136" s="34">
        <f t="array" ref="BA136">IFERROR((LEN(INDEX(표3[], MATCH(1, (표3[도서코드]=AR136)*(표3[예약자]&lt;&gt;""), 0), 7))-LEN(SUBSTITUTE(INDEX(표3[], MATCH(1, (표3[도서코드]=AR136)*(표3[예약자]&lt;&gt;""), 0), 7), "user", "")))/LEN("user"), 0)</f>
        <v>0</v>
      </c>
    </row>
    <row r="137" spans="30:53" x14ac:dyDescent="0.3">
      <c r="AD137" t="s">
        <v>1391</v>
      </c>
      <c r="AE137" s="23"/>
      <c r="AR137" t="s">
        <v>1319</v>
      </c>
      <c r="AS137" t="s">
        <v>758</v>
      </c>
      <c r="AT137" t="s">
        <v>759</v>
      </c>
      <c r="AU137" t="s">
        <v>741</v>
      </c>
      <c r="AV137" s="4">
        <v>43666</v>
      </c>
      <c r="AW137" t="s">
        <v>760</v>
      </c>
      <c r="AX137" t="s">
        <v>1911</v>
      </c>
      <c r="AY137" s="23" t="str">
        <f t="array" ref="AY137">IF(SUM(($AH:$AH=AR137)*1)&gt;0, VLOOKUP(AR137, $AH$1:$AO$1000, 4, 0), "")</f>
        <v/>
      </c>
      <c r="AZ137" s="21" t="b">
        <f t="array" ref="AZ137">IF(SUM(($AH:$AH=AR137)*1)&gt;0, FALSE, TRUE)</f>
        <v>1</v>
      </c>
      <c r="BA137" s="34">
        <f t="array" ref="BA137">IFERROR((LEN(INDEX(표3[], MATCH(1, (표3[도서코드]=AR137)*(표3[예약자]&lt;&gt;""), 0), 7))-LEN(SUBSTITUTE(INDEX(표3[], MATCH(1, (표3[도서코드]=AR137)*(표3[예약자]&lt;&gt;""), 0), 7), "user", "")))/LEN("user"), 0)</f>
        <v>0</v>
      </c>
    </row>
    <row r="138" spans="30:53" x14ac:dyDescent="0.3">
      <c r="AD138" t="s">
        <v>1612</v>
      </c>
      <c r="AE138" s="23"/>
      <c r="AR138" t="s">
        <v>1519</v>
      </c>
      <c r="AS138" t="s">
        <v>756</v>
      </c>
      <c r="AT138" t="s">
        <v>217</v>
      </c>
      <c r="AU138" t="s">
        <v>218</v>
      </c>
      <c r="AV138" s="4">
        <v>43665</v>
      </c>
      <c r="AW138" t="s">
        <v>757</v>
      </c>
      <c r="AX138" t="s">
        <v>1910</v>
      </c>
      <c r="AY138" s="23">
        <f t="array" ref="AY138">IF(SUM(($AH:$AH=AR138)*1)&gt;0, VLOOKUP(AR138, $AH$1:$AO$1000, 4, 0), "")</f>
        <v>0</v>
      </c>
      <c r="AZ138" s="21" t="b">
        <f t="array" ref="AZ138">IF(SUM(($AH:$AH=AR138)*1)&gt;0, FALSE, TRUE)</f>
        <v>0</v>
      </c>
      <c r="BA138" s="34">
        <f t="array" ref="BA138">IFERROR((LEN(INDEX(표3[], MATCH(1, (표3[도서코드]=AR138)*(표3[예약자]&lt;&gt;""), 0), 7))-LEN(SUBSTITUTE(INDEX(표3[], MATCH(1, (표3[도서코드]=AR138)*(표3[예약자]&lt;&gt;""), 0), 7), "user", "")))/LEN("user"), 0)</f>
        <v>1</v>
      </c>
    </row>
    <row r="139" spans="30:53" x14ac:dyDescent="0.3">
      <c r="AD139" t="s">
        <v>1613</v>
      </c>
      <c r="AE139" s="23"/>
      <c r="AR139" t="s">
        <v>1304</v>
      </c>
      <c r="AS139" t="s">
        <v>753</v>
      </c>
      <c r="AT139" t="s">
        <v>754</v>
      </c>
      <c r="AU139" t="s">
        <v>157</v>
      </c>
      <c r="AV139" s="4">
        <v>43664</v>
      </c>
      <c r="AW139" t="s">
        <v>755</v>
      </c>
      <c r="AX139" t="s">
        <v>1909</v>
      </c>
      <c r="AY139" s="23" t="str">
        <f t="array" ref="AY139">IF(SUM(($AH:$AH=AR139)*1)&gt;0, VLOOKUP(AR139, $AH$1:$AO$1000, 4, 0), "")</f>
        <v/>
      </c>
      <c r="AZ139" s="21" t="b">
        <f t="array" ref="AZ139">IF(SUM(($AH:$AH=AR139)*1)&gt;0, FALSE, TRUE)</f>
        <v>1</v>
      </c>
      <c r="BA139" s="34">
        <f t="array" ref="BA139">IFERROR((LEN(INDEX(표3[], MATCH(1, (표3[도서코드]=AR139)*(표3[예약자]&lt;&gt;""), 0), 7))-LEN(SUBSTITUTE(INDEX(표3[], MATCH(1, (표3[도서코드]=AR139)*(표3[예약자]&lt;&gt;""), 0), 7), "user", "")))/LEN("user"), 0)</f>
        <v>0</v>
      </c>
    </row>
    <row r="140" spans="30:53" x14ac:dyDescent="0.3">
      <c r="AD140" t="s">
        <v>1405</v>
      </c>
      <c r="AE140" s="23"/>
      <c r="AR140" t="s">
        <v>1527</v>
      </c>
      <c r="AS140" t="s">
        <v>750</v>
      </c>
      <c r="AT140" t="s">
        <v>751</v>
      </c>
      <c r="AU140" t="s">
        <v>189</v>
      </c>
      <c r="AV140" s="4">
        <v>43663</v>
      </c>
      <c r="AW140" t="s">
        <v>752</v>
      </c>
      <c r="AX140" t="s">
        <v>1908</v>
      </c>
      <c r="AY140" s="23">
        <f t="array" ref="AY140">IF(SUM(($AH:$AH=AR140)*1)&gt;0, VLOOKUP(AR140, $AH$1:$AO$1000, 4, 0), "")</f>
        <v>0</v>
      </c>
      <c r="AZ140" s="21" t="b">
        <f t="array" ref="AZ140">IF(SUM(($AH:$AH=AR140)*1)&gt;0, FALSE, TRUE)</f>
        <v>0</v>
      </c>
      <c r="BA140" s="34">
        <f t="array" ref="BA140">IFERROR((LEN(INDEX(표3[], MATCH(1, (표3[도서코드]=AR140)*(표3[예약자]&lt;&gt;""), 0), 7))-LEN(SUBSTITUTE(INDEX(표3[], MATCH(1, (표3[도서코드]=AR140)*(표3[예약자]&lt;&gt;""), 0), 7), "user", "")))/LEN("user"), 0)</f>
        <v>0</v>
      </c>
    </row>
    <row r="141" spans="30:53" x14ac:dyDescent="0.3">
      <c r="AD141" t="s">
        <v>1424</v>
      </c>
      <c r="AE141" s="23"/>
      <c r="AR141" t="s">
        <v>1526</v>
      </c>
      <c r="AS141" t="s">
        <v>746</v>
      </c>
      <c r="AT141" t="s">
        <v>747</v>
      </c>
      <c r="AU141" t="s">
        <v>748</v>
      </c>
      <c r="AV141" s="4">
        <v>43662</v>
      </c>
      <c r="AW141" t="s">
        <v>749</v>
      </c>
      <c r="AX141" t="s">
        <v>1907</v>
      </c>
      <c r="AY141" s="23">
        <f t="array" ref="AY141">IF(SUM(($AH:$AH=AR141)*1)&gt;0, VLOOKUP(AR141, $AH$1:$AO$1000, 4, 0), "")</f>
        <v>0</v>
      </c>
      <c r="AZ141" s="21" t="b">
        <f t="array" ref="AZ141">IF(SUM(($AH:$AH=AR141)*1)&gt;0, FALSE, TRUE)</f>
        <v>0</v>
      </c>
      <c r="BA141" s="34">
        <f t="array" ref="BA141">IFERROR((LEN(INDEX(표3[], MATCH(1, (표3[도서코드]=AR141)*(표3[예약자]&lt;&gt;""), 0), 7))-LEN(SUBSTITUTE(INDEX(표3[], MATCH(1, (표3[도서코드]=AR141)*(표3[예약자]&lt;&gt;""), 0), 7), "user", "")))/LEN("user"), 0)</f>
        <v>0</v>
      </c>
    </row>
    <row r="142" spans="30:53" x14ac:dyDescent="0.3">
      <c r="AD142" t="s">
        <v>1423</v>
      </c>
      <c r="AE142" s="23"/>
      <c r="AR142" t="s">
        <v>1459</v>
      </c>
      <c r="AS142" t="s">
        <v>743</v>
      </c>
      <c r="AT142" t="s">
        <v>429</v>
      </c>
      <c r="AU142" t="s">
        <v>744</v>
      </c>
      <c r="AV142" s="4">
        <v>43661</v>
      </c>
      <c r="AW142" t="s">
        <v>745</v>
      </c>
      <c r="AX142" t="s">
        <v>1906</v>
      </c>
      <c r="AY142" s="23" t="str">
        <f t="array" ref="AY142">IF(SUM(($AH:$AH=AR142)*1)&gt;0, VLOOKUP(AR142, $AH$1:$AO$1000, 4, 0), "")</f>
        <v/>
      </c>
      <c r="AZ142" s="21" t="b">
        <f t="array" ref="AZ142">IF(SUM(($AH:$AH=AR142)*1)&gt;0, FALSE, TRUE)</f>
        <v>1</v>
      </c>
      <c r="BA142" s="34">
        <f t="array" ref="BA142">IFERROR((LEN(INDEX(표3[], MATCH(1, (표3[도서코드]=AR142)*(표3[예약자]&lt;&gt;""), 0), 7))-LEN(SUBSTITUTE(INDEX(표3[], MATCH(1, (표3[도서코드]=AR142)*(표3[예약자]&lt;&gt;""), 0), 7), "user", "")))/LEN("user"), 0)</f>
        <v>0</v>
      </c>
    </row>
    <row r="143" spans="30:53" x14ac:dyDescent="0.3">
      <c r="AD143" t="s">
        <v>1406</v>
      </c>
      <c r="AE143" s="23"/>
      <c r="AR143" t="s">
        <v>1458</v>
      </c>
      <c r="AS143" t="s">
        <v>739</v>
      </c>
      <c r="AT143" t="s">
        <v>740</v>
      </c>
      <c r="AU143" t="s">
        <v>741</v>
      </c>
      <c r="AV143" s="4">
        <v>43660</v>
      </c>
      <c r="AW143" t="s">
        <v>742</v>
      </c>
      <c r="AX143" t="s">
        <v>1905</v>
      </c>
      <c r="AY143" s="23" t="str">
        <f t="array" ref="AY143">IF(SUM(($AH:$AH=AR143)*1)&gt;0, VLOOKUP(AR143, $AH$1:$AO$1000, 4, 0), "")</f>
        <v/>
      </c>
      <c r="AZ143" s="21" t="b">
        <f t="array" ref="AZ143">IF(SUM(($AH:$AH=AR143)*1)&gt;0, FALSE, TRUE)</f>
        <v>1</v>
      </c>
      <c r="BA143" s="34">
        <f t="array" ref="BA143">IFERROR((LEN(INDEX(표3[], MATCH(1, (표3[도서코드]=AR143)*(표3[예약자]&lt;&gt;""), 0), 7))-LEN(SUBSTITUTE(INDEX(표3[], MATCH(1, (표3[도서코드]=AR143)*(표3[예약자]&lt;&gt;""), 0), 7), "user", "")))/LEN("user"), 0)</f>
        <v>0</v>
      </c>
    </row>
    <row r="144" spans="30:53" x14ac:dyDescent="0.3">
      <c r="AD144" t="s">
        <v>1430</v>
      </c>
      <c r="AE144" s="23"/>
      <c r="AR144" t="s">
        <v>1476</v>
      </c>
      <c r="AS144" t="s">
        <v>736</v>
      </c>
      <c r="AT144" t="s">
        <v>737</v>
      </c>
      <c r="AU144" t="s">
        <v>189</v>
      </c>
      <c r="AV144" s="4">
        <v>43659</v>
      </c>
      <c r="AW144" t="s">
        <v>738</v>
      </c>
      <c r="AX144" t="s">
        <v>1904</v>
      </c>
      <c r="AY144" s="23" t="str">
        <f t="array" ref="AY144">IF(SUM(($AH:$AH=AR144)*1)&gt;0, VLOOKUP(AR144, $AH$1:$AO$1000, 4, 0), "")</f>
        <v/>
      </c>
      <c r="AZ144" s="21" t="b">
        <f t="array" ref="AZ144">IF(SUM(($AH:$AH=AR144)*1)&gt;0, FALSE, TRUE)</f>
        <v>1</v>
      </c>
      <c r="BA144" s="34">
        <f t="array" ref="BA144">IFERROR((LEN(INDEX(표3[], MATCH(1, (표3[도서코드]=AR144)*(표3[예약자]&lt;&gt;""), 0), 7))-LEN(SUBSTITUTE(INDEX(표3[], MATCH(1, (표3[도서코드]=AR144)*(표3[예약자]&lt;&gt;""), 0), 7), "user", "")))/LEN("user"), 0)</f>
        <v>0</v>
      </c>
    </row>
    <row r="145" spans="30:53" x14ac:dyDescent="0.3">
      <c r="AD145" t="s">
        <v>1431</v>
      </c>
      <c r="AE145" s="23"/>
      <c r="AR145" t="s">
        <v>1475</v>
      </c>
      <c r="AS145" t="s">
        <v>732</v>
      </c>
      <c r="AT145" t="s">
        <v>733</v>
      </c>
      <c r="AU145" t="s">
        <v>734</v>
      </c>
      <c r="AV145" s="4">
        <v>43658</v>
      </c>
      <c r="AW145" t="s">
        <v>735</v>
      </c>
      <c r="AX145" t="s">
        <v>1903</v>
      </c>
      <c r="AY145" s="23" t="str">
        <f t="array" ref="AY145">IF(SUM(($AH:$AH=AR145)*1)&gt;0, VLOOKUP(AR145, $AH$1:$AO$1000, 4, 0), "")</f>
        <v/>
      </c>
      <c r="AZ145" s="21" t="b">
        <f t="array" ref="AZ145">IF(SUM(($AH:$AH=AR145)*1)&gt;0, FALSE, TRUE)</f>
        <v>1</v>
      </c>
      <c r="BA145" s="34">
        <f t="array" ref="BA145">IFERROR((LEN(INDEX(표3[], MATCH(1, (표3[도서코드]=AR145)*(표3[예약자]&lt;&gt;""), 0), 7))-LEN(SUBSTITUTE(INDEX(표3[], MATCH(1, (표3[도서코드]=AR145)*(표3[예약자]&lt;&gt;""), 0), 7), "user", "")))/LEN("user"), 0)</f>
        <v>0</v>
      </c>
    </row>
    <row r="146" spans="30:53" x14ac:dyDescent="0.3">
      <c r="AD146" t="s">
        <v>1432</v>
      </c>
      <c r="AE146" s="23"/>
      <c r="AR146" t="s">
        <v>1474</v>
      </c>
      <c r="AS146" t="s">
        <v>725</v>
      </c>
      <c r="AT146" t="s">
        <v>726</v>
      </c>
      <c r="AU146" t="s">
        <v>457</v>
      </c>
      <c r="AV146" s="4">
        <v>43657</v>
      </c>
      <c r="AW146" t="s">
        <v>727</v>
      </c>
      <c r="AX146" t="s">
        <v>1901</v>
      </c>
      <c r="AY146" s="23" t="str">
        <f t="array" ref="AY146">IF(SUM(($AH:$AH=AR146)*1)&gt;0, VLOOKUP(AR146, $AH$1:$AO$1000, 4, 0), "")</f>
        <v/>
      </c>
      <c r="AZ146" s="21" t="b">
        <f t="array" ref="AZ146">IF(SUM(($AH:$AH=AR146)*1)&gt;0, FALSE, TRUE)</f>
        <v>1</v>
      </c>
      <c r="BA146" s="34">
        <f t="array" ref="BA146">IFERROR((LEN(INDEX(표3[], MATCH(1, (표3[도서코드]=AR146)*(표3[예약자]&lt;&gt;""), 0), 7))-LEN(SUBSTITUTE(INDEX(표3[], MATCH(1, (표3[도서코드]=AR146)*(표3[예약자]&lt;&gt;""), 0), 7), "user", "")))/LEN("user"), 0)</f>
        <v>0</v>
      </c>
    </row>
    <row r="147" spans="30:53" x14ac:dyDescent="0.3">
      <c r="AD147" t="s">
        <v>1438</v>
      </c>
      <c r="AE147" s="23"/>
      <c r="AR147" t="s">
        <v>1529</v>
      </c>
      <c r="AS147" t="s">
        <v>717</v>
      </c>
      <c r="AT147" t="s">
        <v>718</v>
      </c>
      <c r="AU147" t="s">
        <v>719</v>
      </c>
      <c r="AV147" s="4">
        <v>43656</v>
      </c>
      <c r="AW147" t="s">
        <v>720</v>
      </c>
      <c r="AX147" t="s">
        <v>1899</v>
      </c>
      <c r="AY147" s="23">
        <f t="array" ref="AY147">IF(SUM(($AH:$AH=AR147)*1)&gt;0, VLOOKUP(AR147, $AH$1:$AO$1000, 4, 0), "")</f>
        <v>0</v>
      </c>
      <c r="AZ147" s="21" t="b">
        <f t="array" ref="AZ147">IF(SUM(($AH:$AH=AR147)*1)&gt;0, FALSE, TRUE)</f>
        <v>0</v>
      </c>
      <c r="BA147" s="34">
        <f t="array" ref="BA147">IFERROR((LEN(INDEX(표3[], MATCH(1, (표3[도서코드]=AR147)*(표3[예약자]&lt;&gt;""), 0), 7))-LEN(SUBSTITUTE(INDEX(표3[], MATCH(1, (표3[도서코드]=AR147)*(표3[예약자]&lt;&gt;""), 0), 7), "user", "")))/LEN("user"), 0)</f>
        <v>0</v>
      </c>
    </row>
    <row r="148" spans="30:53" x14ac:dyDescent="0.3">
      <c r="AD148" t="s">
        <v>1439</v>
      </c>
      <c r="AE148" s="23"/>
      <c r="AR148" t="s">
        <v>1520</v>
      </c>
      <c r="AS148" t="s">
        <v>713</v>
      </c>
      <c r="AT148" t="s">
        <v>714</v>
      </c>
      <c r="AU148" t="s">
        <v>715</v>
      </c>
      <c r="AV148" s="4">
        <v>43655</v>
      </c>
      <c r="AW148" t="s">
        <v>716</v>
      </c>
      <c r="AX148" t="s">
        <v>1898</v>
      </c>
      <c r="AY148" s="23">
        <f t="array" ref="AY148">IF(SUM(($AH:$AH=AR148)*1)&gt;0, VLOOKUP(AR148, $AH$1:$AO$1000, 4, 0), "")</f>
        <v>0</v>
      </c>
      <c r="AZ148" s="21" t="b">
        <f t="array" ref="AZ148">IF(SUM(($AH:$AH=AR148)*1)&gt;0, FALSE, TRUE)</f>
        <v>0</v>
      </c>
      <c r="BA148" s="34">
        <f t="array" ref="BA148">IFERROR((LEN(INDEX(표3[], MATCH(1, (표3[도서코드]=AR148)*(표3[예약자]&lt;&gt;""), 0), 7))-LEN(SUBSTITUTE(INDEX(표3[], MATCH(1, (표3[도서코드]=AR148)*(표3[예약자]&lt;&gt;""), 0), 7), "user", "")))/LEN("user"), 0)</f>
        <v>0</v>
      </c>
    </row>
    <row r="149" spans="30:53" x14ac:dyDescent="0.3">
      <c r="AD149" t="s">
        <v>1453</v>
      </c>
      <c r="AE149" s="23"/>
      <c r="AR149" t="s">
        <v>1528</v>
      </c>
      <c r="AS149" t="s">
        <v>711</v>
      </c>
      <c r="AT149" t="s">
        <v>406</v>
      </c>
      <c r="AU149" t="s">
        <v>189</v>
      </c>
      <c r="AV149" s="4">
        <v>43654</v>
      </c>
      <c r="AW149" t="s">
        <v>712</v>
      </c>
      <c r="AX149" t="s">
        <v>1897</v>
      </c>
      <c r="AY149" s="23">
        <f t="array" ref="AY149">IF(SUM(($AH:$AH=AR149)*1)&gt;0, VLOOKUP(AR149, $AH$1:$AO$1000, 4, 0), "")</f>
        <v>0</v>
      </c>
      <c r="AZ149" s="21" t="b">
        <f t="array" ref="AZ149">IF(SUM(($AH:$AH=AR149)*1)&gt;0, FALSE, TRUE)</f>
        <v>0</v>
      </c>
      <c r="BA149" s="34">
        <f t="array" ref="BA149">IFERROR((LEN(INDEX(표3[], MATCH(1, (표3[도서코드]=AR149)*(표3[예약자]&lt;&gt;""), 0), 7))-LEN(SUBSTITUTE(INDEX(표3[], MATCH(1, (표3[도서코드]=AR149)*(표3[예약자]&lt;&gt;""), 0), 7), "user", "")))/LEN("user"), 0)</f>
        <v>0</v>
      </c>
    </row>
    <row r="150" spans="30:53" x14ac:dyDescent="0.3">
      <c r="AD150" t="s">
        <v>1454</v>
      </c>
      <c r="AE150" s="23"/>
      <c r="AR150" t="s">
        <v>1457</v>
      </c>
      <c r="AS150" t="s">
        <v>707</v>
      </c>
      <c r="AT150" t="s">
        <v>708</v>
      </c>
      <c r="AU150" t="s">
        <v>709</v>
      </c>
      <c r="AV150" s="4">
        <v>43653</v>
      </c>
      <c r="AW150" t="s">
        <v>710</v>
      </c>
      <c r="AX150" t="s">
        <v>1896</v>
      </c>
      <c r="AY150" s="23" t="str">
        <f t="array" ref="AY150">IF(SUM(($AH:$AH=AR150)*1)&gt;0, VLOOKUP(AR150, $AH$1:$AO$1000, 4, 0), "")</f>
        <v/>
      </c>
      <c r="AZ150" s="21" t="b">
        <f t="array" ref="AZ150">IF(SUM(($AH:$AH=AR150)*1)&gt;0, FALSE, TRUE)</f>
        <v>1</v>
      </c>
      <c r="BA150" s="34">
        <f t="array" ref="BA150">IFERROR((LEN(INDEX(표3[], MATCH(1, (표3[도서코드]=AR150)*(표3[예약자]&lt;&gt;""), 0), 7))-LEN(SUBSTITUTE(INDEX(표3[], MATCH(1, (표3[도서코드]=AR150)*(표3[예약자]&lt;&gt;""), 0), 7), "user", "")))/LEN("user"), 0)</f>
        <v>0</v>
      </c>
    </row>
    <row r="151" spans="30:53" x14ac:dyDescent="0.3">
      <c r="AD151" t="s">
        <v>1455</v>
      </c>
      <c r="AE151" s="23"/>
      <c r="AR151" t="s">
        <v>1456</v>
      </c>
      <c r="AS151" t="s">
        <v>705</v>
      </c>
      <c r="AT151" t="s">
        <v>689</v>
      </c>
      <c r="AU151" t="s">
        <v>690</v>
      </c>
      <c r="AV151" s="4">
        <v>43652</v>
      </c>
      <c r="AW151" t="s">
        <v>706</v>
      </c>
      <c r="AX151" t="s">
        <v>1892</v>
      </c>
      <c r="AY151" s="23" t="str">
        <f t="array" ref="AY151">IF(SUM(($AH:$AH=AR151)*1)&gt;0, VLOOKUP(AR151, $AH$1:$AO$1000, 4, 0), "")</f>
        <v/>
      </c>
      <c r="AZ151" s="21" t="b">
        <f t="array" ref="AZ151">IF(SUM(($AH:$AH=AR151)*1)&gt;0, FALSE, TRUE)</f>
        <v>1</v>
      </c>
      <c r="BA151" s="34">
        <f t="array" ref="BA151">IFERROR((LEN(INDEX(표3[], MATCH(1, (표3[도서코드]=AR151)*(표3[예약자]&lt;&gt;""), 0), 7))-LEN(SUBSTITUTE(INDEX(표3[], MATCH(1, (표3[도서코드]=AR151)*(표3[예약자]&lt;&gt;""), 0), 7), "user", "")))/LEN("user"), 0)</f>
        <v>0</v>
      </c>
    </row>
    <row r="152" spans="30:53" x14ac:dyDescent="0.3">
      <c r="AD152" t="s">
        <v>1487</v>
      </c>
      <c r="AE152" s="23"/>
      <c r="AR152" t="s">
        <v>1435</v>
      </c>
      <c r="AS152" t="s">
        <v>699</v>
      </c>
      <c r="AT152" t="s">
        <v>700</v>
      </c>
      <c r="AU152" t="s">
        <v>181</v>
      </c>
      <c r="AV152" s="4">
        <v>43651</v>
      </c>
      <c r="AW152" t="s">
        <v>701</v>
      </c>
      <c r="AX152" t="s">
        <v>1894</v>
      </c>
      <c r="AY152" s="23" t="str">
        <f t="array" ref="AY152">IF(SUM(($AH:$AH=AR152)*1)&gt;0, VLOOKUP(AR152, $AH$1:$AO$1000, 4, 0), "")</f>
        <v/>
      </c>
      <c r="AZ152" s="21" t="b">
        <f t="array" ref="AZ152">IF(SUM(($AH:$AH=AR152)*1)&gt;0, FALSE, TRUE)</f>
        <v>1</v>
      </c>
      <c r="BA152" s="34">
        <f t="array" ref="BA152">IFERROR((LEN(INDEX(표3[], MATCH(1, (표3[도서코드]=AR152)*(표3[예약자]&lt;&gt;""), 0), 7))-LEN(SUBSTITUTE(INDEX(표3[], MATCH(1, (표3[도서코드]=AR152)*(표3[예약자]&lt;&gt;""), 0), 7), "user", "")))/LEN("user"), 0)</f>
        <v>0</v>
      </c>
    </row>
    <row r="153" spans="30:53" x14ac:dyDescent="0.3">
      <c r="AD153" t="s">
        <v>1488</v>
      </c>
      <c r="AE153" s="23"/>
      <c r="AR153" t="s">
        <v>1434</v>
      </c>
      <c r="AS153" t="s">
        <v>688</v>
      </c>
      <c r="AT153" t="s">
        <v>689</v>
      </c>
      <c r="AU153" t="s">
        <v>690</v>
      </c>
      <c r="AV153" s="4">
        <v>43650</v>
      </c>
      <c r="AW153" t="s">
        <v>691</v>
      </c>
      <c r="AX153" t="s">
        <v>1892</v>
      </c>
      <c r="AY153" s="23" t="str">
        <f t="array" ref="AY153">IF(SUM(($AH:$AH=AR153)*1)&gt;0, VLOOKUP(AR153, $AH$1:$AO$1000, 4, 0), "")</f>
        <v/>
      </c>
      <c r="AZ153" s="21" t="b">
        <f t="array" ref="AZ153">IF(SUM(($AH:$AH=AR153)*1)&gt;0, FALSE, TRUE)</f>
        <v>1</v>
      </c>
      <c r="BA153" s="34">
        <f t="array" ref="BA153">IFERROR((LEN(INDEX(표3[], MATCH(1, (표3[도서코드]=AR153)*(표3[예약자]&lt;&gt;""), 0), 7))-LEN(SUBSTITUTE(INDEX(표3[], MATCH(1, (표3[도서코드]=AR153)*(표3[예약자]&lt;&gt;""), 0), 7), "user", "")))/LEN("user"), 0)</f>
        <v>0</v>
      </c>
    </row>
    <row r="154" spans="30:53" x14ac:dyDescent="0.3">
      <c r="AD154" t="s">
        <v>1614</v>
      </c>
      <c r="AE154" s="23"/>
      <c r="AR154" t="s">
        <v>1433</v>
      </c>
      <c r="AS154" t="s">
        <v>672</v>
      </c>
      <c r="AT154" t="s">
        <v>673</v>
      </c>
      <c r="AU154" t="s">
        <v>177</v>
      </c>
      <c r="AV154" s="4">
        <v>43649</v>
      </c>
      <c r="AW154" t="s">
        <v>674</v>
      </c>
      <c r="AX154" t="s">
        <v>1887</v>
      </c>
      <c r="AY154" s="23" t="str">
        <f t="array" ref="AY154">IF(SUM(($AH:$AH=AR154)*1)&gt;0, VLOOKUP(AR154, $AH$1:$AO$1000, 4, 0), "")</f>
        <v/>
      </c>
      <c r="AZ154" s="21" t="b">
        <f t="array" ref="AZ154">IF(SUM(($AH:$AH=AR154)*1)&gt;0, FALSE, TRUE)</f>
        <v>1</v>
      </c>
      <c r="BA154" s="34">
        <f t="array" ref="BA154">IFERROR((LEN(INDEX(표3[], MATCH(1, (표3[도서코드]=AR154)*(표3[예약자]&lt;&gt;""), 0), 7))-LEN(SUBSTITUTE(INDEX(표3[], MATCH(1, (표3[도서코드]=AR154)*(표3[예약자]&lt;&gt;""), 0), 7), "user", "")))/LEN("user"), 0)</f>
        <v>0</v>
      </c>
    </row>
    <row r="155" spans="30:53" x14ac:dyDescent="0.3">
      <c r="AD155" t="s">
        <v>1513</v>
      </c>
      <c r="AE155" s="23"/>
      <c r="AR155" t="s">
        <v>1409</v>
      </c>
      <c r="AS155" t="s">
        <v>663</v>
      </c>
      <c r="AT155" t="s">
        <v>664</v>
      </c>
      <c r="AU155" t="s">
        <v>177</v>
      </c>
      <c r="AV155" s="4">
        <v>43648</v>
      </c>
      <c r="AW155" t="s">
        <v>665</v>
      </c>
      <c r="AX155" t="s">
        <v>1884</v>
      </c>
      <c r="AY155" s="23" t="str">
        <f t="array" ref="AY155">IF(SUM(($AH:$AH=AR155)*1)&gt;0, VLOOKUP(AR155, $AH$1:$AO$1000, 4, 0), "")</f>
        <v/>
      </c>
      <c r="AZ155" s="21" t="b">
        <f t="array" ref="AZ155">IF(SUM(($AH:$AH=AR155)*1)&gt;0, FALSE, TRUE)</f>
        <v>1</v>
      </c>
      <c r="BA155" s="34">
        <f t="array" ref="BA155">IFERROR((LEN(INDEX(표3[], MATCH(1, (표3[도서코드]=AR155)*(표3[예약자]&lt;&gt;""), 0), 7))-LEN(SUBSTITUTE(INDEX(표3[], MATCH(1, (표3[도서코드]=AR155)*(표3[예약자]&lt;&gt;""), 0), 7), "user", "")))/LEN("user"), 0)</f>
        <v>0</v>
      </c>
    </row>
    <row r="156" spans="30:53" x14ac:dyDescent="0.3">
      <c r="AD156" t="s">
        <v>1522</v>
      </c>
      <c r="AE156" s="23"/>
      <c r="AR156" t="s">
        <v>1408</v>
      </c>
      <c r="AS156" t="s">
        <v>660</v>
      </c>
      <c r="AT156" t="s">
        <v>661</v>
      </c>
      <c r="AU156" t="s">
        <v>285</v>
      </c>
      <c r="AV156" s="4">
        <v>43647</v>
      </c>
      <c r="AW156" t="s">
        <v>662</v>
      </c>
      <c r="AX156" t="s">
        <v>1883</v>
      </c>
      <c r="AY156" s="23" t="str">
        <f t="array" ref="AY156">IF(SUM(($AH:$AH=AR156)*1)&gt;0, VLOOKUP(AR156, $AH$1:$AO$1000, 4, 0), "")</f>
        <v/>
      </c>
      <c r="AZ156" s="21" t="b">
        <f t="array" ref="AZ156">IF(SUM(($AH:$AH=AR156)*1)&gt;0, FALSE, TRUE)</f>
        <v>1</v>
      </c>
      <c r="BA156" s="34">
        <f t="array" ref="BA156">IFERROR((LEN(INDEX(표3[], MATCH(1, (표3[도서코드]=AR156)*(표3[예약자]&lt;&gt;""), 0), 7))-LEN(SUBSTITUTE(INDEX(표3[], MATCH(1, (표3[도서코드]=AR156)*(표3[예약자]&lt;&gt;""), 0), 7), "user", "")))/LEN("user"), 0)</f>
        <v>0</v>
      </c>
    </row>
    <row r="157" spans="30:53" x14ac:dyDescent="0.3">
      <c r="AD157" t="s">
        <v>1530</v>
      </c>
      <c r="AE157" s="23"/>
      <c r="AR157" t="s">
        <v>1407</v>
      </c>
      <c r="AS157" t="s">
        <v>653</v>
      </c>
      <c r="AT157" t="s">
        <v>654</v>
      </c>
      <c r="AU157" t="s">
        <v>189</v>
      </c>
      <c r="AV157" s="4">
        <v>43646</v>
      </c>
      <c r="AW157" t="s">
        <v>655</v>
      </c>
      <c r="AX157" t="s">
        <v>1881</v>
      </c>
      <c r="AY157" s="23" t="str">
        <f t="array" ref="AY157">IF(SUM(($AH:$AH=AR157)*1)&gt;0, VLOOKUP(AR157, $AH$1:$AO$1000, 4, 0), "")</f>
        <v/>
      </c>
      <c r="AZ157" s="21" t="b">
        <f t="array" ref="AZ157">IF(SUM(($AH:$AH=AR157)*1)&gt;0, FALSE, TRUE)</f>
        <v>1</v>
      </c>
      <c r="BA157" s="34">
        <f t="array" ref="BA157">IFERROR((LEN(INDEX(표3[], MATCH(1, (표3[도서코드]=AR157)*(표3[예약자]&lt;&gt;""), 0), 7))-LEN(SUBSTITUTE(INDEX(표3[], MATCH(1, (표3[도서코드]=AR157)*(표3[예약자]&lt;&gt;""), 0), 7), "user", "")))/LEN("user"), 0)</f>
        <v>0</v>
      </c>
    </row>
    <row r="158" spans="30:53" x14ac:dyDescent="0.3">
      <c r="AD158" t="s">
        <v>1514</v>
      </c>
      <c r="AE158" s="23"/>
      <c r="AR158" t="s">
        <v>1400</v>
      </c>
      <c r="AS158" t="s">
        <v>650</v>
      </c>
      <c r="AT158" t="s">
        <v>651</v>
      </c>
      <c r="AU158" t="s">
        <v>189</v>
      </c>
      <c r="AV158" s="4">
        <v>43645</v>
      </c>
      <c r="AW158" t="s">
        <v>652</v>
      </c>
      <c r="AX158" t="s">
        <v>1881</v>
      </c>
      <c r="AY158" s="23" t="str">
        <f t="array" ref="AY158">IF(SUM(($AH:$AH=AR158)*1)&gt;0, VLOOKUP(AR158, $AH$1:$AO$1000, 4, 0), "")</f>
        <v/>
      </c>
      <c r="AZ158" s="21" t="b">
        <f t="array" ref="AZ158">IF(SUM(($AH:$AH=AR158)*1)&gt;0, FALSE, TRUE)</f>
        <v>1</v>
      </c>
      <c r="BA158" s="34">
        <f t="array" ref="BA158">IFERROR((LEN(INDEX(표3[], MATCH(1, (표3[도서코드]=AR158)*(표3[예약자]&lt;&gt;""), 0), 7))-LEN(SUBSTITUTE(INDEX(표3[], MATCH(1, (표3[도서코드]=AR158)*(표3[예약자]&lt;&gt;""), 0), 7), "user", "")))/LEN("user"), 0)</f>
        <v>0</v>
      </c>
    </row>
    <row r="159" spans="30:53" x14ac:dyDescent="0.3">
      <c r="AD159" t="s">
        <v>1515</v>
      </c>
      <c r="AE159" s="23"/>
      <c r="AR159" t="s">
        <v>1364</v>
      </c>
      <c r="AS159" t="s">
        <v>647</v>
      </c>
      <c r="AT159" t="s">
        <v>648</v>
      </c>
      <c r="AU159" t="s">
        <v>214</v>
      </c>
      <c r="AV159" s="4">
        <v>43644</v>
      </c>
      <c r="AW159" t="s">
        <v>649</v>
      </c>
      <c r="AX159" t="s">
        <v>1880</v>
      </c>
      <c r="AY159" s="23" t="str">
        <f t="array" ref="AY159">IF(SUM(($AH:$AH=AR159)*1)&gt;0, VLOOKUP(AR159, $AH$1:$AO$1000, 4, 0), "")</f>
        <v/>
      </c>
      <c r="AZ159" s="21" t="b">
        <f t="array" ref="AZ159">IF(SUM(($AH:$AH=AR159)*1)&gt;0, FALSE, TRUE)</f>
        <v>1</v>
      </c>
      <c r="BA159" s="34">
        <f t="array" ref="BA159">IFERROR((LEN(INDEX(표3[], MATCH(1, (표3[도서코드]=AR159)*(표3[예약자]&lt;&gt;""), 0), 7))-LEN(SUBSTITUTE(INDEX(표3[], MATCH(1, (표3[도서코드]=AR159)*(표3[예약자]&lt;&gt;""), 0), 7), "user", "")))/LEN("user"), 0)</f>
        <v>0</v>
      </c>
    </row>
    <row r="160" spans="30:53" x14ac:dyDescent="0.3">
      <c r="AD160" t="s">
        <v>1410</v>
      </c>
      <c r="AE160" s="23"/>
      <c r="AR160" t="s">
        <v>1363</v>
      </c>
      <c r="AS160" t="s">
        <v>639</v>
      </c>
      <c r="AT160" t="s">
        <v>640</v>
      </c>
      <c r="AU160" t="s">
        <v>285</v>
      </c>
      <c r="AV160" s="4">
        <v>43643</v>
      </c>
      <c r="AW160" t="s">
        <v>641</v>
      </c>
      <c r="AX160" t="s">
        <v>1878</v>
      </c>
      <c r="AY160" s="23" t="str">
        <f t="array" ref="AY160">IF(SUM(($AH:$AH=AR160)*1)&gt;0, VLOOKUP(AR160, $AH$1:$AO$1000, 4, 0), "")</f>
        <v/>
      </c>
      <c r="AZ160" s="21" t="b">
        <f t="array" ref="AZ160">IF(SUM(($AH:$AH=AR160)*1)&gt;0, FALSE, TRUE)</f>
        <v>1</v>
      </c>
      <c r="BA160" s="34">
        <f t="array" ref="BA160">IFERROR((LEN(INDEX(표3[], MATCH(1, (표3[도서코드]=AR160)*(표3[예약자]&lt;&gt;""), 0), 7))-LEN(SUBSTITUTE(INDEX(표3[], MATCH(1, (표3[도서코드]=AR160)*(표3[예약자]&lt;&gt;""), 0), 7), "user", "")))/LEN("user"), 0)</f>
        <v>0</v>
      </c>
    </row>
    <row r="161" spans="30:53" x14ac:dyDescent="0.3">
      <c r="AD161" t="s">
        <v>1411</v>
      </c>
      <c r="AE161" s="23"/>
      <c r="AR161" t="s">
        <v>1362</v>
      </c>
      <c r="AS161" t="s">
        <v>608</v>
      </c>
      <c r="AT161" t="s">
        <v>235</v>
      </c>
      <c r="AU161" t="s">
        <v>609</v>
      </c>
      <c r="AV161" s="4">
        <v>43642</v>
      </c>
      <c r="AW161" t="s">
        <v>610</v>
      </c>
      <c r="AX161" t="s">
        <v>1872</v>
      </c>
      <c r="AY161" s="23" t="str">
        <f t="array" ref="AY161">IF(SUM(($AH:$AH=AR161)*1)&gt;0, VLOOKUP(AR161, $AH$1:$AO$1000, 4, 0), "")</f>
        <v/>
      </c>
      <c r="AZ161" s="21" t="b">
        <f t="array" ref="AZ161">IF(SUM(($AH:$AH=AR161)*1)&gt;0, FALSE, TRUE)</f>
        <v>1</v>
      </c>
      <c r="BA161" s="34">
        <f t="array" ref="BA161">IFERROR((LEN(INDEX(표3[], MATCH(1, (표3[도서코드]=AR161)*(표3[예약자]&lt;&gt;""), 0), 7))-LEN(SUBSTITUTE(INDEX(표3[], MATCH(1, (표3[도서코드]=AR161)*(표3[예약자]&lt;&gt;""), 0), 7), "user", "")))/LEN("user"), 0)</f>
        <v>0</v>
      </c>
    </row>
    <row r="162" spans="30:53" x14ac:dyDescent="0.3">
      <c r="AD162" t="s">
        <v>1412</v>
      </c>
      <c r="AE162" s="23"/>
      <c r="AR162" t="s">
        <v>1308</v>
      </c>
      <c r="AS162" t="s">
        <v>599</v>
      </c>
      <c r="AT162" t="s">
        <v>600</v>
      </c>
      <c r="AU162" t="s">
        <v>310</v>
      </c>
      <c r="AV162" s="4">
        <v>43641</v>
      </c>
      <c r="AW162" t="s">
        <v>601</v>
      </c>
      <c r="AX162" t="s">
        <v>1869</v>
      </c>
      <c r="AY162" s="23" t="str">
        <f t="array" ref="AY162">IF(SUM(($AH:$AH=AR162)*1)&gt;0, VLOOKUP(AR162, $AH$1:$AO$1000, 4, 0), "")</f>
        <v/>
      </c>
      <c r="AZ162" s="21" t="b">
        <f t="array" ref="AZ162">IF(SUM(($AH:$AH=AR162)*1)&gt;0, FALSE, TRUE)</f>
        <v>1</v>
      </c>
      <c r="BA162" s="34">
        <f t="array" ref="BA162">IFERROR((LEN(INDEX(표3[], MATCH(1, (표3[도서코드]=AR162)*(표3[예약자]&lt;&gt;""), 0), 7))-LEN(SUBSTITUTE(INDEX(표3[], MATCH(1, (표3[도서코드]=AR162)*(표3[예약자]&lt;&gt;""), 0), 7), "user", "")))/LEN("user"), 0)</f>
        <v>0</v>
      </c>
    </row>
    <row r="163" spans="30:53" x14ac:dyDescent="0.3">
      <c r="AD163" t="s">
        <v>1355</v>
      </c>
      <c r="AE163" s="23"/>
      <c r="AR163" t="s">
        <v>1307</v>
      </c>
      <c r="AS163" t="s">
        <v>463</v>
      </c>
      <c r="AT163" t="s">
        <v>464</v>
      </c>
      <c r="AU163" t="s">
        <v>189</v>
      </c>
      <c r="AV163" s="4">
        <v>43640</v>
      </c>
      <c r="AW163" t="s">
        <v>465</v>
      </c>
      <c r="AX163" t="s">
        <v>1856</v>
      </c>
      <c r="AY163" s="23" t="str">
        <f t="array" ref="AY163">IF(SUM(($AH:$AH=AR163)*1)&gt;0, VLOOKUP(AR163, $AH$1:$AO$1000, 4, 0), "")</f>
        <v/>
      </c>
      <c r="AZ163" s="21" t="b">
        <f t="array" ref="AZ163">IF(SUM(($AH:$AH=AR163)*1)&gt;0, FALSE, TRUE)</f>
        <v>1</v>
      </c>
      <c r="BA163" s="34">
        <f t="array" ref="BA163">IFERROR((LEN(INDEX(표3[], MATCH(1, (표3[도서코드]=AR163)*(표3[예약자]&lt;&gt;""), 0), 7))-LEN(SUBSTITUTE(INDEX(표3[], MATCH(1, (표3[도서코드]=AR163)*(표3[예약자]&lt;&gt;""), 0), 7), "user", "")))/LEN("user"), 0)</f>
        <v>0</v>
      </c>
    </row>
    <row r="164" spans="30:53" x14ac:dyDescent="0.3">
      <c r="AD164" t="s">
        <v>1615</v>
      </c>
      <c r="AE164" s="23"/>
      <c r="AR164" t="s">
        <v>1306</v>
      </c>
      <c r="AS164" t="s">
        <v>455</v>
      </c>
      <c r="AT164" t="s">
        <v>456</v>
      </c>
      <c r="AU164" t="s">
        <v>457</v>
      </c>
      <c r="AV164" s="4">
        <v>43639</v>
      </c>
      <c r="AW164" t="s">
        <v>458</v>
      </c>
      <c r="AX164" t="s">
        <v>1854</v>
      </c>
      <c r="AY164" s="23" t="str">
        <f t="array" ref="AY164">IF(SUM(($AH:$AH=AR164)*1)&gt;0, VLOOKUP(AR164, $AH$1:$AO$1000, 4, 0), "")</f>
        <v/>
      </c>
      <c r="AZ164" s="21" t="b">
        <f t="array" ref="AZ164">IF(SUM(($AH:$AH=AR164)*1)&gt;0, FALSE, TRUE)</f>
        <v>1</v>
      </c>
      <c r="BA164" s="34">
        <f t="array" ref="BA164">IFERROR((LEN(INDEX(표3[], MATCH(1, (표3[도서코드]=AR164)*(표3[예약자]&lt;&gt;""), 0), 7))-LEN(SUBSTITUTE(INDEX(표3[], MATCH(1, (표3[도서코드]=AR164)*(표3[예약자]&lt;&gt;""), 0), 7), "user", "")))/LEN("user"), 0)</f>
        <v>0</v>
      </c>
    </row>
    <row r="165" spans="30:53" x14ac:dyDescent="0.3">
      <c r="AD165" t="s">
        <v>1308</v>
      </c>
      <c r="AE165" s="23"/>
      <c r="AR165" t="s">
        <v>1305</v>
      </c>
      <c r="AS165" t="s">
        <v>447</v>
      </c>
      <c r="AT165" t="s">
        <v>235</v>
      </c>
      <c r="AU165" t="s">
        <v>236</v>
      </c>
      <c r="AV165" s="4">
        <v>43638</v>
      </c>
      <c r="AW165" t="s">
        <v>448</v>
      </c>
      <c r="AX165" t="s">
        <v>1851</v>
      </c>
      <c r="AY165" s="23" t="str">
        <f t="array" ref="AY165">IF(SUM(($AH:$AH=AR165)*1)&gt;0, VLOOKUP(AR165, $AH$1:$AO$1000, 4, 0), "")</f>
        <v/>
      </c>
      <c r="AZ165" s="21" t="b">
        <f t="array" ref="AZ165">IF(SUM(($AH:$AH=AR165)*1)&gt;0, FALSE, TRUE)</f>
        <v>1</v>
      </c>
      <c r="BA165" s="34">
        <f t="array" ref="BA165">IFERROR((LEN(INDEX(표3[], MATCH(1, (표3[도서코드]=AR165)*(표3[예약자]&lt;&gt;""), 0), 7))-LEN(SUBSTITUTE(INDEX(표3[], MATCH(1, (표3[도서코드]=AR165)*(표3[예약자]&lt;&gt;""), 0), 7), "user", "")))/LEN("user"), 0)</f>
        <v>0</v>
      </c>
    </row>
    <row r="166" spans="30:53" x14ac:dyDescent="0.3">
      <c r="AD166" t="s">
        <v>1616</v>
      </c>
      <c r="AE166" s="23"/>
      <c r="AR166" t="s">
        <v>1334</v>
      </c>
      <c r="AS166" t="s">
        <v>445</v>
      </c>
      <c r="AT166" t="s">
        <v>363</v>
      </c>
      <c r="AU166" t="s">
        <v>145</v>
      </c>
      <c r="AV166" s="4">
        <v>43637</v>
      </c>
      <c r="AW166" t="s">
        <v>446</v>
      </c>
      <c r="AX166" t="s">
        <v>1850</v>
      </c>
      <c r="AY166" s="23" t="str">
        <f t="array" ref="AY166">IF(SUM(($AH:$AH=AR166)*1)&gt;0, VLOOKUP(AR166, $AH$1:$AO$1000, 4, 0), "")</f>
        <v/>
      </c>
      <c r="AZ166" s="21" t="b">
        <f t="array" ref="AZ166">IF(SUM(($AH:$AH=AR166)*1)&gt;0, FALSE, TRUE)</f>
        <v>1</v>
      </c>
      <c r="BA166" s="34">
        <f t="array" ref="BA166">IFERROR((LEN(INDEX(표3[], MATCH(1, (표3[도서코드]=AR166)*(표3[예약자]&lt;&gt;""), 0), 7))-LEN(SUBSTITUTE(INDEX(표3[], MATCH(1, (표3[도서코드]=AR166)*(표3[예약자]&lt;&gt;""), 0), 7), "user", "")))/LEN("user"), 0)</f>
        <v>0</v>
      </c>
    </row>
    <row r="167" spans="30:53" x14ac:dyDescent="0.3">
      <c r="AD167" t="s">
        <v>1617</v>
      </c>
      <c r="AE167" s="23"/>
      <c r="AR167" t="s">
        <v>1297</v>
      </c>
      <c r="AS167" t="s">
        <v>442</v>
      </c>
      <c r="AT167" t="s">
        <v>409</v>
      </c>
      <c r="AU167" t="s">
        <v>443</v>
      </c>
      <c r="AV167" s="4">
        <v>43636</v>
      </c>
      <c r="AW167" t="s">
        <v>444</v>
      </c>
      <c r="AX167" t="s">
        <v>1849</v>
      </c>
      <c r="AY167" s="23">
        <f t="array" ref="AY167">IF(SUM(($AH:$AH=AR167)*1)&gt;0, VLOOKUP(AR167, $AH$1:$AO$1000, 4, 0), "")</f>
        <v>0</v>
      </c>
      <c r="AZ167" s="21" t="b">
        <f t="array" ref="AZ167">IF(SUM(($AH:$AH=AR167)*1)&gt;0, FALSE, TRUE)</f>
        <v>0</v>
      </c>
      <c r="BA167" s="34">
        <f t="array" ref="BA167">IFERROR((LEN(INDEX(표3[], MATCH(1, (표3[도서코드]=AR167)*(표3[예약자]&lt;&gt;""), 0), 7))-LEN(SUBSTITUTE(INDEX(표3[], MATCH(1, (표3[도서코드]=AR167)*(표3[예약자]&lt;&gt;""), 0), 7), "user", "")))/LEN("user"), 0)</f>
        <v>0</v>
      </c>
    </row>
    <row r="168" spans="30:53" x14ac:dyDescent="0.3">
      <c r="AD168" t="s">
        <v>1362</v>
      </c>
      <c r="AE168" s="23"/>
      <c r="AR168" t="s">
        <v>1517</v>
      </c>
      <c r="AS168" t="s">
        <v>439</v>
      </c>
      <c r="AT168" t="s">
        <v>440</v>
      </c>
      <c r="AU168" t="s">
        <v>310</v>
      </c>
      <c r="AV168" s="4">
        <v>43635</v>
      </c>
      <c r="AW168" t="s">
        <v>441</v>
      </c>
      <c r="AX168" t="s">
        <v>1848</v>
      </c>
      <c r="AY168" s="23">
        <f t="array" ref="AY168">IF(SUM(($AH:$AH=AR168)*1)&gt;0, VLOOKUP(AR168, $AH$1:$AO$1000, 4, 0), "")</f>
        <v>0</v>
      </c>
      <c r="AZ168" s="21" t="b">
        <f t="array" ref="AZ168">IF(SUM(($AH:$AH=AR168)*1)&gt;0, FALSE, TRUE)</f>
        <v>0</v>
      </c>
      <c r="BA168" s="34">
        <f t="array" ref="BA168">IFERROR((LEN(INDEX(표3[], MATCH(1, (표3[도서코드]=AR168)*(표3[예약자]&lt;&gt;""), 0), 7))-LEN(SUBSTITUTE(INDEX(표3[], MATCH(1, (표3[도서코드]=AR168)*(표3[예약자]&lt;&gt;""), 0), 7), "user", "")))/LEN("user"), 0)</f>
        <v>1</v>
      </c>
    </row>
    <row r="169" spans="30:53" x14ac:dyDescent="0.3">
      <c r="AD169" t="s">
        <v>1618</v>
      </c>
      <c r="AE169" s="23"/>
      <c r="AR169" t="s">
        <v>1524</v>
      </c>
      <c r="AS169" t="s">
        <v>437</v>
      </c>
      <c r="AT169" t="s">
        <v>438</v>
      </c>
      <c r="AU169" t="s">
        <v>189</v>
      </c>
      <c r="AV169" s="4">
        <v>43634</v>
      </c>
      <c r="AW169" t="s">
        <v>436</v>
      </c>
      <c r="AX169" t="s">
        <v>1847</v>
      </c>
      <c r="AY169" s="23">
        <f t="array" ref="AY169">IF(SUM(($AH:$AH=AR169)*1)&gt;0, VLOOKUP(AR169, $AH$1:$AO$1000, 4, 0), "")</f>
        <v>0</v>
      </c>
      <c r="AZ169" s="21" t="b">
        <f t="array" ref="AZ169">IF(SUM(($AH:$AH=AR169)*1)&gt;0, FALSE, TRUE)</f>
        <v>0</v>
      </c>
      <c r="BA169" s="21">
        <f t="array" ref="BA169">IFERROR((LEN(INDEX(표3[], MATCH(1, (표3[도서코드]=AR169)*(표3[예약자]&lt;&gt;""), 0), 7))-LEN(SUBSTITUTE(INDEX(표3[], MATCH(1, (표3[도서코드]=AR169)*(표3[예약자]&lt;&gt;""), 0), 7), "user", "")))/LEN("user"), 0)</f>
        <v>0</v>
      </c>
    </row>
    <row r="170" spans="30:53" x14ac:dyDescent="0.3">
      <c r="AD170" t="s">
        <v>1619</v>
      </c>
      <c r="AE170" s="23"/>
      <c r="AR170" t="s">
        <v>1523</v>
      </c>
      <c r="AS170" t="s">
        <v>434</v>
      </c>
      <c r="AT170" t="s">
        <v>435</v>
      </c>
      <c r="AU170" t="s">
        <v>189</v>
      </c>
      <c r="AV170" s="4">
        <v>43633</v>
      </c>
      <c r="AW170" t="s">
        <v>436</v>
      </c>
      <c r="AX170" t="s">
        <v>1846</v>
      </c>
      <c r="AY170" s="23">
        <f t="array" ref="AY170">IF(SUM(($AH:$AH=AR170)*1)&gt;0, VLOOKUP(AR170, $AH$1:$AO$1000, 4, 0), "")</f>
        <v>0</v>
      </c>
      <c r="AZ170" s="21" t="b">
        <f t="array" ref="AZ170">IF(SUM(($AH:$AH=AR170)*1)&gt;0, FALSE, TRUE)</f>
        <v>0</v>
      </c>
      <c r="BA170" s="34">
        <f t="array" ref="BA170">IFERROR((LEN(INDEX(표3[], MATCH(1, (표3[도서코드]=AR170)*(표3[예약자]&lt;&gt;""), 0), 7))-LEN(SUBSTITUTE(INDEX(표3[], MATCH(1, (표3[도서코드]=AR170)*(표3[예약자]&lt;&gt;""), 0), 7), "user", "")))/LEN("user"), 0)</f>
        <v>0</v>
      </c>
    </row>
    <row r="171" spans="30:53" x14ac:dyDescent="0.3">
      <c r="AD171" t="s">
        <v>1620</v>
      </c>
      <c r="AE171" s="23"/>
      <c r="AR171" t="s">
        <v>1516</v>
      </c>
      <c r="AS171" t="s">
        <v>428</v>
      </c>
      <c r="AT171" t="s">
        <v>429</v>
      </c>
      <c r="AU171" t="s">
        <v>430</v>
      </c>
      <c r="AV171" s="4">
        <v>43632</v>
      </c>
      <c r="AW171" t="s">
        <v>431</v>
      </c>
      <c r="AX171" t="s">
        <v>1842</v>
      </c>
      <c r="AY171" s="23">
        <f t="array" ref="AY171">IF(SUM(($AH:$AH=AR171)*1)&gt;0, VLOOKUP(AR171, $AH$1:$AO$1000, 4, 0), "")</f>
        <v>0</v>
      </c>
      <c r="AZ171" s="21" t="b">
        <f t="array" ref="AZ171">IF(SUM(($AH:$AH=AR171)*1)&gt;0, FALSE, TRUE)</f>
        <v>0</v>
      </c>
      <c r="BA171" s="34">
        <f t="array" ref="BA171">IFERROR((LEN(INDEX(표3[], MATCH(1, (표3[도서코드]=AR171)*(표3[예약자]&lt;&gt;""), 0), 7))-LEN(SUBSTITUTE(INDEX(표3[], MATCH(1, (표3[도서코드]=AR171)*(표3[예약자]&lt;&gt;""), 0), 7), "user", "")))/LEN("user"), 0)</f>
        <v>1</v>
      </c>
    </row>
    <row r="172" spans="30:53" x14ac:dyDescent="0.3">
      <c r="AD172" t="s">
        <v>1621</v>
      </c>
      <c r="AE172" s="23"/>
      <c r="AR172" t="s">
        <v>1504</v>
      </c>
      <c r="AS172" t="s">
        <v>424</v>
      </c>
      <c r="AT172" t="s">
        <v>425</v>
      </c>
      <c r="AU172" t="s">
        <v>426</v>
      </c>
      <c r="AV172" s="4">
        <v>43631</v>
      </c>
      <c r="AW172" t="s">
        <v>427</v>
      </c>
      <c r="AX172" t="s">
        <v>1844</v>
      </c>
      <c r="AY172" s="23" t="str">
        <f t="array" ref="AY172">IF(SUM(($AH:$AH=AR172)*1)&gt;0, VLOOKUP(AR172, $AH$1:$AO$1000, 4, 0), "")</f>
        <v/>
      </c>
      <c r="AZ172" s="21" t="b">
        <f t="array" ref="AZ172">IF(SUM(($AH:$AH=AR172)*1)&gt;0, FALSE, TRUE)</f>
        <v>1</v>
      </c>
      <c r="BA172" s="34">
        <f t="array" ref="BA172">IFERROR((LEN(INDEX(표3[], MATCH(1, (표3[도서코드]=AR172)*(표3[예약자]&lt;&gt;""), 0), 7))-LEN(SUBSTITUTE(INDEX(표3[], MATCH(1, (표3[도서코드]=AR172)*(표3[예약자]&lt;&gt;""), 0), 7), "user", "")))/LEN("user"), 0)</f>
        <v>0</v>
      </c>
    </row>
    <row r="173" spans="30:53" x14ac:dyDescent="0.3">
      <c r="AD173" t="s">
        <v>1622</v>
      </c>
      <c r="AE173" s="23"/>
      <c r="AR173" t="s">
        <v>1479</v>
      </c>
      <c r="AS173" t="s">
        <v>421</v>
      </c>
      <c r="AT173" t="s">
        <v>422</v>
      </c>
      <c r="AU173" t="s">
        <v>214</v>
      </c>
      <c r="AV173" s="4">
        <v>43630</v>
      </c>
      <c r="AW173" t="s">
        <v>423</v>
      </c>
      <c r="AX173" t="s">
        <v>1843</v>
      </c>
      <c r="AY173" s="23" t="str">
        <f t="array" ref="AY173">IF(SUM(($AH:$AH=AR173)*1)&gt;0, VLOOKUP(AR173, $AH$1:$AO$1000, 4, 0), "")</f>
        <v/>
      </c>
      <c r="AZ173" s="21" t="b">
        <f t="array" ref="AZ173">IF(SUM(($AH:$AH=AR173)*1)&gt;0, FALSE, TRUE)</f>
        <v>1</v>
      </c>
      <c r="BA173" s="34">
        <f t="array" ref="BA173">IFERROR((LEN(INDEX(표3[], MATCH(1, (표3[도서코드]=AR173)*(표3[예약자]&lt;&gt;""), 0), 7))-LEN(SUBSTITUTE(INDEX(표3[], MATCH(1, (표3[도서코드]=AR173)*(표3[예약자]&lt;&gt;""), 0), 7), "user", "")))/LEN("user"), 0)</f>
        <v>0</v>
      </c>
    </row>
    <row r="174" spans="30:53" x14ac:dyDescent="0.3">
      <c r="AD174" t="s">
        <v>1623</v>
      </c>
      <c r="AE174" s="23"/>
      <c r="AR174" t="s">
        <v>1478</v>
      </c>
      <c r="AS174" t="s">
        <v>418</v>
      </c>
      <c r="AT174" t="s">
        <v>419</v>
      </c>
      <c r="AU174" t="s">
        <v>181</v>
      </c>
      <c r="AV174" s="4">
        <v>43629</v>
      </c>
      <c r="AW174" t="s">
        <v>420</v>
      </c>
      <c r="AX174" t="s">
        <v>1842</v>
      </c>
      <c r="AY174" s="23" t="str">
        <f t="array" ref="AY174">IF(SUM(($AH:$AH=AR174)*1)&gt;0, VLOOKUP(AR174, $AH$1:$AO$1000, 4, 0), "")</f>
        <v/>
      </c>
      <c r="AZ174" s="21" t="b">
        <f t="array" ref="AZ174">IF(SUM(($AH:$AH=AR174)*1)&gt;0, FALSE, TRUE)</f>
        <v>1</v>
      </c>
      <c r="BA174" s="34">
        <f t="array" ref="BA174">IFERROR((LEN(INDEX(표3[], MATCH(1, (표3[도서코드]=AR174)*(표3[예약자]&lt;&gt;""), 0), 7))-LEN(SUBSTITUTE(INDEX(표3[], MATCH(1, (표3[도서코드]=AR174)*(표3[예약자]&lt;&gt;""), 0), 7), "user", "")))/LEN("user"), 0)</f>
        <v>0</v>
      </c>
    </row>
    <row r="175" spans="30:53" x14ac:dyDescent="0.3">
      <c r="AD175" t="s">
        <v>1624</v>
      </c>
      <c r="AE175" s="23"/>
      <c r="AR175" t="s">
        <v>1477</v>
      </c>
      <c r="AS175" t="s">
        <v>414</v>
      </c>
      <c r="AT175" t="s">
        <v>415</v>
      </c>
      <c r="AU175" t="s">
        <v>416</v>
      </c>
      <c r="AV175" s="4">
        <v>43628</v>
      </c>
      <c r="AW175" t="s">
        <v>417</v>
      </c>
      <c r="AX175" t="s">
        <v>1841</v>
      </c>
      <c r="AY175" s="23" t="str">
        <f t="array" ref="AY175">IF(SUM(($AH:$AH=AR175)*1)&gt;0, VLOOKUP(AR175, $AH$1:$AO$1000, 4, 0), "")</f>
        <v/>
      </c>
      <c r="AZ175" s="21" t="b">
        <f t="array" ref="AZ175">IF(SUM(($AH:$AH=AR175)*1)&gt;0, FALSE, TRUE)</f>
        <v>1</v>
      </c>
      <c r="BA175" s="34">
        <f t="array" ref="BA175">IFERROR((LEN(INDEX(표3[], MATCH(1, (표3[도서코드]=AR175)*(표3[예약자]&lt;&gt;""), 0), 7))-LEN(SUBSTITUTE(INDEX(표3[], MATCH(1, (표3[도서코드]=AR175)*(표3[예약자]&lt;&gt;""), 0), 7), "user", "")))/LEN("user"), 0)</f>
        <v>0</v>
      </c>
    </row>
    <row r="176" spans="30:53" x14ac:dyDescent="0.3">
      <c r="AD176" t="s">
        <v>1625</v>
      </c>
      <c r="AE176" s="23"/>
      <c r="AR176" t="s">
        <v>1462</v>
      </c>
      <c r="AS176" t="s">
        <v>408</v>
      </c>
      <c r="AT176" t="s">
        <v>409</v>
      </c>
      <c r="AU176" t="s">
        <v>189</v>
      </c>
      <c r="AV176" s="4">
        <v>43627</v>
      </c>
      <c r="AW176" t="s">
        <v>410</v>
      </c>
      <c r="AX176" t="s">
        <v>1839</v>
      </c>
      <c r="AY176" s="23" t="str">
        <f t="array" ref="AY176">IF(SUM(($AH:$AH=AR176)*1)&gt;0, VLOOKUP(AR176, $AH$1:$AO$1000, 4, 0), "")</f>
        <v/>
      </c>
      <c r="AZ176" s="21" t="b">
        <f t="array" ref="AZ176">IF(SUM(($AH:$AH=AR176)*1)&gt;0, FALSE, TRUE)</f>
        <v>1</v>
      </c>
      <c r="BA176" s="34">
        <f t="array" ref="BA176">IFERROR((LEN(INDEX(표3[], MATCH(1, (표3[도서코드]=AR176)*(표3[예약자]&lt;&gt;""), 0), 7))-LEN(SUBSTITUTE(INDEX(표3[], MATCH(1, (표3[도서코드]=AR176)*(표3[예약자]&lt;&gt;""), 0), 7), "user", "")))/LEN("user"), 0)</f>
        <v>0</v>
      </c>
    </row>
    <row r="177" spans="30:53" x14ac:dyDescent="0.3">
      <c r="AD177" t="s">
        <v>1626</v>
      </c>
      <c r="AE177" s="23"/>
      <c r="AR177" t="s">
        <v>1461</v>
      </c>
      <c r="AS177" t="s">
        <v>405</v>
      </c>
      <c r="AT177" t="s">
        <v>406</v>
      </c>
      <c r="AU177" t="s">
        <v>189</v>
      </c>
      <c r="AV177" s="4">
        <v>43626</v>
      </c>
      <c r="AW177" t="s">
        <v>407</v>
      </c>
      <c r="AX177" t="s">
        <v>1838</v>
      </c>
      <c r="AY177" s="23" t="str">
        <f t="array" ref="AY177">IF(SUM(($AH:$AH=AR177)*1)&gt;0, VLOOKUP(AR177, $AH$1:$AO$1000, 4, 0), "")</f>
        <v/>
      </c>
      <c r="AZ177" s="21" t="b">
        <f t="array" ref="AZ177">IF(SUM(($AH:$AH=AR177)*1)&gt;0, FALSE, TRUE)</f>
        <v>1</v>
      </c>
      <c r="BA177" s="34">
        <f t="array" ref="BA177">IFERROR((LEN(INDEX(표3[], MATCH(1, (표3[도서코드]=AR177)*(표3[예약자]&lt;&gt;""), 0), 7))-LEN(SUBSTITUTE(INDEX(표3[], MATCH(1, (표3[도서코드]=AR177)*(표3[예약자]&lt;&gt;""), 0), 7), "user", "")))/LEN("user"), 0)</f>
        <v>0</v>
      </c>
    </row>
    <row r="178" spans="30:53" x14ac:dyDescent="0.3">
      <c r="AD178" t="s">
        <v>1363</v>
      </c>
      <c r="AE178" s="23"/>
      <c r="AR178" t="s">
        <v>1460</v>
      </c>
      <c r="AS178" t="s">
        <v>398</v>
      </c>
      <c r="AT178" t="s">
        <v>399</v>
      </c>
      <c r="AU178" t="s">
        <v>400</v>
      </c>
      <c r="AV178" s="4">
        <v>43625</v>
      </c>
      <c r="AW178" t="s">
        <v>401</v>
      </c>
      <c r="AX178" t="s">
        <v>1836</v>
      </c>
      <c r="AY178" s="23" t="str">
        <f t="array" ref="AY178">IF(SUM(($AH:$AH=AR178)*1)&gt;0, VLOOKUP(AR178, $AH$1:$AO$1000, 4, 0), "")</f>
        <v/>
      </c>
      <c r="AZ178" s="21" t="b">
        <f t="array" ref="AZ178">IF(SUM(($AH:$AH=AR178)*1)&gt;0, FALSE, TRUE)</f>
        <v>1</v>
      </c>
      <c r="BA178" s="34">
        <f t="array" ref="BA178">IFERROR((LEN(INDEX(표3[], MATCH(1, (표3[도서코드]=AR178)*(표3[예약자]&lt;&gt;""), 0), 7))-LEN(SUBSTITUTE(INDEX(표3[], MATCH(1, (표3[도서코드]=AR178)*(표3[예약자]&lt;&gt;""), 0), 7), "user", "")))/LEN("user"), 0)</f>
        <v>0</v>
      </c>
    </row>
    <row r="179" spans="30:53" x14ac:dyDescent="0.3">
      <c r="AD179" t="s">
        <v>1356</v>
      </c>
      <c r="AE179" s="23"/>
      <c r="AR179" t="s">
        <v>1448</v>
      </c>
      <c r="AS179" t="s">
        <v>362</v>
      </c>
      <c r="AT179" t="s">
        <v>363</v>
      </c>
      <c r="AU179" t="s">
        <v>364</v>
      </c>
      <c r="AV179" s="4">
        <v>43624</v>
      </c>
      <c r="AW179" t="s">
        <v>365</v>
      </c>
      <c r="AX179" t="s">
        <v>1825</v>
      </c>
      <c r="AY179" s="23" t="str">
        <f t="array" ref="AY179">IF(SUM(($AH:$AH=AR179)*1)&gt;0, VLOOKUP(AR179, $AH$1:$AO$1000, 4, 0), "")</f>
        <v/>
      </c>
      <c r="AZ179" s="21" t="b">
        <f t="array" ref="AZ179">IF(SUM(($AH:$AH=AR179)*1)&gt;0, FALSE, TRUE)</f>
        <v>1</v>
      </c>
      <c r="BA179" s="34">
        <f t="array" ref="BA179">IFERROR((LEN(INDEX(표3[], MATCH(1, (표3[도서코드]=AR179)*(표3[예약자]&lt;&gt;""), 0), 7))-LEN(SUBSTITUTE(INDEX(표3[], MATCH(1, (표3[도서코드]=AR179)*(표3[예약자]&lt;&gt;""), 0), 7), "user", "")))/LEN("user"), 0)</f>
        <v>0</v>
      </c>
    </row>
    <row r="180" spans="30:53" x14ac:dyDescent="0.3">
      <c r="AD180" t="s">
        <v>1472</v>
      </c>
      <c r="AE180" s="23"/>
      <c r="AR180" t="s">
        <v>1447</v>
      </c>
      <c r="AS180" t="s">
        <v>358</v>
      </c>
      <c r="AT180" t="s">
        <v>359</v>
      </c>
      <c r="AU180" t="s">
        <v>360</v>
      </c>
      <c r="AV180" s="4">
        <v>43623</v>
      </c>
      <c r="AW180" t="s">
        <v>361</v>
      </c>
      <c r="AX180" t="s">
        <v>1824</v>
      </c>
      <c r="AY180" s="23" t="str">
        <f t="array" ref="AY180">IF(SUM(($AH:$AH=AR180)*1)&gt;0, VLOOKUP(AR180, $AH$1:$AO$1000, 4, 0), "")</f>
        <v/>
      </c>
      <c r="AZ180" s="21" t="b">
        <f t="array" ref="AZ180">IF(SUM(($AH:$AH=AR180)*1)&gt;0, FALSE, TRUE)</f>
        <v>1</v>
      </c>
      <c r="BA180" s="21">
        <f t="array" ref="BA180">IFERROR((LEN(INDEX(표3[], MATCH(1, (표3[도서코드]=AR180)*(표3[예약자]&lt;&gt;""), 0), 7))-LEN(SUBSTITUTE(INDEX(표3[], MATCH(1, (표3[도서코드]=AR180)*(표3[예약자]&lt;&gt;""), 0), 7), "user", "")))/LEN("user"), 0)</f>
        <v>0</v>
      </c>
    </row>
    <row r="181" spans="30:53" x14ac:dyDescent="0.3">
      <c r="AD181" t="s">
        <v>1364</v>
      </c>
      <c r="AE181" s="23"/>
      <c r="AR181" t="s">
        <v>1446</v>
      </c>
      <c r="AS181" t="s">
        <v>355</v>
      </c>
      <c r="AT181" t="s">
        <v>356</v>
      </c>
      <c r="AU181" t="s">
        <v>189</v>
      </c>
      <c r="AV181" s="4">
        <v>43622</v>
      </c>
      <c r="AW181" t="s">
        <v>357</v>
      </c>
      <c r="AX181" t="s">
        <v>1823</v>
      </c>
      <c r="AY181" s="23" t="str">
        <f t="array" ref="AY181">IF(SUM(($AH:$AH=AR181)*1)&gt;0, VLOOKUP(AR181, $AH$1:$AO$1000, 4, 0), "")</f>
        <v/>
      </c>
      <c r="AZ181" s="21" t="b">
        <f t="array" ref="AZ181">IF(SUM(($AH:$AH=AR181)*1)&gt;0, FALSE, TRUE)</f>
        <v>1</v>
      </c>
      <c r="BA181" s="34">
        <f t="array" ref="BA181">IFERROR((LEN(INDEX(표3[], MATCH(1, (표3[도서코드]=AR181)*(표3[예약자]&lt;&gt;""), 0), 7))-LEN(SUBSTITUTE(INDEX(표3[], MATCH(1, (표3[도서코드]=AR181)*(표3[예약자]&lt;&gt;""), 0), 7), "user", "")))/LEN("user"), 0)</f>
        <v>0</v>
      </c>
    </row>
    <row r="182" spans="30:53" x14ac:dyDescent="0.3">
      <c r="AD182" t="s">
        <v>1400</v>
      </c>
      <c r="AE182" s="23"/>
      <c r="AR182" t="s">
        <v>1370</v>
      </c>
      <c r="AS182" t="s">
        <v>351</v>
      </c>
      <c r="AT182" t="s">
        <v>352</v>
      </c>
      <c r="AU182" t="s">
        <v>353</v>
      </c>
      <c r="AV182" s="4">
        <v>43621</v>
      </c>
      <c r="AW182" t="s">
        <v>354</v>
      </c>
      <c r="AX182" t="s">
        <v>1822</v>
      </c>
      <c r="AY182" s="23" t="str">
        <f t="array" ref="AY182">IF(SUM(($AH:$AH=AR182)*1)&gt;0, VLOOKUP(AR182, $AH$1:$AO$1000, 4, 0), "")</f>
        <v/>
      </c>
      <c r="AZ182" s="21" t="b">
        <f t="array" ref="AZ182">IF(SUM(($AH:$AH=AR182)*1)&gt;0, FALSE, TRUE)</f>
        <v>1</v>
      </c>
      <c r="BA182" s="34">
        <f t="array" ref="BA182">IFERROR((LEN(INDEX(표3[], MATCH(1, (표3[도서코드]=AR182)*(표3[예약자]&lt;&gt;""), 0), 7))-LEN(SUBSTITUTE(INDEX(표3[], MATCH(1, (표3[도서코드]=AR182)*(표3[예약자]&lt;&gt;""), 0), 7), "user", "")))/LEN("user"), 0)</f>
        <v>0</v>
      </c>
    </row>
    <row r="183" spans="30:53" x14ac:dyDescent="0.3">
      <c r="AD183" t="s">
        <v>1407</v>
      </c>
      <c r="AE183" s="23"/>
      <c r="AR183" t="s">
        <v>1369</v>
      </c>
      <c r="AS183" t="s">
        <v>349</v>
      </c>
      <c r="AT183" t="s">
        <v>213</v>
      </c>
      <c r="AU183" t="s">
        <v>214</v>
      </c>
      <c r="AV183" s="4">
        <v>43620</v>
      </c>
      <c r="AW183" t="s">
        <v>350</v>
      </c>
      <c r="AX183" t="s">
        <v>1821</v>
      </c>
      <c r="AY183" s="23" t="str">
        <f t="array" ref="AY183">IF(SUM(($AH:$AH=AR183)*1)&gt;0, VLOOKUP(AR183, $AH$1:$AO$1000, 4, 0), "")</f>
        <v/>
      </c>
      <c r="AZ183" s="21" t="b">
        <f t="array" ref="AZ183">IF(SUM(($AH:$AH=AR183)*1)&gt;0, FALSE, TRUE)</f>
        <v>1</v>
      </c>
      <c r="BA183" s="34">
        <f t="array" ref="BA183">IFERROR((LEN(INDEX(표3[], MATCH(1, (표3[도서코드]=AR183)*(표3[예약자]&lt;&gt;""), 0), 7))-LEN(SUBSTITUTE(INDEX(표3[], MATCH(1, (표3[도서코드]=AR183)*(표3[예약자]&lt;&gt;""), 0), 7), "user", "")))/LEN("user"), 0)</f>
        <v>0</v>
      </c>
    </row>
    <row r="184" spans="30:53" x14ac:dyDescent="0.3">
      <c r="AD184" t="s">
        <v>1627</v>
      </c>
      <c r="AE184" s="23"/>
      <c r="AR184" t="s">
        <v>1368</v>
      </c>
      <c r="AS184" t="s">
        <v>346</v>
      </c>
      <c r="AT184" t="s">
        <v>347</v>
      </c>
      <c r="AU184" t="s">
        <v>189</v>
      </c>
      <c r="AV184" s="4">
        <v>43619</v>
      </c>
      <c r="AW184" t="s">
        <v>348</v>
      </c>
      <c r="AX184" t="s">
        <v>1820</v>
      </c>
      <c r="AY184" s="23" t="str">
        <f t="array" ref="AY184">IF(SUM(($AH:$AH=AR184)*1)&gt;0, VLOOKUP(AR184, $AH$1:$AO$1000, 4, 0), "")</f>
        <v/>
      </c>
      <c r="AZ184" s="21" t="b">
        <f t="array" ref="AZ184">IF(SUM(($AH:$AH=AR184)*1)&gt;0, FALSE, TRUE)</f>
        <v>1</v>
      </c>
      <c r="BA184" s="34">
        <f t="array" ref="BA184">IFERROR((LEN(INDEX(표3[], MATCH(1, (표3[도서코드]=AR184)*(표3[예약자]&lt;&gt;""), 0), 7))-LEN(SUBSTITUTE(INDEX(표3[], MATCH(1, (표3[도서코드]=AR184)*(표3[예약자]&lt;&gt;""), 0), 7), "user", "")))/LEN("user"), 0)</f>
        <v>0</v>
      </c>
    </row>
    <row r="185" spans="30:53" x14ac:dyDescent="0.3">
      <c r="AD185" t="s">
        <v>1408</v>
      </c>
      <c r="AE185" s="23"/>
      <c r="AR185" t="s">
        <v>1311</v>
      </c>
      <c r="AS185" t="s">
        <v>333</v>
      </c>
      <c r="AT185" t="s">
        <v>334</v>
      </c>
      <c r="AU185" t="s">
        <v>189</v>
      </c>
      <c r="AV185" s="4">
        <v>43618</v>
      </c>
      <c r="AW185" t="s">
        <v>335</v>
      </c>
      <c r="AX185" t="s">
        <v>1816</v>
      </c>
      <c r="AY185" s="23" t="str">
        <f t="array" ref="AY185">IF(SUM(($AH:$AH=AR185)*1)&gt;0, VLOOKUP(AR185, $AH$1:$AO$1000, 4, 0), "")</f>
        <v/>
      </c>
      <c r="AZ185" s="21" t="b">
        <f t="array" ref="AZ185">IF(SUM(($AH:$AH=AR185)*1)&gt;0, FALSE, TRUE)</f>
        <v>1</v>
      </c>
      <c r="BA185" s="34">
        <f t="array" ref="BA185">IFERROR((LEN(INDEX(표3[], MATCH(1, (표3[도서코드]=AR185)*(표3[예약자]&lt;&gt;""), 0), 7))-LEN(SUBSTITUTE(INDEX(표3[], MATCH(1, (표3[도서코드]=AR185)*(표3[예약자]&lt;&gt;""), 0), 7), "user", "")))/LEN("user"), 0)</f>
        <v>0</v>
      </c>
    </row>
    <row r="186" spans="30:53" x14ac:dyDescent="0.3">
      <c r="AD186" t="s">
        <v>1409</v>
      </c>
      <c r="AE186" s="23"/>
      <c r="AR186" t="s">
        <v>1310</v>
      </c>
      <c r="AS186" t="s">
        <v>324</v>
      </c>
      <c r="AT186" t="s">
        <v>325</v>
      </c>
      <c r="AU186" t="s">
        <v>189</v>
      </c>
      <c r="AV186" s="4">
        <v>43617</v>
      </c>
      <c r="AW186" t="s">
        <v>326</v>
      </c>
      <c r="AX186" t="s">
        <v>1813</v>
      </c>
      <c r="AY186" s="23" t="str">
        <f t="array" ref="AY186">IF(SUM(($AH:$AH=AR186)*1)&gt;0, VLOOKUP(AR186, $AH$1:$AO$1000, 4, 0), "")</f>
        <v/>
      </c>
      <c r="AZ186" s="21" t="b">
        <f t="array" ref="AZ186">IF(SUM(($AH:$AH=AR186)*1)&gt;0, FALSE, TRUE)</f>
        <v>1</v>
      </c>
      <c r="BA186" s="34">
        <f t="array" ref="BA186">IFERROR((LEN(INDEX(표3[], MATCH(1, (표3[도서코드]=AR186)*(표3[예약자]&lt;&gt;""), 0), 7))-LEN(SUBSTITUTE(INDEX(표3[], MATCH(1, (표3[도서코드]=AR186)*(표3[예약자]&lt;&gt;""), 0), 7), "user", "")))/LEN("user"), 0)</f>
        <v>0</v>
      </c>
    </row>
    <row r="187" spans="30:53" x14ac:dyDescent="0.3">
      <c r="AD187" t="s">
        <v>1492</v>
      </c>
      <c r="AE187" s="23"/>
      <c r="AR187" t="s">
        <v>1309</v>
      </c>
      <c r="AS187" t="s">
        <v>322</v>
      </c>
      <c r="AT187" t="s">
        <v>156</v>
      </c>
      <c r="AU187" t="s">
        <v>272</v>
      </c>
      <c r="AV187" s="4">
        <v>43616</v>
      </c>
      <c r="AW187" t="s">
        <v>323</v>
      </c>
      <c r="AX187" t="s">
        <v>1812</v>
      </c>
      <c r="AY187" s="23" t="str">
        <f t="array" ref="AY187">IF(SUM(($AH:$AH=AR187)*1)&gt;0, VLOOKUP(AR187, $AH$1:$AO$1000, 4, 0), "")</f>
        <v/>
      </c>
      <c r="AZ187" s="21" t="b">
        <f t="array" ref="AZ187">IF(SUM(($AH:$AH=AR187)*1)&gt;0, FALSE, TRUE)</f>
        <v>1</v>
      </c>
      <c r="BA187" s="34">
        <f t="array" ref="BA187">IFERROR((LEN(INDEX(표3[], MATCH(1, (표3[도서코드]=AR187)*(표3[예약자]&lt;&gt;""), 0), 7))-LEN(SUBSTITUTE(INDEX(표3[], MATCH(1, (표3[도서코드]=AR187)*(표3[예약자]&lt;&gt;""), 0), 7), "user", "")))/LEN("user"), 0)</f>
        <v>0</v>
      </c>
    </row>
    <row r="188" spans="30:53" x14ac:dyDescent="0.3">
      <c r="AD188" t="s">
        <v>1493</v>
      </c>
      <c r="AE188" s="23"/>
      <c r="AR188" t="s">
        <v>1399</v>
      </c>
      <c r="AS188" t="s">
        <v>319</v>
      </c>
      <c r="AT188" t="s">
        <v>320</v>
      </c>
      <c r="AU188" t="s">
        <v>185</v>
      </c>
      <c r="AV188" s="4">
        <v>43615</v>
      </c>
      <c r="AW188" t="s">
        <v>321</v>
      </c>
      <c r="AX188" t="s">
        <v>1811</v>
      </c>
      <c r="AY188" s="23" t="str">
        <f t="array" ref="AY188">IF(SUM(($AH:$AH=AR188)*1)&gt;0, VLOOKUP(AR188, $AH$1:$AO$1000, 4, 0), "")</f>
        <v/>
      </c>
      <c r="AZ188" s="21" t="b">
        <f t="array" ref="AZ188">IF(SUM(($AH:$AH=AR188)*1)&gt;0, FALSE, TRUE)</f>
        <v>1</v>
      </c>
      <c r="BA188" s="34">
        <f t="array" ref="BA188">IFERROR((LEN(INDEX(표3[], MATCH(1, (표3[도서코드]=AR188)*(표3[예약자]&lt;&gt;""), 0), 7))-LEN(SUBSTITUTE(INDEX(표3[], MATCH(1, (표3[도서코드]=AR188)*(표3[예약자]&lt;&gt;""), 0), 7), "user", "")))/LEN("user"), 0)</f>
        <v>0</v>
      </c>
    </row>
    <row r="189" spans="30:53" x14ac:dyDescent="0.3">
      <c r="AD189" t="s">
        <v>1433</v>
      </c>
      <c r="AE189" s="23"/>
      <c r="AR189" t="s">
        <v>1398</v>
      </c>
      <c r="AS189" t="s">
        <v>315</v>
      </c>
      <c r="AT189" t="s">
        <v>316</v>
      </c>
      <c r="AU189" t="s">
        <v>317</v>
      </c>
      <c r="AV189" s="4">
        <v>43614</v>
      </c>
      <c r="AW189" t="s">
        <v>318</v>
      </c>
      <c r="AX189" t="s">
        <v>1810</v>
      </c>
      <c r="AY189" s="23" t="str">
        <f t="array" ref="AY189">IF(SUM(($AH:$AH=AR189)*1)&gt;0, VLOOKUP(AR189, $AH$1:$AO$1000, 4, 0), "")</f>
        <v/>
      </c>
      <c r="AZ189" s="21" t="b">
        <f t="array" ref="AZ189">IF(SUM(($AH:$AH=AR189)*1)&gt;0, FALSE, TRUE)</f>
        <v>1</v>
      </c>
      <c r="BA189" s="34">
        <f t="array" ref="BA189">IFERROR((LEN(INDEX(표3[], MATCH(1, (표3[도서코드]=AR189)*(표3[예약자]&lt;&gt;""), 0), 7))-LEN(SUBSTITUTE(INDEX(표3[], MATCH(1, (표3[도서코드]=AR189)*(표3[예약자]&lt;&gt;""), 0), 7), "user", "")))/LEN("user"), 0)</f>
        <v>0</v>
      </c>
    </row>
    <row r="190" spans="30:53" x14ac:dyDescent="0.3">
      <c r="AD190" t="s">
        <v>1280</v>
      </c>
      <c r="AE190" s="23"/>
      <c r="AR190" t="s">
        <v>1532</v>
      </c>
      <c r="AS190" t="s">
        <v>312</v>
      </c>
      <c r="AT190" t="s">
        <v>313</v>
      </c>
      <c r="AU190" t="s">
        <v>181</v>
      </c>
      <c r="AV190" s="4">
        <v>43613</v>
      </c>
      <c r="AW190" t="s">
        <v>314</v>
      </c>
      <c r="AX190" t="s">
        <v>1809</v>
      </c>
      <c r="AY190" s="23">
        <f t="array" ref="AY190">IF(SUM(($AH:$AH=AR190)*1)&gt;0, VLOOKUP(AR190, $AH$1:$AO$1000, 4, 0), "")</f>
        <v>0</v>
      </c>
      <c r="AZ190" s="21" t="b">
        <f t="array" ref="AZ190">IF(SUM(($AH:$AH=AR190)*1)&gt;0, FALSE, TRUE)</f>
        <v>0</v>
      </c>
      <c r="BA190" s="34">
        <f t="array" ref="BA190">IFERROR((LEN(INDEX(표3[], MATCH(1, (표3[도서코드]=AR190)*(표3[예약자]&lt;&gt;""), 0), 7))-LEN(SUBSTITUTE(INDEX(표3[], MATCH(1, (표3[도서코드]=AR190)*(표3[예약자]&lt;&gt;""), 0), 7), "user", "")))/LEN("user"), 0)</f>
        <v>0</v>
      </c>
    </row>
    <row r="191" spans="30:53" x14ac:dyDescent="0.3">
      <c r="AD191" t="s">
        <v>1628</v>
      </c>
      <c r="AE191" s="23"/>
      <c r="AR191" t="s">
        <v>1579</v>
      </c>
      <c r="AS191" t="s">
        <v>308</v>
      </c>
      <c r="AT191" t="s">
        <v>309</v>
      </c>
      <c r="AU191" t="s">
        <v>310</v>
      </c>
      <c r="AV191" s="4">
        <v>43612</v>
      </c>
      <c r="AW191" t="s">
        <v>311</v>
      </c>
      <c r="AX191" t="s">
        <v>1808</v>
      </c>
      <c r="AY191" s="23" t="str">
        <f t="array" ref="AY191">IF(SUM(($AH:$AH=AR191)*1)&gt;0, VLOOKUP(AR191, $AH$1:$AO$1000, 4, 0), "")</f>
        <v/>
      </c>
      <c r="AZ191" s="21" t="b">
        <f t="array" ref="AZ191">IF(SUM(($AH:$AH=AR191)*1)&gt;0, FALSE, TRUE)</f>
        <v>1</v>
      </c>
      <c r="BA191" s="21">
        <f t="array" ref="BA191">IFERROR((LEN(INDEX(표3[], MATCH(1, (표3[도서코드]=AR191)*(표3[예약자]&lt;&gt;""), 0), 7))-LEN(SUBSTITUTE(INDEX(표3[], MATCH(1, (표3[도서코드]=AR191)*(표3[예약자]&lt;&gt;""), 0), 7), "user", "")))/LEN("user"), 0)</f>
        <v>0</v>
      </c>
    </row>
    <row r="192" spans="30:53" x14ac:dyDescent="0.3">
      <c r="AD192" t="s">
        <v>1629</v>
      </c>
      <c r="AE192" s="23"/>
      <c r="AR192" t="s">
        <v>1577</v>
      </c>
      <c r="AS192" t="s">
        <v>300</v>
      </c>
      <c r="AT192" t="s">
        <v>301</v>
      </c>
      <c r="AU192" t="s">
        <v>302</v>
      </c>
      <c r="AV192" s="4">
        <v>43611</v>
      </c>
      <c r="AW192" t="s">
        <v>303</v>
      </c>
      <c r="AX192" t="s">
        <v>1806</v>
      </c>
      <c r="AY192" s="23" t="str">
        <f t="array" ref="AY192">IF(SUM(($AH:$AH=AR192)*1)&gt;0, VLOOKUP(AR192, $AH$1:$AO$1000, 4, 0), "")</f>
        <v/>
      </c>
      <c r="AZ192" s="21" t="b">
        <f t="array" ref="AZ192">IF(SUM(($AH:$AH=AR192)*1)&gt;0, FALSE, TRUE)</f>
        <v>1</v>
      </c>
      <c r="BA192" s="34">
        <f t="array" ref="BA192">IFERROR((LEN(INDEX(표3[], MATCH(1, (표3[도서코드]=AR192)*(표3[예약자]&lt;&gt;""), 0), 7))-LEN(SUBSTITUTE(INDEX(표3[], MATCH(1, (표3[도서코드]=AR192)*(표3[예약자]&lt;&gt;""), 0), 7), "user", "")))/LEN("user"), 0)</f>
        <v>0</v>
      </c>
    </row>
    <row r="193" spans="30:53" x14ac:dyDescent="0.3">
      <c r="AD193" t="s">
        <v>1630</v>
      </c>
      <c r="AE193" s="23"/>
      <c r="AR193" t="s">
        <v>1575</v>
      </c>
      <c r="AS193" t="s">
        <v>293</v>
      </c>
      <c r="AT193" t="s">
        <v>294</v>
      </c>
      <c r="AU193" t="s">
        <v>181</v>
      </c>
      <c r="AV193" s="4">
        <v>43610</v>
      </c>
      <c r="AW193" t="s">
        <v>295</v>
      </c>
      <c r="AX193" t="s">
        <v>1804</v>
      </c>
      <c r="AY193" s="23" t="str">
        <f t="array" ref="AY193">IF(SUM(($AH:$AH=AR193)*1)&gt;0, VLOOKUP(AR193, $AH$1:$AO$1000, 4, 0), "")</f>
        <v/>
      </c>
      <c r="AZ193" s="21" t="b">
        <f t="array" ref="AZ193">IF(SUM(($AH:$AH=AR193)*1)&gt;0, FALSE, TRUE)</f>
        <v>1</v>
      </c>
      <c r="BA193" s="34">
        <f t="array" ref="BA193">IFERROR((LEN(INDEX(표3[], MATCH(1, (표3[도서코드]=AR193)*(표3[예약자]&lt;&gt;""), 0), 7))-LEN(SUBSTITUTE(INDEX(표3[], MATCH(1, (표3[도서코드]=AR193)*(표3[예약자]&lt;&gt;""), 0), 7), "user", "")))/LEN("user"), 0)</f>
        <v>0</v>
      </c>
    </row>
    <row r="194" spans="30:53" x14ac:dyDescent="0.3">
      <c r="AD194" t="s">
        <v>1631</v>
      </c>
      <c r="AE194" s="23"/>
      <c r="AR194" t="s">
        <v>1437</v>
      </c>
      <c r="AS194" t="s">
        <v>290</v>
      </c>
      <c r="AT194" t="s">
        <v>217</v>
      </c>
      <c r="AU194" t="s">
        <v>291</v>
      </c>
      <c r="AV194" s="4">
        <v>43609</v>
      </c>
      <c r="AW194" t="s">
        <v>292</v>
      </c>
      <c r="AX194" t="s">
        <v>1803</v>
      </c>
      <c r="AY194" s="23" t="str">
        <f t="array" ref="AY194">IF(SUM(($AH:$AH=AR194)*1)&gt;0, VLOOKUP(AR194, $AH$1:$AO$1000, 4, 0), "")</f>
        <v/>
      </c>
      <c r="AZ194" s="21" t="b">
        <f t="array" ref="AZ194">IF(SUM(($AH:$AH=AR194)*1)&gt;0, FALSE, TRUE)</f>
        <v>1</v>
      </c>
      <c r="BA194" s="34">
        <f t="array" ref="BA194">IFERROR((LEN(INDEX(표3[], MATCH(1, (표3[도서코드]=AR194)*(표3[예약자]&lt;&gt;""), 0), 7))-LEN(SUBSTITUTE(INDEX(표3[], MATCH(1, (표3[도서코드]=AR194)*(표3[예약자]&lt;&gt;""), 0), 7), "user", "")))/LEN("user"), 0)</f>
        <v>0</v>
      </c>
    </row>
    <row r="195" spans="30:53" x14ac:dyDescent="0.3">
      <c r="AD195" t="s">
        <v>1632</v>
      </c>
      <c r="AE195" s="23"/>
      <c r="AR195" t="s">
        <v>1436</v>
      </c>
      <c r="AS195" t="s">
        <v>287</v>
      </c>
      <c r="AT195" t="s">
        <v>288</v>
      </c>
      <c r="AU195" t="s">
        <v>189</v>
      </c>
      <c r="AV195" s="4">
        <v>43608</v>
      </c>
      <c r="AW195" t="s">
        <v>289</v>
      </c>
      <c r="AX195" t="s">
        <v>1802</v>
      </c>
      <c r="AY195" s="23" t="str">
        <f t="array" ref="AY195">IF(SUM(($AH:$AH=AR195)*1)&gt;0, VLOOKUP(AR195, $AH$1:$AO$1000, 4, 0), "")</f>
        <v/>
      </c>
      <c r="AZ195" s="21" t="b">
        <f t="array" ref="AZ195">IF(SUM(($AH:$AH=AR195)*1)&gt;0, FALSE, TRUE)</f>
        <v>1</v>
      </c>
      <c r="BA195" s="34">
        <f t="array" ref="BA195">IFERROR((LEN(INDEX(표3[], MATCH(1, (표3[도서코드]=AR195)*(표3[예약자]&lt;&gt;""), 0), 7))-LEN(SUBSTITUTE(INDEX(표3[], MATCH(1, (표3[도서코드]=AR195)*(표3[예약자]&lt;&gt;""), 0), 7), "user", "")))/LEN("user"), 0)</f>
        <v>0</v>
      </c>
    </row>
    <row r="196" spans="30:53" x14ac:dyDescent="0.3">
      <c r="AD196" t="s">
        <v>1434</v>
      </c>
      <c r="AE196" s="23"/>
      <c r="AR196" t="s">
        <v>1426</v>
      </c>
      <c r="AS196" t="s">
        <v>283</v>
      </c>
      <c r="AT196" t="s">
        <v>284</v>
      </c>
      <c r="AU196" t="s">
        <v>285</v>
      </c>
      <c r="AV196" s="4">
        <v>43607</v>
      </c>
      <c r="AW196" t="s">
        <v>286</v>
      </c>
      <c r="AX196" t="s">
        <v>1801</v>
      </c>
      <c r="AY196" s="23" t="str">
        <f t="array" ref="AY196">IF(SUM(($AH:$AH=AR196)*1)&gt;0, VLOOKUP(AR196, $AH$1:$AO$1000, 4, 0), "")</f>
        <v/>
      </c>
      <c r="AZ196" s="21" t="b">
        <f t="array" ref="AZ196">IF(SUM(($AH:$AH=AR196)*1)&gt;0, FALSE, TRUE)</f>
        <v>1</v>
      </c>
      <c r="BA196" s="34">
        <f t="array" ref="BA196">IFERROR((LEN(INDEX(표3[], MATCH(1, (표3[도서코드]=AR196)*(표3[예약자]&lt;&gt;""), 0), 7))-LEN(SUBSTITUTE(INDEX(표3[], MATCH(1, (표3[도서코드]=AR196)*(표3[예약자]&lt;&gt;""), 0), 7), "user", "")))/LEN("user"), 0)</f>
        <v>0</v>
      </c>
    </row>
    <row r="197" spans="30:53" x14ac:dyDescent="0.3">
      <c r="AD197" t="s">
        <v>1486</v>
      </c>
      <c r="AE197" s="23"/>
      <c r="AR197" t="s">
        <v>1425</v>
      </c>
      <c r="AS197" t="s">
        <v>274</v>
      </c>
      <c r="AT197" t="s">
        <v>275</v>
      </c>
      <c r="AU197" t="s">
        <v>181</v>
      </c>
      <c r="AV197" s="4">
        <v>43606</v>
      </c>
      <c r="AW197" t="s">
        <v>276</v>
      </c>
      <c r="AX197" t="s">
        <v>1800</v>
      </c>
      <c r="AY197" s="23" t="str">
        <f t="array" ref="AY197">IF(SUM(($AH:$AH=AR197)*1)&gt;0, VLOOKUP(AR197, $AH$1:$AO$1000, 4, 0), "")</f>
        <v/>
      </c>
      <c r="AZ197" s="21" t="b">
        <f t="array" ref="AZ197">IF(SUM(($AH:$AH=AR197)*1)&gt;0, FALSE, TRUE)</f>
        <v>1</v>
      </c>
      <c r="BA197" s="34">
        <f t="array" ref="BA197">IFERROR((LEN(INDEX(표3[], MATCH(1, (표3[도서코드]=AR197)*(표3[예약자]&lt;&gt;""), 0), 7))-LEN(SUBSTITUTE(INDEX(표3[], MATCH(1, (표3[도서코드]=AR197)*(표3[예약자]&lt;&gt;""), 0), 7), "user", "")))/LEN("user"), 0)</f>
        <v>0</v>
      </c>
    </row>
    <row r="198" spans="30:53" x14ac:dyDescent="0.3">
      <c r="AD198" t="s">
        <v>1633</v>
      </c>
      <c r="AE198" s="23"/>
      <c r="AR198" t="s">
        <v>1418</v>
      </c>
      <c r="AS198" t="s">
        <v>266</v>
      </c>
      <c r="AT198" t="s">
        <v>267</v>
      </c>
      <c r="AU198" t="s">
        <v>268</v>
      </c>
      <c r="AV198" s="4">
        <v>43605</v>
      </c>
      <c r="AW198" t="s">
        <v>269</v>
      </c>
      <c r="AX198" t="s">
        <v>1798</v>
      </c>
      <c r="AY198" s="23" t="str">
        <f t="array" ref="AY198">IF(SUM(($AH:$AH=AR198)*1)&gt;0, VLOOKUP(AR198, $AH$1:$AO$1000, 4, 0), "")</f>
        <v/>
      </c>
      <c r="AZ198" s="21" t="b">
        <f t="array" ref="AZ198">IF(SUM(($AH:$AH=AR198)*1)&gt;0, FALSE, TRUE)</f>
        <v>1</v>
      </c>
      <c r="BA198" s="34">
        <f t="array" ref="BA198">IFERROR((LEN(INDEX(표3[], MATCH(1, (표3[도서코드]=AR198)*(표3[예약자]&lt;&gt;""), 0), 7))-LEN(SUBSTITUTE(INDEX(표3[], MATCH(1, (표3[도서코드]=AR198)*(표3[예약자]&lt;&gt;""), 0), 7), "user", "")))/LEN("user"), 0)</f>
        <v>0</v>
      </c>
    </row>
    <row r="199" spans="30:53" x14ac:dyDescent="0.3">
      <c r="AD199" t="s">
        <v>1416</v>
      </c>
      <c r="AE199" s="23"/>
      <c r="AR199" t="s">
        <v>1417</v>
      </c>
      <c r="AS199" t="s">
        <v>263</v>
      </c>
      <c r="AT199" t="s">
        <v>264</v>
      </c>
      <c r="AU199" t="s">
        <v>189</v>
      </c>
      <c r="AV199" s="4">
        <v>43604</v>
      </c>
      <c r="AW199" t="s">
        <v>265</v>
      </c>
      <c r="AX199" t="s">
        <v>1797</v>
      </c>
      <c r="AY199" s="23" t="str">
        <f t="array" ref="AY199">IF(SUM(($AH:$AH=AR199)*1)&gt;0, VLOOKUP(AR199, $AH$1:$AO$1000, 4, 0), "")</f>
        <v/>
      </c>
      <c r="AZ199" s="21" t="b">
        <f t="array" ref="AZ199">IF(SUM(($AH:$AH=AR199)*1)&gt;0, FALSE, TRUE)</f>
        <v>1</v>
      </c>
      <c r="BA199" s="34">
        <f t="array" ref="BA199">IFERROR((LEN(INDEX(표3[], MATCH(1, (표3[도서코드]=AR199)*(표3[예약자]&lt;&gt;""), 0), 7))-LEN(SUBSTITUTE(INDEX(표3[], MATCH(1, (표3[도서코드]=AR199)*(표3[예약자]&lt;&gt;""), 0), 7), "user", "")))/LEN("user"), 0)</f>
        <v>0</v>
      </c>
    </row>
    <row r="200" spans="30:53" x14ac:dyDescent="0.3">
      <c r="AD200" t="s">
        <v>1634</v>
      </c>
      <c r="AE200" s="23"/>
      <c r="AR200" t="s">
        <v>1568</v>
      </c>
      <c r="AS200" t="s">
        <v>247</v>
      </c>
      <c r="AT200" t="s">
        <v>248</v>
      </c>
      <c r="AU200" t="s">
        <v>249</v>
      </c>
      <c r="AV200" s="4">
        <v>43603</v>
      </c>
      <c r="AW200" t="s">
        <v>250</v>
      </c>
      <c r="AX200" t="s">
        <v>1793</v>
      </c>
      <c r="AY200" s="23" t="str">
        <f t="array" ref="AY200">IF(SUM(($AH:$AH=AR200)*1)&gt;0, VLOOKUP(AR200, $AH$1:$AO$1000, 4, 0), "")</f>
        <v/>
      </c>
      <c r="AZ200" s="21" t="b">
        <f t="array" ref="AZ200">IF(SUM(($AH:$AH=AR200)*1)&gt;0, FALSE, TRUE)</f>
        <v>1</v>
      </c>
      <c r="BA200" s="34">
        <f t="array" ref="BA200">IFERROR((LEN(INDEX(표3[], MATCH(1, (표3[도서코드]=AR200)*(표3[예약자]&lt;&gt;""), 0), 7))-LEN(SUBSTITUTE(INDEX(표3[], MATCH(1, (표3[도서코드]=AR200)*(표3[예약자]&lt;&gt;""), 0), 7), "user", "")))/LEN("user"), 0)</f>
        <v>0</v>
      </c>
    </row>
    <row r="201" spans="30:53" x14ac:dyDescent="0.3">
      <c r="AD201" t="s">
        <v>1635</v>
      </c>
      <c r="AE201" s="23"/>
      <c r="AR201" t="s">
        <v>1567</v>
      </c>
      <c r="AS201" t="s">
        <v>243</v>
      </c>
      <c r="AT201" t="s">
        <v>244</v>
      </c>
      <c r="AU201" t="s">
        <v>245</v>
      </c>
      <c r="AV201" s="4">
        <v>43602</v>
      </c>
      <c r="AW201" t="s">
        <v>246</v>
      </c>
      <c r="AX201" t="s">
        <v>1792</v>
      </c>
      <c r="AY201" s="23" t="str">
        <f t="array" ref="AY201">IF(SUM(($AH:$AH=AR201)*1)&gt;0, VLOOKUP(AR201, $AH$1:$AO$1000, 4, 0), "")</f>
        <v/>
      </c>
      <c r="AZ201" s="21" t="b">
        <f t="array" ref="AZ201">IF(SUM(($AH:$AH=AR201)*1)&gt;0, FALSE, TRUE)</f>
        <v>1</v>
      </c>
      <c r="BA201" s="34">
        <f t="array" ref="BA201">IFERROR((LEN(INDEX(표3[], MATCH(1, (표3[도서코드]=AR201)*(표3[예약자]&lt;&gt;""), 0), 7))-LEN(SUBSTITUTE(INDEX(표3[], MATCH(1, (표3[도서코드]=AR201)*(표3[예약자]&lt;&gt;""), 0), 7), "user", "")))/LEN("user"), 0)</f>
        <v>0</v>
      </c>
    </row>
    <row r="202" spans="30:53" x14ac:dyDescent="0.3">
      <c r="AD202" t="s">
        <v>1435</v>
      </c>
      <c r="AE202" s="23"/>
      <c r="AR202" t="s">
        <v>1381</v>
      </c>
      <c r="AS202" t="s">
        <v>238</v>
      </c>
      <c r="AT202" t="s">
        <v>235</v>
      </c>
      <c r="AU202" t="s">
        <v>236</v>
      </c>
      <c r="AV202" s="4">
        <v>43601</v>
      </c>
      <c r="AW202" t="s">
        <v>239</v>
      </c>
      <c r="AX202" t="s">
        <v>1791</v>
      </c>
      <c r="AY202" s="23" t="str">
        <f t="array" ref="AY202">IF(SUM(($AH:$AH=AR202)*1)&gt;0, VLOOKUP(AR202, $AH$1:$AO$1000, 4, 0), "")</f>
        <v/>
      </c>
      <c r="AZ202" s="21" t="b">
        <f t="array" ref="AZ202">IF(SUM(($AH:$AH=AR202)*1)&gt;0, FALSE, TRUE)</f>
        <v>1</v>
      </c>
      <c r="BA202" s="34">
        <f t="array" ref="BA202">IFERROR((LEN(INDEX(표3[], MATCH(1, (표3[도서코드]=AR202)*(표3[예약자]&lt;&gt;""), 0), 7))-LEN(SUBSTITUTE(INDEX(표3[], MATCH(1, (표3[도서코드]=AR202)*(표3[예약자]&lt;&gt;""), 0), 7), "user", "")))/LEN("user"), 0)</f>
        <v>0</v>
      </c>
    </row>
    <row r="203" spans="30:53" x14ac:dyDescent="0.3">
      <c r="AD203" t="s">
        <v>1505</v>
      </c>
      <c r="AE203" s="23"/>
      <c r="AR203" t="s">
        <v>1380</v>
      </c>
      <c r="AS203" t="s">
        <v>234</v>
      </c>
      <c r="AT203" t="s">
        <v>235</v>
      </c>
      <c r="AU203" t="s">
        <v>236</v>
      </c>
      <c r="AV203" s="4">
        <v>43600</v>
      </c>
      <c r="AW203" t="s">
        <v>237</v>
      </c>
      <c r="AX203" t="s">
        <v>1791</v>
      </c>
      <c r="AY203" s="23" t="str">
        <f t="array" ref="AY203">IF(SUM(($AH:$AH=AR203)*1)&gt;0, VLOOKUP(AR203, $AH$1:$AO$1000, 4, 0), "")</f>
        <v/>
      </c>
      <c r="AZ203" s="21" t="b">
        <f t="array" ref="AZ203">IF(SUM(($AH:$AH=AR203)*1)&gt;0, FALSE, TRUE)</f>
        <v>1</v>
      </c>
      <c r="BA203" s="34">
        <f t="array" ref="BA203">IFERROR((LEN(INDEX(표3[], MATCH(1, (표3[도서코드]=AR203)*(표3[예약자]&lt;&gt;""), 0), 7))-LEN(SUBSTITUTE(INDEX(표3[], MATCH(1, (표3[도서코드]=AR203)*(표3[예약자]&lt;&gt;""), 0), 7), "user", "")))/LEN("user"), 0)</f>
        <v>0</v>
      </c>
    </row>
    <row r="204" spans="30:53" x14ac:dyDescent="0.3">
      <c r="AD204" t="s">
        <v>1456</v>
      </c>
      <c r="AE204" s="23"/>
      <c r="AR204" t="s">
        <v>1367</v>
      </c>
      <c r="AS204" t="s">
        <v>216</v>
      </c>
      <c r="AT204" t="s">
        <v>217</v>
      </c>
      <c r="AU204" t="s">
        <v>218</v>
      </c>
      <c r="AV204" s="4">
        <v>43599</v>
      </c>
      <c r="AW204" t="s">
        <v>219</v>
      </c>
      <c r="AX204" t="s">
        <v>1786</v>
      </c>
      <c r="AY204" s="23" t="str">
        <f t="array" ref="AY204">IF(SUM(($AH:$AH=AR204)*1)&gt;0, VLOOKUP(AR204, $AH$1:$AO$1000, 4, 0), "")</f>
        <v/>
      </c>
      <c r="AZ204" s="21" t="b">
        <f t="array" ref="AZ204">IF(SUM(($AH:$AH=AR204)*1)&gt;0, FALSE, TRUE)</f>
        <v>1</v>
      </c>
      <c r="BA204" s="34">
        <f t="array" ref="BA204">IFERROR((LEN(INDEX(표3[], MATCH(1, (표3[도서코드]=AR204)*(표3[예약자]&lt;&gt;""), 0), 7))-LEN(SUBSTITUTE(INDEX(표3[], MATCH(1, (표3[도서코드]=AR204)*(표3[예약자]&lt;&gt;""), 0), 7), "user", "")))/LEN("user"), 0)</f>
        <v>0</v>
      </c>
    </row>
    <row r="205" spans="30:53" x14ac:dyDescent="0.3">
      <c r="AD205" t="s">
        <v>1457</v>
      </c>
      <c r="AE205" s="23"/>
      <c r="AR205" t="s">
        <v>1366</v>
      </c>
      <c r="AS205" t="s">
        <v>212</v>
      </c>
      <c r="AT205" t="s">
        <v>213</v>
      </c>
      <c r="AU205" t="s">
        <v>214</v>
      </c>
      <c r="AV205" s="4">
        <v>43598</v>
      </c>
      <c r="AW205" t="s">
        <v>215</v>
      </c>
      <c r="AX205" t="s">
        <v>1787</v>
      </c>
      <c r="AY205" s="23" t="str">
        <f t="array" ref="AY205">IF(SUM(($AH:$AH=AR205)*1)&gt;0, VLOOKUP(AR205, $AH$1:$AO$1000, 4, 0), "")</f>
        <v/>
      </c>
      <c r="AZ205" s="21" t="b">
        <f t="array" ref="AZ205">IF(SUM(($AH:$AH=AR205)*1)&gt;0, FALSE, TRUE)</f>
        <v>1</v>
      </c>
      <c r="BA205" s="34">
        <f t="array" ref="BA205">IFERROR((LEN(INDEX(표3[], MATCH(1, (표3[도서코드]=AR205)*(표3[예약자]&lt;&gt;""), 0), 7))-LEN(SUBSTITUTE(INDEX(표3[], MATCH(1, (표3[도서코드]=AR205)*(표3[예약자]&lt;&gt;""), 0), 7), "user", "")))/LEN("user"), 0)</f>
        <v>0</v>
      </c>
    </row>
    <row r="206" spans="30:53" x14ac:dyDescent="0.3">
      <c r="AD206" t="s">
        <v>1528</v>
      </c>
      <c r="AE206" s="23"/>
      <c r="AR206" t="s">
        <v>1365</v>
      </c>
      <c r="AS206" t="s">
        <v>205</v>
      </c>
      <c r="AT206" t="s">
        <v>206</v>
      </c>
      <c r="AU206" t="s">
        <v>207</v>
      </c>
      <c r="AV206" s="4">
        <v>43597</v>
      </c>
      <c r="AW206" t="s">
        <v>208</v>
      </c>
      <c r="AX206" t="s">
        <v>1785</v>
      </c>
      <c r="AY206" s="23" t="str">
        <f t="array" ref="AY206">IF(SUM(($AH:$AH=AR206)*1)&gt;0, VLOOKUP(AR206, $AH$1:$AO$1000, 4, 0), "")</f>
        <v/>
      </c>
      <c r="AZ206" s="21" t="b">
        <f t="array" ref="AZ206">IF(SUM(($AH:$AH=AR206)*1)&gt;0, FALSE, TRUE)</f>
        <v>1</v>
      </c>
      <c r="BA206" s="34">
        <f t="array" ref="BA206">IFERROR((LEN(INDEX(표3[], MATCH(1, (표3[도서코드]=AR206)*(표3[예약자]&lt;&gt;""), 0), 7))-LEN(SUBSTITUTE(INDEX(표3[], MATCH(1, (표3[도서코드]=AR206)*(표3[예약자]&lt;&gt;""), 0), 7), "user", "")))/LEN("user"), 0)</f>
        <v>0</v>
      </c>
    </row>
    <row r="207" spans="30:53" x14ac:dyDescent="0.3">
      <c r="AD207" t="s">
        <v>1520</v>
      </c>
      <c r="AE207" s="23"/>
      <c r="AR207" t="s">
        <v>1354</v>
      </c>
      <c r="AS207" t="s">
        <v>195</v>
      </c>
      <c r="AT207" t="s">
        <v>184</v>
      </c>
      <c r="AU207" t="s">
        <v>196</v>
      </c>
      <c r="AV207" s="4">
        <v>43596</v>
      </c>
      <c r="AW207" t="s">
        <v>197</v>
      </c>
      <c r="AX207" t="s">
        <v>1780</v>
      </c>
      <c r="AY207" s="23" t="str">
        <f t="array" ref="AY207">IF(SUM(($AH:$AH=AR207)*1)&gt;0, VLOOKUP(AR207, $AH$1:$AO$1000, 4, 0), "")</f>
        <v/>
      </c>
      <c r="AZ207" s="21" t="b">
        <f t="array" ref="AZ207">IF(SUM(($AH:$AH=AR207)*1)&gt;0, FALSE, TRUE)</f>
        <v>1</v>
      </c>
      <c r="BA207" s="21">
        <f t="array" ref="BA207">IFERROR((LEN(INDEX(표3[], MATCH(1, (표3[도서코드]=AR207)*(표3[예약자]&lt;&gt;""), 0), 7))-LEN(SUBSTITUTE(INDEX(표3[], MATCH(1, (표3[도서코드]=AR207)*(표3[예약자]&lt;&gt;""), 0), 7), "user", "")))/LEN("user"), 0)</f>
        <v>0</v>
      </c>
    </row>
    <row r="208" spans="30:53" x14ac:dyDescent="0.3">
      <c r="AD208" t="s">
        <v>1529</v>
      </c>
      <c r="AE208" s="23"/>
      <c r="AR208" t="s">
        <v>1353</v>
      </c>
      <c r="AS208" t="s">
        <v>191</v>
      </c>
      <c r="AT208" t="s">
        <v>192</v>
      </c>
      <c r="AU208" t="s">
        <v>193</v>
      </c>
      <c r="AV208" s="4">
        <v>43595</v>
      </c>
      <c r="AW208" t="s">
        <v>194</v>
      </c>
      <c r="AX208" t="s">
        <v>1782</v>
      </c>
      <c r="AY208" s="23" t="str">
        <f t="array" ref="AY208">IF(SUM(($AH:$AH=AR208)*1)&gt;0, VLOOKUP(AR208, $AH$1:$AO$1000, 4, 0), "")</f>
        <v/>
      </c>
      <c r="AZ208" s="21" t="b">
        <f t="array" ref="AZ208">IF(SUM(($AH:$AH=AR208)*1)&gt;0, FALSE, TRUE)</f>
        <v>1</v>
      </c>
      <c r="BA208" s="34">
        <f t="array" ref="BA208">IFERROR((LEN(INDEX(표3[], MATCH(1, (표3[도서코드]=AR208)*(표3[예약자]&lt;&gt;""), 0), 7))-LEN(SUBSTITUTE(INDEX(표3[], MATCH(1, (표3[도서코드]=AR208)*(표3[예약자]&lt;&gt;""), 0), 7), "user", "")))/LEN("user"), 0)</f>
        <v>0</v>
      </c>
    </row>
    <row r="209" spans="30:53" x14ac:dyDescent="0.3">
      <c r="AD209" t="s">
        <v>1315</v>
      </c>
      <c r="AE209" s="23"/>
      <c r="AR209" t="s">
        <v>1352</v>
      </c>
      <c r="AS209" t="s">
        <v>187</v>
      </c>
      <c r="AT209" t="s">
        <v>188</v>
      </c>
      <c r="AU209" t="s">
        <v>189</v>
      </c>
      <c r="AV209" s="4">
        <v>43594</v>
      </c>
      <c r="AW209" t="s">
        <v>190</v>
      </c>
      <c r="AX209" t="s">
        <v>1781</v>
      </c>
      <c r="AY209" s="23" t="str">
        <f t="array" ref="AY209">IF(SUM(($AH:$AH=AR209)*1)&gt;0, VLOOKUP(AR209, $AH$1:$AO$1000, 4, 0), "")</f>
        <v/>
      </c>
      <c r="AZ209" s="21" t="b">
        <f t="array" ref="AZ209">IF(SUM(($AH:$AH=AR209)*1)&gt;0, FALSE, TRUE)</f>
        <v>1</v>
      </c>
      <c r="BA209" s="34">
        <f t="array" ref="BA209">IFERROR((LEN(INDEX(표3[], MATCH(1, (표3[도서코드]=AR209)*(표3[예약자]&lt;&gt;""), 0), 7))-LEN(SUBSTITUTE(INDEX(표3[], MATCH(1, (표3[도서코드]=AR209)*(표3[예약자]&lt;&gt;""), 0), 7), "user", "")))/LEN("user"), 0)</f>
        <v>0</v>
      </c>
    </row>
    <row r="210" spans="30:53" x14ac:dyDescent="0.3">
      <c r="AD210" t="s">
        <v>1474</v>
      </c>
      <c r="AE210" s="23"/>
      <c r="AR210" t="s">
        <v>1351</v>
      </c>
      <c r="AS210" t="s">
        <v>183</v>
      </c>
      <c r="AT210" t="s">
        <v>184</v>
      </c>
      <c r="AU210" t="s">
        <v>185</v>
      </c>
      <c r="AV210" s="4">
        <v>43593</v>
      </c>
      <c r="AW210" t="s">
        <v>186</v>
      </c>
      <c r="AX210" t="s">
        <v>1780</v>
      </c>
      <c r="AY210" s="23" t="str">
        <f t="array" ref="AY210">IF(SUM(($AH:$AH=AR210)*1)&gt;0, VLOOKUP(AR210, $AH$1:$AO$1000, 4, 0), "")</f>
        <v/>
      </c>
      <c r="AZ210" s="21" t="b">
        <f t="array" ref="AZ210">IF(SUM(($AH:$AH=AR210)*1)&gt;0, FALSE, TRUE)</f>
        <v>1</v>
      </c>
      <c r="BA210" s="34">
        <f t="array" ref="BA210">IFERROR((LEN(INDEX(표3[], MATCH(1, (표3[도서코드]=AR210)*(표3[예약자]&lt;&gt;""), 0), 7))-LEN(SUBSTITUTE(INDEX(표3[], MATCH(1, (표3[도서코드]=AR210)*(표3[예약자]&lt;&gt;""), 0), 7), "user", "")))/LEN("user"), 0)</f>
        <v>0</v>
      </c>
    </row>
    <row r="211" spans="30:53" x14ac:dyDescent="0.3">
      <c r="AD211" t="s">
        <v>1502</v>
      </c>
      <c r="AE211" s="23"/>
      <c r="AR211" t="s">
        <v>1350</v>
      </c>
      <c r="AS211" t="s">
        <v>179</v>
      </c>
      <c r="AT211" t="s">
        <v>180</v>
      </c>
      <c r="AU211" t="s">
        <v>181</v>
      </c>
      <c r="AV211" s="4">
        <v>43592</v>
      </c>
      <c r="AW211" t="s">
        <v>182</v>
      </c>
      <c r="AX211" t="s">
        <v>1779</v>
      </c>
      <c r="AY211" s="23" t="str">
        <f t="array" ref="AY211">IF(SUM(($AH:$AH=AR211)*1)&gt;0, VLOOKUP(AR211, $AH$1:$AO$1000, 4, 0), "")</f>
        <v/>
      </c>
      <c r="AZ211" s="21" t="b">
        <f t="array" ref="AZ211">IF(SUM(($AH:$AH=AR211)*1)&gt;0, FALSE, TRUE)</f>
        <v>1</v>
      </c>
      <c r="BA211" s="34">
        <f t="array" ref="BA211">IFERROR((LEN(INDEX(표3[], MATCH(1, (표3[도서코드]=AR211)*(표3[예약자]&lt;&gt;""), 0), 7))-LEN(SUBSTITUTE(INDEX(표3[], MATCH(1, (표3[도서코드]=AR211)*(표3[예약자]&lt;&gt;""), 0), 7), "user", "")))/LEN("user"), 0)</f>
        <v>0</v>
      </c>
    </row>
    <row r="212" spans="30:53" x14ac:dyDescent="0.3">
      <c r="AD212" t="s">
        <v>1509</v>
      </c>
      <c r="AE212" s="23"/>
      <c r="AR212" t="s">
        <v>1343</v>
      </c>
      <c r="AS212" t="s">
        <v>175</v>
      </c>
      <c r="AT212" t="s">
        <v>176</v>
      </c>
      <c r="AU212" t="s">
        <v>177</v>
      </c>
      <c r="AV212" s="4">
        <v>43591</v>
      </c>
      <c r="AW212" t="s">
        <v>178</v>
      </c>
      <c r="AX212" t="s">
        <v>1778</v>
      </c>
      <c r="AY212" s="23" t="str">
        <f t="array" ref="AY212">IF(SUM(($AH:$AH=AR212)*1)&gt;0, VLOOKUP(AR212, $AH$1:$AO$1000, 4, 0), "")</f>
        <v/>
      </c>
      <c r="AZ212" s="21" t="b">
        <f t="array" ref="AZ212">IF(SUM(($AH:$AH=AR212)*1)&gt;0, FALSE, TRUE)</f>
        <v>1</v>
      </c>
      <c r="BA212" s="34">
        <f t="array" ref="BA212">IFERROR((LEN(INDEX(표3[], MATCH(1, (표3[도서코드]=AR212)*(표3[예약자]&lt;&gt;""), 0), 7))-LEN(SUBSTITUTE(INDEX(표3[], MATCH(1, (표3[도서코드]=AR212)*(표3[예약자]&lt;&gt;""), 0), 7), "user", "")))/LEN("user"), 0)</f>
        <v>0</v>
      </c>
    </row>
    <row r="213" spans="30:53" x14ac:dyDescent="0.3">
      <c r="AD213" t="s">
        <v>1475</v>
      </c>
      <c r="AE213" s="23"/>
      <c r="AR213" t="s">
        <v>1342</v>
      </c>
      <c r="AS213" t="s">
        <v>171</v>
      </c>
      <c r="AT213" t="s">
        <v>172</v>
      </c>
      <c r="AU213" t="s">
        <v>173</v>
      </c>
      <c r="AV213" s="4">
        <v>43590</v>
      </c>
      <c r="AW213" t="s">
        <v>174</v>
      </c>
      <c r="AX213" t="s">
        <v>1777</v>
      </c>
      <c r="AY213" s="23" t="str">
        <f t="array" ref="AY213">IF(SUM(($AH:$AH=AR213)*1)&gt;0, VLOOKUP(AR213, $AH$1:$AO$1000, 4, 0), "")</f>
        <v/>
      </c>
      <c r="AZ213" s="21" t="b">
        <f t="array" ref="AZ213">IF(SUM(($AH:$AH=AR213)*1)&gt;0, FALSE, TRUE)</f>
        <v>1</v>
      </c>
      <c r="BA213" s="34">
        <f t="array" ref="BA213">IFERROR((LEN(INDEX(표3[], MATCH(1, (표3[도서코드]=AR213)*(표3[예약자]&lt;&gt;""), 0), 7))-LEN(SUBSTITUTE(INDEX(표3[], MATCH(1, (표3[도서코드]=AR213)*(표3[예약자]&lt;&gt;""), 0), 7), "user", "")))/LEN("user"), 0)</f>
        <v>0</v>
      </c>
    </row>
    <row r="214" spans="30:53" x14ac:dyDescent="0.3">
      <c r="AD214" t="s">
        <v>1476</v>
      </c>
      <c r="AE214" s="23"/>
      <c r="AR214" t="s">
        <v>1557</v>
      </c>
      <c r="AS214" t="s">
        <v>159</v>
      </c>
      <c r="AT214" t="s">
        <v>160</v>
      </c>
      <c r="AU214" t="s">
        <v>161</v>
      </c>
      <c r="AV214" s="4">
        <v>43589</v>
      </c>
      <c r="AW214" t="s">
        <v>162</v>
      </c>
      <c r="AX214" t="s">
        <v>1774</v>
      </c>
      <c r="AY214" s="23" t="str">
        <f t="array" ref="AY214">IF(SUM(($AH:$AH=AR214)*1)&gt;0, VLOOKUP(AR214, $AH$1:$AO$1000, 4, 0), "")</f>
        <v/>
      </c>
      <c r="AZ214" s="21" t="b">
        <f t="array" ref="AZ214">IF(SUM(($AH:$AH=AR214)*1)&gt;0, FALSE, TRUE)</f>
        <v>1</v>
      </c>
      <c r="BA214" s="34">
        <f t="array" ref="BA214">IFERROR((LEN(INDEX(표3[], MATCH(1, (표3[도서코드]=AR214)*(표3[예약자]&lt;&gt;""), 0), 7))-LEN(SUBSTITUTE(INDEX(표3[], MATCH(1, (표3[도서코드]=AR214)*(표3[예약자]&lt;&gt;""), 0), 7), "user", "")))/LEN("user"), 0)</f>
        <v>0</v>
      </c>
    </row>
    <row r="215" spans="30:53" x14ac:dyDescent="0.3">
      <c r="AD215" t="s">
        <v>1458</v>
      </c>
      <c r="AE215" s="23"/>
      <c r="AR215" t="s">
        <v>1556</v>
      </c>
      <c r="AS215" t="s">
        <v>155</v>
      </c>
      <c r="AT215" t="s">
        <v>156</v>
      </c>
      <c r="AU215" t="s">
        <v>157</v>
      </c>
      <c r="AV215" s="4">
        <v>43588</v>
      </c>
      <c r="AW215" t="s">
        <v>158</v>
      </c>
      <c r="AX215" t="s">
        <v>1773</v>
      </c>
      <c r="AY215" s="23" t="str">
        <f t="array" ref="AY215">IF(SUM(($AH:$AH=AR215)*1)&gt;0, VLOOKUP(AR215, $AH$1:$AO$1000, 4, 0), "")</f>
        <v/>
      </c>
      <c r="AZ215" s="21" t="b">
        <f t="array" ref="AZ215">IF(SUM(($AH:$AH=AR215)*1)&gt;0, FALSE, TRUE)</f>
        <v>1</v>
      </c>
      <c r="BA215" s="34">
        <f t="array" ref="BA215">IFERROR((LEN(INDEX(표3[], MATCH(1, (표3[도서코드]=AR215)*(표3[예약자]&lt;&gt;""), 0), 7))-LEN(SUBSTITUTE(INDEX(표3[], MATCH(1, (표3[도서코드]=AR215)*(표3[예약자]&lt;&gt;""), 0), 7), "user", "")))/LEN("user"), 0)</f>
        <v>0</v>
      </c>
    </row>
    <row r="216" spans="30:53" x14ac:dyDescent="0.3">
      <c r="AD216" t="s">
        <v>1459</v>
      </c>
      <c r="AE216" s="23"/>
      <c r="AQ216" s="21" t="s">
        <v>2062</v>
      </c>
      <c r="AR216" t="s">
        <v>1711</v>
      </c>
      <c r="AS216" t="s">
        <v>1249</v>
      </c>
      <c r="AT216" t="s">
        <v>689</v>
      </c>
      <c r="AU216" t="s">
        <v>1250</v>
      </c>
      <c r="AV216" s="4">
        <v>43548</v>
      </c>
      <c r="AW216" t="s">
        <v>1251</v>
      </c>
      <c r="AX216" t="s">
        <v>2056</v>
      </c>
      <c r="AY216" s="23" t="str">
        <f t="array" ref="AY216">IF(SUM(($AH:$AH=AR216)*1)&gt;0, VLOOKUP(AR216, $AH$1:$AO$1000, 4, 0), "")</f>
        <v/>
      </c>
      <c r="AZ216" s="21" t="b">
        <f t="array" ref="AZ216">IF(SUM(($AH:$AH=AR216)*1)&gt;0, FALSE, TRUE)</f>
        <v>1</v>
      </c>
      <c r="BA216" s="34">
        <f t="array" ref="BA216">IFERROR((LEN(INDEX(표3[], MATCH(1, (표3[도서코드]=AR216)*(표3[예약자]&lt;&gt;""), 0), 7))-LEN(SUBSTITUTE(INDEX(표3[], MATCH(1, (표3[도서코드]=AR216)*(표3[예약자]&lt;&gt;""), 0), 7), "user", "")))/LEN("user"), 0)</f>
        <v>0</v>
      </c>
    </row>
    <row r="217" spans="30:53" x14ac:dyDescent="0.3">
      <c r="AD217" t="s">
        <v>1526</v>
      </c>
      <c r="AE217" s="23"/>
      <c r="AR217" t="s">
        <v>1712</v>
      </c>
      <c r="AS217" t="s">
        <v>1252</v>
      </c>
      <c r="AT217" t="s">
        <v>689</v>
      </c>
      <c r="AU217" t="s">
        <v>1250</v>
      </c>
      <c r="AV217" s="4">
        <v>43548</v>
      </c>
      <c r="AW217" t="s">
        <v>1253</v>
      </c>
      <c r="AX217" t="s">
        <v>2056</v>
      </c>
      <c r="AY217" s="23" t="str">
        <f t="array" ref="AY217">IF(SUM(($AH:$AH=AR217)*1)&gt;0, VLOOKUP(AR217, $AH$1:$AO$1000, 4, 0), "")</f>
        <v/>
      </c>
      <c r="AZ217" s="21" t="b">
        <f t="array" ref="AZ217">IF(SUM(($AH:$AH=AR217)*1)&gt;0, FALSE, TRUE)</f>
        <v>1</v>
      </c>
      <c r="BA217" s="34">
        <f t="array" ref="BA217">IFERROR((LEN(INDEX(표3[], MATCH(1, (표3[도서코드]=AR217)*(표3[예약자]&lt;&gt;""), 0), 7))-LEN(SUBSTITUTE(INDEX(표3[], MATCH(1, (표3[도서코드]=AR217)*(표3[예약자]&lt;&gt;""), 0), 7), "user", "")))/LEN("user"), 0)</f>
        <v>0</v>
      </c>
    </row>
    <row r="218" spans="30:53" x14ac:dyDescent="0.3">
      <c r="AD218" t="s">
        <v>1527</v>
      </c>
      <c r="AE218" s="23"/>
      <c r="AR218" t="s">
        <v>1713</v>
      </c>
      <c r="AS218" t="s">
        <v>1254</v>
      </c>
      <c r="AT218" t="s">
        <v>689</v>
      </c>
      <c r="AU218" t="s">
        <v>1250</v>
      </c>
      <c r="AV218" s="4">
        <v>43548</v>
      </c>
      <c r="AW218" t="s">
        <v>1255</v>
      </c>
      <c r="AX218" t="s">
        <v>2056</v>
      </c>
      <c r="AY218" s="23" t="str">
        <f t="array" ref="AY218">IF(SUM(($AH:$AH=AR218)*1)&gt;0, VLOOKUP(AR218, $AH$1:$AO$1000, 4, 0), "")</f>
        <v/>
      </c>
      <c r="AZ218" s="21" t="b">
        <f t="array" ref="AZ218">IF(SUM(($AH:$AH=AR218)*1)&gt;0, FALSE, TRUE)</f>
        <v>1</v>
      </c>
      <c r="BA218" s="34">
        <f t="array" ref="BA218">IFERROR((LEN(INDEX(표3[], MATCH(1, (표3[도서코드]=AR218)*(표3[예약자]&lt;&gt;""), 0), 7))-LEN(SUBSTITUTE(INDEX(표3[], MATCH(1, (표3[도서코드]=AR218)*(표3[예약자]&lt;&gt;""), 0), 7), "user", "")))/LEN("user"), 0)</f>
        <v>0</v>
      </c>
    </row>
    <row r="219" spans="30:53" x14ac:dyDescent="0.3">
      <c r="AD219" t="s">
        <v>1304</v>
      </c>
      <c r="AE219" s="23"/>
      <c r="AR219" t="s">
        <v>1333</v>
      </c>
      <c r="AS219" t="s">
        <v>1197</v>
      </c>
      <c r="AT219" t="s">
        <v>229</v>
      </c>
      <c r="AU219" t="s">
        <v>230</v>
      </c>
      <c r="AV219" s="4">
        <v>43547</v>
      </c>
      <c r="AW219" t="s">
        <v>1198</v>
      </c>
      <c r="AX219" t="s">
        <v>2038</v>
      </c>
      <c r="AY219" s="23" t="str">
        <f t="array" ref="AY219">IF(SUM(($AH:$AH=AR219)*1)&gt;0, VLOOKUP(AR219, $AH$1:$AO$1000, 4, 0), "")</f>
        <v/>
      </c>
      <c r="AZ219" s="21" t="b">
        <f t="array" ref="AZ219">IF(SUM(($AH:$AH=AR219)*1)&gt;0, FALSE, TRUE)</f>
        <v>1</v>
      </c>
      <c r="BA219" s="34">
        <f t="array" ref="BA219">IFERROR((LEN(INDEX(표3[], MATCH(1, (표3[도서코드]=AR219)*(표3[예약자]&lt;&gt;""), 0), 7))-LEN(SUBSTITUTE(INDEX(표3[], MATCH(1, (표3[도서코드]=AR219)*(표3[예약자]&lt;&gt;""), 0), 7), "user", "")))/LEN("user"), 0)</f>
        <v>0</v>
      </c>
    </row>
    <row r="220" spans="30:53" x14ac:dyDescent="0.3">
      <c r="AD220" t="s">
        <v>1519</v>
      </c>
      <c r="AE220" s="23"/>
      <c r="AR220" t="s">
        <v>1332</v>
      </c>
      <c r="AS220" t="s">
        <v>1195</v>
      </c>
      <c r="AT220" t="s">
        <v>229</v>
      </c>
      <c r="AU220" t="s">
        <v>230</v>
      </c>
      <c r="AV220" s="4">
        <v>43546</v>
      </c>
      <c r="AW220" t="s">
        <v>1196</v>
      </c>
      <c r="AX220" t="s">
        <v>2038</v>
      </c>
      <c r="AY220" s="23" t="str">
        <f t="array" ref="AY220">IF(SUM(($AH:$AH=AR220)*1)&gt;0, VLOOKUP(AR220, $AH$1:$AO$1000, 4, 0), "")</f>
        <v/>
      </c>
      <c r="AZ220" s="21" t="b">
        <f t="array" ref="AZ220">IF(SUM(($AH:$AH=AR220)*1)&gt;0, FALSE, TRUE)</f>
        <v>1</v>
      </c>
      <c r="BA220" s="34">
        <f t="array" ref="BA220">IFERROR((LEN(INDEX(표3[], MATCH(1, (표3[도서코드]=AR220)*(표3[예약자]&lt;&gt;""), 0), 7))-LEN(SUBSTITUTE(INDEX(표3[], MATCH(1, (표3[도서코드]=AR220)*(표3[예약자]&lt;&gt;""), 0), 7), "user", "")))/LEN("user"), 0)</f>
        <v>0</v>
      </c>
    </row>
    <row r="221" spans="30:53" x14ac:dyDescent="0.3">
      <c r="AD221" t="s">
        <v>1319</v>
      </c>
      <c r="AE221" s="23"/>
      <c r="AR221" t="s">
        <v>1331</v>
      </c>
      <c r="AS221" t="s">
        <v>1146</v>
      </c>
      <c r="AT221" t="s">
        <v>689</v>
      </c>
      <c r="AU221" t="s">
        <v>690</v>
      </c>
      <c r="AV221" s="4">
        <v>43545</v>
      </c>
      <c r="AW221" t="s">
        <v>1147</v>
      </c>
      <c r="AX221" t="s">
        <v>2021</v>
      </c>
      <c r="AY221" s="23" t="str">
        <f t="array" ref="AY221">IF(SUM(($AH:$AH=AR221)*1)&gt;0, VLOOKUP(AR221, $AH$1:$AO$1000, 4, 0), "")</f>
        <v/>
      </c>
      <c r="AZ221" s="21" t="b">
        <f t="array" ref="AZ221">IF(SUM(($AH:$AH=AR221)*1)&gt;0, FALSE, TRUE)</f>
        <v>1</v>
      </c>
      <c r="BA221" s="34">
        <f t="array" ref="BA221">IFERROR((LEN(INDEX(표3[], MATCH(1, (표3[도서코드]=AR221)*(표3[예약자]&lt;&gt;""), 0), 7))-LEN(SUBSTITUTE(INDEX(표3[], MATCH(1, (표3[도서코드]=AR221)*(표3[예약자]&lt;&gt;""), 0), 7), "user", "")))/LEN("user"), 0)</f>
        <v>0</v>
      </c>
    </row>
    <row r="222" spans="30:53" x14ac:dyDescent="0.3">
      <c r="AD222" t="s">
        <v>1320</v>
      </c>
      <c r="AE222" s="23"/>
      <c r="AR222" t="s">
        <v>1697</v>
      </c>
      <c r="AS222" t="s">
        <v>1144</v>
      </c>
      <c r="AT222" t="s">
        <v>689</v>
      </c>
      <c r="AU222" t="s">
        <v>690</v>
      </c>
      <c r="AV222" s="4">
        <v>43544</v>
      </c>
      <c r="AW222" t="s">
        <v>1145</v>
      </c>
      <c r="AX222" t="s">
        <v>2021</v>
      </c>
      <c r="AY222" s="23" t="str">
        <f t="array" ref="AY222">IF(SUM(($AH:$AH=AR222)*1)&gt;0, VLOOKUP(AR222, $AH$1:$AO$1000, 4, 0), "")</f>
        <v/>
      </c>
      <c r="AZ222" s="21" t="b">
        <f t="array" ref="AZ222">IF(SUM(($AH:$AH=AR222)*1)&gt;0, FALSE, TRUE)</f>
        <v>1</v>
      </c>
      <c r="BA222" s="34">
        <f t="array" ref="BA222">IFERROR((LEN(INDEX(표3[], MATCH(1, (표3[도서코드]=AR222)*(표3[예약자]&lt;&gt;""), 0), 7))-LEN(SUBSTITUTE(INDEX(표3[], MATCH(1, (표3[도서코드]=AR222)*(표3[예약자]&lt;&gt;""), 0), 7), "user", "")))/LEN("user"), 0)</f>
        <v>0</v>
      </c>
    </row>
    <row r="223" spans="30:53" x14ac:dyDescent="0.3">
      <c r="AD223" t="s">
        <v>1325</v>
      </c>
      <c r="AE223" s="23"/>
      <c r="AR223" t="s">
        <v>1691</v>
      </c>
      <c r="AS223" t="s">
        <v>1126</v>
      </c>
      <c r="AT223" t="s">
        <v>1121</v>
      </c>
      <c r="AU223" t="s">
        <v>1122</v>
      </c>
      <c r="AV223" s="4">
        <v>43543</v>
      </c>
      <c r="AW223" t="s">
        <v>1127</v>
      </c>
      <c r="AX223" t="s">
        <v>2014</v>
      </c>
      <c r="AY223" s="23" t="str">
        <f t="array" ref="AY223">IF(SUM(($AH:$AH=AR223)*1)&gt;0, VLOOKUP(AR223, $AH$1:$AO$1000, 4, 0), "")</f>
        <v/>
      </c>
      <c r="AZ223" s="21" t="b">
        <f t="array" ref="AZ223">IF(SUM(($AH:$AH=AR223)*1)&gt;0, FALSE, TRUE)</f>
        <v>1</v>
      </c>
      <c r="BA223" s="34">
        <f t="array" ref="BA223">IFERROR((LEN(INDEX(표3[], MATCH(1, (표3[도서코드]=AR223)*(표3[예약자]&lt;&gt;""), 0), 7))-LEN(SUBSTITUTE(INDEX(표3[], MATCH(1, (표3[도서코드]=AR223)*(표3[예약자]&lt;&gt;""), 0), 7), "user", "")))/LEN("user"), 0)</f>
        <v>0</v>
      </c>
    </row>
    <row r="224" spans="30:53" x14ac:dyDescent="0.3">
      <c r="AD224" t="s">
        <v>1326</v>
      </c>
      <c r="AE224" s="23"/>
      <c r="AR224" t="s">
        <v>1690</v>
      </c>
      <c r="AS224" t="s">
        <v>1124</v>
      </c>
      <c r="AT224" t="s">
        <v>1121</v>
      </c>
      <c r="AU224" t="s">
        <v>1122</v>
      </c>
      <c r="AV224" s="4">
        <v>43542</v>
      </c>
      <c r="AW224" t="s">
        <v>1125</v>
      </c>
      <c r="AX224" t="s">
        <v>2014</v>
      </c>
      <c r="AY224" s="23" t="str">
        <f t="array" ref="AY224">IF(SUM(($AH:$AH=AR224)*1)&gt;0, VLOOKUP(AR224, $AH$1:$AO$1000, 4, 0), "")</f>
        <v/>
      </c>
      <c r="AZ224" s="21" t="b">
        <f t="array" ref="AZ224">IF(SUM(($AH:$AH=AR224)*1)&gt;0, FALSE, TRUE)</f>
        <v>1</v>
      </c>
      <c r="BA224" s="34">
        <f t="array" ref="BA224">IFERROR((LEN(INDEX(표3[], MATCH(1, (표3[도서코드]=AR224)*(표3[예약자]&lt;&gt;""), 0), 7))-LEN(SUBSTITUTE(INDEX(표3[], MATCH(1, (표3[도서코드]=AR224)*(표3[예약자]&lt;&gt;""), 0), 7), "user", "")))/LEN("user"), 0)</f>
        <v>0</v>
      </c>
    </row>
    <row r="225" spans="30:53" x14ac:dyDescent="0.3">
      <c r="AD225" t="s">
        <v>1327</v>
      </c>
      <c r="AE225" s="23"/>
      <c r="AR225" t="s">
        <v>1689</v>
      </c>
      <c r="AS225" t="s">
        <v>1120</v>
      </c>
      <c r="AT225" t="s">
        <v>1121</v>
      </c>
      <c r="AU225" t="s">
        <v>1122</v>
      </c>
      <c r="AV225" s="4">
        <v>43541</v>
      </c>
      <c r="AW225" t="s">
        <v>1123</v>
      </c>
      <c r="AX225" t="s">
        <v>2014</v>
      </c>
      <c r="AY225" s="23" t="str">
        <f t="array" ref="AY225">IF(SUM(($AH:$AH=AR225)*1)&gt;0, VLOOKUP(AR225, $AH$1:$AO$1000, 4, 0), "")</f>
        <v/>
      </c>
      <c r="AZ225" s="21" t="b">
        <f t="array" ref="AZ225">IF(SUM(($AH:$AH=AR225)*1)&gt;0, FALSE, TRUE)</f>
        <v>1</v>
      </c>
      <c r="BA225" s="34">
        <f t="array" ref="BA225">IFERROR((LEN(INDEX(표3[], MATCH(1, (표3[도서코드]=AR225)*(표3[예약자]&lt;&gt;""), 0), 7))-LEN(SUBSTITUTE(INDEX(표3[], MATCH(1, (표3[도서코드]=AR225)*(표3[예약자]&lt;&gt;""), 0), 7), "user", "")))/LEN("user"), 0)</f>
        <v>0</v>
      </c>
    </row>
    <row r="226" spans="30:53" x14ac:dyDescent="0.3">
      <c r="AD226" t="s">
        <v>1510</v>
      </c>
      <c r="AE226" s="23"/>
      <c r="AR226" t="s">
        <v>1687</v>
      </c>
      <c r="AS226" t="s">
        <v>1091</v>
      </c>
      <c r="AT226" t="s">
        <v>229</v>
      </c>
      <c r="AU226" t="s">
        <v>230</v>
      </c>
      <c r="AV226" s="4">
        <v>43540</v>
      </c>
      <c r="AW226" t="s">
        <v>1092</v>
      </c>
      <c r="AX226" t="s">
        <v>1992</v>
      </c>
      <c r="AY226" s="23" t="str">
        <f t="array" ref="AY226">IF(SUM(($AH:$AH=AR226)*1)&gt;0, VLOOKUP(AR226, $AH$1:$AO$1000, 4, 0), "")</f>
        <v/>
      </c>
      <c r="AZ226" s="21" t="b">
        <f t="array" ref="AZ226">IF(SUM(($AH:$AH=AR226)*1)&gt;0, FALSE, TRUE)</f>
        <v>1</v>
      </c>
      <c r="BA226" s="34">
        <f t="array" ref="BA226">IFERROR((LEN(INDEX(표3[], MATCH(1, (표3[도서코드]=AR226)*(표3[예약자]&lt;&gt;""), 0), 7))-LEN(SUBSTITUTE(INDEX(표3[], MATCH(1, (표3[도서코드]=AR226)*(표3[예약자]&lt;&gt;""), 0), 7), "user", "")))/LEN("user"), 0)</f>
        <v>0</v>
      </c>
    </row>
    <row r="227" spans="30:53" x14ac:dyDescent="0.3">
      <c r="AD227" t="s">
        <v>1636</v>
      </c>
      <c r="AE227" s="23"/>
      <c r="AR227" t="s">
        <v>1686</v>
      </c>
      <c r="AS227" t="s">
        <v>1089</v>
      </c>
      <c r="AT227" t="s">
        <v>229</v>
      </c>
      <c r="AU227" t="s">
        <v>230</v>
      </c>
      <c r="AV227" s="4">
        <v>43539</v>
      </c>
      <c r="AW227" t="s">
        <v>1090</v>
      </c>
      <c r="AX227" t="s">
        <v>1992</v>
      </c>
      <c r="AY227" s="23" t="str">
        <f t="array" ref="AY227">IF(SUM(($AH:$AH=AR227)*1)&gt;0, VLOOKUP(AR227, $AH$1:$AO$1000, 4, 0), "")</f>
        <v/>
      </c>
      <c r="AZ227" s="21" t="b">
        <f t="array" ref="AZ227">IF(SUM(($AH:$AH=AR227)*1)&gt;0, FALSE, TRUE)</f>
        <v>1</v>
      </c>
      <c r="BA227" s="34">
        <f t="array" ref="BA227">IFERROR((LEN(INDEX(표3[], MATCH(1, (표3[도서코드]=AR227)*(표3[예약자]&lt;&gt;""), 0), 7))-LEN(SUBSTITUTE(INDEX(표3[], MATCH(1, (표3[도서코드]=AR227)*(표3[예약자]&lt;&gt;""), 0), 7), "user", "")))/LEN("user"), 0)</f>
        <v>0</v>
      </c>
    </row>
    <row r="228" spans="30:53" x14ac:dyDescent="0.3">
      <c r="AD228" t="s">
        <v>1328</v>
      </c>
      <c r="AE228" s="23"/>
      <c r="AR228" t="s">
        <v>1683</v>
      </c>
      <c r="AS228" t="s">
        <v>1063</v>
      </c>
      <c r="AT228" t="s">
        <v>229</v>
      </c>
      <c r="AU228" t="s">
        <v>230</v>
      </c>
      <c r="AV228" s="4">
        <v>43538</v>
      </c>
      <c r="AW228" t="s">
        <v>1064</v>
      </c>
      <c r="AX228" t="s">
        <v>1992</v>
      </c>
      <c r="AY228" s="23" t="str">
        <f t="array" ref="AY228">IF(SUM(($AH:$AH=AR228)*1)&gt;0, VLOOKUP(AR228, $AH$1:$AO$1000, 4, 0), "")</f>
        <v/>
      </c>
      <c r="AZ228" s="21" t="b">
        <f t="array" ref="AZ228">IF(SUM(($AH:$AH=AR228)*1)&gt;0, FALSE, TRUE)</f>
        <v>1</v>
      </c>
      <c r="BA228" s="34">
        <f t="array" ref="BA228">IFERROR((LEN(INDEX(표3[], MATCH(1, (표3[도서코드]=AR228)*(표3[예약자]&lt;&gt;""), 0), 7))-LEN(SUBSTITUTE(INDEX(표3[], MATCH(1, (표3[도서코드]=AR228)*(표3[예약자]&lt;&gt;""), 0), 7), "user", "")))/LEN("user"), 0)</f>
        <v>0</v>
      </c>
    </row>
    <row r="229" spans="30:53" x14ac:dyDescent="0.3">
      <c r="AD229" t="s">
        <v>1344</v>
      </c>
      <c r="AE229" s="23"/>
      <c r="AR229" t="s">
        <v>1300</v>
      </c>
      <c r="AS229" t="s">
        <v>1057</v>
      </c>
      <c r="AT229" t="s">
        <v>229</v>
      </c>
      <c r="AU229" t="s">
        <v>230</v>
      </c>
      <c r="AV229" s="4">
        <v>43537</v>
      </c>
      <c r="AW229" t="s">
        <v>1058</v>
      </c>
      <c r="AX229" t="s">
        <v>1992</v>
      </c>
      <c r="AY229" s="23" t="str">
        <f t="array" ref="AY229">IF(SUM(($AH:$AH=AR229)*1)&gt;0, VLOOKUP(AR229, $AH$1:$AO$1000, 4, 0), "")</f>
        <v/>
      </c>
      <c r="AZ229" s="21" t="b">
        <f t="array" ref="AZ229">IF(SUM(($AH:$AH=AR229)*1)&gt;0, FALSE, TRUE)</f>
        <v>1</v>
      </c>
      <c r="BA229" s="34">
        <f t="array" ref="BA229">IFERROR((LEN(INDEX(표3[], MATCH(1, (표3[도서코드]=AR229)*(표3[예약자]&lt;&gt;""), 0), 7))-LEN(SUBSTITUTE(INDEX(표3[], MATCH(1, (표3[도서코드]=AR229)*(표3[예약자]&lt;&gt;""), 0), 7), "user", "")))/LEN("user"), 0)</f>
        <v>0</v>
      </c>
    </row>
    <row r="230" spans="30:53" x14ac:dyDescent="0.3">
      <c r="AD230" t="s">
        <v>1445</v>
      </c>
      <c r="AE230" s="23"/>
      <c r="AR230" t="s">
        <v>1299</v>
      </c>
      <c r="AS230" t="s">
        <v>1059</v>
      </c>
      <c r="AT230" t="s">
        <v>229</v>
      </c>
      <c r="AU230" t="s">
        <v>230</v>
      </c>
      <c r="AV230" s="4">
        <v>43537</v>
      </c>
      <c r="AW230" t="s">
        <v>1060</v>
      </c>
      <c r="AX230" t="s">
        <v>1992</v>
      </c>
      <c r="AY230" s="23" t="str">
        <f t="array" ref="AY230">IF(SUM(($AH:$AH=AR230)*1)&gt;0, VLOOKUP(AR230, $AH$1:$AO$1000, 4, 0), "")</f>
        <v/>
      </c>
      <c r="AZ230" s="21" t="b">
        <f t="array" ref="AZ230">IF(SUM(($AH:$AH=AR230)*1)&gt;0, FALSE, TRUE)</f>
        <v>1</v>
      </c>
      <c r="BA230" s="34">
        <f t="array" ref="BA230">IFERROR((LEN(INDEX(표3[], MATCH(1, (표3[도서코드]=AR230)*(표3[예약자]&lt;&gt;""), 0), 7))-LEN(SUBSTITUTE(INDEX(표3[], MATCH(1, (표3[도서코드]=AR230)*(표3[예약자]&lt;&gt;""), 0), 7), "user", "")))/LEN("user"), 0)</f>
        <v>0</v>
      </c>
    </row>
    <row r="231" spans="30:53" x14ac:dyDescent="0.3">
      <c r="AD231" t="s">
        <v>1345</v>
      </c>
      <c r="AE231" s="23"/>
      <c r="AR231" t="s">
        <v>1295</v>
      </c>
      <c r="AS231" t="s">
        <v>1061</v>
      </c>
      <c r="AT231" t="s">
        <v>229</v>
      </c>
      <c r="AU231" t="s">
        <v>230</v>
      </c>
      <c r="AV231" s="4">
        <v>43537</v>
      </c>
      <c r="AW231" t="s">
        <v>1062</v>
      </c>
      <c r="AX231" t="s">
        <v>1992</v>
      </c>
      <c r="AY231" s="23" t="str">
        <f t="array" ref="AY231">IF(SUM(($AH:$AH=AR231)*1)&gt;0, VLOOKUP(AR231, $AH$1:$AO$1000, 4, 0), "")</f>
        <v/>
      </c>
      <c r="AZ231" s="21" t="b">
        <f t="array" ref="AZ231">IF(SUM(($AH:$AH=AR231)*1)&gt;0, FALSE, TRUE)</f>
        <v>1</v>
      </c>
      <c r="BA231" s="34">
        <f t="array" ref="BA231">IFERROR((LEN(INDEX(표3[], MATCH(1, (표3[도서코드]=AR231)*(표3[예약자]&lt;&gt;""), 0), 7))-LEN(SUBSTITUTE(INDEX(표3[], MATCH(1, (표3[도서코드]=AR231)*(표3[예약자]&lt;&gt;""), 0), 7), "user", "")))/LEN("user"), 0)</f>
        <v>0</v>
      </c>
    </row>
    <row r="232" spans="30:53" x14ac:dyDescent="0.3">
      <c r="AD232" t="s">
        <v>1346</v>
      </c>
      <c r="AE232" s="23"/>
      <c r="AR232" t="s">
        <v>1294</v>
      </c>
      <c r="AS232" t="s">
        <v>1055</v>
      </c>
      <c r="AT232" t="s">
        <v>229</v>
      </c>
      <c r="AU232" t="s">
        <v>230</v>
      </c>
      <c r="AV232" s="4">
        <v>43536</v>
      </c>
      <c r="AW232" t="s">
        <v>1056</v>
      </c>
      <c r="AX232" t="s">
        <v>1992</v>
      </c>
      <c r="AY232" s="23" t="str">
        <f t="array" ref="AY232">IF(SUM(($AH:$AH=AR232)*1)&gt;0, VLOOKUP(AR232, $AH$1:$AO$1000, 4, 0), "")</f>
        <v/>
      </c>
      <c r="AZ232" s="21" t="b">
        <f t="array" ref="AZ232">IF(SUM(($AH:$AH=AR232)*1)&gt;0, FALSE, TRUE)</f>
        <v>1</v>
      </c>
      <c r="BA232" s="34">
        <f t="array" ref="BA232">IFERROR((LEN(INDEX(표3[], MATCH(1, (표3[도서코드]=AR232)*(표3[예약자]&lt;&gt;""), 0), 7))-LEN(SUBSTITUTE(INDEX(표3[], MATCH(1, (표3[도서코드]=AR232)*(표3[예약자]&lt;&gt;""), 0), 7), "user", "")))/LEN("user"), 0)</f>
        <v>0</v>
      </c>
    </row>
    <row r="233" spans="30:53" x14ac:dyDescent="0.3">
      <c r="AD233" t="s">
        <v>1506</v>
      </c>
      <c r="AE233" s="23"/>
      <c r="AR233" t="s">
        <v>1292</v>
      </c>
      <c r="AS233" t="s">
        <v>1053</v>
      </c>
      <c r="AT233" t="s">
        <v>229</v>
      </c>
      <c r="AU233" t="s">
        <v>230</v>
      </c>
      <c r="AV233" s="4">
        <v>43535</v>
      </c>
      <c r="AW233" t="s">
        <v>1054</v>
      </c>
      <c r="AX233" t="s">
        <v>1992</v>
      </c>
      <c r="AY233" s="23" t="str">
        <f t="array" ref="AY233">IF(SUM(($AH:$AH=AR233)*1)&gt;0, VLOOKUP(AR233, $AH$1:$AO$1000, 4, 0), "")</f>
        <v/>
      </c>
      <c r="AZ233" s="21" t="b">
        <f t="array" ref="AZ233">IF(SUM(($AH:$AH=AR233)*1)&gt;0, FALSE, TRUE)</f>
        <v>1</v>
      </c>
      <c r="BA233" s="34">
        <f t="array" ref="BA233">IFERROR((LEN(INDEX(표3[], MATCH(1, (표3[도서코드]=AR233)*(표3[예약자]&lt;&gt;""), 0), 7))-LEN(SUBSTITUTE(INDEX(표3[], MATCH(1, (표3[도서코드]=AR233)*(표3[예약자]&lt;&gt;""), 0), 7), "user", "")))/LEN("user"), 0)</f>
        <v>0</v>
      </c>
    </row>
    <row r="234" spans="30:53" x14ac:dyDescent="0.3">
      <c r="AD234" t="s">
        <v>1347</v>
      </c>
      <c r="AE234" s="23"/>
      <c r="AR234" t="s">
        <v>1681</v>
      </c>
      <c r="AS234" t="s">
        <v>1034</v>
      </c>
      <c r="AT234" t="s">
        <v>229</v>
      </c>
      <c r="AU234" t="s">
        <v>230</v>
      </c>
      <c r="AV234" s="4">
        <v>43534</v>
      </c>
      <c r="AW234" t="s">
        <v>1035</v>
      </c>
      <c r="AX234" t="s">
        <v>1992</v>
      </c>
      <c r="AY234" s="23" t="str">
        <f t="array" ref="AY234">IF(SUM(($AH:$AH=AR234)*1)&gt;0, VLOOKUP(AR234, $AH$1:$AO$1000, 4, 0), "")</f>
        <v/>
      </c>
      <c r="AZ234" s="21" t="b">
        <f t="array" ref="AZ234">IF(SUM(($AH:$AH=AR234)*1)&gt;0, FALSE, TRUE)</f>
        <v>1</v>
      </c>
      <c r="BA234" s="34">
        <f t="array" ref="BA234">IFERROR((LEN(INDEX(표3[], MATCH(1, (표3[도서코드]=AR234)*(표3[예약자]&lt;&gt;""), 0), 7))-LEN(SUBSTITUTE(INDEX(표3[], MATCH(1, (표3[도서코드]=AR234)*(표3[예약자]&lt;&gt;""), 0), 7), "user", "")))/LEN("user"), 0)</f>
        <v>0</v>
      </c>
    </row>
    <row r="235" spans="30:53" x14ac:dyDescent="0.3">
      <c r="AD235" t="s">
        <v>1637</v>
      </c>
      <c r="AE235" s="23"/>
      <c r="AR235" t="s">
        <v>1680</v>
      </c>
      <c r="AS235" t="s">
        <v>1032</v>
      </c>
      <c r="AT235" t="s">
        <v>229</v>
      </c>
      <c r="AU235" t="s">
        <v>230</v>
      </c>
      <c r="AV235" s="4">
        <v>43533</v>
      </c>
      <c r="AW235" t="s">
        <v>1033</v>
      </c>
      <c r="AX235" t="s">
        <v>1992</v>
      </c>
      <c r="AY235" s="23" t="str">
        <f t="array" ref="AY235">IF(SUM(($AH:$AH=AR235)*1)&gt;0, VLOOKUP(AR235, $AH$1:$AO$1000, 4, 0), "")</f>
        <v/>
      </c>
      <c r="AZ235" s="21" t="b">
        <f t="array" ref="AZ235">IF(SUM(($AH:$AH=AR235)*1)&gt;0, FALSE, TRUE)</f>
        <v>1</v>
      </c>
      <c r="BA235" s="34">
        <f t="array" ref="BA235">IFERROR((LEN(INDEX(표3[], MATCH(1, (표3[도서코드]=AR235)*(표3[예약자]&lt;&gt;""), 0), 7))-LEN(SUBSTITUTE(INDEX(표3[], MATCH(1, (표3[도서코드]=AR235)*(표3[예약자]&lt;&gt;""), 0), 7), "user", "")))/LEN("user"), 0)</f>
        <v>0</v>
      </c>
    </row>
    <row r="236" spans="30:53" x14ac:dyDescent="0.3">
      <c r="AD236" t="s">
        <v>1358</v>
      </c>
      <c r="AE236" s="23"/>
      <c r="AR236" t="s">
        <v>1707</v>
      </c>
      <c r="AS236" t="s">
        <v>1208</v>
      </c>
      <c r="AT236" t="s">
        <v>1209</v>
      </c>
      <c r="AU236" t="s">
        <v>193</v>
      </c>
      <c r="AV236" s="4">
        <v>43532</v>
      </c>
      <c r="AW236" t="s">
        <v>1210</v>
      </c>
      <c r="AX236" t="s">
        <v>2042</v>
      </c>
      <c r="AY236" s="23" t="str">
        <f t="array" ref="AY236">IF(SUM(($AH:$AH=AR236)*1)&gt;0, VLOOKUP(AR236, $AH$1:$AO$1000, 4, 0), "")</f>
        <v/>
      </c>
      <c r="AZ236" s="21" t="b">
        <f t="array" ref="AZ236">IF(SUM(($AH:$AH=AR236)*1)&gt;0, FALSE, TRUE)</f>
        <v>1</v>
      </c>
      <c r="BA236" s="34">
        <f t="array" ref="BA236">IFERROR((LEN(INDEX(표3[], MATCH(1, (표3[도서코드]=AR236)*(표3[예약자]&lt;&gt;""), 0), 7))-LEN(SUBSTITUTE(INDEX(표3[], MATCH(1, (표3[도서코드]=AR236)*(표3[예약자]&lt;&gt;""), 0), 7), "user", "")))/LEN("user"), 0)</f>
        <v>0</v>
      </c>
    </row>
    <row r="237" spans="30:53" x14ac:dyDescent="0.3">
      <c r="AD237" t="s">
        <v>1359</v>
      </c>
      <c r="AE237" s="23"/>
      <c r="AR237" t="s">
        <v>1521</v>
      </c>
      <c r="AS237" t="s">
        <v>1211</v>
      </c>
      <c r="AT237" t="s">
        <v>1209</v>
      </c>
      <c r="AU237" t="s">
        <v>193</v>
      </c>
      <c r="AV237" s="4">
        <v>43531</v>
      </c>
      <c r="AW237" t="s">
        <v>1212</v>
      </c>
      <c r="AX237" t="s">
        <v>2042</v>
      </c>
      <c r="AY237" s="23">
        <f t="array" ref="AY237">IF(SUM(($AH:$AH=AR237)*1)&gt;0, VLOOKUP(AR237, $AH$1:$AO$1000, 4, 0), "")</f>
        <v>0</v>
      </c>
      <c r="AZ237" s="21" t="b">
        <f t="array" ref="AZ237">IF(SUM(($AH:$AH=AR237)*1)&gt;0, FALSE, TRUE)</f>
        <v>0</v>
      </c>
      <c r="BA237" s="34">
        <f t="array" ref="BA237">IFERROR((LEN(INDEX(표3[], MATCH(1, (표3[도서코드]=AR237)*(표3[예약자]&lt;&gt;""), 0), 7))-LEN(SUBSTITUTE(INDEX(표3[], MATCH(1, (표3[도서코드]=AR237)*(표3[예약자]&lt;&gt;""), 0), 7), "user", "")))/LEN("user"), 0)</f>
        <v>0</v>
      </c>
    </row>
    <row r="238" spans="30:53" x14ac:dyDescent="0.3">
      <c r="AD238" t="s">
        <v>1360</v>
      </c>
      <c r="AE238" s="23"/>
      <c r="AR238" t="s">
        <v>1511</v>
      </c>
      <c r="AS238" t="s">
        <v>1213</v>
      </c>
      <c r="AT238" t="s">
        <v>1209</v>
      </c>
      <c r="AU238" t="s">
        <v>193</v>
      </c>
      <c r="AV238" s="4">
        <v>43530</v>
      </c>
      <c r="AW238" t="s">
        <v>1214</v>
      </c>
      <c r="AX238" t="s">
        <v>2042</v>
      </c>
      <c r="AY238" s="23" t="str">
        <f t="array" ref="AY238">IF(SUM(($AH:$AH=AR238)*1)&gt;0, VLOOKUP(AR238, $AH$1:$AO$1000, 4, 0), "")</f>
        <v/>
      </c>
      <c r="AZ238" s="21" t="b">
        <f t="array" ref="AZ238">IF(SUM(($AH:$AH=AR238)*1)&gt;0, FALSE, TRUE)</f>
        <v>1</v>
      </c>
      <c r="BA238" s="34">
        <f t="array" ref="BA238">IFERROR((LEN(INDEX(표3[], MATCH(1, (표3[도서코드]=AR238)*(표3[예약자]&lt;&gt;""), 0), 7))-LEN(SUBSTITUTE(INDEX(표3[], MATCH(1, (표3[도서코드]=AR238)*(표3[예약자]&lt;&gt;""), 0), 7), "user", "")))/LEN("user"), 0)</f>
        <v>0</v>
      </c>
    </row>
    <row r="239" spans="30:53" x14ac:dyDescent="0.3">
      <c r="AD239" t="s">
        <v>1507</v>
      </c>
      <c r="AE239" s="23"/>
      <c r="AR239" t="s">
        <v>1510</v>
      </c>
      <c r="AS239" t="s">
        <v>773</v>
      </c>
      <c r="AT239" t="s">
        <v>689</v>
      </c>
      <c r="AU239" t="s">
        <v>690</v>
      </c>
      <c r="AV239" s="4">
        <v>43529</v>
      </c>
      <c r="AW239" t="s">
        <v>774</v>
      </c>
      <c r="AX239" t="s">
        <v>1916</v>
      </c>
      <c r="AY239" s="23" t="str">
        <f t="array" ref="AY239">IF(SUM(($AH:$AH=AR239)*1)&gt;0, VLOOKUP(AR239, $AH$1:$AO$1000, 4, 0), "")</f>
        <v/>
      </c>
      <c r="AZ239" s="21" t="b">
        <f t="array" ref="AZ239">IF(SUM(($AH:$AH=AR239)*1)&gt;0, FALSE, TRUE)</f>
        <v>1</v>
      </c>
      <c r="BA239" s="34">
        <f t="array" ref="BA239">IFERROR((LEN(INDEX(표3[], MATCH(1, (표3[도서코드]=AR239)*(표3[예약자]&lt;&gt;""), 0), 7))-LEN(SUBSTITUTE(INDEX(표3[], MATCH(1, (표3[도서코드]=AR239)*(표3[예약자]&lt;&gt;""), 0), 7), "user", "")))/LEN("user"), 0)</f>
        <v>0</v>
      </c>
    </row>
    <row r="240" spans="30:53" x14ac:dyDescent="0.3">
      <c r="AD240" t="s">
        <v>1361</v>
      </c>
      <c r="AE240" s="23"/>
      <c r="AR240" t="s">
        <v>1509</v>
      </c>
      <c r="AS240" t="s">
        <v>730</v>
      </c>
      <c r="AT240" t="s">
        <v>689</v>
      </c>
      <c r="AU240" t="s">
        <v>690</v>
      </c>
      <c r="AV240" s="4">
        <v>43528</v>
      </c>
      <c r="AW240" t="s">
        <v>731</v>
      </c>
      <c r="AX240" t="s">
        <v>1902</v>
      </c>
      <c r="AY240" s="23" t="str">
        <f t="array" ref="AY240">IF(SUM(($AH:$AH=AR240)*1)&gt;0, VLOOKUP(AR240, $AH$1:$AO$1000, 4, 0), "")</f>
        <v/>
      </c>
      <c r="AZ240" s="21" t="b">
        <f t="array" ref="AZ240">IF(SUM(($AH:$AH=AR240)*1)&gt;0, FALSE, TRUE)</f>
        <v>1</v>
      </c>
      <c r="BA240" s="34">
        <f t="array" ref="BA240">IFERROR((LEN(INDEX(표3[], MATCH(1, (표3[도서코드]=AR240)*(표3[예약자]&lt;&gt;""), 0), 7))-LEN(SUBSTITUTE(INDEX(표3[], MATCH(1, (표3[도서코드]=AR240)*(표3[예약자]&lt;&gt;""), 0), 7), "user", "")))/LEN("user"), 0)</f>
        <v>0</v>
      </c>
    </row>
    <row r="241" spans="30:53" x14ac:dyDescent="0.3">
      <c r="AD241" t="s">
        <v>1401</v>
      </c>
      <c r="AE241" s="23"/>
      <c r="AR241" t="s">
        <v>1502</v>
      </c>
      <c r="AS241" t="s">
        <v>728</v>
      </c>
      <c r="AT241" t="s">
        <v>689</v>
      </c>
      <c r="AU241" t="s">
        <v>690</v>
      </c>
      <c r="AV241" s="4">
        <v>43527</v>
      </c>
      <c r="AW241" t="s">
        <v>729</v>
      </c>
      <c r="AX241" t="s">
        <v>1902</v>
      </c>
      <c r="AY241" s="23" t="str">
        <f t="array" ref="AY241">IF(SUM(($AH:$AH=AR241)*1)&gt;0, VLOOKUP(AR241, $AH$1:$AO$1000, 4, 0), "")</f>
        <v/>
      </c>
      <c r="AZ241" s="21" t="b">
        <f t="array" ref="AZ241">IF(SUM(($AH:$AH=AR241)*1)&gt;0, FALSE, TRUE)</f>
        <v>1</v>
      </c>
      <c r="BA241" s="34">
        <f t="array" ref="BA241">IFERROR((LEN(INDEX(표3[], MATCH(1, (표3[도서코드]=AR241)*(표3[예약자]&lt;&gt;""), 0), 7))-LEN(SUBSTITUTE(INDEX(표3[], MATCH(1, (표3[도서코드]=AR241)*(표3[예약자]&lt;&gt;""), 0), 7), "user", "")))/LEN("user"), 0)</f>
        <v>0</v>
      </c>
    </row>
    <row r="242" spans="30:53" x14ac:dyDescent="0.3">
      <c r="AD242" t="s">
        <v>1402</v>
      </c>
      <c r="AE242" s="23"/>
      <c r="AR242" t="s">
        <v>1501</v>
      </c>
      <c r="AS242" t="s">
        <v>1070</v>
      </c>
      <c r="AT242" t="s">
        <v>1071</v>
      </c>
      <c r="AU242" t="s">
        <v>690</v>
      </c>
      <c r="AV242" s="4">
        <v>43526</v>
      </c>
      <c r="AW242" t="s">
        <v>1072</v>
      </c>
      <c r="AX242" t="s">
        <v>2001</v>
      </c>
      <c r="AY242" s="23" t="str">
        <f t="array" ref="AY242">IF(SUM(($AH:$AH=AR242)*1)&gt;0, VLOOKUP(AR242, $AH$1:$AO$1000, 4, 0), "")</f>
        <v/>
      </c>
      <c r="AZ242" s="21" t="b">
        <f t="array" ref="AZ242">IF(SUM(($AH:$AH=AR242)*1)&gt;0, FALSE, TRUE)</f>
        <v>1</v>
      </c>
      <c r="BA242" s="34">
        <f t="array" ref="BA242">IFERROR((LEN(INDEX(표3[], MATCH(1, (표3[도서코드]=AR242)*(표3[예약자]&lt;&gt;""), 0), 7))-LEN(SUBSTITUTE(INDEX(표3[], MATCH(1, (표3[도서코드]=AR242)*(표3[예약자]&lt;&gt;""), 0), 7), "user", "")))/LEN("user"), 0)</f>
        <v>0</v>
      </c>
    </row>
    <row r="243" spans="30:53" x14ac:dyDescent="0.3">
      <c r="AD243" t="s">
        <v>1638</v>
      </c>
      <c r="AE243" s="23"/>
      <c r="AR243" t="s">
        <v>1500</v>
      </c>
      <c r="AS243" t="s">
        <v>1073</v>
      </c>
      <c r="AT243" t="s">
        <v>1071</v>
      </c>
      <c r="AU243" t="s">
        <v>690</v>
      </c>
      <c r="AV243" s="4">
        <v>43525</v>
      </c>
      <c r="AW243" t="s">
        <v>1074</v>
      </c>
      <c r="AX243" t="s">
        <v>2001</v>
      </c>
      <c r="AY243" s="23" t="str">
        <f t="array" ref="AY243">IF(SUM(($AH:$AH=AR243)*1)&gt;0, VLOOKUP(AR243, $AH$1:$AO$1000, 4, 0), "")</f>
        <v/>
      </c>
      <c r="AZ243" s="21" t="b">
        <f t="array" ref="AZ243">IF(SUM(($AH:$AH=AR243)*1)&gt;0, FALSE, TRUE)</f>
        <v>1</v>
      </c>
      <c r="BA243" s="34">
        <f t="array" ref="BA243">IFERROR((LEN(INDEX(표3[], MATCH(1, (표3[도서코드]=AR243)*(표3[예약자]&lt;&gt;""), 0), 7))-LEN(SUBSTITUTE(INDEX(표3[], MATCH(1, (표3[도서코드]=AR243)*(표3[예약자]&lt;&gt;""), 0), 7), "user", "")))/LEN("user"), 0)</f>
        <v>0</v>
      </c>
    </row>
    <row r="244" spans="30:53" x14ac:dyDescent="0.3">
      <c r="AD244" t="s">
        <v>1403</v>
      </c>
      <c r="AE244" s="23"/>
      <c r="AR244" t="s">
        <v>1633</v>
      </c>
      <c r="AS244" t="s">
        <v>694</v>
      </c>
      <c r="AT244" t="s">
        <v>689</v>
      </c>
      <c r="AU244" t="s">
        <v>690</v>
      </c>
      <c r="AV244" s="4">
        <v>43524</v>
      </c>
      <c r="AW244" t="s">
        <v>695</v>
      </c>
      <c r="AX244" t="s">
        <v>1892</v>
      </c>
      <c r="AY244" s="23" t="str">
        <f t="array" ref="AY244">IF(SUM(($AH:$AH=AR244)*1)&gt;0, VLOOKUP(AR244, $AH$1:$AO$1000, 4, 0), "")</f>
        <v/>
      </c>
      <c r="AZ244" s="21" t="b">
        <f t="array" ref="AZ244">IF(SUM(($AH:$AH=AR244)*1)&gt;0, FALSE, TRUE)</f>
        <v>1</v>
      </c>
      <c r="BA244" s="34">
        <f t="array" ref="BA244">IFERROR((LEN(INDEX(표3[], MATCH(1, (표3[도서코드]=AR244)*(표3[예약자]&lt;&gt;""), 0), 7))-LEN(SUBSTITUTE(INDEX(표3[], MATCH(1, (표3[도서코드]=AR244)*(표3[예약자]&lt;&gt;""), 0), 7), "user", "")))/LEN("user"), 0)</f>
        <v>0</v>
      </c>
    </row>
    <row r="245" spans="30:53" x14ac:dyDescent="0.3">
      <c r="AD245" t="s">
        <v>1639</v>
      </c>
      <c r="AE245" s="23"/>
      <c r="AR245" t="s">
        <v>1486</v>
      </c>
      <c r="AS245" t="s">
        <v>692</v>
      </c>
      <c r="AT245" t="s">
        <v>689</v>
      </c>
      <c r="AU245" t="s">
        <v>690</v>
      </c>
      <c r="AV245" s="4">
        <v>43523</v>
      </c>
      <c r="AW245" t="s">
        <v>693</v>
      </c>
      <c r="AX245" t="s">
        <v>1892</v>
      </c>
      <c r="AY245" s="23" t="str">
        <f t="array" ref="AY245">IF(SUM(($AH:$AH=AR245)*1)&gt;0, VLOOKUP(AR245, $AH$1:$AO$1000, 4, 0), "")</f>
        <v/>
      </c>
      <c r="AZ245" s="21" t="b">
        <f t="array" ref="AZ245">IF(SUM(($AH:$AH=AR245)*1)&gt;0, FALSE, TRUE)</f>
        <v>1</v>
      </c>
      <c r="BA245" s="34">
        <f t="array" ref="BA245">IFERROR((LEN(INDEX(표3[], MATCH(1, (표3[도서코드]=AR245)*(표3[예약자]&lt;&gt;""), 0), 7))-LEN(SUBSTITUTE(INDEX(표3[], MATCH(1, (표3[도서코드]=AR245)*(표3[예약자]&lt;&gt;""), 0), 7), "user", "")))/LEN("user"), 0)</f>
        <v>0</v>
      </c>
    </row>
    <row r="246" spans="30:53" x14ac:dyDescent="0.3">
      <c r="AD246" t="s">
        <v>1640</v>
      </c>
      <c r="AE246" s="23"/>
      <c r="AR246" t="s">
        <v>1485</v>
      </c>
      <c r="AS246" t="s">
        <v>1010</v>
      </c>
      <c r="AT246" t="s">
        <v>1008</v>
      </c>
      <c r="AU246" t="s">
        <v>734</v>
      </c>
      <c r="AV246" s="4">
        <v>43522</v>
      </c>
      <c r="AW246" t="s">
        <v>1011</v>
      </c>
      <c r="AX246" t="s">
        <v>1985</v>
      </c>
      <c r="AY246" s="23" t="str">
        <f t="array" ref="AY246">IF(SUM(($AH:$AH=AR246)*1)&gt;0, VLOOKUP(AR246, $AH$1:$AO$1000, 4, 0), "")</f>
        <v/>
      </c>
      <c r="AZ246" s="21" t="b">
        <f t="array" ref="AZ246">IF(SUM(($AH:$AH=AR246)*1)&gt;0, FALSE, TRUE)</f>
        <v>1</v>
      </c>
      <c r="BA246" s="34">
        <f t="array" ref="BA246">IFERROR((LEN(INDEX(표3[], MATCH(1, (표3[도서코드]=AR246)*(표3[예약자]&lt;&gt;""), 0), 7))-LEN(SUBSTITUTE(INDEX(표3[], MATCH(1, (표3[도서코드]=AR246)*(표3[예약자]&lt;&gt;""), 0), 7), "user", "")))/LEN("user"), 0)</f>
        <v>0</v>
      </c>
    </row>
    <row r="247" spans="30:53" x14ac:dyDescent="0.3">
      <c r="AD247" t="s">
        <v>1641</v>
      </c>
      <c r="AE247" s="23"/>
      <c r="AR247" t="s">
        <v>1473</v>
      </c>
      <c r="AS247" t="s">
        <v>1007</v>
      </c>
      <c r="AT247" t="s">
        <v>1008</v>
      </c>
      <c r="AU247" t="s">
        <v>734</v>
      </c>
      <c r="AV247" s="4">
        <v>43521</v>
      </c>
      <c r="AW247" t="s">
        <v>1009</v>
      </c>
      <c r="AX247" t="s">
        <v>1985</v>
      </c>
      <c r="AY247" s="23" t="str">
        <f t="array" ref="AY247">IF(SUM(($AH:$AH=AR247)*1)&gt;0, VLOOKUP(AR247, $AH$1:$AO$1000, 4, 0), "")</f>
        <v/>
      </c>
      <c r="AZ247" s="21" t="b">
        <f t="array" ref="AZ247">IF(SUM(($AH:$AH=AR247)*1)&gt;0, FALSE, TRUE)</f>
        <v>1</v>
      </c>
      <c r="BA247" s="34">
        <f t="array" ref="BA247">IFERROR((LEN(INDEX(표3[], MATCH(1, (표3[도서코드]=AR247)*(표3[예약자]&lt;&gt;""), 0), 7))-LEN(SUBSTITUTE(INDEX(표3[], MATCH(1, (표3[도서코드]=AR247)*(표3[예약자]&lt;&gt;""), 0), 7), "user", "")))/LEN("user"), 0)</f>
        <v>0</v>
      </c>
    </row>
    <row r="248" spans="30:53" x14ac:dyDescent="0.3">
      <c r="AD248" t="s">
        <v>1404</v>
      </c>
      <c r="AE248" s="23"/>
      <c r="AR248" t="s">
        <v>1472</v>
      </c>
      <c r="AS248" t="s">
        <v>645</v>
      </c>
      <c r="AT248" t="s">
        <v>643</v>
      </c>
      <c r="AU248" t="s">
        <v>230</v>
      </c>
      <c r="AV248" s="4">
        <v>43520</v>
      </c>
      <c r="AW248" t="s">
        <v>646</v>
      </c>
      <c r="AX248" t="s">
        <v>1879</v>
      </c>
      <c r="AY248" s="23" t="str">
        <f t="array" ref="AY248">IF(SUM(($AH:$AH=AR248)*1)&gt;0, VLOOKUP(AR248, $AH$1:$AO$1000, 4, 0), "")</f>
        <v/>
      </c>
      <c r="AZ248" s="21" t="b">
        <f t="array" ref="AZ248">IF(SUM(($AH:$AH=AR248)*1)&gt;0, FALSE, TRUE)</f>
        <v>1</v>
      </c>
      <c r="BA248" s="34">
        <f t="array" ref="BA248">IFERROR((LEN(INDEX(표3[], MATCH(1, (표3[도서코드]=AR248)*(표3[예약자]&lt;&gt;""), 0), 7))-LEN(SUBSTITUTE(INDEX(표3[], MATCH(1, (표3[도서코드]=AR248)*(표3[예약자]&lt;&gt;""), 0), 7), "user", "")))/LEN("user"), 0)</f>
        <v>0</v>
      </c>
    </row>
    <row r="249" spans="30:53" x14ac:dyDescent="0.3">
      <c r="AD249" t="s">
        <v>1374</v>
      </c>
      <c r="AE249" s="23"/>
      <c r="AR249" t="s">
        <v>1356</v>
      </c>
      <c r="AS249" t="s">
        <v>642</v>
      </c>
      <c r="AT249" t="s">
        <v>643</v>
      </c>
      <c r="AU249" t="s">
        <v>230</v>
      </c>
      <c r="AV249" s="4">
        <v>43519</v>
      </c>
      <c r="AW249" t="s">
        <v>644</v>
      </c>
      <c r="AX249" t="s">
        <v>1879</v>
      </c>
      <c r="AY249" s="23" t="str">
        <f t="array" ref="AY249">IF(SUM(($AH:$AH=AR249)*1)&gt;0, VLOOKUP(AR249, $AH$1:$AO$1000, 4, 0), "")</f>
        <v/>
      </c>
      <c r="AZ249" s="21" t="b">
        <f t="array" ref="AZ249">IF(SUM(($AH:$AH=AR249)*1)&gt;0, FALSE, TRUE)</f>
        <v>1</v>
      </c>
      <c r="BA249" s="34">
        <f t="array" ref="BA249">IFERROR((LEN(INDEX(표3[], MATCH(1, (표3[도서코드]=AR249)*(표3[예약자]&lt;&gt;""), 0), 7))-LEN(SUBSTITUTE(INDEX(표3[], MATCH(1, (표3[도서코드]=AR249)*(표3[예약자]&lt;&gt;""), 0), 7), "user", "")))/LEN("user"), 0)</f>
        <v>0</v>
      </c>
    </row>
    <row r="250" spans="30:53" x14ac:dyDescent="0.3">
      <c r="AD250" t="s">
        <v>1642</v>
      </c>
      <c r="AE250" s="23"/>
      <c r="AR250" t="s">
        <v>1357</v>
      </c>
      <c r="AS250" t="s">
        <v>1259</v>
      </c>
      <c r="AT250" t="s">
        <v>1260</v>
      </c>
      <c r="AU250" t="s">
        <v>272</v>
      </c>
      <c r="AV250" s="4">
        <v>43519</v>
      </c>
      <c r="AW250" t="s">
        <v>1261</v>
      </c>
      <c r="AX250" t="s">
        <v>2058</v>
      </c>
      <c r="AY250" s="23" t="str">
        <f t="array" ref="AY250">IF(SUM(($AH:$AH=AR250)*1)&gt;0, VLOOKUP(AR250, $AH$1:$AO$1000, 4, 0), "")</f>
        <v/>
      </c>
      <c r="AZ250" s="21" t="b">
        <f t="array" ref="AZ250">IF(SUM(($AH:$AH=AR250)*1)&gt;0, FALSE, TRUE)</f>
        <v>1</v>
      </c>
      <c r="BA250" s="34">
        <f t="array" ref="BA250">IFERROR((LEN(INDEX(표3[], MATCH(1, (표3[도서코드]=AR250)*(표3[예약자]&lt;&gt;""), 0), 7))-LEN(SUBSTITUTE(INDEX(표3[], MATCH(1, (표3[도서코드]=AR250)*(표3[예약자]&lt;&gt;""), 0), 7), "user", "")))/LEN("user"), 0)</f>
        <v>0</v>
      </c>
    </row>
    <row r="251" spans="30:53" x14ac:dyDescent="0.3">
      <c r="AD251" t="s">
        <v>1643</v>
      </c>
      <c r="AE251" s="23"/>
      <c r="AR251" t="s">
        <v>1471</v>
      </c>
      <c r="AS251" t="s">
        <v>1262</v>
      </c>
      <c r="AT251" t="s">
        <v>1260</v>
      </c>
      <c r="AU251" t="s">
        <v>272</v>
      </c>
      <c r="AV251" s="4">
        <v>43519</v>
      </c>
      <c r="AW251" t="s">
        <v>1263</v>
      </c>
      <c r="AX251" t="s">
        <v>2058</v>
      </c>
      <c r="AY251" s="23" t="str">
        <f t="array" ref="AY251">IF(SUM(($AH:$AH=AR251)*1)&gt;0, VLOOKUP(AR251, $AH$1:$AO$1000, 4, 0), "")</f>
        <v/>
      </c>
      <c r="AZ251" s="21" t="b">
        <f t="array" ref="AZ251">IF(SUM(($AH:$AH=AR251)*1)&gt;0, FALSE, TRUE)</f>
        <v>1</v>
      </c>
      <c r="BA251" s="34">
        <f t="array" ref="BA251">IFERROR((LEN(INDEX(표3[], MATCH(1, (표3[도서코드]=AR251)*(표3[예약자]&lt;&gt;""), 0), 7))-LEN(SUBSTITUTE(INDEX(표3[], MATCH(1, (표3[도서코드]=AR251)*(표3[예약자]&lt;&gt;""), 0), 7), "user", "")))/LEN("user"), 0)</f>
        <v>0</v>
      </c>
    </row>
    <row r="252" spans="30:53" x14ac:dyDescent="0.3">
      <c r="AD252" t="s">
        <v>1644</v>
      </c>
      <c r="AE252" s="23"/>
      <c r="AR252" t="s">
        <v>1340</v>
      </c>
      <c r="AS252" t="s">
        <v>515</v>
      </c>
      <c r="AT252" t="s">
        <v>498</v>
      </c>
      <c r="AU252" t="s">
        <v>499</v>
      </c>
      <c r="AV252" s="4">
        <v>43518</v>
      </c>
      <c r="AW252" t="s">
        <v>516</v>
      </c>
      <c r="AX252" t="s">
        <v>1865</v>
      </c>
      <c r="AY252" s="23" t="str">
        <f t="array" ref="AY252">IF(SUM(($AH:$AH=AR252)*1)&gt;0, VLOOKUP(AR252, $AH$1:$AO$1000, 4, 0), "")</f>
        <v/>
      </c>
      <c r="AZ252" s="21" t="b">
        <f t="array" ref="AZ252">IF(SUM(($AH:$AH=AR252)*1)&gt;0, FALSE, TRUE)</f>
        <v>1</v>
      </c>
      <c r="BA252" s="34">
        <f t="array" ref="BA252">IFERROR((LEN(INDEX(표3[], MATCH(1, (표3[도서코드]=AR252)*(표3[예약자]&lt;&gt;""), 0), 7))-LEN(SUBSTITUTE(INDEX(표3[], MATCH(1, (표3[도서코드]=AR252)*(표3[예약자]&lt;&gt;""), 0), 7), "user", "")))/LEN("user"), 0)</f>
        <v>0</v>
      </c>
    </row>
    <row r="253" spans="30:53" x14ac:dyDescent="0.3">
      <c r="AD253" t="s">
        <v>1645</v>
      </c>
      <c r="AE253" s="23"/>
      <c r="AR253" t="s">
        <v>1339</v>
      </c>
      <c r="AS253" t="s">
        <v>513</v>
      </c>
      <c r="AT253" t="s">
        <v>498</v>
      </c>
      <c r="AU253" t="s">
        <v>499</v>
      </c>
      <c r="AV253" s="4">
        <v>43517</v>
      </c>
      <c r="AW253" t="s">
        <v>514</v>
      </c>
      <c r="AX253" t="s">
        <v>1865</v>
      </c>
      <c r="AY253" s="23" t="str">
        <f t="array" ref="AY253">IF(SUM(($AH:$AH=AR253)*1)&gt;0, VLOOKUP(AR253, $AH$1:$AO$1000, 4, 0), "")</f>
        <v/>
      </c>
      <c r="AZ253" s="21" t="b">
        <f t="array" ref="AZ253">IF(SUM(($AH:$AH=AR253)*1)&gt;0, FALSE, TRUE)</f>
        <v>1</v>
      </c>
      <c r="BA253" s="34">
        <f t="array" ref="BA253">IFERROR((LEN(INDEX(표3[], MATCH(1, (표3[도서코드]=AR253)*(표3[예약자]&lt;&gt;""), 0), 7))-LEN(SUBSTITUTE(INDEX(표3[], MATCH(1, (표3[도서코드]=AR253)*(표3[예약자]&lt;&gt;""), 0), 7), "user", "")))/LEN("user"), 0)</f>
        <v>0</v>
      </c>
    </row>
    <row r="254" spans="30:53" x14ac:dyDescent="0.3">
      <c r="AD254" t="s">
        <v>1646</v>
      </c>
      <c r="AE254" s="23"/>
      <c r="AR254" t="s">
        <v>1338</v>
      </c>
      <c r="AS254" t="s">
        <v>511</v>
      </c>
      <c r="AT254" t="s">
        <v>498</v>
      </c>
      <c r="AU254" t="s">
        <v>499</v>
      </c>
      <c r="AV254" s="4">
        <v>43516</v>
      </c>
      <c r="AW254" t="s">
        <v>512</v>
      </c>
      <c r="AX254" t="s">
        <v>1865</v>
      </c>
      <c r="AY254" s="23" t="str">
        <f t="array" ref="AY254">IF(SUM(($AH:$AH=AR254)*1)&gt;0, VLOOKUP(AR254, $AH$1:$AO$1000, 4, 0), "")</f>
        <v/>
      </c>
      <c r="AZ254" s="21" t="b">
        <f t="array" ref="AZ254">IF(SUM(($AH:$AH=AR254)*1)&gt;0, FALSE, TRUE)</f>
        <v>1</v>
      </c>
      <c r="BA254" s="34">
        <f t="array" ref="BA254">IFERROR((LEN(INDEX(표3[], MATCH(1, (표3[도서코드]=AR254)*(표3[예약자]&lt;&gt;""), 0), 7))-LEN(SUBSTITUTE(INDEX(표3[], MATCH(1, (표3[도서코드]=AR254)*(표3[예약자]&lt;&gt;""), 0), 7), "user", "")))/LEN("user"), 0)</f>
        <v>0</v>
      </c>
    </row>
    <row r="255" spans="30:53" x14ac:dyDescent="0.3">
      <c r="AD255" t="s">
        <v>1647</v>
      </c>
      <c r="AE255" s="23"/>
      <c r="AR255" t="s">
        <v>1608</v>
      </c>
      <c r="AS255" t="s">
        <v>509</v>
      </c>
      <c r="AT255" t="s">
        <v>498</v>
      </c>
      <c r="AU255" t="s">
        <v>499</v>
      </c>
      <c r="AV255" s="4">
        <v>43515</v>
      </c>
      <c r="AW255" t="s">
        <v>510</v>
      </c>
      <c r="AX255" t="s">
        <v>1865</v>
      </c>
      <c r="AY255" s="23" t="str">
        <f t="array" ref="AY255">IF(SUM(($AH:$AH=AR255)*1)&gt;0, VLOOKUP(AR255, $AH$1:$AO$1000, 4, 0), "")</f>
        <v/>
      </c>
      <c r="AZ255" s="21" t="b">
        <f t="array" ref="AZ255">IF(SUM(($AH:$AH=AR255)*1)&gt;0, FALSE, TRUE)</f>
        <v>1</v>
      </c>
      <c r="BA255" s="34">
        <f t="array" ref="BA255">IFERROR((LEN(INDEX(표3[], MATCH(1, (표3[도서코드]=AR255)*(표3[예약자]&lt;&gt;""), 0), 7))-LEN(SUBSTITUTE(INDEX(표3[], MATCH(1, (표3[도서코드]=AR255)*(표3[예약자]&lt;&gt;""), 0), 7), "user", "")))/LEN("user"), 0)</f>
        <v>0</v>
      </c>
    </row>
    <row r="256" spans="30:53" x14ac:dyDescent="0.3">
      <c r="AD256" t="s">
        <v>1648</v>
      </c>
      <c r="AE256" s="23"/>
      <c r="AR256" t="s">
        <v>1355</v>
      </c>
      <c r="AS256" t="s">
        <v>595</v>
      </c>
      <c r="AT256" t="s">
        <v>543</v>
      </c>
      <c r="AU256" t="s">
        <v>499</v>
      </c>
      <c r="AV256" s="4">
        <v>43514</v>
      </c>
      <c r="AW256" t="s">
        <v>596</v>
      </c>
      <c r="AX256" t="s">
        <v>1867</v>
      </c>
      <c r="AY256" s="23" t="str">
        <f t="array" ref="AY256">IF(SUM(($AH:$AH=AR256)*1)&gt;0, VLOOKUP(AR256, $AH$1:$AO$1000, 4, 0), "")</f>
        <v/>
      </c>
      <c r="AZ256" s="21" t="b">
        <f t="array" ref="AZ256">IF(SUM(($AH:$AH=AR256)*1)&gt;0, FALSE, TRUE)</f>
        <v>1</v>
      </c>
      <c r="BA256" s="34">
        <f t="array" ref="BA256">IFERROR((LEN(INDEX(표3[], MATCH(1, (표3[도서코드]=AR256)*(표3[예약자]&lt;&gt;""), 0), 7))-LEN(SUBSTITUTE(INDEX(표3[], MATCH(1, (표3[도서코드]=AR256)*(표3[예약자]&lt;&gt;""), 0), 7), "user", "")))/LEN("user"), 0)</f>
        <v>0</v>
      </c>
    </row>
    <row r="257" spans="30:54" x14ac:dyDescent="0.3">
      <c r="AD257" t="s">
        <v>1649</v>
      </c>
      <c r="AE257" s="23"/>
      <c r="AR257" t="s">
        <v>1607</v>
      </c>
      <c r="AS257" t="s">
        <v>507</v>
      </c>
      <c r="AT257" t="s">
        <v>498</v>
      </c>
      <c r="AU257" t="s">
        <v>499</v>
      </c>
      <c r="AV257" s="4">
        <v>43513</v>
      </c>
      <c r="AW257" t="s">
        <v>508</v>
      </c>
      <c r="AX257" t="s">
        <v>1865</v>
      </c>
      <c r="AY257" s="23" t="str">
        <f t="array" ref="AY257">IF(SUM(($AH:$AH=AR257)*1)&gt;0, VLOOKUP(AR257, $AH$1:$AO$1000, 4, 0), "")</f>
        <v/>
      </c>
      <c r="AZ257" s="21" t="b">
        <f t="array" ref="AZ257">IF(SUM(($AH:$AH=AR257)*1)&gt;0, FALSE, TRUE)</f>
        <v>1</v>
      </c>
      <c r="BA257" s="34">
        <f t="array" ref="BA257">IFERROR((LEN(INDEX(표3[], MATCH(1, (표3[도서코드]=AR257)*(표3[예약자]&lt;&gt;""), 0), 7))-LEN(SUBSTITUTE(INDEX(표3[], MATCH(1, (표3[도서코드]=AR257)*(표3[예약자]&lt;&gt;""), 0), 7), "user", "")))/LEN("user"), 0)</f>
        <v>0</v>
      </c>
    </row>
    <row r="258" spans="30:54" x14ac:dyDescent="0.3">
      <c r="AD258" t="s">
        <v>1375</v>
      </c>
      <c r="AE258" s="23"/>
      <c r="AR258" t="s">
        <v>1412</v>
      </c>
      <c r="AS258" t="s">
        <v>594</v>
      </c>
      <c r="AT258" t="s">
        <v>543</v>
      </c>
      <c r="AU258" t="s">
        <v>499</v>
      </c>
      <c r="AV258" s="4">
        <v>43512</v>
      </c>
      <c r="AW258" t="s">
        <v>508</v>
      </c>
      <c r="AX258" t="s">
        <v>1867</v>
      </c>
      <c r="AY258" s="23" t="str">
        <f t="array" ref="AY258">IF(SUM(($AH:$AH=AR258)*1)&gt;0, VLOOKUP(AR258, $AH$1:$AO$1000, 4, 0), "")</f>
        <v/>
      </c>
      <c r="AZ258" s="21" t="b">
        <f t="array" ref="AZ258">IF(SUM(($AH:$AH=AR258)*1)&gt;0, FALSE, TRUE)</f>
        <v>1</v>
      </c>
      <c r="BA258" s="34">
        <f t="array" ref="BA258">IFERROR((LEN(INDEX(표3[], MATCH(1, (표3[도서코드]=AR258)*(표3[예약자]&lt;&gt;""), 0), 7))-LEN(SUBSTITUTE(INDEX(표3[], MATCH(1, (표3[도서코드]=AR258)*(표3[예약자]&lt;&gt;""), 0), 7), "user", "")))/LEN("user"), 0)</f>
        <v>0</v>
      </c>
    </row>
    <row r="259" spans="30:54" x14ac:dyDescent="0.3">
      <c r="AD259" t="s">
        <v>1650</v>
      </c>
      <c r="AE259" s="23"/>
      <c r="AR259" t="s">
        <v>1411</v>
      </c>
      <c r="AS259" t="s">
        <v>592</v>
      </c>
      <c r="AT259" t="s">
        <v>543</v>
      </c>
      <c r="AU259" t="s">
        <v>499</v>
      </c>
      <c r="AV259" s="4">
        <v>43511</v>
      </c>
      <c r="AW259" t="s">
        <v>593</v>
      </c>
      <c r="AX259" t="s">
        <v>1867</v>
      </c>
      <c r="AY259" s="23" t="str">
        <f t="array" ref="AY259">IF(SUM(($AH:$AH=AR259)*1)&gt;0, VLOOKUP(AR259, $AH$1:$AO$1000, 4, 0), "")</f>
        <v/>
      </c>
      <c r="AZ259" s="21" t="b">
        <f t="array" ref="AZ259">IF(SUM(($AH:$AH=AR259)*1)&gt;0, FALSE, TRUE)</f>
        <v>1</v>
      </c>
      <c r="BA259" s="34">
        <f t="array" ref="BA259">IFERROR((LEN(INDEX(표3[], MATCH(1, (표3[도서코드]=AR259)*(표3[예약자]&lt;&gt;""), 0), 7))-LEN(SUBSTITUTE(INDEX(표3[], MATCH(1, (표3[도서코드]=AR259)*(표3[예약자]&lt;&gt;""), 0), 7), "user", "")))/LEN("user"), 0)</f>
        <v>0</v>
      </c>
    </row>
    <row r="260" spans="30:54" x14ac:dyDescent="0.3">
      <c r="AD260" t="s">
        <v>1651</v>
      </c>
      <c r="AE260" s="23"/>
      <c r="AR260" t="s">
        <v>1410</v>
      </c>
      <c r="AS260" t="s">
        <v>590</v>
      </c>
      <c r="AT260" t="s">
        <v>543</v>
      </c>
      <c r="AU260" t="s">
        <v>499</v>
      </c>
      <c r="AV260" s="4">
        <v>43510</v>
      </c>
      <c r="AW260" t="s">
        <v>591</v>
      </c>
      <c r="AX260" t="s">
        <v>1867</v>
      </c>
      <c r="AY260" s="23" t="str">
        <f t="array" ref="AY260">IF(SUM(($AH:$AH=AR260)*1)&gt;0, VLOOKUP(AR260, $AH$1:$AO$1000, 4, 0), "")</f>
        <v/>
      </c>
      <c r="AZ260" s="21" t="b">
        <f t="array" ref="AZ260">IF(SUM(($AH:$AH=AR260)*1)&gt;0, FALSE, TRUE)</f>
        <v>1</v>
      </c>
      <c r="BA260" s="34">
        <f t="array" ref="BA260">IFERROR((LEN(INDEX(표3[], MATCH(1, (표3[도서코드]=AR260)*(표3[예약자]&lt;&gt;""), 0), 7))-LEN(SUBSTITUTE(INDEX(표3[], MATCH(1, (표3[도서코드]=AR260)*(표3[예약자]&lt;&gt;""), 0), 7), "user", "")))/LEN("user"), 0)</f>
        <v>0</v>
      </c>
    </row>
    <row r="261" spans="30:54" x14ac:dyDescent="0.3">
      <c r="AD261" t="s">
        <v>1376</v>
      </c>
      <c r="AE261" s="23"/>
      <c r="AR261" t="s">
        <v>1515</v>
      </c>
      <c r="AS261" t="s">
        <v>588</v>
      </c>
      <c r="AT261" t="s">
        <v>543</v>
      </c>
      <c r="AU261" t="s">
        <v>499</v>
      </c>
      <c r="AV261" s="4">
        <v>43509</v>
      </c>
      <c r="AW261" t="s">
        <v>589</v>
      </c>
      <c r="AX261" t="s">
        <v>1867</v>
      </c>
      <c r="AY261" s="23">
        <f t="array" ref="AY261">IF(SUM(($AH:$AH=AR261)*1)&gt;0, VLOOKUP(AR261, $AH$1:$AO$1000, 4, 0), "")</f>
        <v>0</v>
      </c>
      <c r="AZ261" s="21" t="b">
        <f t="array" ref="AZ261">IF(SUM(($AH:$AH=AR261)*1)&gt;0, FALSE, TRUE)</f>
        <v>0</v>
      </c>
      <c r="BA261" s="34">
        <f t="array" ref="BA261">IFERROR((LEN(INDEX(표3[], MATCH(1, (표3[도서코드]=AR261)*(표3[예약자]&lt;&gt;""), 0), 7))-LEN(SUBSTITUTE(INDEX(표3[], MATCH(1, (표3[도서코드]=AR261)*(표3[예약자]&lt;&gt;""), 0), 7), "user", "")))/LEN("user"), 0)</f>
        <v>1</v>
      </c>
    </row>
    <row r="262" spans="30:54" x14ac:dyDescent="0.3">
      <c r="AD262" t="s">
        <v>1652</v>
      </c>
      <c r="AE262" s="23"/>
      <c r="AR262" t="s">
        <v>1514</v>
      </c>
      <c r="AS262" t="s">
        <v>587</v>
      </c>
      <c r="AT262" t="s">
        <v>543</v>
      </c>
      <c r="AU262" t="s">
        <v>499</v>
      </c>
      <c r="AV262" s="4">
        <v>43508</v>
      </c>
      <c r="AW262" t="s">
        <v>586</v>
      </c>
      <c r="AX262" t="s">
        <v>1867</v>
      </c>
      <c r="AY262" s="23">
        <f t="array" ref="AY262">IF(SUM(($AH:$AH=AR262)*1)&gt;0, VLOOKUP(AR262, $AH$1:$AO$1000, 4, 0), "")</f>
        <v>0</v>
      </c>
      <c r="AZ262" s="21" t="b">
        <f t="array" ref="AZ262">IF(SUM(($AH:$AH=AR262)*1)&gt;0, FALSE, TRUE)</f>
        <v>0</v>
      </c>
      <c r="BA262" s="34">
        <f t="array" ref="BA262">IFERROR((LEN(INDEX(표3[], MATCH(1, (표3[도서코드]=AR262)*(표3[예약자]&lt;&gt;""), 0), 7))-LEN(SUBSTITUTE(INDEX(표3[], MATCH(1, (표3[도서코드]=AR262)*(표3[예약자]&lt;&gt;""), 0), 7), "user", "")))/LEN("user"), 0)</f>
        <v>1</v>
      </c>
    </row>
    <row r="263" spans="30:54" x14ac:dyDescent="0.3">
      <c r="AD263" t="s">
        <v>1653</v>
      </c>
      <c r="AE263" s="23"/>
      <c r="AR263" t="s">
        <v>1530</v>
      </c>
      <c r="AS263" t="s">
        <v>585</v>
      </c>
      <c r="AT263" t="s">
        <v>543</v>
      </c>
      <c r="AU263" t="s">
        <v>499</v>
      </c>
      <c r="AV263" s="4">
        <v>43507</v>
      </c>
      <c r="AW263" t="s">
        <v>586</v>
      </c>
      <c r="AX263" t="s">
        <v>1867</v>
      </c>
      <c r="AY263" s="23">
        <f t="array" ref="AY263">IF(SUM(($AH:$AH=AR263)*1)&gt;0, VLOOKUP(AR263, $AH$1:$AO$1000, 4, 0), "")</f>
        <v>0</v>
      </c>
      <c r="AZ263" s="21" t="b">
        <f t="array" ref="AZ263">IF(SUM(($AH:$AH=AR263)*1)&gt;0, FALSE, TRUE)</f>
        <v>0</v>
      </c>
      <c r="BA263" s="34">
        <f t="array" ref="BA263">IFERROR((LEN(INDEX(표3[], MATCH(1, (표3[도서코드]=AR263)*(표3[예약자]&lt;&gt;""), 0), 7))-LEN(SUBSTITUTE(INDEX(표3[], MATCH(1, (표3[도서코드]=AR263)*(표3[예약자]&lt;&gt;""), 0), 7), "user", "")))/LEN("user"), 0)</f>
        <v>0</v>
      </c>
    </row>
    <row r="264" spans="30:54" x14ac:dyDescent="0.3">
      <c r="AD264" t="s">
        <v>1377</v>
      </c>
      <c r="AE264" s="23"/>
      <c r="AR264" t="s">
        <v>1522</v>
      </c>
      <c r="AS264" t="s">
        <v>583</v>
      </c>
      <c r="AT264" t="s">
        <v>543</v>
      </c>
      <c r="AU264" t="s">
        <v>499</v>
      </c>
      <c r="AV264" s="4">
        <v>43506</v>
      </c>
      <c r="AW264" t="s">
        <v>584</v>
      </c>
      <c r="AX264" t="s">
        <v>1867</v>
      </c>
      <c r="AY264" s="23">
        <f t="array" ref="AY264">IF(SUM(($AH:$AH=AR264)*1)&gt;0, VLOOKUP(AR264, $AH$1:$AO$1000, 4, 0), "")</f>
        <v>0</v>
      </c>
      <c r="AZ264" s="21" t="b">
        <f t="array" ref="AZ264">IF(SUM(($AH:$AH=AR264)*1)&gt;0, FALSE, TRUE)</f>
        <v>0</v>
      </c>
      <c r="BA264" s="34">
        <f t="array" ref="BA264">IFERROR((LEN(INDEX(표3[], MATCH(1, (표3[도서코드]=AR264)*(표3[예약자]&lt;&gt;""), 0), 7))-LEN(SUBSTITUTE(INDEX(표3[], MATCH(1, (표3[도서코드]=AR264)*(표3[예약자]&lt;&gt;""), 0), 7), "user", "")))/LEN("user"), 0)</f>
        <v>0</v>
      </c>
    </row>
    <row r="265" spans="30:54" x14ac:dyDescent="0.3">
      <c r="AD265" t="s">
        <v>1384</v>
      </c>
      <c r="AE265" s="23"/>
      <c r="AR265" t="s">
        <v>1513</v>
      </c>
      <c r="AS265" t="s">
        <v>582</v>
      </c>
      <c r="AT265" t="s">
        <v>543</v>
      </c>
      <c r="AU265" t="s">
        <v>499</v>
      </c>
      <c r="AV265" s="4">
        <v>43505</v>
      </c>
      <c r="AW265" t="s">
        <v>581</v>
      </c>
      <c r="AX265" t="s">
        <v>1867</v>
      </c>
      <c r="AY265" s="23">
        <f t="array" ref="AY265">IF(SUM(($AH:$AH=AR265)*1)&gt;0, VLOOKUP(AR265, $AH$1:$AO$1000, 4, 0), "")</f>
        <v>0</v>
      </c>
      <c r="AZ265" s="21" t="b">
        <f t="array" ref="AZ265">IF(SUM(($AH:$AH=AR265)*1)&gt;0, FALSE, TRUE)</f>
        <v>0</v>
      </c>
      <c r="BA265" s="34">
        <f t="array" ref="BA265">IFERROR((LEN(INDEX(표3[], MATCH(1, (표3[도서코드]=AR265)*(표3[예약자]&lt;&gt;""), 0), 7))-LEN(SUBSTITUTE(INDEX(표3[], MATCH(1, (표3[도서코드]=AR265)*(표3[예약자]&lt;&gt;""), 0), 7), "user", "")))/LEN("user"), 0)</f>
        <v>1</v>
      </c>
    </row>
    <row r="266" spans="30:54" x14ac:dyDescent="0.3">
      <c r="AD266" t="s">
        <v>1385</v>
      </c>
      <c r="AE266" s="23"/>
      <c r="AR266" t="s">
        <v>1614</v>
      </c>
      <c r="AS266" t="s">
        <v>580</v>
      </c>
      <c r="AT266" t="s">
        <v>543</v>
      </c>
      <c r="AU266" t="s">
        <v>499</v>
      </c>
      <c r="AV266" s="4">
        <v>43504</v>
      </c>
      <c r="AW266" t="s">
        <v>581</v>
      </c>
      <c r="AX266" t="s">
        <v>1867</v>
      </c>
      <c r="AY266" s="23" t="str">
        <f t="array" ref="AY266">IF(SUM(($AH:$AH=AR266)*1)&gt;0, VLOOKUP(AR266, $AH$1:$AO$1000, 4, 0), "")</f>
        <v/>
      </c>
      <c r="AZ266" s="21" t="b">
        <f t="array" ref="AZ266">IF(SUM(($AH:$AH=AR266)*1)&gt;0, FALSE, TRUE)</f>
        <v>1</v>
      </c>
      <c r="BA266" s="21">
        <f t="array" ref="BA266">IFERROR((LEN(INDEX(표3[], MATCH(1, (표3[도서코드]=AR266)*(표3[예약자]&lt;&gt;""), 0), 7))-LEN(SUBSTITUTE(INDEX(표3[], MATCH(1, (표3[도서코드]=AR266)*(표3[예약자]&lt;&gt;""), 0), 7), "user", "")))/LEN("user"), 0)</f>
        <v>0</v>
      </c>
    </row>
    <row r="267" spans="30:54" x14ac:dyDescent="0.3">
      <c r="AD267" t="s">
        <v>1386</v>
      </c>
      <c r="AE267" s="23"/>
      <c r="AQ267" s="25"/>
      <c r="AR267" t="s">
        <v>1488</v>
      </c>
      <c r="AS267" t="s">
        <v>578</v>
      </c>
      <c r="AT267" t="s">
        <v>543</v>
      </c>
      <c r="AU267" t="s">
        <v>499</v>
      </c>
      <c r="AV267" s="4">
        <v>43503</v>
      </c>
      <c r="AW267" t="s">
        <v>579</v>
      </c>
      <c r="AX267" t="s">
        <v>1867</v>
      </c>
      <c r="AY267" s="23" t="str">
        <f t="array" ref="AY267">IF(SUM(($AH:$AH=AR267)*1)&gt;0, VLOOKUP(AR267, $AH$1:$AO$1000, 4, 0), "")</f>
        <v/>
      </c>
      <c r="AZ267" s="21" t="b">
        <f t="array" ref="AZ267">IF(SUM(($AH:$AH=AR267)*1)&gt;0, FALSE, TRUE)</f>
        <v>1</v>
      </c>
      <c r="BA267" s="34">
        <f t="array" ref="BA267">IFERROR((LEN(INDEX(표3[], MATCH(1, (표3[도서코드]=AR267)*(표3[예약자]&lt;&gt;""), 0), 7))-LEN(SUBSTITUTE(INDEX(표3[], MATCH(1, (표3[도서코드]=AR267)*(표3[예약자]&lt;&gt;""), 0), 7), "user", "")))/LEN("user"), 0)</f>
        <v>0</v>
      </c>
      <c r="BB267" s="25"/>
    </row>
    <row r="268" spans="30:54" x14ac:dyDescent="0.3">
      <c r="AD268" t="s">
        <v>1654</v>
      </c>
      <c r="AE268" s="23"/>
      <c r="AR268" t="s">
        <v>1606</v>
      </c>
      <c r="AS268" t="s">
        <v>505</v>
      </c>
      <c r="AT268" t="s">
        <v>498</v>
      </c>
      <c r="AU268" t="s">
        <v>499</v>
      </c>
      <c r="AV268" s="4">
        <v>43502</v>
      </c>
      <c r="AW268" t="s">
        <v>506</v>
      </c>
      <c r="AX268" t="s">
        <v>1865</v>
      </c>
      <c r="AY268" s="23" t="str">
        <f t="array" ref="AY268">IF(SUM(($AH:$AH=AR268)*1)&gt;0, VLOOKUP(AR268, $AH$1:$AO$1000, 4, 0), "")</f>
        <v/>
      </c>
      <c r="AZ268" s="21" t="b">
        <f t="array" ref="AZ268">IF(SUM(($AH:$AH=AR268)*1)&gt;0, FALSE, TRUE)</f>
        <v>1</v>
      </c>
      <c r="BA268" s="34">
        <f t="array" ref="BA268">IFERROR((LEN(INDEX(표3[], MATCH(1, (표3[도서코드]=AR268)*(표3[예약자]&lt;&gt;""), 0), 7))-LEN(SUBSTITUTE(INDEX(표3[], MATCH(1, (표3[도서코드]=AR268)*(표3[예약자]&lt;&gt;""), 0), 7), "user", "")))/LEN("user"), 0)</f>
        <v>0</v>
      </c>
    </row>
    <row r="269" spans="30:54" x14ac:dyDescent="0.3">
      <c r="AD269" t="s">
        <v>1655</v>
      </c>
      <c r="AE269" s="23"/>
      <c r="AR269" t="s">
        <v>1487</v>
      </c>
      <c r="AS269" t="s">
        <v>576</v>
      </c>
      <c r="AT269" t="s">
        <v>543</v>
      </c>
      <c r="AU269" t="s">
        <v>499</v>
      </c>
      <c r="AV269" s="4">
        <v>43501</v>
      </c>
      <c r="AW269" t="s">
        <v>577</v>
      </c>
      <c r="AX269" t="s">
        <v>1867</v>
      </c>
      <c r="AY269" s="23" t="str">
        <f t="array" ref="AY269">IF(SUM(($AH:$AH=AR269)*1)&gt;0, VLOOKUP(AR269, $AH$1:$AO$1000, 4, 0), "")</f>
        <v/>
      </c>
      <c r="AZ269" s="21" t="b">
        <f t="array" ref="AZ269">IF(SUM(($AH:$AH=AR269)*1)&gt;0, FALSE, TRUE)</f>
        <v>1</v>
      </c>
      <c r="BA269" s="34">
        <f t="array" ref="BA269">IFERROR((LEN(INDEX(표3[], MATCH(1, (표3[도서코드]=AR269)*(표3[예약자]&lt;&gt;""), 0), 7))-LEN(SUBSTITUTE(INDEX(표3[], MATCH(1, (표3[도서코드]=AR269)*(표3[예약자]&lt;&gt;""), 0), 7), "user", "")))/LEN("user"), 0)</f>
        <v>0</v>
      </c>
    </row>
    <row r="270" spans="30:54" x14ac:dyDescent="0.3">
      <c r="AD270" t="s">
        <v>1656</v>
      </c>
      <c r="AE270" s="23"/>
      <c r="AR270" t="s">
        <v>1455</v>
      </c>
      <c r="AS270" t="s">
        <v>574</v>
      </c>
      <c r="AT270" t="s">
        <v>543</v>
      </c>
      <c r="AU270" t="s">
        <v>499</v>
      </c>
      <c r="AV270" s="4">
        <v>43500</v>
      </c>
      <c r="AW270" t="s">
        <v>575</v>
      </c>
      <c r="AX270" t="s">
        <v>1867</v>
      </c>
      <c r="AY270" s="23" t="str">
        <f t="array" ref="AY270">IF(SUM(($AH:$AH=AR270)*1)&gt;0, VLOOKUP(AR270, $AH$1:$AO$1000, 4, 0), "")</f>
        <v/>
      </c>
      <c r="AZ270" s="21" t="b">
        <f t="array" ref="AZ270">IF(SUM(($AH:$AH=AR270)*1)&gt;0, FALSE, TRUE)</f>
        <v>1</v>
      </c>
      <c r="BA270" s="34">
        <f t="array" ref="BA270">IFERROR((LEN(INDEX(표3[], MATCH(1, (표3[도서코드]=AR270)*(표3[예약자]&lt;&gt;""), 0), 7))-LEN(SUBSTITUTE(INDEX(표3[], MATCH(1, (표3[도서코드]=AR270)*(표3[예약자]&lt;&gt;""), 0), 7), "user", "")))/LEN("user"), 0)</f>
        <v>0</v>
      </c>
    </row>
    <row r="271" spans="30:54" x14ac:dyDescent="0.3">
      <c r="AD271" t="s">
        <v>1657</v>
      </c>
      <c r="AE271" s="23"/>
      <c r="AR271" t="s">
        <v>1454</v>
      </c>
      <c r="AS271" t="s">
        <v>572</v>
      </c>
      <c r="AT271" t="s">
        <v>543</v>
      </c>
      <c r="AU271" t="s">
        <v>499</v>
      </c>
      <c r="AV271" s="4">
        <v>43499</v>
      </c>
      <c r="AW271" t="s">
        <v>573</v>
      </c>
      <c r="AX271" t="s">
        <v>1867</v>
      </c>
      <c r="AY271" s="23" t="str">
        <f t="array" ref="AY271">IF(SUM(($AH:$AH=AR271)*1)&gt;0, VLOOKUP(AR271, $AH$1:$AO$1000, 4, 0), "")</f>
        <v/>
      </c>
      <c r="AZ271" s="21" t="b">
        <f t="array" ref="AZ271">IF(SUM(($AH:$AH=AR271)*1)&gt;0, FALSE, TRUE)</f>
        <v>1</v>
      </c>
      <c r="BA271" s="34">
        <f t="array" ref="BA271">IFERROR((LEN(INDEX(표3[], MATCH(1, (표3[도서코드]=AR271)*(표3[예약자]&lt;&gt;""), 0), 7))-LEN(SUBSTITUTE(INDEX(표3[], MATCH(1, (표3[도서코드]=AR271)*(표3[예약자]&lt;&gt;""), 0), 7), "user", "")))/LEN("user"), 0)</f>
        <v>0</v>
      </c>
    </row>
    <row r="272" spans="30:54" x14ac:dyDescent="0.3">
      <c r="AD272" t="s">
        <v>1658</v>
      </c>
      <c r="AE272" s="23"/>
      <c r="AR272" t="s">
        <v>1438</v>
      </c>
      <c r="AS272" t="s">
        <v>566</v>
      </c>
      <c r="AT272" t="s">
        <v>543</v>
      </c>
      <c r="AU272" t="s">
        <v>499</v>
      </c>
      <c r="AV272" s="4">
        <v>43498</v>
      </c>
      <c r="AW272" t="s">
        <v>567</v>
      </c>
      <c r="AX272" t="s">
        <v>1867</v>
      </c>
      <c r="AY272" s="23" t="str">
        <f t="array" ref="AY272">IF(SUM(($AH:$AH=AR272)*1)&gt;0, VLOOKUP(AR272, $AH$1:$AO$1000, 4, 0), "")</f>
        <v/>
      </c>
      <c r="AZ272" s="21" t="b">
        <f t="array" ref="AZ272">IF(SUM(($AH:$AH=AR272)*1)&gt;0, FALSE, TRUE)</f>
        <v>1</v>
      </c>
      <c r="BA272" s="34">
        <f t="array" ref="BA272">IFERROR((LEN(INDEX(표3[], MATCH(1, (표3[도서코드]=AR272)*(표3[예약자]&lt;&gt;""), 0), 7))-LEN(SUBSTITUTE(INDEX(표3[], MATCH(1, (표3[도서코드]=AR272)*(표3[예약자]&lt;&gt;""), 0), 7), "user", "")))/LEN("user"), 0)</f>
        <v>0</v>
      </c>
    </row>
    <row r="273" spans="30:53" x14ac:dyDescent="0.3">
      <c r="AD273" t="s">
        <v>1387</v>
      </c>
      <c r="AE273" s="23"/>
      <c r="AR273" t="s">
        <v>1439</v>
      </c>
      <c r="AS273" t="s">
        <v>568</v>
      </c>
      <c r="AT273" t="s">
        <v>543</v>
      </c>
      <c r="AU273" t="s">
        <v>499</v>
      </c>
      <c r="AV273" s="4">
        <v>43498</v>
      </c>
      <c r="AW273" t="s">
        <v>569</v>
      </c>
      <c r="AX273" t="s">
        <v>1867</v>
      </c>
      <c r="AY273" s="23" t="str">
        <f t="array" ref="AY273">IF(SUM(($AH:$AH=AR273)*1)&gt;0, VLOOKUP(AR273, $AH$1:$AO$1000, 4, 0), "")</f>
        <v/>
      </c>
      <c r="AZ273" s="21" t="b">
        <f t="array" ref="AZ273">IF(SUM(($AH:$AH=AR273)*1)&gt;0, FALSE, TRUE)</f>
        <v>1</v>
      </c>
      <c r="BA273" s="34">
        <f t="array" ref="BA273">IFERROR((LEN(INDEX(표3[], MATCH(1, (표3[도서코드]=AR273)*(표3[예약자]&lt;&gt;""), 0), 7))-LEN(SUBSTITUTE(INDEX(표3[], MATCH(1, (표3[도서코드]=AR273)*(표3[예약자]&lt;&gt;""), 0), 7), "user", "")))/LEN("user"), 0)</f>
        <v>0</v>
      </c>
    </row>
    <row r="274" spans="30:53" x14ac:dyDescent="0.3">
      <c r="AD274" t="s">
        <v>1388</v>
      </c>
      <c r="AE274" s="23"/>
      <c r="AR274" t="s">
        <v>1453</v>
      </c>
      <c r="AS274" t="s">
        <v>570</v>
      </c>
      <c r="AT274" t="s">
        <v>543</v>
      </c>
      <c r="AU274" t="s">
        <v>499</v>
      </c>
      <c r="AV274" s="4">
        <v>43498</v>
      </c>
      <c r="AW274" t="s">
        <v>571</v>
      </c>
      <c r="AX274" t="s">
        <v>1867</v>
      </c>
      <c r="AY274" s="23" t="str">
        <f t="array" ref="AY274">IF(SUM(($AH:$AH=AR274)*1)&gt;0, VLOOKUP(AR274, $AH$1:$AO$1000, 4, 0), "")</f>
        <v/>
      </c>
      <c r="AZ274" s="21" t="b">
        <f t="array" ref="AZ274">IF(SUM(($AH:$AH=AR274)*1)&gt;0, FALSE, TRUE)</f>
        <v>1</v>
      </c>
      <c r="BA274" s="34">
        <f t="array" ref="BA274">IFERROR((LEN(INDEX(표3[], MATCH(1, (표3[도서코드]=AR274)*(표3[예약자]&lt;&gt;""), 0), 7))-LEN(SUBSTITUTE(INDEX(표3[], MATCH(1, (표3[도서코드]=AR274)*(표3[예약자]&lt;&gt;""), 0), 7), "user", "")))/LEN("user"), 0)</f>
        <v>0</v>
      </c>
    </row>
    <row r="275" spans="30:53" x14ac:dyDescent="0.3">
      <c r="AD275" t="s">
        <v>1298</v>
      </c>
      <c r="AE275" s="23"/>
      <c r="AR275" t="s">
        <v>1432</v>
      </c>
      <c r="AS275" t="s">
        <v>564</v>
      </c>
      <c r="AT275" t="s">
        <v>543</v>
      </c>
      <c r="AU275" t="s">
        <v>499</v>
      </c>
      <c r="AV275" s="4">
        <v>43497</v>
      </c>
      <c r="AW275" t="s">
        <v>565</v>
      </c>
      <c r="AX275" t="s">
        <v>1867</v>
      </c>
      <c r="AY275" s="23" t="str">
        <f t="array" ref="AY275">IF(SUM(($AH:$AH=AR275)*1)&gt;0, VLOOKUP(AR275, $AH$1:$AO$1000, 4, 0), "")</f>
        <v/>
      </c>
      <c r="AZ275" s="21" t="b">
        <f t="array" ref="AZ275">IF(SUM(($AH:$AH=AR275)*1)&gt;0, FALSE, TRUE)</f>
        <v>1</v>
      </c>
      <c r="BA275" s="34">
        <f t="array" ref="BA275">IFERROR((LEN(INDEX(표3[], MATCH(1, (표3[도서코드]=AR275)*(표3[예약자]&lt;&gt;""), 0), 7))-LEN(SUBSTITUTE(INDEX(표3[], MATCH(1, (표3[도서코드]=AR275)*(표3[예약자]&lt;&gt;""), 0), 7), "user", "")))/LEN("user"), 0)</f>
        <v>0</v>
      </c>
    </row>
    <row r="276" spans="30:53" x14ac:dyDescent="0.3">
      <c r="AD276" t="s">
        <v>1659</v>
      </c>
      <c r="AE276" s="23"/>
      <c r="AR276" t="s">
        <v>1431</v>
      </c>
      <c r="AS276" t="s">
        <v>562</v>
      </c>
      <c r="AT276" t="s">
        <v>543</v>
      </c>
      <c r="AU276" t="s">
        <v>499</v>
      </c>
      <c r="AV276" s="4">
        <v>43496</v>
      </c>
      <c r="AW276" t="s">
        <v>563</v>
      </c>
      <c r="AX276" t="s">
        <v>1867</v>
      </c>
      <c r="AY276" s="23" t="str">
        <f t="array" ref="AY276">IF(SUM(($AH:$AH=AR276)*1)&gt;0, VLOOKUP(AR276, $AH$1:$AO$1000, 4, 0), "")</f>
        <v/>
      </c>
      <c r="AZ276" s="21" t="b">
        <f t="array" ref="AZ276">IF(SUM(($AH:$AH=AR276)*1)&gt;0, FALSE, TRUE)</f>
        <v>1</v>
      </c>
      <c r="BA276" s="34">
        <f t="array" ref="BA276">IFERROR((LEN(INDEX(표3[], MATCH(1, (표3[도서코드]=AR276)*(표3[예약자]&lt;&gt;""), 0), 7))-LEN(SUBSTITUTE(INDEX(표3[], MATCH(1, (표3[도서코드]=AR276)*(표3[예약자]&lt;&gt;""), 0), 7), "user", "")))/LEN("user"), 0)</f>
        <v>0</v>
      </c>
    </row>
    <row r="277" spans="30:53" x14ac:dyDescent="0.3">
      <c r="AD277" t="s">
        <v>1419</v>
      </c>
      <c r="AE277" s="23"/>
      <c r="AR277" t="s">
        <v>1430</v>
      </c>
      <c r="AS277" t="s">
        <v>560</v>
      </c>
      <c r="AT277" t="s">
        <v>543</v>
      </c>
      <c r="AU277" t="s">
        <v>499</v>
      </c>
      <c r="AV277" s="4">
        <v>43495</v>
      </c>
      <c r="AW277" t="s">
        <v>561</v>
      </c>
      <c r="AX277" t="s">
        <v>1867</v>
      </c>
      <c r="AY277" s="23" t="str">
        <f t="array" ref="AY277">IF(SUM(($AH:$AH=AR277)*1)&gt;0, VLOOKUP(AR277, $AH$1:$AO$1000, 4, 0), "")</f>
        <v/>
      </c>
      <c r="AZ277" s="21" t="b">
        <f t="array" ref="AZ277">IF(SUM(($AH:$AH=AR277)*1)&gt;0, FALSE, TRUE)</f>
        <v>1</v>
      </c>
      <c r="BA277" s="34">
        <f t="array" ref="BA277">IFERROR((LEN(INDEX(표3[], MATCH(1, (표3[도서코드]=AR277)*(표3[예약자]&lt;&gt;""), 0), 7))-LEN(SUBSTITUTE(INDEX(표3[], MATCH(1, (표3[도서코드]=AR277)*(표3[예약자]&lt;&gt;""), 0), 7), "user", "")))/LEN("user"), 0)</f>
        <v>0</v>
      </c>
    </row>
    <row r="278" spans="30:53" x14ac:dyDescent="0.3">
      <c r="AD278" t="s">
        <v>1420</v>
      </c>
      <c r="AE278" s="23"/>
      <c r="AR278" t="s">
        <v>1406</v>
      </c>
      <c r="AS278" t="s">
        <v>558</v>
      </c>
      <c r="AT278" t="s">
        <v>543</v>
      </c>
      <c r="AU278" t="s">
        <v>499</v>
      </c>
      <c r="AV278" s="4">
        <v>43494</v>
      </c>
      <c r="AW278" t="s">
        <v>559</v>
      </c>
      <c r="AX278" t="s">
        <v>1867</v>
      </c>
      <c r="AY278" s="23" t="str">
        <f t="array" ref="AY278">IF(SUM(($AH:$AH=AR278)*1)&gt;0, VLOOKUP(AR278, $AH$1:$AO$1000, 4, 0), "")</f>
        <v/>
      </c>
      <c r="AZ278" s="21" t="b">
        <f t="array" ref="AZ278">IF(SUM(($AH:$AH=AR278)*1)&gt;0, FALSE, TRUE)</f>
        <v>1</v>
      </c>
      <c r="BA278" s="34">
        <f t="array" ref="BA278">IFERROR((LEN(INDEX(표3[], MATCH(1, (표3[도서코드]=AR278)*(표3[예약자]&lt;&gt;""), 0), 7))-LEN(SUBSTITUTE(INDEX(표3[], MATCH(1, (표3[도서코드]=AR278)*(표3[예약자]&lt;&gt;""), 0), 7), "user", "")))/LEN("user"), 0)</f>
        <v>0</v>
      </c>
    </row>
    <row r="279" spans="30:53" x14ac:dyDescent="0.3">
      <c r="AD279" t="s">
        <v>1421</v>
      </c>
      <c r="AE279" s="23"/>
      <c r="AR279" t="s">
        <v>1330</v>
      </c>
      <c r="AS279" t="s">
        <v>503</v>
      </c>
      <c r="AT279" t="s">
        <v>498</v>
      </c>
      <c r="AU279" t="s">
        <v>499</v>
      </c>
      <c r="AV279" s="4">
        <v>43493</v>
      </c>
      <c r="AW279" t="s">
        <v>504</v>
      </c>
      <c r="AX279" t="s">
        <v>1865</v>
      </c>
      <c r="AY279" s="23" t="str">
        <f t="array" ref="AY279">IF(SUM(($AH:$AH=AR279)*1)&gt;0, VLOOKUP(AR279, $AH$1:$AO$1000, 4, 0), "")</f>
        <v/>
      </c>
      <c r="AZ279" s="21" t="b">
        <f t="array" ref="AZ279">IF(SUM(($AH:$AH=AR279)*1)&gt;0, FALSE, TRUE)</f>
        <v>1</v>
      </c>
      <c r="BA279" s="34">
        <f t="array" ref="BA279">IFERROR((LEN(INDEX(표3[], MATCH(1, (표3[도서코드]=AR279)*(표3[예약자]&lt;&gt;""), 0), 7))-LEN(SUBSTITUTE(INDEX(표3[], MATCH(1, (표3[도서코드]=AR279)*(표3[예약자]&lt;&gt;""), 0), 7), "user", "")))/LEN("user"), 0)</f>
        <v>0</v>
      </c>
    </row>
    <row r="280" spans="30:53" x14ac:dyDescent="0.3">
      <c r="AD280" t="s">
        <v>1422</v>
      </c>
      <c r="AE280" s="23"/>
      <c r="AQ280" s="21" t="s">
        <v>2062</v>
      </c>
      <c r="AR280" t="s">
        <v>1423</v>
      </c>
      <c r="AS280" t="s">
        <v>556</v>
      </c>
      <c r="AT280" t="s">
        <v>543</v>
      </c>
      <c r="AU280" t="s">
        <v>499</v>
      </c>
      <c r="AV280" s="4">
        <v>43492</v>
      </c>
      <c r="AW280" t="s">
        <v>557</v>
      </c>
      <c r="AX280" t="s">
        <v>1867</v>
      </c>
      <c r="AY280" s="23" t="str">
        <f t="array" ref="AY280">IF(SUM(($AH:$AH=AR280)*1)&gt;0, VLOOKUP(AR280, $AH$1:$AO$1000, 4, 0), "")</f>
        <v/>
      </c>
      <c r="AZ280" s="21" t="b">
        <f t="array" ref="AZ280">IF(SUM(($AH:$AH=AR280)*1)&gt;0, FALSE, TRUE)</f>
        <v>1</v>
      </c>
      <c r="BA280" s="34">
        <f t="array" ref="BA280">IFERROR((LEN(INDEX(표3[], MATCH(1, (표3[도서코드]=AR280)*(표3[예약자]&lt;&gt;""), 0), 7))-LEN(SUBSTITUTE(INDEX(표3[], MATCH(1, (표3[도서코드]=AR280)*(표3[예약자]&lt;&gt;""), 0), 7), "user", "")))/LEN("user"), 0)</f>
        <v>0</v>
      </c>
    </row>
    <row r="281" spans="30:53" x14ac:dyDescent="0.3">
      <c r="AD281" t="s">
        <v>1415</v>
      </c>
      <c r="AE281" s="23"/>
      <c r="AR281" t="s">
        <v>1424</v>
      </c>
      <c r="AS281" t="s">
        <v>554</v>
      </c>
      <c r="AT281" t="s">
        <v>543</v>
      </c>
      <c r="AU281" t="s">
        <v>499</v>
      </c>
      <c r="AV281" s="4">
        <v>43491</v>
      </c>
      <c r="AW281" t="s">
        <v>555</v>
      </c>
      <c r="AX281" t="s">
        <v>1867</v>
      </c>
      <c r="AY281" s="23" t="str">
        <f t="array" ref="AY281">IF(SUM(($AH:$AH=AR281)*1)&gt;0, VLOOKUP(AR281, $AH$1:$AO$1000, 4, 0), "")</f>
        <v/>
      </c>
      <c r="AZ281" s="21" t="b">
        <f t="array" ref="AZ281">IF(SUM(($AH:$AH=AR281)*1)&gt;0, FALSE, TRUE)</f>
        <v>1</v>
      </c>
      <c r="BA281" s="34">
        <f t="array" ref="BA281">IFERROR((LEN(INDEX(표3[], MATCH(1, (표3[도서코드]=AR281)*(표3[예약자]&lt;&gt;""), 0), 7))-LEN(SUBSTITUTE(INDEX(표3[], MATCH(1, (표3[도서코드]=AR281)*(표3[예약자]&lt;&gt;""), 0), 7), "user", "")))/LEN("user"), 0)</f>
        <v>0</v>
      </c>
    </row>
    <row r="282" spans="30:53" x14ac:dyDescent="0.3">
      <c r="AD282" t="s">
        <v>1660</v>
      </c>
      <c r="AE282" s="23"/>
      <c r="AR282" t="s">
        <v>1405</v>
      </c>
      <c r="AS282" t="s">
        <v>552</v>
      </c>
      <c r="AT282" t="s">
        <v>543</v>
      </c>
      <c r="AU282" t="s">
        <v>499</v>
      </c>
      <c r="AV282" s="4">
        <v>43490</v>
      </c>
      <c r="AW282" t="s">
        <v>553</v>
      </c>
      <c r="AX282" t="s">
        <v>1867</v>
      </c>
      <c r="AY282" s="23" t="str">
        <f t="array" ref="AY282">IF(SUM(($AH:$AH=AR282)*1)&gt;0, VLOOKUP(AR282, $AH$1:$AO$1000, 4, 0), "")</f>
        <v/>
      </c>
      <c r="AZ282" s="21" t="b">
        <f t="array" ref="AZ282">IF(SUM(($AH:$AH=AR282)*1)&gt;0, FALSE, TRUE)</f>
        <v>1</v>
      </c>
      <c r="BA282" s="34">
        <f t="array" ref="BA282">IFERROR((LEN(INDEX(표3[], MATCH(1, (표3[도서코드]=AR282)*(표3[예약자]&lt;&gt;""), 0), 7))-LEN(SUBSTITUTE(INDEX(표3[], MATCH(1, (표3[도서코드]=AR282)*(표3[예약자]&lt;&gt;""), 0), 7), "user", "")))/LEN("user"), 0)</f>
        <v>0</v>
      </c>
    </row>
    <row r="283" spans="30:53" x14ac:dyDescent="0.3">
      <c r="AD283" t="s">
        <v>1661</v>
      </c>
      <c r="AE283" s="23"/>
      <c r="AR283" t="s">
        <v>1613</v>
      </c>
      <c r="AS283" t="s">
        <v>550</v>
      </c>
      <c r="AT283" t="s">
        <v>543</v>
      </c>
      <c r="AU283" t="s">
        <v>499</v>
      </c>
      <c r="AV283" s="4">
        <v>43489</v>
      </c>
      <c r="AW283" t="s">
        <v>551</v>
      </c>
      <c r="AX283" t="s">
        <v>1867</v>
      </c>
      <c r="AY283" s="23" t="str">
        <f t="array" ref="AY283">IF(SUM(($AH:$AH=AR283)*1)&gt;0, VLOOKUP(AR283, $AH$1:$AO$1000, 4, 0), "")</f>
        <v/>
      </c>
      <c r="AZ283" s="21" t="b">
        <f t="array" ref="AZ283">IF(SUM(($AH:$AH=AR283)*1)&gt;0, FALSE, TRUE)</f>
        <v>1</v>
      </c>
      <c r="BA283" s="34">
        <f t="array" ref="BA283">IFERROR((LEN(INDEX(표3[], MATCH(1, (표3[도서코드]=AR283)*(표3[예약자]&lt;&gt;""), 0), 7))-LEN(SUBSTITUTE(INDEX(표3[], MATCH(1, (표3[도서코드]=AR283)*(표3[예약자]&lt;&gt;""), 0), 7), "user", "")))/LEN("user"), 0)</f>
        <v>0</v>
      </c>
    </row>
    <row r="284" spans="30:53" x14ac:dyDescent="0.3">
      <c r="AD284" t="s">
        <v>1443</v>
      </c>
      <c r="AE284" s="23"/>
      <c r="AR284" t="s">
        <v>1612</v>
      </c>
      <c r="AS284" t="s">
        <v>548</v>
      </c>
      <c r="AT284" t="s">
        <v>543</v>
      </c>
      <c r="AU284" t="s">
        <v>499</v>
      </c>
      <c r="AV284" s="4">
        <v>43488</v>
      </c>
      <c r="AW284" t="s">
        <v>549</v>
      </c>
      <c r="AX284" t="s">
        <v>1867</v>
      </c>
      <c r="AY284" s="23" t="str">
        <f t="array" ref="AY284">IF(SUM(($AH:$AH=AR284)*1)&gt;0, VLOOKUP(AR284, $AH$1:$AO$1000, 4, 0), "")</f>
        <v/>
      </c>
      <c r="AZ284" s="21" t="b">
        <f t="array" ref="AZ284">IF(SUM(($AH:$AH=AR284)*1)&gt;0, FALSE, TRUE)</f>
        <v>1</v>
      </c>
      <c r="BA284" s="34">
        <f t="array" ref="BA284">IFERROR((LEN(INDEX(표3[], MATCH(1, (표3[도서코드]=AR284)*(표3[예약자]&lt;&gt;""), 0), 7))-LEN(SUBSTITUTE(INDEX(표3[], MATCH(1, (표3[도서코드]=AR284)*(표3[예약자]&lt;&gt;""), 0), 7), "user", "")))/LEN("user"), 0)</f>
        <v>0</v>
      </c>
    </row>
    <row r="285" spans="30:53" x14ac:dyDescent="0.3">
      <c r="AD285" t="s">
        <v>1444</v>
      </c>
      <c r="AE285" s="23"/>
      <c r="AR285" t="s">
        <v>1391</v>
      </c>
      <c r="AS285" t="s">
        <v>546</v>
      </c>
      <c r="AT285" t="s">
        <v>543</v>
      </c>
      <c r="AU285" t="s">
        <v>499</v>
      </c>
      <c r="AV285" s="4">
        <v>43487</v>
      </c>
      <c r="AW285" t="s">
        <v>547</v>
      </c>
      <c r="AX285" t="s">
        <v>1867</v>
      </c>
      <c r="AY285" s="23" t="str">
        <f t="array" ref="AY285">IF(SUM(($AH:$AH=AR285)*1)&gt;0, VLOOKUP(AR285, $AH$1:$AO$1000, 4, 0), "")</f>
        <v/>
      </c>
      <c r="AZ285" s="21" t="b">
        <f t="array" ref="AZ285">IF(SUM(($AH:$AH=AR285)*1)&gt;0, FALSE, TRUE)</f>
        <v>1</v>
      </c>
      <c r="BA285" s="34">
        <f t="array" ref="BA285">IFERROR((LEN(INDEX(표3[], MATCH(1, (표3[도서코드]=AR285)*(표3[예약자]&lt;&gt;""), 0), 7))-LEN(SUBSTITUTE(INDEX(표3[], MATCH(1, (표3[도서코드]=AR285)*(표3[예약자]&lt;&gt;""), 0), 7), "user", "")))/LEN("user"), 0)</f>
        <v>0</v>
      </c>
    </row>
    <row r="286" spans="30:53" x14ac:dyDescent="0.3">
      <c r="AD286" t="s">
        <v>1662</v>
      </c>
      <c r="AE286" s="23"/>
      <c r="AR286" t="s">
        <v>1389</v>
      </c>
      <c r="AS286" t="s">
        <v>542</v>
      </c>
      <c r="AT286" t="s">
        <v>543</v>
      </c>
      <c r="AU286" t="s">
        <v>499</v>
      </c>
      <c r="AV286" s="4">
        <v>43486</v>
      </c>
      <c r="AW286" t="s">
        <v>541</v>
      </c>
      <c r="AX286" t="s">
        <v>1867</v>
      </c>
      <c r="AY286" s="23" t="str">
        <f t="array" ref="AY286">IF(SUM(($AH:$AH=AR286)*1)&gt;0, VLOOKUP(AR286, $AH$1:$AO$1000, 4, 0), "")</f>
        <v/>
      </c>
      <c r="AZ286" s="21" t="b">
        <f t="array" ref="AZ286">IF(SUM(($AH:$AH=AR286)*1)&gt;0, FALSE, TRUE)</f>
        <v>1</v>
      </c>
      <c r="BA286" s="34">
        <f t="array" ref="BA286">IFERROR((LEN(INDEX(표3[], MATCH(1, (표3[도서코드]=AR286)*(표3[예약자]&lt;&gt;""), 0), 7))-LEN(SUBSTITUTE(INDEX(표3[], MATCH(1, (표3[도서코드]=AR286)*(표3[예약자]&lt;&gt;""), 0), 7), "user", "")))/LEN("user"), 0)</f>
        <v>0</v>
      </c>
    </row>
    <row r="287" spans="30:53" x14ac:dyDescent="0.3">
      <c r="AD287" t="s">
        <v>1449</v>
      </c>
      <c r="AE287" s="23"/>
      <c r="AR287" t="s">
        <v>1390</v>
      </c>
      <c r="AS287" t="s">
        <v>544</v>
      </c>
      <c r="AT287" t="s">
        <v>543</v>
      </c>
      <c r="AU287" t="s">
        <v>499</v>
      </c>
      <c r="AV287" s="4">
        <v>43486</v>
      </c>
      <c r="AW287" t="s">
        <v>545</v>
      </c>
      <c r="AX287" t="s">
        <v>1867</v>
      </c>
      <c r="AY287" s="23" t="str">
        <f t="array" ref="AY287">IF(SUM(($AH:$AH=AR287)*1)&gt;0, VLOOKUP(AR287, $AH$1:$AO$1000, 4, 0), "")</f>
        <v/>
      </c>
      <c r="AZ287" s="21" t="b">
        <f t="array" ref="AZ287">IF(SUM(($AH:$AH=AR287)*1)&gt;0, FALSE, TRUE)</f>
        <v>1</v>
      </c>
      <c r="BA287" s="34">
        <f t="array" ref="BA287">IFERROR((LEN(INDEX(표3[], MATCH(1, (표3[도서코드]=AR287)*(표3[예약자]&lt;&gt;""), 0), 7))-LEN(SUBSTITUTE(INDEX(표3[], MATCH(1, (표3[도서코드]=AR287)*(표3[예약자]&lt;&gt;""), 0), 7), "user", "")))/LEN("user"), 0)</f>
        <v>0</v>
      </c>
    </row>
    <row r="288" spans="30:53" x14ac:dyDescent="0.3">
      <c r="AD288" t="s">
        <v>1450</v>
      </c>
      <c r="AE288" s="23"/>
      <c r="AR288" t="s">
        <v>1611</v>
      </c>
      <c r="AS288" t="s">
        <v>539</v>
      </c>
      <c r="AT288" t="s">
        <v>540</v>
      </c>
      <c r="AU288" t="s">
        <v>499</v>
      </c>
      <c r="AV288" s="4">
        <v>43485</v>
      </c>
      <c r="AW288" t="s">
        <v>541</v>
      </c>
      <c r="AX288" t="s">
        <v>1866</v>
      </c>
      <c r="AY288" s="23" t="str">
        <f t="array" ref="AY288">IF(SUM(($AH:$AH=AR288)*1)&gt;0, VLOOKUP(AR288, $AH$1:$AO$1000, 4, 0), "")</f>
        <v/>
      </c>
      <c r="AZ288" s="21" t="b">
        <f t="array" ref="AZ288">IF(SUM(($AH:$AH=AR288)*1)&gt;0, FALSE, TRUE)</f>
        <v>1</v>
      </c>
      <c r="BA288" s="34">
        <f t="array" ref="BA288">IFERROR((LEN(INDEX(표3[], MATCH(1, (표3[도서코드]=AR288)*(표3[예약자]&lt;&gt;""), 0), 7))-LEN(SUBSTITUTE(INDEX(표3[], MATCH(1, (표3[도서코드]=AR288)*(표3[예약자]&lt;&gt;""), 0), 7), "user", "")))/LEN("user"), 0)</f>
        <v>0</v>
      </c>
    </row>
    <row r="289" spans="30:53" x14ac:dyDescent="0.3">
      <c r="AD289" t="s">
        <v>1451</v>
      </c>
      <c r="AE289" s="23"/>
      <c r="AR289" t="s">
        <v>1383</v>
      </c>
      <c r="AS289" t="s">
        <v>537</v>
      </c>
      <c r="AT289" t="s">
        <v>498</v>
      </c>
      <c r="AU289" t="s">
        <v>499</v>
      </c>
      <c r="AV289" s="4">
        <v>43484</v>
      </c>
      <c r="AW289" t="s">
        <v>538</v>
      </c>
      <c r="AX289" t="s">
        <v>1865</v>
      </c>
      <c r="AY289" s="23" t="str">
        <f t="array" ref="AY289">IF(SUM(($AH:$AH=AR289)*1)&gt;0, VLOOKUP(AR289, $AH$1:$AO$1000, 4, 0), "")</f>
        <v/>
      </c>
      <c r="AZ289" s="21" t="b">
        <f t="array" ref="AZ289">IF(SUM(($AH:$AH=AR289)*1)&gt;0, FALSE, TRUE)</f>
        <v>1</v>
      </c>
      <c r="BA289" s="34">
        <f t="array" ref="BA289">IFERROR((LEN(INDEX(표3[], MATCH(1, (표3[도서코드]=AR289)*(표3[예약자]&lt;&gt;""), 0), 7))-LEN(SUBSTITUTE(INDEX(표3[], MATCH(1, (표3[도서코드]=AR289)*(표3[예약자]&lt;&gt;""), 0), 7), "user", "")))/LEN("user"), 0)</f>
        <v>0</v>
      </c>
    </row>
    <row r="290" spans="30:53" x14ac:dyDescent="0.3">
      <c r="AD290" t="s">
        <v>1452</v>
      </c>
      <c r="AE290" s="23"/>
      <c r="AR290" t="s">
        <v>1329</v>
      </c>
      <c r="AS290" t="s">
        <v>501</v>
      </c>
      <c r="AT290" t="s">
        <v>498</v>
      </c>
      <c r="AU290" t="s">
        <v>499</v>
      </c>
      <c r="AV290" s="4">
        <v>43483</v>
      </c>
      <c r="AW290" t="s">
        <v>502</v>
      </c>
      <c r="AX290" t="s">
        <v>1865</v>
      </c>
      <c r="AY290" s="23" t="str">
        <f t="array" ref="AY290">IF(SUM(($AH:$AH=AR290)*1)&gt;0, VLOOKUP(AR290, $AH$1:$AO$1000, 4, 0), "")</f>
        <v/>
      </c>
      <c r="AZ290" s="21" t="b">
        <f t="array" ref="AZ290">IF(SUM(($AH:$AH=AR290)*1)&gt;0, FALSE, TRUE)</f>
        <v>1</v>
      </c>
      <c r="BA290" s="34">
        <f t="array" ref="BA290">IFERROR((LEN(INDEX(표3[], MATCH(1, (표3[도서코드]=AR290)*(표3[예약자]&lt;&gt;""), 0), 7))-LEN(SUBSTITUTE(INDEX(표3[], MATCH(1, (표3[도서코드]=AR290)*(표3[예약자]&lt;&gt;""), 0), 7), "user", "")))/LEN("user"), 0)</f>
        <v>0</v>
      </c>
    </row>
    <row r="291" spans="30:53" x14ac:dyDescent="0.3">
      <c r="AD291" t="s">
        <v>1663</v>
      </c>
      <c r="AE291" s="23"/>
      <c r="AR291" t="s">
        <v>1382</v>
      </c>
      <c r="AS291" t="s">
        <v>535</v>
      </c>
      <c r="AT291" t="s">
        <v>498</v>
      </c>
      <c r="AU291" t="s">
        <v>499</v>
      </c>
      <c r="AV291" s="4">
        <v>43482</v>
      </c>
      <c r="AW291" t="s">
        <v>536</v>
      </c>
      <c r="AX291" t="s">
        <v>1865</v>
      </c>
      <c r="AY291" s="23" t="str">
        <f t="array" ref="AY291">IF(SUM(($AH:$AH=AR291)*1)&gt;0, VLOOKUP(AR291, $AH$1:$AO$1000, 4, 0), "")</f>
        <v/>
      </c>
      <c r="AZ291" s="21" t="b">
        <f t="array" ref="AZ291">IF(SUM(($AH:$AH=AR291)*1)&gt;0, FALSE, TRUE)</f>
        <v>1</v>
      </c>
      <c r="BA291" s="34">
        <f t="array" ref="BA291">IFERROR((LEN(INDEX(표3[], MATCH(1, (표3[도서코드]=AR291)*(표3[예약자]&lt;&gt;""), 0), 7))-LEN(SUBSTITUTE(INDEX(표3[], MATCH(1, (표3[도서코드]=AR291)*(표3[예약자]&lt;&gt;""), 0), 7), "user", "")))/LEN("user"), 0)</f>
        <v>0</v>
      </c>
    </row>
    <row r="292" spans="30:53" x14ac:dyDescent="0.3">
      <c r="AD292" t="s">
        <v>1664</v>
      </c>
      <c r="AE292" s="23"/>
      <c r="AR292" t="s">
        <v>1373</v>
      </c>
      <c r="AS292" t="s">
        <v>533</v>
      </c>
      <c r="AT292" t="s">
        <v>498</v>
      </c>
      <c r="AU292" t="s">
        <v>499</v>
      </c>
      <c r="AV292" s="4">
        <v>43481</v>
      </c>
      <c r="AW292" t="s">
        <v>534</v>
      </c>
      <c r="AX292" t="s">
        <v>1865</v>
      </c>
      <c r="AY292" s="23" t="str">
        <f t="array" ref="AY292">IF(SUM(($AH:$AH=AR292)*1)&gt;0, VLOOKUP(AR292, $AH$1:$AO$1000, 4, 0), "")</f>
        <v/>
      </c>
      <c r="AZ292" s="21" t="b">
        <f t="array" ref="AZ292">IF(SUM(($AH:$AH=AR292)*1)&gt;0, FALSE, TRUE)</f>
        <v>1</v>
      </c>
      <c r="BA292" s="34">
        <f t="array" ref="BA292">IFERROR((LEN(INDEX(표3[], MATCH(1, (표3[도서코드]=AR292)*(표3[예약자]&lt;&gt;""), 0), 7))-LEN(SUBSTITUTE(INDEX(표3[], MATCH(1, (표3[도서코드]=AR292)*(표3[예약자]&lt;&gt;""), 0), 7), "user", "")))/LEN("user"), 0)</f>
        <v>0</v>
      </c>
    </row>
    <row r="293" spans="30:53" x14ac:dyDescent="0.3">
      <c r="AD293" t="s">
        <v>1665</v>
      </c>
      <c r="AE293" s="23"/>
      <c r="AR293" t="s">
        <v>1372</v>
      </c>
      <c r="AS293" t="s">
        <v>531</v>
      </c>
      <c r="AT293" t="s">
        <v>498</v>
      </c>
      <c r="AU293" t="s">
        <v>499</v>
      </c>
      <c r="AV293" s="4">
        <v>43480</v>
      </c>
      <c r="AW293" t="s">
        <v>532</v>
      </c>
      <c r="AX293" t="s">
        <v>1865</v>
      </c>
      <c r="AY293" s="23" t="str">
        <f t="array" ref="AY293">IF(SUM(($AH:$AH=AR293)*1)&gt;0, VLOOKUP(AR293, $AH$1:$AO$1000, 4, 0), "")</f>
        <v/>
      </c>
      <c r="AZ293" s="21" t="b">
        <f t="array" ref="AZ293">IF(SUM(($AH:$AH=AR293)*1)&gt;0, FALSE, TRUE)</f>
        <v>1</v>
      </c>
      <c r="BA293" s="34">
        <f t="array" ref="BA293">IFERROR((LEN(INDEX(표3[], MATCH(1, (표3[도서코드]=AR293)*(표3[예약자]&lt;&gt;""), 0), 7))-LEN(SUBSTITUTE(INDEX(표3[], MATCH(1, (표3[도서코드]=AR293)*(표3[예약자]&lt;&gt;""), 0), 7), "user", "")))/LEN("user"), 0)</f>
        <v>0</v>
      </c>
    </row>
    <row r="294" spans="30:53" x14ac:dyDescent="0.3">
      <c r="AD294" t="s">
        <v>1666</v>
      </c>
      <c r="AE294" s="23"/>
      <c r="AR294" t="s">
        <v>1296</v>
      </c>
      <c r="AS294" t="s">
        <v>529</v>
      </c>
      <c r="AT294" t="s">
        <v>498</v>
      </c>
      <c r="AU294" t="s">
        <v>499</v>
      </c>
      <c r="AV294" s="4">
        <v>43479</v>
      </c>
      <c r="AW294" t="s">
        <v>530</v>
      </c>
      <c r="AX294" t="s">
        <v>1865</v>
      </c>
      <c r="AY294" s="23" t="str">
        <f t="array" ref="AY294">IF(SUM(($AH:$AH=AR294)*1)&gt;0, VLOOKUP(AR294, $AH$1:$AO$1000, 4, 0), "")</f>
        <v/>
      </c>
      <c r="AZ294" s="21" t="b">
        <f t="array" ref="AZ294">IF(SUM(($AH:$AH=AR294)*1)&gt;0, FALSE, TRUE)</f>
        <v>1</v>
      </c>
      <c r="BA294" s="34">
        <f t="array" ref="BA294">IFERROR((LEN(INDEX(표3[], MATCH(1, (표3[도서코드]=AR294)*(표3[예약자]&lt;&gt;""), 0), 7))-LEN(SUBSTITUTE(INDEX(표3[], MATCH(1, (표3[도서코드]=AR294)*(표3[예약자]&lt;&gt;""), 0), 7), "user", "")))/LEN("user"), 0)</f>
        <v>0</v>
      </c>
    </row>
    <row r="295" spans="30:53" x14ac:dyDescent="0.3">
      <c r="AD295" t="s">
        <v>1667</v>
      </c>
      <c r="AE295" s="23"/>
      <c r="AR295" t="s">
        <v>1371</v>
      </c>
      <c r="AS295" t="s">
        <v>527</v>
      </c>
      <c r="AT295" t="s">
        <v>498</v>
      </c>
      <c r="AU295" t="s">
        <v>499</v>
      </c>
      <c r="AV295" s="4">
        <v>43478</v>
      </c>
      <c r="AW295" t="s">
        <v>528</v>
      </c>
      <c r="AX295" t="s">
        <v>1865</v>
      </c>
      <c r="AY295" s="23" t="str">
        <f t="array" ref="AY295">IF(SUM(($AH:$AH=AR295)*1)&gt;0, VLOOKUP(AR295, $AH$1:$AO$1000, 4, 0), "")</f>
        <v/>
      </c>
      <c r="AZ295" s="21" t="b">
        <f t="array" ref="AZ295">IF(SUM(($AH:$AH=AR295)*1)&gt;0, FALSE, TRUE)</f>
        <v>1</v>
      </c>
      <c r="BA295" s="34">
        <f t="array" ref="BA295">IFERROR((LEN(INDEX(표3[], MATCH(1, (표3[도서코드]=AR295)*(표3[예약자]&lt;&gt;""), 0), 7))-LEN(SUBSTITUTE(INDEX(표3[], MATCH(1, (표3[도서코드]=AR295)*(표3[예약자]&lt;&gt;""), 0), 7), "user", "")))/LEN("user"), 0)</f>
        <v>0</v>
      </c>
    </row>
    <row r="296" spans="30:53" x14ac:dyDescent="0.3">
      <c r="AD296" t="s">
        <v>1668</v>
      </c>
      <c r="AE296" s="23"/>
      <c r="AR296" t="s">
        <v>1610</v>
      </c>
      <c r="AS296" t="s">
        <v>525</v>
      </c>
      <c r="AT296" t="s">
        <v>498</v>
      </c>
      <c r="AU296" t="s">
        <v>499</v>
      </c>
      <c r="AV296" s="4">
        <v>43477</v>
      </c>
      <c r="AW296" t="s">
        <v>526</v>
      </c>
      <c r="AX296" t="s">
        <v>1865</v>
      </c>
      <c r="AY296" s="23" t="str">
        <f t="array" ref="AY296">IF(SUM(($AH:$AH=AR296)*1)&gt;0, VLOOKUP(AR296, $AH$1:$AO$1000, 4, 0), "")</f>
        <v/>
      </c>
      <c r="AZ296" s="21" t="b">
        <f t="array" ref="AZ296">IF(SUM(($AH:$AH=AR296)*1)&gt;0, FALSE, TRUE)</f>
        <v>1</v>
      </c>
      <c r="BA296" s="34">
        <f t="array" ref="BA296">IFERROR((LEN(INDEX(표3[], MATCH(1, (표3[도서코드]=AR296)*(표3[예약자]&lt;&gt;""), 0), 7))-LEN(SUBSTITUTE(INDEX(표3[], MATCH(1, (표3[도서코드]=AR296)*(표3[예약자]&lt;&gt;""), 0), 7), "user", "")))/LEN("user"), 0)</f>
        <v>0</v>
      </c>
    </row>
    <row r="297" spans="30:53" x14ac:dyDescent="0.3">
      <c r="AD297" t="s">
        <v>1669</v>
      </c>
      <c r="AE297" s="23"/>
      <c r="AR297" t="s">
        <v>1609</v>
      </c>
      <c r="AS297" t="s">
        <v>523</v>
      </c>
      <c r="AT297" t="s">
        <v>498</v>
      </c>
      <c r="AU297" t="s">
        <v>499</v>
      </c>
      <c r="AV297" s="4">
        <v>43476</v>
      </c>
      <c r="AW297" t="s">
        <v>524</v>
      </c>
      <c r="AX297" t="s">
        <v>1865</v>
      </c>
      <c r="AY297" s="23" t="str">
        <f t="array" ref="AY297">IF(SUM(($AH:$AH=AR297)*1)&gt;0, VLOOKUP(AR297, $AH$1:$AO$1000, 4, 0), "")</f>
        <v/>
      </c>
      <c r="AZ297" s="21" t="b">
        <f t="array" ref="AZ297">IF(SUM(($AH:$AH=AR297)*1)&gt;0, FALSE, TRUE)</f>
        <v>1</v>
      </c>
      <c r="BA297" s="34">
        <f t="array" ref="BA297">IFERROR((LEN(INDEX(표3[], MATCH(1, (표3[도서코드]=AR297)*(표3[예약자]&lt;&gt;""), 0), 7))-LEN(SUBSTITUTE(INDEX(표3[], MATCH(1, (표3[도서코드]=AR297)*(표3[예약자]&lt;&gt;""), 0), 7), "user", "")))/LEN("user"), 0)</f>
        <v>0</v>
      </c>
    </row>
    <row r="298" spans="30:53" x14ac:dyDescent="0.3">
      <c r="AD298" t="s">
        <v>1466</v>
      </c>
      <c r="AE298" s="23"/>
      <c r="AR298" t="s">
        <v>1349</v>
      </c>
      <c r="AS298" t="s">
        <v>521</v>
      </c>
      <c r="AT298" t="s">
        <v>498</v>
      </c>
      <c r="AU298" t="s">
        <v>499</v>
      </c>
      <c r="AV298" s="4">
        <v>43475</v>
      </c>
      <c r="AW298" t="s">
        <v>522</v>
      </c>
      <c r="AX298" t="s">
        <v>1865</v>
      </c>
      <c r="AY298" s="23" t="str">
        <f t="array" ref="AY298">IF(SUM(($AH:$AH=AR298)*1)&gt;0, VLOOKUP(AR298, $AH$1:$AO$1000, 4, 0), "")</f>
        <v/>
      </c>
      <c r="AZ298" s="21" t="b">
        <f t="array" ref="AZ298">IF(SUM(($AH:$AH=AR298)*1)&gt;0, FALSE, TRUE)</f>
        <v>1</v>
      </c>
      <c r="BA298" s="34">
        <f t="array" ref="BA298">IFERROR((LEN(INDEX(표3[], MATCH(1, (표3[도서코드]=AR298)*(표3[예약자]&lt;&gt;""), 0), 7))-LEN(SUBSTITUTE(INDEX(표3[], MATCH(1, (표3[도서코드]=AR298)*(표3[예약자]&lt;&gt;""), 0), 7), "user", "")))/LEN("user"), 0)</f>
        <v>0</v>
      </c>
    </row>
    <row r="299" spans="30:53" x14ac:dyDescent="0.3">
      <c r="AD299" t="s">
        <v>1670</v>
      </c>
      <c r="AE299" s="23"/>
      <c r="AR299" t="s">
        <v>1348</v>
      </c>
      <c r="AS299" t="s">
        <v>519</v>
      </c>
      <c r="AT299" t="s">
        <v>498</v>
      </c>
      <c r="AU299" t="s">
        <v>499</v>
      </c>
      <c r="AV299" s="4">
        <v>43474</v>
      </c>
      <c r="AW299" t="s">
        <v>520</v>
      </c>
      <c r="AX299" t="s">
        <v>1865</v>
      </c>
      <c r="AY299" s="23" t="str">
        <f t="array" ref="AY299">IF(SUM(($AH:$AH=AR299)*1)&gt;0, VLOOKUP(AR299, $AH$1:$AO$1000, 4, 0), "")</f>
        <v/>
      </c>
      <c r="AZ299" s="21" t="b">
        <f t="array" ref="AZ299">IF(SUM(($AH:$AH=AR299)*1)&gt;0, FALSE, TRUE)</f>
        <v>1</v>
      </c>
      <c r="BA299" s="34">
        <f t="array" ref="BA299">IFERROR((LEN(INDEX(표3[], MATCH(1, (표3[도서코드]=AR299)*(표3[예약자]&lt;&gt;""), 0), 7))-LEN(SUBSTITUTE(INDEX(표3[], MATCH(1, (표3[도서코드]=AR299)*(표3[예약자]&lt;&gt;""), 0), 7), "user", "")))/LEN("user"), 0)</f>
        <v>0</v>
      </c>
    </row>
    <row r="300" spans="30:53" x14ac:dyDescent="0.3">
      <c r="AD300" t="s">
        <v>1671</v>
      </c>
      <c r="AE300" s="23"/>
      <c r="AR300" t="s">
        <v>1341</v>
      </c>
      <c r="AS300" t="s">
        <v>517</v>
      </c>
      <c r="AT300" t="s">
        <v>498</v>
      </c>
      <c r="AU300" t="s">
        <v>499</v>
      </c>
      <c r="AV300" s="4">
        <v>43473</v>
      </c>
      <c r="AW300" t="s">
        <v>518</v>
      </c>
      <c r="AX300" t="s">
        <v>1865</v>
      </c>
      <c r="AY300" s="23" t="str">
        <f t="array" ref="AY300">IF(SUM(($AH:$AH=AR300)*1)&gt;0, VLOOKUP(AR300, $AH$1:$AO$1000, 4, 0), "")</f>
        <v/>
      </c>
      <c r="AZ300" s="21" t="b">
        <f t="array" ref="AZ300">IF(SUM(($AH:$AH=AR300)*1)&gt;0, FALSE, TRUE)</f>
        <v>1</v>
      </c>
      <c r="BA300" s="34">
        <f t="array" ref="BA300">IFERROR((LEN(INDEX(표3[], MATCH(1, (표3[도서코드]=AR300)*(표3[예약자]&lt;&gt;""), 0), 7))-LEN(SUBSTITUTE(INDEX(표3[], MATCH(1, (표3[도서코드]=AR300)*(표3[예약자]&lt;&gt;""), 0), 7), "user", "")))/LEN("user"), 0)</f>
        <v>0</v>
      </c>
    </row>
    <row r="301" spans="30:53" x14ac:dyDescent="0.3">
      <c r="AD301" t="s">
        <v>1467</v>
      </c>
      <c r="AE301" s="23"/>
      <c r="AR301" t="s">
        <v>1314</v>
      </c>
      <c r="AS301" t="s">
        <v>497</v>
      </c>
      <c r="AT301" t="s">
        <v>498</v>
      </c>
      <c r="AU301" t="s">
        <v>499</v>
      </c>
      <c r="AV301" s="4">
        <v>43472</v>
      </c>
      <c r="AW301" t="s">
        <v>500</v>
      </c>
      <c r="AX301" t="s">
        <v>1865</v>
      </c>
      <c r="AY301" s="23" t="str">
        <f t="array" ref="AY301">IF(SUM(($AH:$AH=AR301)*1)&gt;0, VLOOKUP(AR301, $AH$1:$AO$1000, 4, 0), "")</f>
        <v/>
      </c>
      <c r="AZ301" s="21" t="b">
        <f t="array" ref="AZ301">IF(SUM(($AH:$AH=AR301)*1)&gt;0, FALSE, TRUE)</f>
        <v>1</v>
      </c>
      <c r="BA301" s="34">
        <f t="array" ref="BA301">IFERROR((LEN(INDEX(표3[], MATCH(1, (표3[도서코드]=AR301)*(표3[예약자]&lt;&gt;""), 0), 7))-LEN(SUBSTITUTE(INDEX(표3[], MATCH(1, (표3[도서코드]=AR301)*(표3[예약자]&lt;&gt;""), 0), 7), "user", "")))/LEN("user"), 0)</f>
        <v>0</v>
      </c>
    </row>
    <row r="302" spans="30:53" x14ac:dyDescent="0.3">
      <c r="AD302" t="s">
        <v>1468</v>
      </c>
      <c r="AE302" s="23"/>
      <c r="AR302" t="s">
        <v>1313</v>
      </c>
      <c r="AS302" t="s">
        <v>469</v>
      </c>
      <c r="AT302" t="s">
        <v>467</v>
      </c>
      <c r="AU302" t="s">
        <v>189</v>
      </c>
      <c r="AV302" s="4">
        <v>43471</v>
      </c>
      <c r="AW302" t="s">
        <v>470</v>
      </c>
      <c r="AX302" t="s">
        <v>1857</v>
      </c>
      <c r="AY302" s="23" t="str">
        <f t="array" ref="AY302">IF(SUM(($AH:$AH=AR302)*1)&gt;0, VLOOKUP(AR302, $AH$1:$AO$1000, 4, 0), "")</f>
        <v/>
      </c>
      <c r="AZ302" s="21" t="b">
        <f t="array" ref="AZ302">IF(SUM(($AH:$AH=AR302)*1)&gt;0, FALSE, TRUE)</f>
        <v>1</v>
      </c>
      <c r="BA302" s="34">
        <f t="array" ref="BA302">IFERROR((LEN(INDEX(표3[], MATCH(1, (표3[도서코드]=AR302)*(표3[예약자]&lt;&gt;""), 0), 7))-LEN(SUBSTITUTE(INDEX(표3[], MATCH(1, (표3[도서코드]=AR302)*(표3[예약자]&lt;&gt;""), 0), 7), "user", "")))/LEN("user"), 0)</f>
        <v>0</v>
      </c>
    </row>
    <row r="303" spans="30:53" x14ac:dyDescent="0.3">
      <c r="AD303" t="s">
        <v>1469</v>
      </c>
      <c r="AE303" s="23"/>
      <c r="AR303" t="s">
        <v>1312</v>
      </c>
      <c r="AS303" t="s">
        <v>466</v>
      </c>
      <c r="AT303" t="s">
        <v>467</v>
      </c>
      <c r="AU303" t="s">
        <v>189</v>
      </c>
      <c r="AV303" s="4">
        <v>43470</v>
      </c>
      <c r="AW303" t="s">
        <v>468</v>
      </c>
      <c r="AX303" t="s">
        <v>1857</v>
      </c>
      <c r="AY303" s="23" t="str">
        <f t="array" ref="AY303">IF(SUM(($AH:$AH=AR303)*1)&gt;0, VLOOKUP(AR303, $AH$1:$AO$1000, 4, 0), "")</f>
        <v/>
      </c>
      <c r="AZ303" s="21" t="b">
        <f t="array" ref="AZ303">IF(SUM(($AH:$AH=AR303)*1)&gt;0, FALSE, TRUE)</f>
        <v>1</v>
      </c>
      <c r="BA303" s="34">
        <f t="array" ref="BA303">IFERROR((LEN(INDEX(표3[], MATCH(1, (표3[도서코드]=AR303)*(표3[예약자]&lt;&gt;""), 0), 7))-LEN(SUBSTITUTE(INDEX(표3[], MATCH(1, (표3[도서코드]=AR303)*(표3[예약자]&lt;&gt;""), 0), 7), "user", "")))/LEN("user"), 0)</f>
        <v>0</v>
      </c>
    </row>
    <row r="304" spans="30:53" x14ac:dyDescent="0.3">
      <c r="AD304" t="s">
        <v>1470</v>
      </c>
      <c r="AE304" s="23"/>
      <c r="AR304" t="s">
        <v>1574</v>
      </c>
      <c r="AS304" t="s">
        <v>281</v>
      </c>
      <c r="AT304" t="s">
        <v>229</v>
      </c>
      <c r="AU304" t="s">
        <v>230</v>
      </c>
      <c r="AV304" s="4">
        <v>43469</v>
      </c>
      <c r="AW304" t="s">
        <v>282</v>
      </c>
      <c r="AX304" t="s">
        <v>1790</v>
      </c>
      <c r="AY304" s="23" t="str">
        <f t="array" ref="AY304">IF(SUM(($AH:$AH=AR304)*1)&gt;0, VLOOKUP(AR304, $AH$1:$AO$1000, 4, 0), "")</f>
        <v/>
      </c>
      <c r="AZ304" s="21" t="b">
        <f t="array" ref="AZ304">IF(SUM(($AH:$AH=AR304)*1)&gt;0, FALSE, TRUE)</f>
        <v>1</v>
      </c>
      <c r="BA304" s="34">
        <f t="array" ref="BA304">IFERROR((LEN(INDEX(표3[], MATCH(1, (표3[도서코드]=AR304)*(표3[예약자]&lt;&gt;""), 0), 7))-LEN(SUBSTITUTE(INDEX(표3[], MATCH(1, (표3[도서코드]=AR304)*(표3[예약자]&lt;&gt;""), 0), 7), "user", "")))/LEN("user"), 0)</f>
        <v>0</v>
      </c>
    </row>
    <row r="305" spans="30:53" x14ac:dyDescent="0.3">
      <c r="AD305" t="s">
        <v>1672</v>
      </c>
      <c r="AE305" s="23"/>
      <c r="AR305" t="s">
        <v>1573</v>
      </c>
      <c r="AS305" t="s">
        <v>279</v>
      </c>
      <c r="AT305" t="s">
        <v>229</v>
      </c>
      <c r="AU305" t="s">
        <v>230</v>
      </c>
      <c r="AV305" s="4">
        <v>43468</v>
      </c>
      <c r="AW305" t="s">
        <v>280</v>
      </c>
      <c r="AX305" t="s">
        <v>1790</v>
      </c>
      <c r="AY305" s="23" t="str">
        <f t="array" ref="AY305">IF(SUM(($AH:$AH=AR305)*1)&gt;0, VLOOKUP(AR305, $AH$1:$AO$1000, 4, 0), "")</f>
        <v/>
      </c>
      <c r="AZ305" s="21" t="b">
        <f t="array" ref="AZ305">IF(SUM(($AH:$AH=AR305)*1)&gt;0, FALSE, TRUE)</f>
        <v>1</v>
      </c>
      <c r="BA305" s="34">
        <f t="array" ref="BA305">IFERROR((LEN(INDEX(표3[], MATCH(1, (표3[도서코드]=AR305)*(표3[예약자]&lt;&gt;""), 0), 7))-LEN(SUBSTITUTE(INDEX(표3[], MATCH(1, (표3[도서코드]=AR305)*(표3[예약자]&lt;&gt;""), 0), 7), "user", "")))/LEN("user"), 0)</f>
        <v>0</v>
      </c>
    </row>
    <row r="306" spans="30:53" x14ac:dyDescent="0.3">
      <c r="AD306" t="s">
        <v>1480</v>
      </c>
      <c r="AE306" s="23"/>
      <c r="AR306" t="s">
        <v>1565</v>
      </c>
      <c r="AS306" t="s">
        <v>232</v>
      </c>
      <c r="AT306" t="s">
        <v>229</v>
      </c>
      <c r="AU306" t="s">
        <v>230</v>
      </c>
      <c r="AV306" s="4">
        <v>43467</v>
      </c>
      <c r="AW306" t="s">
        <v>233</v>
      </c>
      <c r="AX306" t="s">
        <v>1790</v>
      </c>
      <c r="AY306" s="23" t="str">
        <f t="array" ref="AY306">IF(SUM(($AH:$AH=AR306)*1)&gt;0, VLOOKUP(AR306, $AH$1:$AO$1000, 4, 0), "")</f>
        <v/>
      </c>
      <c r="AZ306" s="21" t="b">
        <f t="array" ref="AZ306">IF(SUM(($AH:$AH=AR306)*1)&gt;0, FALSE, TRUE)</f>
        <v>1</v>
      </c>
      <c r="BA306" s="34">
        <f t="array" ref="BA306">IFERROR((LEN(INDEX(표3[], MATCH(1, (표3[도서코드]=AR306)*(표3[예약자]&lt;&gt;""), 0), 7))-LEN(SUBSTITUTE(INDEX(표3[], MATCH(1, (표3[도서코드]=AR306)*(표3[예약자]&lt;&gt;""), 0), 7), "user", "")))/LEN("user"), 0)</f>
        <v>0</v>
      </c>
    </row>
    <row r="307" spans="30:53" x14ac:dyDescent="0.3">
      <c r="AD307" t="s">
        <v>1673</v>
      </c>
      <c r="AE307" s="23"/>
      <c r="AR307" t="s">
        <v>1564</v>
      </c>
      <c r="AS307" t="s">
        <v>228</v>
      </c>
      <c r="AT307" t="s">
        <v>229</v>
      </c>
      <c r="AU307" t="s">
        <v>230</v>
      </c>
      <c r="AV307" s="4">
        <v>43466</v>
      </c>
      <c r="AW307" t="s">
        <v>231</v>
      </c>
      <c r="AX307" t="s">
        <v>1790</v>
      </c>
      <c r="AY307" s="23" t="str">
        <f t="array" ref="AY307">IF(SUM(($AH:$AH=AR307)*1)&gt;0, VLOOKUP(AR307, $AH$1:$AO$1000, 4, 0), "")</f>
        <v/>
      </c>
      <c r="AZ307" s="21" t="b">
        <f t="array" ref="AZ307">IF(SUM(($AH:$AH=AR307)*1)&gt;0, FALSE, TRUE)</f>
        <v>1</v>
      </c>
      <c r="BA307" s="34">
        <f t="array" ref="BA307">IFERROR((LEN(INDEX(표3[], MATCH(1, (표3[도서코드]=AR307)*(표3[예약자]&lt;&gt;""), 0), 7))-LEN(SUBSTITUTE(INDEX(표3[], MATCH(1, (표3[도서코드]=AR307)*(표3[예약자]&lt;&gt;""), 0), 7), "user", "")))/LEN("user"), 0)</f>
        <v>0</v>
      </c>
    </row>
    <row r="308" spans="30:53" x14ac:dyDescent="0.3">
      <c r="AD308" t="s">
        <v>1481</v>
      </c>
      <c r="AE308" s="23"/>
      <c r="AR308" t="s">
        <v>1701</v>
      </c>
      <c r="AS308" t="s">
        <v>1168</v>
      </c>
      <c r="AT308" t="s">
        <v>210</v>
      </c>
      <c r="AU308" t="s">
        <v>200</v>
      </c>
      <c r="AV308" s="4">
        <v>43304</v>
      </c>
      <c r="AW308" t="s">
        <v>1169</v>
      </c>
      <c r="AX308" t="s">
        <v>2029</v>
      </c>
      <c r="AY308" s="23" t="str">
        <f t="array" ref="AY308">IF(SUM(($AH:$AH=AR308)*1)&gt;0, VLOOKUP(AR308, $AH$1:$AO$1000, 4, 0), "")</f>
        <v/>
      </c>
      <c r="AZ308" s="21" t="b">
        <f t="array" ref="AZ308">IF(SUM(($AH:$AH=AR308)*1)&gt;0, FALSE, TRUE)</f>
        <v>1</v>
      </c>
      <c r="BA308" s="34">
        <f t="array" ref="BA308">IFERROR((LEN(INDEX(표3[], MATCH(1, (표3[도서코드]=AR308)*(표3[예약자]&lt;&gt;""), 0), 7))-LEN(SUBSTITUTE(INDEX(표3[], MATCH(1, (표3[도서코드]=AR308)*(표3[예약자]&lt;&gt;""), 0), 7), "user", "")))/LEN("user"), 0)</f>
        <v>0</v>
      </c>
    </row>
    <row r="309" spans="30:53" x14ac:dyDescent="0.3">
      <c r="AD309" t="s">
        <v>1482</v>
      </c>
      <c r="AE309" s="23"/>
      <c r="AR309" t="s">
        <v>1714</v>
      </c>
      <c r="AS309" t="s">
        <v>1264</v>
      </c>
      <c r="AT309" t="s">
        <v>1265</v>
      </c>
      <c r="AU309" t="s">
        <v>222</v>
      </c>
      <c r="AV309" s="4">
        <v>43304</v>
      </c>
      <c r="AW309" t="s">
        <v>1266</v>
      </c>
      <c r="AX309" t="s">
        <v>2059</v>
      </c>
      <c r="AY309" s="23" t="str">
        <f t="array" ref="AY309">IF(SUM(($AH:$AH=AR309)*1)&gt;0, VLOOKUP(AR309, $AH$1:$AO$1000, 4, 0), "")</f>
        <v/>
      </c>
      <c r="AZ309" s="21" t="b">
        <f t="array" ref="AZ309">IF(SUM(($AH:$AH=AR309)*1)&gt;0, FALSE, TRUE)</f>
        <v>1</v>
      </c>
      <c r="BA309" s="34">
        <f t="array" ref="BA309">IFERROR((LEN(INDEX(표3[], MATCH(1, (표3[도서코드]=AR309)*(표3[예약자]&lt;&gt;""), 0), 7))-LEN(SUBSTITUTE(INDEX(표3[], MATCH(1, (표3[도서코드]=AR309)*(표3[예약자]&lt;&gt;""), 0), 7), "user", "")))/LEN("user"), 0)</f>
        <v>0</v>
      </c>
    </row>
    <row r="310" spans="30:53" x14ac:dyDescent="0.3">
      <c r="AD310" t="s">
        <v>1674</v>
      </c>
      <c r="AE310" s="23"/>
      <c r="AR310" t="s">
        <v>1710</v>
      </c>
      <c r="AS310" t="s">
        <v>1247</v>
      </c>
      <c r="AT310" t="s">
        <v>152</v>
      </c>
      <c r="AU310" t="s">
        <v>193</v>
      </c>
      <c r="AV310" s="4">
        <v>43303</v>
      </c>
      <c r="AW310" t="s">
        <v>1248</v>
      </c>
      <c r="AX310" t="s">
        <v>2055</v>
      </c>
      <c r="AY310" s="23" t="str">
        <f t="array" ref="AY310">IF(SUM(($AH:$AH=AR310)*1)&gt;0, VLOOKUP(AR310, $AH$1:$AO$1000, 4, 0), "")</f>
        <v/>
      </c>
      <c r="AZ310" s="21" t="b">
        <f t="array" ref="AZ310">IF(SUM(($AH:$AH=AR310)*1)&gt;0, FALSE, TRUE)</f>
        <v>1</v>
      </c>
      <c r="BA310" s="34">
        <f t="array" ref="BA310">IFERROR((LEN(INDEX(표3[], MATCH(1, (표3[도서코드]=AR310)*(표3[예약자]&lt;&gt;""), 0), 7))-LEN(SUBSTITUTE(INDEX(표3[], MATCH(1, (표3[도서코드]=AR310)*(표3[예약자]&lt;&gt;""), 0), 7), "user", "")))/LEN("user"), 0)</f>
        <v>0</v>
      </c>
    </row>
    <row r="311" spans="30:53" x14ac:dyDescent="0.3">
      <c r="AD311" t="s">
        <v>1675</v>
      </c>
      <c r="AE311" s="23"/>
      <c r="AR311" t="s">
        <v>1708</v>
      </c>
      <c r="AS311" t="s">
        <v>1218</v>
      </c>
      <c r="AT311" t="s">
        <v>225</v>
      </c>
      <c r="AU311" t="s">
        <v>241</v>
      </c>
      <c r="AV311" s="4">
        <v>43302</v>
      </c>
      <c r="AW311" t="s">
        <v>1219</v>
      </c>
      <c r="AX311" t="s">
        <v>2044</v>
      </c>
      <c r="AY311" s="23" t="str">
        <f t="array" ref="AY311">IF(SUM(($AH:$AH=AR311)*1)&gt;0, VLOOKUP(AR311, $AH$1:$AO$1000, 4, 0), "")</f>
        <v/>
      </c>
      <c r="AZ311" s="21" t="b">
        <f t="array" ref="AZ311">IF(SUM(($AH:$AH=AR311)*1)&gt;0, FALSE, TRUE)</f>
        <v>1</v>
      </c>
      <c r="BA311" s="34">
        <f t="array" ref="BA311">IFERROR((LEN(INDEX(표3[], MATCH(1, (표3[도서코드]=AR311)*(표3[예약자]&lt;&gt;""), 0), 7))-LEN(SUBSTITUTE(INDEX(표3[], MATCH(1, (표3[도서코드]=AR311)*(표3[예약자]&lt;&gt;""), 0), 7), "user", "")))/LEN("user"), 0)</f>
        <v>0</v>
      </c>
    </row>
    <row r="312" spans="30:53" x14ac:dyDescent="0.3">
      <c r="AD312" t="s">
        <v>1535</v>
      </c>
      <c r="AE312" s="23"/>
      <c r="AR312" t="s">
        <v>1705</v>
      </c>
      <c r="AS312" t="s">
        <v>1190</v>
      </c>
      <c r="AT312" t="s">
        <v>484</v>
      </c>
      <c r="AU312" t="s">
        <v>485</v>
      </c>
      <c r="AV312" s="4">
        <v>43301</v>
      </c>
      <c r="AW312" t="s">
        <v>1191</v>
      </c>
      <c r="AX312" t="s">
        <v>2037</v>
      </c>
      <c r="AY312" s="23" t="str">
        <f t="array" ref="AY312">IF(SUM(($AH:$AH=AR312)*1)&gt;0, VLOOKUP(AR312, $AH$1:$AO$1000, 4, 0), "")</f>
        <v/>
      </c>
      <c r="AZ312" s="21" t="b">
        <f t="array" ref="AZ312">IF(SUM(($AH:$AH=AR312)*1)&gt;0, FALSE, TRUE)</f>
        <v>1</v>
      </c>
      <c r="BA312" s="34">
        <f t="array" ref="BA312">IFERROR((LEN(INDEX(표3[], MATCH(1, (표3[도서코드]=AR312)*(표3[예약자]&lt;&gt;""), 0), 7))-LEN(SUBSTITUTE(INDEX(표3[], MATCH(1, (표3[도서코드]=AR312)*(표3[예약자]&lt;&gt;""), 0), 7), "user", "")))/LEN("user"), 0)</f>
        <v>0</v>
      </c>
    </row>
    <row r="313" spans="30:53" x14ac:dyDescent="0.3">
      <c r="AD313" t="s">
        <v>1536</v>
      </c>
      <c r="AE313" s="23"/>
      <c r="AR313" t="s">
        <v>1704</v>
      </c>
      <c r="AS313" t="s">
        <v>1187</v>
      </c>
      <c r="AT313" t="s">
        <v>934</v>
      </c>
      <c r="AU313" t="s">
        <v>1188</v>
      </c>
      <c r="AV313" s="4">
        <v>43300</v>
      </c>
      <c r="AW313" t="s">
        <v>1189</v>
      </c>
      <c r="AX313" t="s">
        <v>2036</v>
      </c>
      <c r="AY313" s="23" t="str">
        <f t="array" ref="AY313">IF(SUM(($AH:$AH=AR313)*1)&gt;0, VLOOKUP(AR313, $AH$1:$AO$1000, 4, 0), "")</f>
        <v/>
      </c>
      <c r="AZ313" s="21" t="b">
        <f t="array" ref="AZ313">IF(SUM(($AH:$AH=AR313)*1)&gt;0, FALSE, TRUE)</f>
        <v>1</v>
      </c>
      <c r="BA313" s="34">
        <f t="array" ref="BA313">IFERROR((LEN(INDEX(표3[], MATCH(1, (표3[도서코드]=AR313)*(표3[예약자]&lt;&gt;""), 0), 7))-LEN(SUBSTITUTE(INDEX(표3[], MATCH(1, (표3[도서코드]=AR313)*(표3[예약자]&lt;&gt;""), 0), 7), "user", "")))/LEN("user"), 0)</f>
        <v>0</v>
      </c>
    </row>
    <row r="314" spans="30:53" x14ac:dyDescent="0.3">
      <c r="AD314" t="s">
        <v>1473</v>
      </c>
      <c r="AE314" s="23"/>
      <c r="AR314" t="s">
        <v>1678</v>
      </c>
      <c r="AS314" t="s">
        <v>1018</v>
      </c>
      <c r="AT314" t="s">
        <v>1019</v>
      </c>
      <c r="AU314" t="s">
        <v>603</v>
      </c>
      <c r="AV314" s="4">
        <v>43299</v>
      </c>
      <c r="AW314" t="s">
        <v>1020</v>
      </c>
      <c r="AX314" t="s">
        <v>1987</v>
      </c>
      <c r="AY314" s="23" t="str">
        <f t="array" ref="AY314">IF(SUM(($AH:$AH=AR314)*1)&gt;0, VLOOKUP(AR314, $AH$1:$AO$1000, 4, 0), "")</f>
        <v/>
      </c>
      <c r="AZ314" s="21" t="b">
        <f t="array" ref="AZ314">IF(SUM(($AH:$AH=AR314)*1)&gt;0, FALSE, TRUE)</f>
        <v>1</v>
      </c>
      <c r="BA314" s="34">
        <f t="array" ref="BA314">IFERROR((LEN(INDEX(표3[], MATCH(1, (표3[도서코드]=AR314)*(표3[예약자]&lt;&gt;""), 0), 7))-LEN(SUBSTITUTE(INDEX(표3[], MATCH(1, (표3[도서코드]=AR314)*(표3[예약자]&lt;&gt;""), 0), 7), "user", "")))/LEN("user"), 0)</f>
        <v>0</v>
      </c>
    </row>
    <row r="315" spans="30:53" x14ac:dyDescent="0.3">
      <c r="AD315" t="s">
        <v>1485</v>
      </c>
      <c r="AE315" s="23"/>
      <c r="AR315" t="s">
        <v>1703</v>
      </c>
      <c r="AS315" t="s">
        <v>1173</v>
      </c>
      <c r="AT315" t="s">
        <v>1174</v>
      </c>
      <c r="AU315" t="s">
        <v>1175</v>
      </c>
      <c r="AV315" s="4">
        <v>43298</v>
      </c>
      <c r="AW315" t="s">
        <v>1176</v>
      </c>
      <c r="AX315" t="s">
        <v>2031</v>
      </c>
      <c r="AY315" s="23" t="str">
        <f t="array" ref="AY315">IF(SUM(($AH:$AH=AR315)*1)&gt;0, VLOOKUP(AR315, $AH$1:$AO$1000, 4, 0), "")</f>
        <v/>
      </c>
      <c r="AZ315" s="21" t="b">
        <f t="array" ref="AZ315">IF(SUM(($AH:$AH=AR315)*1)&gt;0, FALSE, TRUE)</f>
        <v>1</v>
      </c>
      <c r="BA315" s="34">
        <f t="array" ref="BA315">IFERROR((LEN(INDEX(표3[], MATCH(1, (표3[도서코드]=AR315)*(표3[예약자]&lt;&gt;""), 0), 7))-LEN(SUBSTITUTE(INDEX(표3[], MATCH(1, (표3[도서코드]=AR315)*(표3[예약자]&lt;&gt;""), 0), 7), "user", "")))/LEN("user"), 0)</f>
        <v>0</v>
      </c>
    </row>
    <row r="316" spans="30:53" x14ac:dyDescent="0.3">
      <c r="AD316" t="s">
        <v>1676</v>
      </c>
      <c r="AE316" s="23"/>
      <c r="AR316" t="s">
        <v>1702</v>
      </c>
      <c r="AS316" t="s">
        <v>1170</v>
      </c>
      <c r="AT316" t="s">
        <v>1171</v>
      </c>
      <c r="AU316" t="s">
        <v>222</v>
      </c>
      <c r="AV316" s="4">
        <v>43297</v>
      </c>
      <c r="AW316" t="s">
        <v>1172</v>
      </c>
      <c r="AX316" t="s">
        <v>2030</v>
      </c>
      <c r="AY316" s="23" t="str">
        <f t="array" ref="AY316">IF(SUM(($AH:$AH=AR316)*1)&gt;0, VLOOKUP(AR316, $AH$1:$AO$1000, 4, 0), "")</f>
        <v/>
      </c>
      <c r="AZ316" s="21" t="b">
        <f t="array" ref="AZ316">IF(SUM(($AH:$AH=AR316)*1)&gt;0, FALSE, TRUE)</f>
        <v>1</v>
      </c>
      <c r="BA316" s="34">
        <f t="array" ref="BA316">IFERROR((LEN(INDEX(표3[], MATCH(1, (표3[도서코드]=AR316)*(표3[예약자]&lt;&gt;""), 0), 7))-LEN(SUBSTITUTE(INDEX(표3[], MATCH(1, (표3[도서코드]=AR316)*(표3[예약자]&lt;&gt;""), 0), 7), "user", "")))/LEN("user"), 0)</f>
        <v>0</v>
      </c>
    </row>
    <row r="317" spans="30:53" x14ac:dyDescent="0.3">
      <c r="AD317" t="s">
        <v>1677</v>
      </c>
      <c r="AE317" s="23"/>
      <c r="AR317" t="s">
        <v>1698</v>
      </c>
      <c r="AS317" t="s">
        <v>1148</v>
      </c>
      <c r="AT317" t="s">
        <v>1149</v>
      </c>
      <c r="AU317" t="s">
        <v>285</v>
      </c>
      <c r="AV317" s="4">
        <v>43296</v>
      </c>
      <c r="AW317" t="s">
        <v>1150</v>
      </c>
      <c r="AX317" t="s">
        <v>2022</v>
      </c>
      <c r="AY317" s="23" t="str">
        <f t="array" ref="AY317">IF(SUM(($AH:$AH=AR317)*1)&gt;0, VLOOKUP(AR317, $AH$1:$AO$1000, 4, 0), "")</f>
        <v/>
      </c>
      <c r="AZ317" s="21" t="b">
        <f t="array" ref="AZ317">IF(SUM(($AH:$AH=AR317)*1)&gt;0, FALSE, TRUE)</f>
        <v>1</v>
      </c>
      <c r="BA317" s="34">
        <f t="array" ref="BA317">IFERROR((LEN(INDEX(표3[], MATCH(1, (표3[도서코드]=AR317)*(표3[예약자]&lt;&gt;""), 0), 7))-LEN(SUBSTITUTE(INDEX(표3[], MATCH(1, (표3[도서코드]=AR317)*(표3[예약자]&lt;&gt;""), 0), 7), "user", "")))/LEN("user"), 0)</f>
        <v>0</v>
      </c>
    </row>
    <row r="318" spans="30:53" x14ac:dyDescent="0.3">
      <c r="AD318" t="s">
        <v>1678</v>
      </c>
      <c r="AE318" s="23"/>
      <c r="AR318" t="s">
        <v>1696</v>
      </c>
      <c r="AS318" t="s">
        <v>1142</v>
      </c>
      <c r="AT318" t="s">
        <v>370</v>
      </c>
      <c r="AU318" t="s">
        <v>481</v>
      </c>
      <c r="AV318" s="4">
        <v>43295</v>
      </c>
      <c r="AW318" t="s">
        <v>1143</v>
      </c>
      <c r="AX318" t="s">
        <v>2020</v>
      </c>
      <c r="AY318" s="23" t="str">
        <f t="array" ref="AY318">IF(SUM(($AH:$AH=AR318)*1)&gt;0, VLOOKUP(AR318, $AH$1:$AO$1000, 4, 0), "")</f>
        <v/>
      </c>
      <c r="AZ318" s="21" t="b">
        <f t="array" ref="AZ318">IF(SUM(($AH:$AH=AR318)*1)&gt;0, FALSE, TRUE)</f>
        <v>1</v>
      </c>
      <c r="BA318" s="34">
        <f t="array" ref="BA318">IFERROR((LEN(INDEX(표3[], MATCH(1, (표3[도서코드]=AR318)*(표3[예약자]&lt;&gt;""), 0), 7))-LEN(SUBSTITUTE(INDEX(표3[], MATCH(1, (표3[도서코드]=AR318)*(표3[예약자]&lt;&gt;""), 0), 7), "user", "")))/LEN("user"), 0)</f>
        <v>0</v>
      </c>
    </row>
    <row r="319" spans="30:53" x14ac:dyDescent="0.3">
      <c r="AD319" t="s">
        <v>1286</v>
      </c>
      <c r="AE319" s="23"/>
      <c r="AR319" t="s">
        <v>1694</v>
      </c>
      <c r="AS319" t="s">
        <v>1137</v>
      </c>
      <c r="AT319" t="s">
        <v>367</v>
      </c>
      <c r="AU319" t="s">
        <v>200</v>
      </c>
      <c r="AV319" s="4">
        <v>43294</v>
      </c>
      <c r="AW319" t="s">
        <v>1138</v>
      </c>
      <c r="AX319" t="s">
        <v>2018</v>
      </c>
      <c r="AY319" s="23" t="str">
        <f t="array" ref="AY319">IF(SUM(($AH:$AH=AR319)*1)&gt;0, VLOOKUP(AR319, $AH$1:$AO$1000, 4, 0), "")</f>
        <v/>
      </c>
      <c r="AZ319" s="21" t="b">
        <f t="array" ref="AZ319">IF(SUM(($AH:$AH=AR319)*1)&gt;0, FALSE, TRUE)</f>
        <v>1</v>
      </c>
      <c r="BA319" s="34">
        <f t="array" ref="BA319">IFERROR((LEN(INDEX(표3[], MATCH(1, (표3[도서코드]=AR319)*(표3[예약자]&lt;&gt;""), 0), 7))-LEN(SUBSTITUTE(INDEX(표3[], MATCH(1, (표3[도서코드]=AR319)*(표3[예약자]&lt;&gt;""), 0), 7), "user", "")))/LEN("user"), 0)</f>
        <v>0</v>
      </c>
    </row>
    <row r="320" spans="30:53" x14ac:dyDescent="0.3">
      <c r="AD320" t="s">
        <v>1679</v>
      </c>
      <c r="AE320" s="23"/>
      <c r="AR320" t="s">
        <v>1693</v>
      </c>
      <c r="AS320" t="s">
        <v>1132</v>
      </c>
      <c r="AT320" t="s">
        <v>203</v>
      </c>
      <c r="AU320" t="s">
        <v>193</v>
      </c>
      <c r="AV320" s="4">
        <v>43293</v>
      </c>
      <c r="AW320" t="s">
        <v>1133</v>
      </c>
      <c r="AX320" t="s">
        <v>2016</v>
      </c>
      <c r="AY320" s="23" t="str">
        <f t="array" ref="AY320">IF(SUM(($AH:$AH=AR320)*1)&gt;0, VLOOKUP(AR320, $AH$1:$AO$1000, 4, 0), "")</f>
        <v/>
      </c>
      <c r="AZ320" s="21" t="b">
        <f t="array" ref="AZ320">IF(SUM(($AH:$AH=AR320)*1)&gt;0, FALSE, TRUE)</f>
        <v>1</v>
      </c>
      <c r="BA320" s="34">
        <f t="array" ref="BA320">IFERROR((LEN(INDEX(표3[], MATCH(1, (표3[도서코드]=AR320)*(표3[예약자]&lt;&gt;""), 0), 7))-LEN(SUBSTITUTE(INDEX(표3[], MATCH(1, (표3[도서코드]=AR320)*(표3[예약자]&lt;&gt;""), 0), 7), "user", "")))/LEN("user"), 0)</f>
        <v>0</v>
      </c>
    </row>
    <row r="321" spans="30:53" x14ac:dyDescent="0.3">
      <c r="AD321" t="s">
        <v>1392</v>
      </c>
      <c r="AE321" s="23"/>
      <c r="AR321" t="s">
        <v>1692</v>
      </c>
      <c r="AS321" t="s">
        <v>1130</v>
      </c>
      <c r="AT321" t="s">
        <v>152</v>
      </c>
      <c r="AU321" t="s">
        <v>193</v>
      </c>
      <c r="AV321" s="4">
        <v>43292</v>
      </c>
      <c r="AW321" t="s">
        <v>1131</v>
      </c>
      <c r="AX321" t="s">
        <v>2015</v>
      </c>
      <c r="AY321" s="23" t="str">
        <f t="array" ref="AY321">IF(SUM(($AH:$AH=AR321)*1)&gt;0, VLOOKUP(AR321, $AH$1:$AO$1000, 4, 0), "")</f>
        <v/>
      </c>
      <c r="AZ321" s="21" t="b">
        <f t="array" ref="AZ321">IF(SUM(($AH:$AH=AR321)*1)&gt;0, FALSE, TRUE)</f>
        <v>1</v>
      </c>
      <c r="BA321" s="34">
        <f t="array" ref="BA321">IFERROR((LEN(INDEX(표3[], MATCH(1, (표3[도서코드]=AR321)*(표3[예약자]&lt;&gt;""), 0), 7))-LEN(SUBSTITUTE(INDEX(표3[], MATCH(1, (표3[도서코드]=AR321)*(표3[예약자]&lt;&gt;""), 0), 7), "user", "")))/LEN("user"), 0)</f>
        <v>0</v>
      </c>
    </row>
    <row r="322" spans="30:53" x14ac:dyDescent="0.3">
      <c r="AD322" t="s">
        <v>1393</v>
      </c>
      <c r="AE322" s="23"/>
      <c r="AR322" t="s">
        <v>1682</v>
      </c>
      <c r="AS322" t="s">
        <v>1041</v>
      </c>
      <c r="AT322" t="s">
        <v>1042</v>
      </c>
      <c r="AU322" t="s">
        <v>1043</v>
      </c>
      <c r="AV322" s="4">
        <v>43291</v>
      </c>
      <c r="AW322" t="s">
        <v>1044</v>
      </c>
      <c r="AX322" t="s">
        <v>1995</v>
      </c>
      <c r="AY322" s="23" t="str">
        <f t="array" ref="AY322">IF(SUM(($AH:$AH=AR322)*1)&gt;0, VLOOKUP(AR322, $AH$1:$AO$1000, 4, 0), "")</f>
        <v/>
      </c>
      <c r="AZ322" s="21" t="b">
        <f t="array" ref="AZ322">IF(SUM(($AH:$AH=AR322)*1)&gt;0, FALSE, TRUE)</f>
        <v>1</v>
      </c>
      <c r="BA322" s="34">
        <f t="array" ref="BA322">IFERROR((LEN(INDEX(표3[], MATCH(1, (표3[도서코드]=AR322)*(표3[예약자]&lt;&gt;""), 0), 7))-LEN(SUBSTITUTE(INDEX(표3[], MATCH(1, (표3[도서코드]=AR322)*(표3[예약자]&lt;&gt;""), 0), 7), "user", "")))/LEN("user"), 0)</f>
        <v>0</v>
      </c>
    </row>
    <row r="323" spans="30:53" x14ac:dyDescent="0.3">
      <c r="AD323" t="s">
        <v>1680</v>
      </c>
      <c r="AE323" s="23"/>
      <c r="AR323" t="s">
        <v>1677</v>
      </c>
      <c r="AS323" t="s">
        <v>1016</v>
      </c>
      <c r="AT323" t="s">
        <v>210</v>
      </c>
      <c r="AU323" t="s">
        <v>298</v>
      </c>
      <c r="AV323" s="4">
        <v>43290</v>
      </c>
      <c r="AW323" t="s">
        <v>1017</v>
      </c>
      <c r="AX323" t="s">
        <v>1943</v>
      </c>
      <c r="AY323" s="23" t="str">
        <f t="array" ref="AY323">IF(SUM(($AH:$AH=AR323)*1)&gt;0, VLOOKUP(AR323, $AH$1:$AO$1000, 4, 0), "")</f>
        <v/>
      </c>
      <c r="AZ323" s="21" t="b">
        <f t="array" ref="AZ323">IF(SUM(($AH:$AH=AR323)*1)&gt;0, FALSE, TRUE)</f>
        <v>1</v>
      </c>
      <c r="BA323" s="34">
        <f t="array" ref="BA323">IFERROR((LEN(INDEX(표3[], MATCH(1, (표3[도서코드]=AR323)*(표3[예약자]&lt;&gt;""), 0), 7))-LEN(SUBSTITUTE(INDEX(표3[], MATCH(1, (표3[도서코드]=AR323)*(표3[예약자]&lt;&gt;""), 0), 7), "user", "")))/LEN("user"), 0)</f>
        <v>0</v>
      </c>
    </row>
    <row r="324" spans="30:53" x14ac:dyDescent="0.3">
      <c r="AD324" t="s">
        <v>1681</v>
      </c>
      <c r="AE324" s="23"/>
      <c r="AR324" t="s">
        <v>1676</v>
      </c>
      <c r="AS324" t="s">
        <v>1012</v>
      </c>
      <c r="AT324" t="s">
        <v>1013</v>
      </c>
      <c r="AU324" t="s">
        <v>1014</v>
      </c>
      <c r="AV324" s="4">
        <v>43289</v>
      </c>
      <c r="AW324" t="s">
        <v>1015</v>
      </c>
      <c r="AX324" t="s">
        <v>1986</v>
      </c>
      <c r="AY324" s="23" t="str">
        <f t="array" ref="AY324">IF(SUM(($AH:$AH=AR324)*1)&gt;0, VLOOKUP(AR324, $AH$1:$AO$1000, 4, 0), "")</f>
        <v/>
      </c>
      <c r="AZ324" s="21" t="b">
        <f t="array" ref="AZ324">IF(SUM(($AH:$AH=AR324)*1)&gt;0, FALSE, TRUE)</f>
        <v>1</v>
      </c>
      <c r="BA324" s="34">
        <f t="array" ref="BA324">IFERROR((LEN(INDEX(표3[], MATCH(1, (표3[도서코드]=AR324)*(표3[예약자]&lt;&gt;""), 0), 7))-LEN(SUBSTITUTE(INDEX(표3[], MATCH(1, (표3[도서코드]=AR324)*(표3[예약자]&lt;&gt;""), 0), 7), "user", "")))/LEN("user"), 0)</f>
        <v>0</v>
      </c>
    </row>
    <row r="325" spans="30:53" x14ac:dyDescent="0.3">
      <c r="AD325" t="s">
        <v>1394</v>
      </c>
      <c r="AE325" s="23"/>
      <c r="AR325" t="s">
        <v>1672</v>
      </c>
      <c r="AS325" t="s">
        <v>983</v>
      </c>
      <c r="AT325" t="s">
        <v>484</v>
      </c>
      <c r="AU325" t="s">
        <v>485</v>
      </c>
      <c r="AV325" s="4">
        <v>43288</v>
      </c>
      <c r="AW325" t="s">
        <v>984</v>
      </c>
      <c r="AX325" t="s">
        <v>1982</v>
      </c>
      <c r="AY325" s="23" t="str">
        <f t="array" ref="AY325">IF(SUM(($AH:$AH=AR325)*1)&gt;0, VLOOKUP(AR325, $AH$1:$AO$1000, 4, 0), "")</f>
        <v/>
      </c>
      <c r="AZ325" s="21" t="b">
        <f t="array" ref="AZ325">IF(SUM(($AH:$AH=AR325)*1)&gt;0, FALSE, TRUE)</f>
        <v>1</v>
      </c>
      <c r="BA325" s="34">
        <f t="array" ref="BA325">IFERROR((LEN(INDEX(표3[], MATCH(1, (표3[도서코드]=AR325)*(표3[예약자]&lt;&gt;""), 0), 7))-LEN(SUBSTITUTE(INDEX(표3[], MATCH(1, (표3[도서코드]=AR325)*(표3[예약자]&lt;&gt;""), 0), 7), "user", "")))/LEN("user"), 0)</f>
        <v>0</v>
      </c>
    </row>
    <row r="326" spans="30:53" x14ac:dyDescent="0.3">
      <c r="AD326" t="s">
        <v>1316</v>
      </c>
      <c r="AE326" s="23"/>
      <c r="AR326" t="s">
        <v>1670</v>
      </c>
      <c r="AS326" t="s">
        <v>967</v>
      </c>
      <c r="AT326" t="s">
        <v>221</v>
      </c>
      <c r="AU326" t="s">
        <v>241</v>
      </c>
      <c r="AV326" s="4">
        <v>43287</v>
      </c>
      <c r="AW326" t="s">
        <v>968</v>
      </c>
      <c r="AX326" t="s">
        <v>1951</v>
      </c>
      <c r="AY326" s="23" t="str">
        <f t="array" ref="AY326">IF(SUM(($AH:$AH=AR326)*1)&gt;0, VLOOKUP(AR326, $AH$1:$AO$1000, 4, 0), "")</f>
        <v/>
      </c>
      <c r="AZ326" s="21" t="b">
        <f t="array" ref="AZ326">IF(SUM(($AH:$AH=AR326)*1)&gt;0, FALSE, TRUE)</f>
        <v>1</v>
      </c>
      <c r="BA326" s="34">
        <f t="array" ref="BA326">IFERROR((LEN(INDEX(표3[], MATCH(1, (표3[도서코드]=AR326)*(표3[예약자]&lt;&gt;""), 0), 7))-LEN(SUBSTITUTE(INDEX(표3[], MATCH(1, (표3[도서코드]=AR326)*(표3[예약자]&lt;&gt;""), 0), 7), "user", "")))/LEN("user"), 0)</f>
        <v>0</v>
      </c>
    </row>
    <row r="327" spans="30:53" x14ac:dyDescent="0.3">
      <c r="AD327" t="s">
        <v>1682</v>
      </c>
      <c r="AE327" s="23"/>
      <c r="AR327" t="s">
        <v>1669</v>
      </c>
      <c r="AS327" t="s">
        <v>961</v>
      </c>
      <c r="AT327" t="s">
        <v>221</v>
      </c>
      <c r="AU327" t="s">
        <v>962</v>
      </c>
      <c r="AV327" s="4">
        <v>43286</v>
      </c>
      <c r="AW327" t="s">
        <v>963</v>
      </c>
      <c r="AX327" t="s">
        <v>1975</v>
      </c>
      <c r="AY327" s="23" t="str">
        <f t="array" ref="AY327">IF(SUM(($AH:$AH=AR327)*1)&gt;0, VLOOKUP(AR327, $AH$1:$AO$1000, 4, 0), "")</f>
        <v/>
      </c>
      <c r="AZ327" s="21" t="b">
        <f t="array" ref="AZ327">IF(SUM(($AH:$AH=AR327)*1)&gt;0, FALSE, TRUE)</f>
        <v>1</v>
      </c>
      <c r="BA327" s="34">
        <f t="array" ref="BA327">IFERROR((LEN(INDEX(표3[], MATCH(1, (표3[도서코드]=AR327)*(표3[예약자]&lt;&gt;""), 0), 7))-LEN(SUBSTITUTE(INDEX(표3[], MATCH(1, (표3[도서코드]=AR327)*(표3[예약자]&lt;&gt;""), 0), 7), "user", "")))/LEN("user"), 0)</f>
        <v>0</v>
      </c>
    </row>
    <row r="328" spans="30:53" x14ac:dyDescent="0.3">
      <c r="AD328" t="s">
        <v>1317</v>
      </c>
      <c r="AE328" s="23"/>
      <c r="AR328" t="s">
        <v>1668</v>
      </c>
      <c r="AS328" t="s">
        <v>959</v>
      </c>
      <c r="AT328" t="s">
        <v>221</v>
      </c>
      <c r="AU328" t="s">
        <v>241</v>
      </c>
      <c r="AV328" s="4">
        <v>43285</v>
      </c>
      <c r="AW328" t="s">
        <v>960</v>
      </c>
      <c r="AX328" t="s">
        <v>1975</v>
      </c>
      <c r="AY328" s="23" t="str">
        <f t="array" ref="AY328">IF(SUM(($AH:$AH=AR328)*1)&gt;0, VLOOKUP(AR328, $AH$1:$AO$1000, 4, 0), "")</f>
        <v/>
      </c>
      <c r="AZ328" s="21" t="b">
        <f t="array" ref="AZ328">IF(SUM(($AH:$AH=AR328)*1)&gt;0, FALSE, TRUE)</f>
        <v>1</v>
      </c>
      <c r="BA328" s="34">
        <f t="array" ref="BA328">IFERROR((LEN(INDEX(표3[], MATCH(1, (표3[도서코드]=AR328)*(표3[예약자]&lt;&gt;""), 0), 7))-LEN(SUBSTITUTE(INDEX(표3[], MATCH(1, (표3[도서코드]=AR328)*(표3[예약자]&lt;&gt;""), 0), 7), "user", "")))/LEN("user"), 0)</f>
        <v>0</v>
      </c>
    </row>
    <row r="329" spans="30:53" x14ac:dyDescent="0.3">
      <c r="AD329" t="s">
        <v>1318</v>
      </c>
      <c r="AE329" s="23"/>
      <c r="AR329" t="s">
        <v>1667</v>
      </c>
      <c r="AS329" t="s">
        <v>956</v>
      </c>
      <c r="AT329" t="s">
        <v>957</v>
      </c>
      <c r="AU329" t="s">
        <v>222</v>
      </c>
      <c r="AV329" s="4">
        <v>43284</v>
      </c>
      <c r="AW329" t="s">
        <v>958</v>
      </c>
      <c r="AX329" t="s">
        <v>1974</v>
      </c>
      <c r="AY329" s="23" t="str">
        <f t="array" ref="AY329">IF(SUM(($AH:$AH=AR329)*1)&gt;0, VLOOKUP(AR329, $AH$1:$AO$1000, 4, 0), "")</f>
        <v/>
      </c>
      <c r="AZ329" s="21" t="b">
        <f t="array" ref="AZ329">IF(SUM(($AH:$AH=AR329)*1)&gt;0, FALSE, TRUE)</f>
        <v>1</v>
      </c>
      <c r="BA329" s="34">
        <f t="array" ref="BA329">IFERROR((LEN(INDEX(표3[], MATCH(1, (표3[도서코드]=AR329)*(표3[예약자]&lt;&gt;""), 0), 7))-LEN(SUBSTITUTE(INDEX(표3[], MATCH(1, (표3[도서코드]=AR329)*(표3[예약자]&lt;&gt;""), 0), 7), "user", "")))/LEN("user"), 0)</f>
        <v>0</v>
      </c>
    </row>
    <row r="330" spans="30:53" x14ac:dyDescent="0.3">
      <c r="AD330" t="s">
        <v>1440</v>
      </c>
      <c r="AE330" s="23"/>
      <c r="AR330" t="s">
        <v>1666</v>
      </c>
      <c r="AS330" t="s">
        <v>954</v>
      </c>
      <c r="AT330" t="s">
        <v>221</v>
      </c>
      <c r="AU330" t="s">
        <v>241</v>
      </c>
      <c r="AV330" s="4">
        <v>43283</v>
      </c>
      <c r="AW330" t="s">
        <v>955</v>
      </c>
      <c r="AX330" t="s">
        <v>1951</v>
      </c>
      <c r="AY330" s="23" t="str">
        <f t="array" ref="AY330">IF(SUM(($AH:$AH=AR330)*1)&gt;0, VLOOKUP(AR330, $AH$1:$AO$1000, 4, 0), "")</f>
        <v/>
      </c>
      <c r="AZ330" s="21" t="b">
        <f t="array" ref="AZ330">IF(SUM(($AH:$AH=AR330)*1)&gt;0, FALSE, TRUE)</f>
        <v>1</v>
      </c>
      <c r="BA330" s="34">
        <f t="array" ref="BA330">IFERROR((LEN(INDEX(표3[], MATCH(1, (표3[도서코드]=AR330)*(표3[예약자]&lt;&gt;""), 0), 7))-LEN(SUBSTITUTE(INDEX(표3[], MATCH(1, (표3[도서코드]=AR330)*(표3[예약자]&lt;&gt;""), 0), 7), "user", "")))/LEN("user"), 0)</f>
        <v>0</v>
      </c>
    </row>
    <row r="331" spans="30:53" x14ac:dyDescent="0.3">
      <c r="AD331" t="s">
        <v>1292</v>
      </c>
      <c r="AE331" s="23"/>
      <c r="AR331" t="s">
        <v>1664</v>
      </c>
      <c r="AS331" t="s">
        <v>949</v>
      </c>
      <c r="AT331" t="s">
        <v>624</v>
      </c>
      <c r="AU331" t="s">
        <v>625</v>
      </c>
      <c r="AV331" s="4">
        <v>43282</v>
      </c>
      <c r="AW331" t="s">
        <v>950</v>
      </c>
      <c r="AX331" t="s">
        <v>1944</v>
      </c>
      <c r="AY331" s="23" t="str">
        <f t="array" ref="AY331">IF(SUM(($AH:$AH=AR331)*1)&gt;0, VLOOKUP(AR331, $AH$1:$AO$1000, 4, 0), "")</f>
        <v/>
      </c>
      <c r="AZ331" s="21" t="b">
        <f t="array" ref="AZ331">IF(SUM(($AH:$AH=AR331)*1)&gt;0, FALSE, TRUE)</f>
        <v>1</v>
      </c>
      <c r="BA331" s="34">
        <f t="array" ref="BA331">IFERROR((LEN(INDEX(표3[], MATCH(1, (표3[도서코드]=AR331)*(표3[예약자]&lt;&gt;""), 0), 7))-LEN(SUBSTITUTE(INDEX(표3[], MATCH(1, (표3[도서코드]=AR331)*(표3[예약자]&lt;&gt;""), 0), 7), "user", "")))/LEN("user"), 0)</f>
        <v>0</v>
      </c>
    </row>
    <row r="332" spans="30:53" x14ac:dyDescent="0.3">
      <c r="AD332" t="s">
        <v>1294</v>
      </c>
      <c r="AE332" s="23"/>
      <c r="AR332" t="s">
        <v>1663</v>
      </c>
      <c r="AS332" t="s">
        <v>947</v>
      </c>
      <c r="AT332" t="s">
        <v>203</v>
      </c>
      <c r="AU332" t="s">
        <v>485</v>
      </c>
      <c r="AV332" s="4">
        <v>43281</v>
      </c>
      <c r="AW332" t="s">
        <v>948</v>
      </c>
      <c r="AX332" t="s">
        <v>1972</v>
      </c>
      <c r="AY332" s="23" t="str">
        <f t="array" ref="AY332">IF(SUM(($AH:$AH=AR332)*1)&gt;0, VLOOKUP(AR332, $AH$1:$AO$1000, 4, 0), "")</f>
        <v/>
      </c>
      <c r="AZ332" s="21" t="b">
        <f t="array" ref="AZ332">IF(SUM(($AH:$AH=AR332)*1)&gt;0, FALSE, TRUE)</f>
        <v>1</v>
      </c>
      <c r="BA332" s="34">
        <f t="array" ref="BA332">IFERROR((LEN(INDEX(표3[], MATCH(1, (표3[도서코드]=AR332)*(표3[예약자]&lt;&gt;""), 0), 7))-LEN(SUBSTITUTE(INDEX(표3[], MATCH(1, (표3[도서코드]=AR332)*(표3[예약자]&lt;&gt;""), 0), 7), "user", "")))/LEN("user"), 0)</f>
        <v>0</v>
      </c>
    </row>
    <row r="333" spans="30:53" x14ac:dyDescent="0.3">
      <c r="AD333" t="s">
        <v>1300</v>
      </c>
      <c r="AE333" s="23"/>
      <c r="AR333" t="s">
        <v>1662</v>
      </c>
      <c r="AS333" t="s">
        <v>933</v>
      </c>
      <c r="AT333" t="s">
        <v>934</v>
      </c>
      <c r="AU333" t="s">
        <v>241</v>
      </c>
      <c r="AV333" s="4">
        <v>43280</v>
      </c>
      <c r="AW333" t="s">
        <v>935</v>
      </c>
      <c r="AX333" t="s">
        <v>1967</v>
      </c>
      <c r="AY333" s="23" t="str">
        <f t="array" ref="AY333">IF(SUM(($AH:$AH=AR333)*1)&gt;0, VLOOKUP(AR333, $AH$1:$AO$1000, 4, 0), "")</f>
        <v/>
      </c>
      <c r="AZ333" s="21" t="b">
        <f t="array" ref="AZ333">IF(SUM(($AH:$AH=AR333)*1)&gt;0, FALSE, TRUE)</f>
        <v>1</v>
      </c>
      <c r="BA333" s="34">
        <f t="array" ref="BA333">IFERROR((LEN(INDEX(표3[], MATCH(1, (표3[도서코드]=AR333)*(표3[예약자]&lt;&gt;""), 0), 7))-LEN(SUBSTITUTE(INDEX(표3[], MATCH(1, (표3[도서코드]=AR333)*(표3[예약자]&lt;&gt;""), 0), 7), "user", "")))/LEN("user"), 0)</f>
        <v>0</v>
      </c>
    </row>
    <row r="334" spans="30:53" x14ac:dyDescent="0.3">
      <c r="AD334" t="s">
        <v>1299</v>
      </c>
      <c r="AE334" s="23"/>
      <c r="AR334" t="s">
        <v>1658</v>
      </c>
      <c r="AS334" t="s">
        <v>902</v>
      </c>
      <c r="AT334" t="s">
        <v>210</v>
      </c>
      <c r="AU334" t="s">
        <v>298</v>
      </c>
      <c r="AV334" s="4">
        <v>43279</v>
      </c>
      <c r="AW334" t="s">
        <v>903</v>
      </c>
      <c r="AX334" t="s">
        <v>1943</v>
      </c>
      <c r="AY334" s="23" t="str">
        <f t="array" ref="AY334">IF(SUM(($AH:$AH=AR334)*1)&gt;0, VLOOKUP(AR334, $AH$1:$AO$1000, 4, 0), "")</f>
        <v/>
      </c>
      <c r="AZ334" s="21" t="b">
        <f t="array" ref="AZ334">IF(SUM(($AH:$AH=AR334)*1)&gt;0, FALSE, TRUE)</f>
        <v>1</v>
      </c>
      <c r="BA334" s="34">
        <f t="array" ref="BA334">IFERROR((LEN(INDEX(표3[], MATCH(1, (표3[도서코드]=AR334)*(표3[예약자]&lt;&gt;""), 0), 7))-LEN(SUBSTITUTE(INDEX(표3[], MATCH(1, (표3[도서코드]=AR334)*(표3[예약자]&lt;&gt;""), 0), 7), "user", "")))/LEN("user"), 0)</f>
        <v>0</v>
      </c>
    </row>
    <row r="335" spans="30:53" x14ac:dyDescent="0.3">
      <c r="AD335" t="s">
        <v>1295</v>
      </c>
      <c r="AE335" s="23"/>
      <c r="AR335" t="s">
        <v>1657</v>
      </c>
      <c r="AS335" t="s">
        <v>899</v>
      </c>
      <c r="AT335" t="s">
        <v>900</v>
      </c>
      <c r="AU335" t="s">
        <v>169</v>
      </c>
      <c r="AV335" s="4">
        <v>43278</v>
      </c>
      <c r="AW335" t="s">
        <v>901</v>
      </c>
      <c r="AX335" t="s">
        <v>1956</v>
      </c>
      <c r="AY335" s="23" t="str">
        <f t="array" ref="AY335">IF(SUM(($AH:$AH=AR335)*1)&gt;0, VLOOKUP(AR335, $AH$1:$AO$1000, 4, 0), "")</f>
        <v/>
      </c>
      <c r="AZ335" s="21" t="b">
        <f t="array" ref="AZ335">IF(SUM(($AH:$AH=AR335)*1)&gt;0, FALSE, TRUE)</f>
        <v>1</v>
      </c>
      <c r="BA335" s="34">
        <f t="array" ref="BA335">IFERROR((LEN(INDEX(표3[], MATCH(1, (표3[도서코드]=AR335)*(표3[예약자]&lt;&gt;""), 0), 7))-LEN(SUBSTITUTE(INDEX(표3[], MATCH(1, (표3[도서코드]=AR335)*(표3[예약자]&lt;&gt;""), 0), 7), "user", "")))/LEN("user"), 0)</f>
        <v>0</v>
      </c>
    </row>
    <row r="336" spans="30:53" x14ac:dyDescent="0.3">
      <c r="AD336" t="s">
        <v>1683</v>
      </c>
      <c r="AE336" s="23"/>
      <c r="AR336" t="s">
        <v>1656</v>
      </c>
      <c r="AS336" t="s">
        <v>897</v>
      </c>
      <c r="AT336" t="s">
        <v>210</v>
      </c>
      <c r="AU336" t="s">
        <v>200</v>
      </c>
      <c r="AV336" s="4">
        <v>43277</v>
      </c>
      <c r="AW336" t="s">
        <v>898</v>
      </c>
      <c r="AX336" t="s">
        <v>1943</v>
      </c>
      <c r="AY336" s="23" t="str">
        <f t="array" ref="AY336">IF(SUM(($AH:$AH=AR336)*1)&gt;0, VLOOKUP(AR336, $AH$1:$AO$1000, 4, 0), "")</f>
        <v/>
      </c>
      <c r="AZ336" s="21" t="b">
        <f t="array" ref="AZ336">IF(SUM(($AH:$AH=AR336)*1)&gt;0, FALSE, TRUE)</f>
        <v>1</v>
      </c>
      <c r="BA336" s="34">
        <f t="array" ref="BA336">IFERROR((LEN(INDEX(표3[], MATCH(1, (표3[도서코드]=AR336)*(표3[예약자]&lt;&gt;""), 0), 7))-LEN(SUBSTITUTE(INDEX(표3[], MATCH(1, (표3[도서코드]=AR336)*(표3[예약자]&lt;&gt;""), 0), 7), "user", "")))/LEN("user"), 0)</f>
        <v>0</v>
      </c>
    </row>
    <row r="337" spans="30:53" x14ac:dyDescent="0.3">
      <c r="AD337" t="s">
        <v>1441</v>
      </c>
      <c r="AE337" s="23"/>
      <c r="AR337" t="s">
        <v>1655</v>
      </c>
      <c r="AS337" t="s">
        <v>895</v>
      </c>
      <c r="AT337" t="s">
        <v>210</v>
      </c>
      <c r="AU337" t="s">
        <v>200</v>
      </c>
      <c r="AV337" s="4">
        <v>43276</v>
      </c>
      <c r="AW337" t="s">
        <v>896</v>
      </c>
      <c r="AX337" t="s">
        <v>1943</v>
      </c>
      <c r="AY337" s="23" t="str">
        <f t="array" ref="AY337">IF(SUM(($AH:$AH=AR337)*1)&gt;0, VLOOKUP(AR337, $AH$1:$AO$1000, 4, 0), "")</f>
        <v/>
      </c>
      <c r="AZ337" s="21" t="b">
        <f t="array" ref="AZ337">IF(SUM(($AH:$AH=AR337)*1)&gt;0, FALSE, TRUE)</f>
        <v>1</v>
      </c>
      <c r="BA337" s="34">
        <f t="array" ref="BA337">IFERROR((LEN(INDEX(표3[], MATCH(1, (표3[도서코드]=AR337)*(표3[예약자]&lt;&gt;""), 0), 7))-LEN(SUBSTITUTE(INDEX(표3[], MATCH(1, (표3[도서코드]=AR337)*(표3[예약자]&lt;&gt;""), 0), 7), "user", "")))/LEN("user"), 0)</f>
        <v>0</v>
      </c>
    </row>
    <row r="338" spans="30:53" x14ac:dyDescent="0.3">
      <c r="AD338" t="s">
        <v>1442</v>
      </c>
      <c r="AE338" s="23"/>
      <c r="AR338" t="s">
        <v>1654</v>
      </c>
      <c r="AS338" t="s">
        <v>893</v>
      </c>
      <c r="AT338" t="s">
        <v>846</v>
      </c>
      <c r="AU338" t="s">
        <v>683</v>
      </c>
      <c r="AV338" s="4">
        <v>43275</v>
      </c>
      <c r="AW338" t="s">
        <v>894</v>
      </c>
      <c r="AX338" t="s">
        <v>1940</v>
      </c>
      <c r="AY338" s="23" t="str">
        <f t="array" ref="AY338">IF(SUM(($AH:$AH=AR338)*1)&gt;0, VLOOKUP(AR338, $AH$1:$AO$1000, 4, 0), "")</f>
        <v/>
      </c>
      <c r="AZ338" s="21" t="b">
        <f t="array" ref="AZ338">IF(SUM(($AH:$AH=AR338)*1)&gt;0, FALSE, TRUE)</f>
        <v>1</v>
      </c>
      <c r="BA338" s="34">
        <f t="array" ref="BA338">IFERROR((LEN(INDEX(표3[], MATCH(1, (표3[도서코드]=AR338)*(표3[예약자]&lt;&gt;""), 0), 7))-LEN(SUBSTITUTE(INDEX(표3[], MATCH(1, (표3[도서코드]=AR338)*(표3[예약자]&lt;&gt;""), 0), 7), "user", "")))/LEN("user"), 0)</f>
        <v>0</v>
      </c>
    </row>
    <row r="339" spans="30:53" x14ac:dyDescent="0.3">
      <c r="AD339" t="s">
        <v>1501</v>
      </c>
      <c r="AE339" s="23"/>
      <c r="AR339" t="s">
        <v>1653</v>
      </c>
      <c r="AS339" t="s">
        <v>880</v>
      </c>
      <c r="AT339" t="s">
        <v>210</v>
      </c>
      <c r="AU339" t="s">
        <v>200</v>
      </c>
      <c r="AV339" s="4">
        <v>43274</v>
      </c>
      <c r="AW339" t="s">
        <v>881</v>
      </c>
      <c r="AX339" t="s">
        <v>1943</v>
      </c>
      <c r="AY339" s="23" t="str">
        <f t="array" ref="AY339">IF(SUM(($AH:$AH=AR339)*1)&gt;0, VLOOKUP(AR339, $AH$1:$AO$1000, 4, 0), "")</f>
        <v/>
      </c>
      <c r="AZ339" s="21" t="b">
        <f t="array" ref="AZ339">IF(SUM(($AH:$AH=AR339)*1)&gt;0, FALSE, TRUE)</f>
        <v>1</v>
      </c>
      <c r="BA339" s="34">
        <f t="array" ref="BA339">IFERROR((LEN(INDEX(표3[], MATCH(1, (표3[도서코드]=AR339)*(표3[예약자]&lt;&gt;""), 0), 7))-LEN(SUBSTITUTE(INDEX(표3[], MATCH(1, (표3[도서코드]=AR339)*(표3[예약자]&lt;&gt;""), 0), 7), "user", "")))/LEN("user"), 0)</f>
        <v>0</v>
      </c>
    </row>
    <row r="340" spans="30:53" x14ac:dyDescent="0.3">
      <c r="AD340" t="s">
        <v>1500</v>
      </c>
      <c r="AE340" s="23"/>
      <c r="AR340" t="s">
        <v>1652</v>
      </c>
      <c r="AS340" t="s">
        <v>878</v>
      </c>
      <c r="AT340" t="s">
        <v>221</v>
      </c>
      <c r="AU340" t="s">
        <v>241</v>
      </c>
      <c r="AV340" s="4">
        <v>43273</v>
      </c>
      <c r="AW340" t="s">
        <v>879</v>
      </c>
      <c r="AX340" t="s">
        <v>1951</v>
      </c>
      <c r="AY340" s="23" t="str">
        <f t="array" ref="AY340">IF(SUM(($AH:$AH=AR340)*1)&gt;0, VLOOKUP(AR340, $AH$1:$AO$1000, 4, 0), "")</f>
        <v/>
      </c>
      <c r="AZ340" s="21" t="b">
        <f t="array" ref="AZ340">IF(SUM(($AH:$AH=AR340)*1)&gt;0, FALSE, TRUE)</f>
        <v>1</v>
      </c>
      <c r="BA340" s="34">
        <f t="array" ref="BA340">IFERROR((LEN(INDEX(표3[], MATCH(1, (표3[도서코드]=AR340)*(표3[예약자]&lt;&gt;""), 0), 7))-LEN(SUBSTITUTE(INDEX(표3[], MATCH(1, (표3[도서코드]=AR340)*(표3[예약자]&lt;&gt;""), 0), 7), "user", "")))/LEN("user"), 0)</f>
        <v>0</v>
      </c>
    </row>
    <row r="341" spans="30:53" x14ac:dyDescent="0.3">
      <c r="AD341" t="s">
        <v>1463</v>
      </c>
      <c r="AE341" s="23"/>
      <c r="AR341" t="s">
        <v>1651</v>
      </c>
      <c r="AS341" t="s">
        <v>872</v>
      </c>
      <c r="AT341" t="s">
        <v>873</v>
      </c>
      <c r="AU341" t="s">
        <v>285</v>
      </c>
      <c r="AV341" s="4">
        <v>43272</v>
      </c>
      <c r="AW341" t="s">
        <v>874</v>
      </c>
      <c r="AX341" t="s">
        <v>1949</v>
      </c>
      <c r="AY341" s="23" t="str">
        <f t="array" ref="AY341">IF(SUM(($AH:$AH=AR341)*1)&gt;0, VLOOKUP(AR341, $AH$1:$AO$1000, 4, 0), "")</f>
        <v/>
      </c>
      <c r="AZ341" s="21" t="b">
        <f t="array" ref="AZ341">IF(SUM(($AH:$AH=AR341)*1)&gt;0, FALSE, TRUE)</f>
        <v>1</v>
      </c>
      <c r="BA341" s="34">
        <f t="array" ref="BA341">IFERROR((LEN(INDEX(표3[], MATCH(1, (표3[도서코드]=AR341)*(표3[예약자]&lt;&gt;""), 0), 7))-LEN(SUBSTITUTE(INDEX(표3[], MATCH(1, (표3[도서코드]=AR341)*(표3[예약자]&lt;&gt;""), 0), 7), "user", "")))/LEN("user"), 0)</f>
        <v>0</v>
      </c>
    </row>
    <row r="342" spans="30:53" x14ac:dyDescent="0.3">
      <c r="AD342" t="s">
        <v>1684</v>
      </c>
      <c r="AE342" s="23"/>
      <c r="AR342" t="s">
        <v>1650</v>
      </c>
      <c r="AS342" t="s">
        <v>870</v>
      </c>
      <c r="AT342" t="s">
        <v>152</v>
      </c>
      <c r="AU342" t="s">
        <v>193</v>
      </c>
      <c r="AV342" s="4">
        <v>43271</v>
      </c>
      <c r="AW342" t="s">
        <v>871</v>
      </c>
      <c r="AX342" t="s">
        <v>1948</v>
      </c>
      <c r="AY342" s="23" t="str">
        <f t="array" ref="AY342">IF(SUM(($AH:$AH=AR342)*1)&gt;0, VLOOKUP(AR342, $AH$1:$AO$1000, 4, 0), "")</f>
        <v/>
      </c>
      <c r="AZ342" s="21" t="b">
        <f t="array" ref="AZ342">IF(SUM(($AH:$AH=AR342)*1)&gt;0, FALSE, TRUE)</f>
        <v>1</v>
      </c>
      <c r="BA342" s="34">
        <f t="array" ref="BA342">IFERROR((LEN(INDEX(표3[], MATCH(1, (표3[도서코드]=AR342)*(표3[예약자]&lt;&gt;""), 0), 7))-LEN(SUBSTITUTE(INDEX(표3[], MATCH(1, (표3[도서코드]=AR342)*(표3[예약자]&lt;&gt;""), 0), 7), "user", "")))/LEN("user"), 0)</f>
        <v>0</v>
      </c>
    </row>
    <row r="343" spans="30:53" x14ac:dyDescent="0.3">
      <c r="AD343" t="s">
        <v>1397</v>
      </c>
      <c r="AE343" s="23"/>
      <c r="AR343" t="s">
        <v>1649</v>
      </c>
      <c r="AS343" t="s">
        <v>864</v>
      </c>
      <c r="AT343" t="s">
        <v>865</v>
      </c>
      <c r="AU343" t="s">
        <v>193</v>
      </c>
      <c r="AV343" s="4">
        <v>43270</v>
      </c>
      <c r="AW343" t="s">
        <v>866</v>
      </c>
      <c r="AX343" t="s">
        <v>1946</v>
      </c>
      <c r="AY343" s="23" t="str">
        <f t="array" ref="AY343">IF(SUM(($AH:$AH=AR343)*1)&gt;0, VLOOKUP(AR343, $AH$1:$AO$1000, 4, 0), "")</f>
        <v/>
      </c>
      <c r="AZ343" s="21" t="b">
        <f t="array" ref="AZ343">IF(SUM(($AH:$AH=AR343)*1)&gt;0, FALSE, TRUE)</f>
        <v>1</v>
      </c>
      <c r="BA343" s="34">
        <f t="array" ref="BA343">IFERROR((LEN(INDEX(표3[], MATCH(1, (표3[도서코드]=AR343)*(표3[예약자]&lt;&gt;""), 0), 7))-LEN(SUBSTITUTE(INDEX(표3[], MATCH(1, (표3[도서코드]=AR343)*(표3[예약자]&lt;&gt;""), 0), 7), "user", "")))/LEN("user"), 0)</f>
        <v>0</v>
      </c>
    </row>
    <row r="344" spans="30:53" x14ac:dyDescent="0.3">
      <c r="AD344" t="s">
        <v>1685</v>
      </c>
      <c r="AE344" s="23"/>
      <c r="AR344" t="s">
        <v>1648</v>
      </c>
      <c r="AS344" t="s">
        <v>860</v>
      </c>
      <c r="AT344" t="s">
        <v>861</v>
      </c>
      <c r="AU344" t="s">
        <v>862</v>
      </c>
      <c r="AV344" s="4">
        <v>43269</v>
      </c>
      <c r="AW344" t="s">
        <v>863</v>
      </c>
      <c r="AX344" t="s">
        <v>1945</v>
      </c>
      <c r="AY344" s="23" t="str">
        <f t="array" ref="AY344">IF(SUM(($AH:$AH=AR344)*1)&gt;0, VLOOKUP(AR344, $AH$1:$AO$1000, 4, 0), "")</f>
        <v/>
      </c>
      <c r="AZ344" s="21" t="b">
        <f t="array" ref="AZ344">IF(SUM(($AH:$AH=AR344)*1)&gt;0, FALSE, TRUE)</f>
        <v>1</v>
      </c>
      <c r="BA344" s="34">
        <f t="array" ref="BA344">IFERROR((LEN(INDEX(표3[], MATCH(1, (표3[도서코드]=AR344)*(표3[예약자]&lt;&gt;""), 0), 7))-LEN(SUBSTITUTE(INDEX(표3[], MATCH(1, (표3[도서코드]=AR344)*(표3[예약자]&lt;&gt;""), 0), 7), "user", "")))/LEN("user"), 0)</f>
        <v>0</v>
      </c>
    </row>
    <row r="345" spans="30:53" x14ac:dyDescent="0.3">
      <c r="AD345" t="s">
        <v>1464</v>
      </c>
      <c r="AE345" s="23"/>
      <c r="AR345" t="s">
        <v>1647</v>
      </c>
      <c r="AS345" t="s">
        <v>858</v>
      </c>
      <c r="AT345" t="s">
        <v>624</v>
      </c>
      <c r="AU345" t="s">
        <v>625</v>
      </c>
      <c r="AV345" s="4">
        <v>43268</v>
      </c>
      <c r="AW345" t="s">
        <v>859</v>
      </c>
      <c r="AX345" t="s">
        <v>1944</v>
      </c>
      <c r="AY345" s="23" t="str">
        <f t="array" ref="AY345">IF(SUM(($AH:$AH=AR345)*1)&gt;0, VLOOKUP(AR345, $AH$1:$AO$1000, 4, 0), "")</f>
        <v/>
      </c>
      <c r="AZ345" s="21" t="b">
        <f t="array" ref="AZ345">IF(SUM(($AH:$AH=AR345)*1)&gt;0, FALSE, TRUE)</f>
        <v>1</v>
      </c>
      <c r="BA345" s="34">
        <f t="array" ref="BA345">IFERROR((LEN(INDEX(표3[], MATCH(1, (표3[도서코드]=AR345)*(표3[예약자]&lt;&gt;""), 0), 7))-LEN(SUBSTITUTE(INDEX(표3[], MATCH(1, (표3[도서코드]=AR345)*(표3[예약자]&lt;&gt;""), 0), 7), "user", "")))/LEN("user"), 0)</f>
        <v>0</v>
      </c>
    </row>
    <row r="346" spans="30:53" x14ac:dyDescent="0.3">
      <c r="AD346" t="s">
        <v>1686</v>
      </c>
      <c r="AE346" s="23"/>
      <c r="AR346" t="s">
        <v>1646</v>
      </c>
      <c r="AS346" t="s">
        <v>856</v>
      </c>
      <c r="AT346" t="s">
        <v>210</v>
      </c>
      <c r="AU346" t="s">
        <v>298</v>
      </c>
      <c r="AV346" s="4">
        <v>43267</v>
      </c>
      <c r="AW346" t="s">
        <v>857</v>
      </c>
      <c r="AX346" t="s">
        <v>1943</v>
      </c>
      <c r="AY346" s="23" t="str">
        <f t="array" ref="AY346">IF(SUM(($AH:$AH=AR346)*1)&gt;0, VLOOKUP(AR346, $AH$1:$AO$1000, 4, 0), "")</f>
        <v/>
      </c>
      <c r="AZ346" s="21" t="b">
        <f t="array" ref="AZ346">IF(SUM(($AH:$AH=AR346)*1)&gt;0, FALSE, TRUE)</f>
        <v>1</v>
      </c>
      <c r="BA346" s="34">
        <f t="array" ref="BA346">IFERROR((LEN(INDEX(표3[], MATCH(1, (표3[도서코드]=AR346)*(표3[예약자]&lt;&gt;""), 0), 7))-LEN(SUBSTITUTE(INDEX(표3[], MATCH(1, (표3[도서코드]=AR346)*(표3[예약자]&lt;&gt;""), 0), 7), "user", "")))/LEN("user"), 0)</f>
        <v>0</v>
      </c>
    </row>
    <row r="347" spans="30:53" x14ac:dyDescent="0.3">
      <c r="AD347" t="s">
        <v>1687</v>
      </c>
      <c r="AE347" s="23"/>
      <c r="AR347" t="s">
        <v>1645</v>
      </c>
      <c r="AS347" t="s">
        <v>852</v>
      </c>
      <c r="AT347" t="s">
        <v>853</v>
      </c>
      <c r="AU347" t="s">
        <v>854</v>
      </c>
      <c r="AV347" s="4">
        <v>43266</v>
      </c>
      <c r="AW347" t="s">
        <v>855</v>
      </c>
      <c r="AX347" t="s">
        <v>1942</v>
      </c>
      <c r="AY347" s="23" t="str">
        <f t="array" ref="AY347">IF(SUM(($AH:$AH=AR347)*1)&gt;0, VLOOKUP(AR347, $AH$1:$AO$1000, 4, 0), "")</f>
        <v/>
      </c>
      <c r="AZ347" s="21" t="b">
        <f t="array" ref="AZ347">IF(SUM(($AH:$AH=AR347)*1)&gt;0, FALSE, TRUE)</f>
        <v>1</v>
      </c>
      <c r="BA347" s="34">
        <f t="array" ref="BA347">IFERROR((LEN(INDEX(표3[], MATCH(1, (표3[도서코드]=AR347)*(표3[예약자]&lt;&gt;""), 0), 7))-LEN(SUBSTITUTE(INDEX(표3[], MATCH(1, (표3[도서코드]=AR347)*(표3[예약자]&lt;&gt;""), 0), 7), "user", "")))/LEN("user"), 0)</f>
        <v>0</v>
      </c>
    </row>
    <row r="348" spans="30:53" x14ac:dyDescent="0.3">
      <c r="AD348" t="s">
        <v>1688</v>
      </c>
      <c r="AE348" s="23"/>
      <c r="AR348" t="s">
        <v>1644</v>
      </c>
      <c r="AS348" t="s">
        <v>848</v>
      </c>
      <c r="AT348" t="s">
        <v>849</v>
      </c>
      <c r="AU348" t="s">
        <v>850</v>
      </c>
      <c r="AV348" s="4">
        <v>43265</v>
      </c>
      <c r="AW348" t="s">
        <v>851</v>
      </c>
      <c r="AX348" t="s">
        <v>1941</v>
      </c>
      <c r="AY348" s="23" t="str">
        <f t="array" ref="AY348">IF(SUM(($AH:$AH=AR348)*1)&gt;0, VLOOKUP(AR348, $AH$1:$AO$1000, 4, 0), "")</f>
        <v/>
      </c>
      <c r="AZ348" s="21" t="b">
        <f t="array" ref="AZ348">IF(SUM(($AH:$AH=AR348)*1)&gt;0, FALSE, TRUE)</f>
        <v>1</v>
      </c>
      <c r="BA348" s="34">
        <f t="array" ref="BA348">IFERROR((LEN(INDEX(표3[], MATCH(1, (표3[도서코드]=AR348)*(표3[예약자]&lt;&gt;""), 0), 7))-LEN(SUBSTITUTE(INDEX(표3[], MATCH(1, (표3[도서코드]=AR348)*(표3[예약자]&lt;&gt;""), 0), 7), "user", "")))/LEN("user"), 0)</f>
        <v>0</v>
      </c>
    </row>
    <row r="349" spans="30:53" x14ac:dyDescent="0.3">
      <c r="AD349" t="s">
        <v>1465</v>
      </c>
      <c r="AE349" s="23"/>
      <c r="AR349" t="s">
        <v>1643</v>
      </c>
      <c r="AS349" t="s">
        <v>845</v>
      </c>
      <c r="AT349" t="s">
        <v>846</v>
      </c>
      <c r="AU349" t="s">
        <v>683</v>
      </c>
      <c r="AV349" s="4">
        <v>43264</v>
      </c>
      <c r="AW349" t="s">
        <v>847</v>
      </c>
      <c r="AX349" t="s">
        <v>1940</v>
      </c>
      <c r="AY349" s="23" t="str">
        <f t="array" ref="AY349">IF(SUM(($AH:$AH=AR349)*1)&gt;0, VLOOKUP(AR349, $AH$1:$AO$1000, 4, 0), "")</f>
        <v/>
      </c>
      <c r="AZ349" s="21" t="b">
        <f t="array" ref="AZ349">IF(SUM(($AH:$AH=AR349)*1)&gt;0, FALSE, TRUE)</f>
        <v>1</v>
      </c>
      <c r="BA349" s="21">
        <f t="array" ref="BA349">IFERROR((LEN(INDEX(표3[], MATCH(1, (표3[도서코드]=AR349)*(표3[예약자]&lt;&gt;""), 0), 7))-LEN(SUBSTITUTE(INDEX(표3[], MATCH(1, (표3[도서코드]=AR349)*(표3[예약자]&lt;&gt;""), 0), 7), "user", "")))/LEN("user"), 0)</f>
        <v>0</v>
      </c>
    </row>
    <row r="350" spans="30:53" x14ac:dyDescent="0.3">
      <c r="AD350" t="s">
        <v>1497</v>
      </c>
      <c r="AE350" s="23"/>
      <c r="AR350" t="s">
        <v>1642</v>
      </c>
      <c r="AS350" t="s">
        <v>842</v>
      </c>
      <c r="AT350" t="s">
        <v>843</v>
      </c>
      <c r="AU350" t="s">
        <v>193</v>
      </c>
      <c r="AV350" s="4">
        <v>43263</v>
      </c>
      <c r="AW350" t="s">
        <v>844</v>
      </c>
      <c r="AX350" t="s">
        <v>1939</v>
      </c>
      <c r="AY350" s="23" t="str">
        <f t="array" ref="AY350">IF(SUM(($AH:$AH=AR350)*1)&gt;0, VLOOKUP(AR350, $AH$1:$AO$1000, 4, 0), "")</f>
        <v/>
      </c>
      <c r="AZ350" s="21" t="b">
        <f t="array" ref="AZ350">IF(SUM(($AH:$AH=AR350)*1)&gt;0, FALSE, TRUE)</f>
        <v>1</v>
      </c>
      <c r="BA350" s="34">
        <f t="array" ref="BA350">IFERROR((LEN(INDEX(표3[], MATCH(1, (표3[도서코드]=AR350)*(표3[예약자]&lt;&gt;""), 0), 7))-LEN(SUBSTITUTE(INDEX(표3[], MATCH(1, (표3[도서코드]=AR350)*(표3[예약자]&lt;&gt;""), 0), 7), "user", "")))/LEN("user"), 0)</f>
        <v>0</v>
      </c>
    </row>
    <row r="351" spans="30:53" x14ac:dyDescent="0.3">
      <c r="AD351" t="s">
        <v>1498</v>
      </c>
      <c r="AE351" s="23"/>
      <c r="AR351" t="s">
        <v>1640</v>
      </c>
      <c r="AS351" t="s">
        <v>831</v>
      </c>
      <c r="AT351" t="s">
        <v>152</v>
      </c>
      <c r="AU351" t="s">
        <v>298</v>
      </c>
      <c r="AV351" s="4">
        <v>43262</v>
      </c>
      <c r="AW351" t="s">
        <v>832</v>
      </c>
      <c r="AX351" t="s">
        <v>1935</v>
      </c>
      <c r="AY351" s="23" t="str">
        <f t="array" ref="AY351">IF(SUM(($AH:$AH=AR351)*1)&gt;0, VLOOKUP(AR351, $AH$1:$AO$1000, 4, 0), "")</f>
        <v/>
      </c>
      <c r="AZ351" s="21" t="b">
        <f t="array" ref="AZ351">IF(SUM(($AH:$AH=AR351)*1)&gt;0, FALSE, TRUE)</f>
        <v>1</v>
      </c>
      <c r="BA351" s="34">
        <f t="array" ref="BA351">IFERROR((LEN(INDEX(표3[], MATCH(1, (표3[도서코드]=AR351)*(표3[예약자]&lt;&gt;""), 0), 7))-LEN(SUBSTITUTE(INDEX(표3[], MATCH(1, (표3[도서코드]=AR351)*(표3[예약자]&lt;&gt;""), 0), 7), "user", "")))/LEN("user"), 0)</f>
        <v>0</v>
      </c>
    </row>
    <row r="352" spans="30:53" x14ac:dyDescent="0.3">
      <c r="AD352" t="s">
        <v>1499</v>
      </c>
      <c r="AE352" s="23"/>
      <c r="AR352" t="s">
        <v>1639</v>
      </c>
      <c r="AS352" t="s">
        <v>829</v>
      </c>
      <c r="AT352" t="s">
        <v>225</v>
      </c>
      <c r="AU352" t="s">
        <v>603</v>
      </c>
      <c r="AV352" s="4">
        <v>43261</v>
      </c>
      <c r="AW352" t="s">
        <v>830</v>
      </c>
      <c r="AX352" t="s">
        <v>1934</v>
      </c>
      <c r="AY352" s="23" t="str">
        <f t="array" ref="AY352">IF(SUM(($AH:$AH=AR352)*1)&gt;0, VLOOKUP(AR352, $AH$1:$AO$1000, 4, 0), "")</f>
        <v/>
      </c>
      <c r="AZ352" s="21" t="b">
        <f t="array" ref="AZ352">IF(SUM(($AH:$AH=AR352)*1)&gt;0, FALSE, TRUE)</f>
        <v>1</v>
      </c>
      <c r="BA352" s="34">
        <f t="array" ref="BA352">IFERROR((LEN(INDEX(표3[], MATCH(1, (표3[도서코드]=AR352)*(표3[예약자]&lt;&gt;""), 0), 7))-LEN(SUBSTITUTE(INDEX(표3[], MATCH(1, (표3[도서코드]=AR352)*(표3[예약자]&lt;&gt;""), 0), 7), "user", "")))/LEN("user"), 0)</f>
        <v>0</v>
      </c>
    </row>
    <row r="353" spans="30:53" x14ac:dyDescent="0.3">
      <c r="AD353" t="s">
        <v>1494</v>
      </c>
      <c r="AE353" s="23"/>
      <c r="AR353" t="s">
        <v>1596</v>
      </c>
      <c r="AS353" t="s">
        <v>432</v>
      </c>
      <c r="AT353" t="s">
        <v>152</v>
      </c>
      <c r="AU353" t="s">
        <v>193</v>
      </c>
      <c r="AV353" s="4">
        <v>43260</v>
      </c>
      <c r="AW353" t="s">
        <v>433</v>
      </c>
      <c r="AX353" t="s">
        <v>1845</v>
      </c>
      <c r="AY353" s="23" t="str">
        <f t="array" ref="AY353">IF(SUM(($AH:$AH=AR353)*1)&gt;0, VLOOKUP(AR353, $AH$1:$AO$1000, 4, 0), "")</f>
        <v/>
      </c>
      <c r="AZ353" s="21" t="b">
        <f t="array" ref="AZ353">IF(SUM(($AH:$AH=AR353)*1)&gt;0, FALSE, TRUE)</f>
        <v>1</v>
      </c>
      <c r="BA353" s="34">
        <f t="array" ref="BA353">IFERROR((LEN(INDEX(표3[], MATCH(1, (표3[도서코드]=AR353)*(표3[예약자]&lt;&gt;""), 0), 7))-LEN(SUBSTITUTE(INDEX(표3[], MATCH(1, (표3[도서코드]=AR353)*(표3[예약자]&lt;&gt;""), 0), 7), "user", "")))/LEN("user"), 0)</f>
        <v>0</v>
      </c>
    </row>
    <row r="354" spans="30:53" x14ac:dyDescent="0.3">
      <c r="AD354" t="s">
        <v>1496</v>
      </c>
      <c r="AE354" s="23"/>
      <c r="AR354" t="s">
        <v>1637</v>
      </c>
      <c r="AS354" t="s">
        <v>799</v>
      </c>
      <c r="AT354" t="s">
        <v>152</v>
      </c>
      <c r="AU354" t="s">
        <v>193</v>
      </c>
      <c r="AV354" s="4">
        <v>43259</v>
      </c>
      <c r="AW354" t="s">
        <v>800</v>
      </c>
      <c r="AX354" t="s">
        <v>1924</v>
      </c>
      <c r="AY354" s="23" t="str">
        <f t="array" ref="AY354">IF(SUM(($AH:$AH=AR354)*1)&gt;0, VLOOKUP(AR354, $AH$1:$AO$1000, 4, 0), "")</f>
        <v/>
      </c>
      <c r="AZ354" s="21" t="b">
        <f t="array" ref="AZ354">IF(SUM(($AH:$AH=AR354)*1)&gt;0, FALSE, TRUE)</f>
        <v>1</v>
      </c>
      <c r="BA354" s="34">
        <f t="array" ref="BA354">IFERROR((LEN(INDEX(표3[], MATCH(1, (표3[도서코드]=AR354)*(표3[예약자]&lt;&gt;""), 0), 7))-LEN(SUBSTITUTE(INDEX(표3[], MATCH(1, (표3[도서코드]=AR354)*(표3[예약자]&lt;&gt;""), 0), 7), "user", "")))/LEN("user"), 0)</f>
        <v>0</v>
      </c>
    </row>
    <row r="355" spans="30:53" x14ac:dyDescent="0.3">
      <c r="AD355" t="s">
        <v>1495</v>
      </c>
      <c r="AE355" s="23"/>
      <c r="AR355" t="s">
        <v>1636</v>
      </c>
      <c r="AS355" t="s">
        <v>775</v>
      </c>
      <c r="AT355" t="s">
        <v>210</v>
      </c>
      <c r="AU355" t="s">
        <v>200</v>
      </c>
      <c r="AV355" s="4">
        <v>43258</v>
      </c>
      <c r="AW355" t="s">
        <v>776</v>
      </c>
      <c r="AX355" t="s">
        <v>1910</v>
      </c>
      <c r="AY355" s="23" t="str">
        <f t="array" ref="AY355">IF(SUM(($AH:$AH=AR355)*1)&gt;0, VLOOKUP(AR355, $AH$1:$AO$1000, 4, 0), "")</f>
        <v/>
      </c>
      <c r="AZ355" s="21" t="b">
        <f t="array" ref="AZ355">IF(SUM(($AH:$AH=AR355)*1)&gt;0, FALSE, TRUE)</f>
        <v>1</v>
      </c>
      <c r="BA355" s="34">
        <f t="array" ref="BA355">IFERROR((LEN(INDEX(표3[], MATCH(1, (표3[도서코드]=AR355)*(표3[예약자]&lt;&gt;""), 0), 7))-LEN(SUBSTITUTE(INDEX(표3[], MATCH(1, (표3[도서코드]=AR355)*(표3[예약자]&lt;&gt;""), 0), 7), "user", "")))/LEN("user"), 0)</f>
        <v>0</v>
      </c>
    </row>
    <row r="356" spans="30:53" x14ac:dyDescent="0.3">
      <c r="AD356" t="s">
        <v>1689</v>
      </c>
      <c r="AE356" s="23"/>
      <c r="AR356" t="s">
        <v>1632</v>
      </c>
      <c r="AS356" t="s">
        <v>685</v>
      </c>
      <c r="AT356" t="s">
        <v>686</v>
      </c>
      <c r="AU356" t="s">
        <v>329</v>
      </c>
      <c r="AV356" s="4">
        <v>43257</v>
      </c>
      <c r="AW356" t="s">
        <v>687</v>
      </c>
      <c r="AX356" t="s">
        <v>1891</v>
      </c>
      <c r="AY356" s="23" t="str">
        <f t="array" ref="AY356">IF(SUM(($AH:$AH=AR356)*1)&gt;0, VLOOKUP(AR356, $AH$1:$AO$1000, 4, 0), "")</f>
        <v/>
      </c>
      <c r="AZ356" s="21" t="b">
        <f t="array" ref="AZ356">IF(SUM(($AH:$AH=AR356)*1)&gt;0, FALSE, TRUE)</f>
        <v>1</v>
      </c>
      <c r="BA356" s="34">
        <f t="array" ref="BA356">IFERROR((LEN(INDEX(표3[], MATCH(1, (표3[도서코드]=AR356)*(표3[예약자]&lt;&gt;""), 0), 7))-LEN(SUBSTITUTE(INDEX(표3[], MATCH(1, (표3[도서코드]=AR356)*(표3[예약자]&lt;&gt;""), 0), 7), "user", "")))/LEN("user"), 0)</f>
        <v>0</v>
      </c>
    </row>
    <row r="357" spans="30:53" x14ac:dyDescent="0.3">
      <c r="AD357" t="s">
        <v>1690</v>
      </c>
      <c r="AE357" s="23"/>
      <c r="AR357" t="s">
        <v>1631</v>
      </c>
      <c r="AS357" t="s">
        <v>682</v>
      </c>
      <c r="AT357" t="s">
        <v>484</v>
      </c>
      <c r="AU357" t="s">
        <v>683</v>
      </c>
      <c r="AV357" s="4">
        <v>43256</v>
      </c>
      <c r="AW357" t="s">
        <v>684</v>
      </c>
      <c r="AX357" t="s">
        <v>1890</v>
      </c>
      <c r="AY357" s="23" t="str">
        <f t="array" ref="AY357">IF(SUM(($AH:$AH=AR357)*1)&gt;0, VLOOKUP(AR357, $AH$1:$AO$1000, 4, 0), "")</f>
        <v/>
      </c>
      <c r="AZ357" s="21" t="b">
        <f t="array" ref="AZ357">IF(SUM(($AH:$AH=AR357)*1)&gt;0, FALSE, TRUE)</f>
        <v>1</v>
      </c>
      <c r="BA357" s="34">
        <f t="array" ref="BA357">IFERROR((LEN(INDEX(표3[], MATCH(1, (표3[도서코드]=AR357)*(표3[예약자]&lt;&gt;""), 0), 7))-LEN(SUBSTITUTE(INDEX(표3[], MATCH(1, (표3[도서코드]=AR357)*(표3[예약자]&lt;&gt;""), 0), 7), "user", "")))/LEN("user"), 0)</f>
        <v>0</v>
      </c>
    </row>
    <row r="358" spans="30:53" x14ac:dyDescent="0.3">
      <c r="AD358" t="s">
        <v>1691</v>
      </c>
      <c r="AE358" s="23"/>
      <c r="AR358" t="s">
        <v>1630</v>
      </c>
      <c r="AS358" t="s">
        <v>679</v>
      </c>
      <c r="AT358" t="s">
        <v>680</v>
      </c>
      <c r="AU358" t="s">
        <v>461</v>
      </c>
      <c r="AV358" s="4">
        <v>43255</v>
      </c>
      <c r="AW358" t="s">
        <v>681</v>
      </c>
      <c r="AX358" t="s">
        <v>1889</v>
      </c>
      <c r="AY358" s="23" t="str">
        <f t="array" ref="AY358">IF(SUM(($AH:$AH=AR358)*1)&gt;0, VLOOKUP(AR358, $AH$1:$AO$1000, 4, 0), "")</f>
        <v/>
      </c>
      <c r="AZ358" s="21" t="b">
        <f t="array" ref="AZ358">IF(SUM(($AH:$AH=AR358)*1)&gt;0, FALSE, TRUE)</f>
        <v>1</v>
      </c>
      <c r="BA358" s="34">
        <f t="array" ref="BA358">IFERROR((LEN(INDEX(표3[], MATCH(1, (표3[도서코드]=AR358)*(표3[예약자]&lt;&gt;""), 0), 7))-LEN(SUBSTITUTE(INDEX(표3[], MATCH(1, (표3[도서코드]=AR358)*(표3[예약자]&lt;&gt;""), 0), 7), "user", "")))/LEN("user"), 0)</f>
        <v>0</v>
      </c>
    </row>
    <row r="359" spans="30:53" x14ac:dyDescent="0.3">
      <c r="AD359" t="s">
        <v>1512</v>
      </c>
      <c r="AE359" s="23"/>
      <c r="AR359" t="s">
        <v>1627</v>
      </c>
      <c r="AS359" t="s">
        <v>656</v>
      </c>
      <c r="AT359" t="s">
        <v>657</v>
      </c>
      <c r="AU359" t="s">
        <v>658</v>
      </c>
      <c r="AV359" s="4">
        <v>43254</v>
      </c>
      <c r="AW359" t="s">
        <v>659</v>
      </c>
      <c r="AX359" t="s">
        <v>1882</v>
      </c>
      <c r="AY359" s="23" t="str">
        <f t="array" ref="AY359">IF(SUM(($AH:$AH=AR359)*1)&gt;0, VLOOKUP(AR359, $AH$1:$AO$1000, 4, 0), "")</f>
        <v/>
      </c>
      <c r="AZ359" s="21" t="b">
        <f t="array" ref="AZ359">IF(SUM(($AH:$AH=AR359)*1)&gt;0, FALSE, TRUE)</f>
        <v>1</v>
      </c>
      <c r="BA359" s="34">
        <f t="array" ref="BA359">IFERROR((LEN(INDEX(표3[], MATCH(1, (표3[도서코드]=AR359)*(표3[예약자]&lt;&gt;""), 0), 7))-LEN(SUBSTITUTE(INDEX(표3[], MATCH(1, (표3[도서코드]=AR359)*(표3[예약자]&lt;&gt;""), 0), 7), "user", "")))/LEN("user"), 0)</f>
        <v>0</v>
      </c>
    </row>
    <row r="360" spans="30:53" x14ac:dyDescent="0.3">
      <c r="AD360" t="s">
        <v>1692</v>
      </c>
      <c r="AE360" s="23"/>
      <c r="AR360" t="s">
        <v>1626</v>
      </c>
      <c r="AS360" t="s">
        <v>635</v>
      </c>
      <c r="AT360" t="s">
        <v>636</v>
      </c>
      <c r="AU360" t="s">
        <v>637</v>
      </c>
      <c r="AV360" s="4">
        <v>43253</v>
      </c>
      <c r="AW360" t="s">
        <v>638</v>
      </c>
      <c r="AX360" t="s">
        <v>1877</v>
      </c>
      <c r="AY360" s="23" t="str">
        <f t="array" ref="AY360">IF(SUM(($AH:$AH=AR360)*1)&gt;0, VLOOKUP(AR360, $AH$1:$AO$1000, 4, 0), "")</f>
        <v/>
      </c>
      <c r="AZ360" s="21" t="b">
        <f t="array" ref="AZ360">IF(SUM(($AH:$AH=AR360)*1)&gt;0, FALSE, TRUE)</f>
        <v>1</v>
      </c>
      <c r="BA360" s="34">
        <f t="array" ref="BA360">IFERROR((LEN(INDEX(표3[], MATCH(1, (표3[도서코드]=AR360)*(표3[예약자]&lt;&gt;""), 0), 7))-LEN(SUBSTITUTE(INDEX(표3[], MATCH(1, (표3[도서코드]=AR360)*(표3[예약자]&lt;&gt;""), 0), 7), "user", "")))/LEN("user"), 0)</f>
        <v>0</v>
      </c>
    </row>
    <row r="361" spans="30:53" x14ac:dyDescent="0.3">
      <c r="AD361" t="s">
        <v>1693</v>
      </c>
      <c r="AE361" s="23"/>
      <c r="AR361" t="s">
        <v>1625</v>
      </c>
      <c r="AS361" t="s">
        <v>633</v>
      </c>
      <c r="AT361" t="s">
        <v>624</v>
      </c>
      <c r="AU361" t="s">
        <v>625</v>
      </c>
      <c r="AV361" s="4">
        <v>43252</v>
      </c>
      <c r="AW361" t="s">
        <v>634</v>
      </c>
      <c r="AX361" t="s">
        <v>1876</v>
      </c>
      <c r="AY361" s="23" t="str">
        <f t="array" ref="AY361">IF(SUM(($AH:$AH=AR361)*1)&gt;0, VLOOKUP(AR361, $AH$1:$AO$1000, 4, 0), "")</f>
        <v/>
      </c>
      <c r="AZ361" s="21" t="b">
        <f t="array" ref="AZ361">IF(SUM(($AH:$AH=AR361)*1)&gt;0, FALSE, TRUE)</f>
        <v>1</v>
      </c>
      <c r="BA361" s="34">
        <f t="array" ref="BA361">IFERROR((LEN(INDEX(표3[], MATCH(1, (표3[도서코드]=AR361)*(표3[예약자]&lt;&gt;""), 0), 7))-LEN(SUBSTITUTE(INDEX(표3[], MATCH(1, (표3[도서코드]=AR361)*(표3[예약자]&lt;&gt;""), 0), 7), "user", "")))/LEN("user"), 0)</f>
        <v>0</v>
      </c>
    </row>
    <row r="362" spans="30:53" x14ac:dyDescent="0.3">
      <c r="AD362" t="s">
        <v>1518</v>
      </c>
      <c r="AE362" s="23"/>
      <c r="AR362" t="s">
        <v>1624</v>
      </c>
      <c r="AS362" t="s">
        <v>631</v>
      </c>
      <c r="AT362" t="s">
        <v>624</v>
      </c>
      <c r="AU362" t="s">
        <v>625</v>
      </c>
      <c r="AV362" s="4">
        <v>43251</v>
      </c>
      <c r="AW362" t="s">
        <v>632</v>
      </c>
      <c r="AX362" t="s">
        <v>1876</v>
      </c>
      <c r="AY362" s="23" t="str">
        <f t="array" ref="AY362">IF(SUM(($AH:$AH=AR362)*1)&gt;0, VLOOKUP(AR362, $AH$1:$AO$1000, 4, 0), "")</f>
        <v/>
      </c>
      <c r="AZ362" s="21" t="b">
        <f t="array" ref="AZ362">IF(SUM(($AH:$AH=AR362)*1)&gt;0, FALSE, TRUE)</f>
        <v>1</v>
      </c>
      <c r="BA362" s="21">
        <f t="array" ref="BA362">IFERROR((LEN(INDEX(표3[], MATCH(1, (표3[도서코드]=AR362)*(표3[예약자]&lt;&gt;""), 0), 7))-LEN(SUBSTITUTE(INDEX(표3[], MATCH(1, (표3[도서코드]=AR362)*(표3[예약자]&lt;&gt;""), 0), 7), "user", "")))/LEN("user"), 0)</f>
        <v>0</v>
      </c>
    </row>
    <row r="363" spans="30:53" x14ac:dyDescent="0.3">
      <c r="AD363" t="s">
        <v>1694</v>
      </c>
      <c r="AE363" s="23"/>
      <c r="AR363" t="s">
        <v>1623</v>
      </c>
      <c r="AS363" t="s">
        <v>629</v>
      </c>
      <c r="AT363" t="s">
        <v>624</v>
      </c>
      <c r="AU363" t="s">
        <v>625</v>
      </c>
      <c r="AV363" s="4">
        <v>43250</v>
      </c>
      <c r="AW363" t="s">
        <v>630</v>
      </c>
      <c r="AX363" t="s">
        <v>1876</v>
      </c>
      <c r="AY363" s="23" t="str">
        <f t="array" ref="AY363">IF(SUM(($AH:$AH=AR363)*1)&gt;0, VLOOKUP(AR363, $AH$1:$AO$1000, 4, 0), "")</f>
        <v/>
      </c>
      <c r="AZ363" s="21" t="b">
        <f t="array" ref="AZ363">IF(SUM(($AH:$AH=AR363)*1)&gt;0, FALSE, TRUE)</f>
        <v>1</v>
      </c>
      <c r="BA363" s="34">
        <f t="array" ref="BA363">IFERROR((LEN(INDEX(표3[], MATCH(1, (표3[도서코드]=AR363)*(표3[예약자]&lt;&gt;""), 0), 7))-LEN(SUBSTITUTE(INDEX(표3[], MATCH(1, (표3[도서코드]=AR363)*(표3[예약자]&lt;&gt;""), 0), 7), "user", "")))/LEN("user"), 0)</f>
        <v>0</v>
      </c>
    </row>
    <row r="364" spans="30:53" x14ac:dyDescent="0.3">
      <c r="AD364" t="s">
        <v>1695</v>
      </c>
      <c r="AE364" s="23"/>
      <c r="AR364" t="s">
        <v>1622</v>
      </c>
      <c r="AS364" t="s">
        <v>627</v>
      </c>
      <c r="AT364" t="s">
        <v>624</v>
      </c>
      <c r="AU364" t="s">
        <v>625</v>
      </c>
      <c r="AV364" s="4">
        <v>43249</v>
      </c>
      <c r="AW364" t="s">
        <v>628</v>
      </c>
      <c r="AX364" t="s">
        <v>1876</v>
      </c>
      <c r="AY364" s="23" t="str">
        <f t="array" ref="AY364">IF(SUM(($AH:$AH=AR364)*1)&gt;0, VLOOKUP(AR364, $AH$1:$AO$1000, 4, 0), "")</f>
        <v/>
      </c>
      <c r="AZ364" s="21" t="b">
        <f t="array" ref="AZ364">IF(SUM(($AH:$AH=AR364)*1)&gt;0, FALSE, TRUE)</f>
        <v>1</v>
      </c>
      <c r="BA364" s="34">
        <f t="array" ref="BA364">IFERROR((LEN(INDEX(표3[], MATCH(1, (표3[도서코드]=AR364)*(표3[예약자]&lt;&gt;""), 0), 7))-LEN(SUBSTITUTE(INDEX(표3[], MATCH(1, (표3[도서코드]=AR364)*(표3[예약자]&lt;&gt;""), 0), 7), "user", "")))/LEN("user"), 0)</f>
        <v>0</v>
      </c>
    </row>
    <row r="365" spans="30:53" x14ac:dyDescent="0.3">
      <c r="AD365" t="s">
        <v>1696</v>
      </c>
      <c r="AE365" s="23"/>
      <c r="AR365" t="s">
        <v>1621</v>
      </c>
      <c r="AS365" t="s">
        <v>623</v>
      </c>
      <c r="AT365" t="s">
        <v>624</v>
      </c>
      <c r="AU365" t="s">
        <v>625</v>
      </c>
      <c r="AV365" s="4">
        <v>43248</v>
      </c>
      <c r="AW365" t="s">
        <v>626</v>
      </c>
      <c r="AX365" t="s">
        <v>1876</v>
      </c>
      <c r="AY365" s="23" t="str">
        <f t="array" ref="AY365">IF(SUM(($AH:$AH=AR365)*1)&gt;0, VLOOKUP(AR365, $AH$1:$AO$1000, 4, 0), "")</f>
        <v/>
      </c>
      <c r="AZ365" s="21" t="b">
        <f t="array" ref="AZ365">IF(SUM(($AH:$AH=AR365)*1)&gt;0, FALSE, TRUE)</f>
        <v>1</v>
      </c>
      <c r="BA365" s="34">
        <f t="array" ref="BA365">IFERROR((LEN(INDEX(표3[], MATCH(1, (표3[도서코드]=AR365)*(표3[예약자]&lt;&gt;""), 0), 7))-LEN(SUBSTITUTE(INDEX(표3[], MATCH(1, (표3[도서코드]=AR365)*(표3[예약자]&lt;&gt;""), 0), 7), "user", "")))/LEN("user"), 0)</f>
        <v>0</v>
      </c>
    </row>
    <row r="366" spans="30:53" x14ac:dyDescent="0.3">
      <c r="AD366" t="s">
        <v>1697</v>
      </c>
      <c r="AE366" s="23"/>
      <c r="AR366" t="s">
        <v>1620</v>
      </c>
      <c r="AS366" t="s">
        <v>619</v>
      </c>
      <c r="AT366" t="s">
        <v>620</v>
      </c>
      <c r="AU366" t="s">
        <v>621</v>
      </c>
      <c r="AV366" s="4">
        <v>43247</v>
      </c>
      <c r="AW366" t="s">
        <v>622</v>
      </c>
      <c r="AX366" t="s">
        <v>1875</v>
      </c>
      <c r="AY366" s="23" t="str">
        <f t="array" ref="AY366">IF(SUM(($AH:$AH=AR366)*1)&gt;0, VLOOKUP(AR366, $AH$1:$AO$1000, 4, 0), "")</f>
        <v/>
      </c>
      <c r="AZ366" s="21" t="b">
        <f t="array" ref="AZ366">IF(SUM(($AH:$AH=AR366)*1)&gt;0, FALSE, TRUE)</f>
        <v>1</v>
      </c>
      <c r="BA366" s="34">
        <f t="array" ref="BA366">IFERROR((LEN(INDEX(표3[], MATCH(1, (표3[도서코드]=AR366)*(표3[예약자]&lt;&gt;""), 0), 7))-LEN(SUBSTITUTE(INDEX(표3[], MATCH(1, (표3[도서코드]=AR366)*(표3[예약자]&lt;&gt;""), 0), 7), "user", "")))/LEN("user"), 0)</f>
        <v>0</v>
      </c>
    </row>
    <row r="367" spans="30:53" x14ac:dyDescent="0.3">
      <c r="AD367" t="s">
        <v>1331</v>
      </c>
      <c r="AE367" s="23"/>
      <c r="AQ367" s="21" t="s">
        <v>2062</v>
      </c>
      <c r="AR367" t="s">
        <v>1619</v>
      </c>
      <c r="AS367" t="s">
        <v>615</v>
      </c>
      <c r="AT367" t="s">
        <v>616</v>
      </c>
      <c r="AU367" t="s">
        <v>617</v>
      </c>
      <c r="AV367" s="4">
        <v>43246</v>
      </c>
      <c r="AW367" t="s">
        <v>618</v>
      </c>
      <c r="AX367" t="s">
        <v>1874</v>
      </c>
      <c r="AY367" s="23" t="str">
        <f t="array" ref="AY367">IF(SUM(($AH:$AH=AR367)*1)&gt;0, VLOOKUP(AR367, $AH$1:$AO$1000, 4, 0), "")</f>
        <v/>
      </c>
      <c r="AZ367" s="21" t="b">
        <f t="array" ref="AZ367">IF(SUM(($AH:$AH=AR367)*1)&gt;0, FALSE, TRUE)</f>
        <v>1</v>
      </c>
      <c r="BA367" s="34">
        <f t="array" ref="BA367">IFERROR((LEN(INDEX(표3[], MATCH(1, (표3[도서코드]=AR367)*(표3[예약자]&lt;&gt;""), 0), 7))-LEN(SUBSTITUTE(INDEX(표3[], MATCH(1, (표3[도서코드]=AR367)*(표3[예약자]&lt;&gt;""), 0), 7), "user", "")))/LEN("user"), 0)</f>
        <v>0</v>
      </c>
    </row>
    <row r="368" spans="30:53" x14ac:dyDescent="0.3">
      <c r="AD368" t="s">
        <v>1698</v>
      </c>
      <c r="AE368" s="23"/>
      <c r="AR368" t="s">
        <v>1617</v>
      </c>
      <c r="AS368" t="s">
        <v>605</v>
      </c>
      <c r="AT368" t="s">
        <v>606</v>
      </c>
      <c r="AU368" t="s">
        <v>222</v>
      </c>
      <c r="AV368" s="4">
        <v>43245</v>
      </c>
      <c r="AW368" t="s">
        <v>607</v>
      </c>
      <c r="AX368" t="s">
        <v>1871</v>
      </c>
      <c r="AY368" s="23" t="str">
        <f t="array" ref="AY368">IF(SUM(($AH:$AH=AR368)*1)&gt;0, VLOOKUP(AR368, $AH$1:$AO$1000, 4, 0), "")</f>
        <v/>
      </c>
      <c r="AZ368" s="21" t="b">
        <f t="array" ref="AZ368">IF(SUM(($AH:$AH=AR368)*1)&gt;0, FALSE, TRUE)</f>
        <v>1</v>
      </c>
      <c r="BA368" s="34">
        <f t="array" ref="BA368">IFERROR((LEN(INDEX(표3[], MATCH(1, (표3[도서코드]=AR368)*(표3[예약자]&lt;&gt;""), 0), 7))-LEN(SUBSTITUTE(INDEX(표3[], MATCH(1, (표3[도서코드]=AR368)*(표3[예약자]&lt;&gt;""), 0), 7), "user", "")))/LEN("user"), 0)</f>
        <v>0</v>
      </c>
    </row>
    <row r="369" spans="30:53" x14ac:dyDescent="0.3">
      <c r="AD369" t="s">
        <v>1533</v>
      </c>
      <c r="AE369" s="23"/>
      <c r="AR369" t="s">
        <v>1616</v>
      </c>
      <c r="AS369" t="s">
        <v>602</v>
      </c>
      <c r="AT369" t="s">
        <v>152</v>
      </c>
      <c r="AU369" t="s">
        <v>603</v>
      </c>
      <c r="AV369" s="4">
        <v>43244</v>
      </c>
      <c r="AW369" t="s">
        <v>604</v>
      </c>
      <c r="AX369" t="s">
        <v>1870</v>
      </c>
      <c r="AY369" s="23" t="str">
        <f t="array" ref="AY369">IF(SUM(($AH:$AH=AR369)*1)&gt;0, VLOOKUP(AR369, $AH$1:$AO$1000, 4, 0), "")</f>
        <v/>
      </c>
      <c r="AZ369" s="21" t="b">
        <f t="array" ref="AZ369">IF(SUM(($AH:$AH=AR369)*1)&gt;0, FALSE, TRUE)</f>
        <v>1</v>
      </c>
      <c r="BA369" s="34">
        <f t="array" ref="BA369">IFERROR((LEN(INDEX(표3[], MATCH(1, (표3[도서코드]=AR369)*(표3[예약자]&lt;&gt;""), 0), 7))-LEN(SUBSTITUTE(INDEX(표3[], MATCH(1, (표3[도서코드]=AR369)*(표3[예약자]&lt;&gt;""), 0), 7), "user", "")))/LEN("user"), 0)</f>
        <v>0</v>
      </c>
    </row>
    <row r="370" spans="30:53" x14ac:dyDescent="0.3">
      <c r="AD370" t="s">
        <v>1534</v>
      </c>
      <c r="AE370" s="23"/>
      <c r="AR370" t="s">
        <v>1615</v>
      </c>
      <c r="AS370" t="s">
        <v>597</v>
      </c>
      <c r="AT370" t="s">
        <v>484</v>
      </c>
      <c r="AU370" t="s">
        <v>485</v>
      </c>
      <c r="AV370" s="4">
        <v>43243</v>
      </c>
      <c r="AW370" t="s">
        <v>598</v>
      </c>
      <c r="AX370" t="s">
        <v>1868</v>
      </c>
      <c r="AY370" s="23" t="str">
        <f t="array" ref="AY370">IF(SUM(($AH:$AH=AR370)*1)&gt;0, VLOOKUP(AR370, $AH$1:$AO$1000, 4, 0), "")</f>
        <v/>
      </c>
      <c r="AZ370" s="21" t="b">
        <f t="array" ref="AZ370">IF(SUM(($AH:$AH=AR370)*1)&gt;0, FALSE, TRUE)</f>
        <v>1</v>
      </c>
      <c r="BA370" s="34">
        <f t="array" ref="BA370">IFERROR((LEN(INDEX(표3[], MATCH(1, (표3[도서코드]=AR370)*(표3[예약자]&lt;&gt;""), 0), 7))-LEN(SUBSTITUTE(INDEX(표3[], MATCH(1, (표3[도서코드]=AR370)*(표3[예약자]&lt;&gt;""), 0), 7), "user", "")))/LEN("user"), 0)</f>
        <v>0</v>
      </c>
    </row>
    <row r="371" spans="30:53" x14ac:dyDescent="0.3">
      <c r="AD371" t="s">
        <v>1508</v>
      </c>
      <c r="AE371" s="23"/>
      <c r="AR371" t="s">
        <v>1605</v>
      </c>
      <c r="AS371" t="s">
        <v>490</v>
      </c>
      <c r="AT371" t="s">
        <v>460</v>
      </c>
      <c r="AU371" t="s">
        <v>491</v>
      </c>
      <c r="AV371" s="4">
        <v>43242</v>
      </c>
      <c r="AW371" t="s">
        <v>492</v>
      </c>
      <c r="AX371" t="s">
        <v>1863</v>
      </c>
      <c r="AY371" s="23" t="str">
        <f t="array" ref="AY371">IF(SUM(($AH:$AH=AR371)*1)&gt;0, VLOOKUP(AR371, $AH$1:$AO$1000, 4, 0), "")</f>
        <v/>
      </c>
      <c r="AZ371" s="21" t="b">
        <f t="array" ref="AZ371">IF(SUM(($AH:$AH=AR371)*1)&gt;0, FALSE, TRUE)</f>
        <v>1</v>
      </c>
      <c r="BA371" s="34">
        <f t="array" ref="BA371">IFERROR((LEN(INDEX(표3[], MATCH(1, (표3[도서코드]=AR371)*(표3[예약자]&lt;&gt;""), 0), 7))-LEN(SUBSTITUTE(INDEX(표3[], MATCH(1, (표3[도서코드]=AR371)*(표3[예약자]&lt;&gt;""), 0), 7), "user", "")))/LEN("user"), 0)</f>
        <v>0</v>
      </c>
    </row>
    <row r="372" spans="30:53" x14ac:dyDescent="0.3">
      <c r="AD372" t="s">
        <v>1699</v>
      </c>
      <c r="AE372" s="23"/>
      <c r="AR372" t="s">
        <v>1604</v>
      </c>
      <c r="AS372" t="s">
        <v>487</v>
      </c>
      <c r="AT372" t="s">
        <v>152</v>
      </c>
      <c r="AU372" t="s">
        <v>488</v>
      </c>
      <c r="AV372" s="4">
        <v>43241</v>
      </c>
      <c r="AW372" t="s">
        <v>489</v>
      </c>
      <c r="AX372" t="s">
        <v>1862</v>
      </c>
      <c r="AY372" s="23" t="str">
        <f t="array" ref="AY372">IF(SUM(($AH:$AH=AR372)*1)&gt;0, VLOOKUP(AR372, $AH$1:$AO$1000, 4, 0), "")</f>
        <v/>
      </c>
      <c r="AZ372" s="21" t="b">
        <f t="array" ref="AZ372">IF(SUM(($AH:$AH=AR372)*1)&gt;0, FALSE, TRUE)</f>
        <v>1</v>
      </c>
      <c r="BA372" s="34">
        <f t="array" ref="BA372">IFERROR((LEN(INDEX(표3[], MATCH(1, (표3[도서코드]=AR372)*(표3[예약자]&lt;&gt;""), 0), 7))-LEN(SUBSTITUTE(INDEX(표3[], MATCH(1, (표3[도서코드]=AR372)*(표3[예약자]&lt;&gt;""), 0), 7), "user", "")))/LEN("user"), 0)</f>
        <v>0</v>
      </c>
    </row>
    <row r="373" spans="30:53" x14ac:dyDescent="0.3">
      <c r="AD373" t="s">
        <v>1289</v>
      </c>
      <c r="AE373" s="23"/>
      <c r="AR373" t="s">
        <v>1603</v>
      </c>
      <c r="AS373" t="s">
        <v>483</v>
      </c>
      <c r="AT373" t="s">
        <v>484</v>
      </c>
      <c r="AU373" t="s">
        <v>485</v>
      </c>
      <c r="AV373" s="4">
        <v>43240</v>
      </c>
      <c r="AW373" t="s">
        <v>486</v>
      </c>
      <c r="AX373" t="s">
        <v>1861</v>
      </c>
      <c r="AY373" s="23" t="str">
        <f t="array" ref="AY373">IF(SUM(($AH:$AH=AR373)*1)&gt;0, VLOOKUP(AR373, $AH$1:$AO$1000, 4, 0), "")</f>
        <v/>
      </c>
      <c r="AZ373" s="21" t="b">
        <f t="array" ref="AZ373">IF(SUM(($AH:$AH=AR373)*1)&gt;0, FALSE, TRUE)</f>
        <v>1</v>
      </c>
      <c r="BA373" s="34">
        <f t="array" ref="BA373">IFERROR((LEN(INDEX(표3[], MATCH(1, (표3[도서코드]=AR373)*(표3[예약자]&lt;&gt;""), 0), 7))-LEN(SUBSTITUTE(INDEX(표3[], MATCH(1, (표3[도서코드]=AR373)*(표3[예약자]&lt;&gt;""), 0), 7), "user", "")))/LEN("user"), 0)</f>
        <v>0</v>
      </c>
    </row>
    <row r="374" spans="30:53" x14ac:dyDescent="0.3">
      <c r="AD374" t="s">
        <v>1700</v>
      </c>
      <c r="AE374" s="23"/>
      <c r="AR374" t="s">
        <v>1599</v>
      </c>
      <c r="AS374" t="s">
        <v>471</v>
      </c>
      <c r="AT374" t="s">
        <v>472</v>
      </c>
      <c r="AU374" t="s">
        <v>473</v>
      </c>
      <c r="AV374" s="4">
        <v>43239</v>
      </c>
      <c r="AW374" t="s">
        <v>474</v>
      </c>
      <c r="AX374" t="s">
        <v>1858</v>
      </c>
      <c r="AY374" s="23" t="str">
        <f t="array" ref="AY374">IF(SUM(($AH:$AH=AR374)*1)&gt;0, VLOOKUP(AR374, $AH$1:$AO$1000, 4, 0), "")</f>
        <v/>
      </c>
      <c r="AZ374" s="21" t="b">
        <f t="array" ref="AZ374">IF(SUM(($AH:$AH=AR374)*1)&gt;0, FALSE, TRUE)</f>
        <v>1</v>
      </c>
      <c r="BA374" s="34">
        <f t="array" ref="BA374">IFERROR((LEN(INDEX(표3[], MATCH(1, (표3[도서코드]=AR374)*(표3[예약자]&lt;&gt;""), 0), 7))-LEN(SUBSTITUTE(INDEX(표3[], MATCH(1, (표3[도서코드]=AR374)*(표3[예약자]&lt;&gt;""), 0), 7), "user", "")))/LEN("user"), 0)</f>
        <v>0</v>
      </c>
    </row>
    <row r="375" spans="30:53" x14ac:dyDescent="0.3">
      <c r="AD375" t="s">
        <v>1701</v>
      </c>
      <c r="AE375" s="23"/>
      <c r="AR375" t="s">
        <v>1598</v>
      </c>
      <c r="AS375" t="s">
        <v>459</v>
      </c>
      <c r="AT375" t="s">
        <v>460</v>
      </c>
      <c r="AU375" t="s">
        <v>461</v>
      </c>
      <c r="AV375" s="4">
        <v>43238</v>
      </c>
      <c r="AW375" t="s">
        <v>462</v>
      </c>
      <c r="AX375" t="s">
        <v>1855</v>
      </c>
      <c r="AY375" s="23" t="str">
        <f t="array" ref="AY375">IF(SUM(($AH:$AH=AR375)*1)&gt;0, VLOOKUP(AR375, $AH$1:$AO$1000, 4, 0), "")</f>
        <v/>
      </c>
      <c r="AZ375" s="21" t="b">
        <f t="array" ref="AZ375">IF(SUM(($AH:$AH=AR375)*1)&gt;0, FALSE, TRUE)</f>
        <v>1</v>
      </c>
      <c r="BA375" s="34">
        <f t="array" ref="BA375">IFERROR((LEN(INDEX(표3[], MATCH(1, (표3[도서코드]=AR375)*(표3[예약자]&lt;&gt;""), 0), 7))-LEN(SUBSTITUTE(INDEX(표3[], MATCH(1, (표3[도서코드]=AR375)*(표3[예약자]&lt;&gt;""), 0), 7), "user", "")))/LEN("user"), 0)</f>
        <v>0</v>
      </c>
    </row>
    <row r="376" spans="30:53" x14ac:dyDescent="0.3">
      <c r="AD376" t="s">
        <v>1702</v>
      </c>
      <c r="AE376" s="23"/>
      <c r="AR376" t="s">
        <v>1597</v>
      </c>
      <c r="AS376" t="s">
        <v>453</v>
      </c>
      <c r="AT376" t="s">
        <v>221</v>
      </c>
      <c r="AU376" t="s">
        <v>241</v>
      </c>
      <c r="AV376" s="4">
        <v>43237</v>
      </c>
      <c r="AW376" t="s">
        <v>454</v>
      </c>
      <c r="AX376" t="s">
        <v>1853</v>
      </c>
      <c r="AY376" s="23" t="str">
        <f t="array" ref="AY376">IF(SUM(($AH:$AH=AR376)*1)&gt;0, VLOOKUP(AR376, $AH$1:$AO$1000, 4, 0), "")</f>
        <v/>
      </c>
      <c r="AZ376" s="21" t="b">
        <f t="array" ref="AZ376">IF(SUM(($AH:$AH=AR376)*1)&gt;0, FALSE, TRUE)</f>
        <v>1</v>
      </c>
      <c r="BA376" s="34">
        <f t="array" ref="BA376">IFERROR((LEN(INDEX(표3[], MATCH(1, (표3[도서코드]=AR376)*(표3[예약자]&lt;&gt;""), 0), 7))-LEN(SUBSTITUTE(INDEX(표3[], MATCH(1, (표3[도서코드]=AR376)*(표3[예약자]&lt;&gt;""), 0), 7), "user", "")))/LEN("user"), 0)</f>
        <v>0</v>
      </c>
    </row>
    <row r="377" spans="30:53" x14ac:dyDescent="0.3">
      <c r="AD377" t="s">
        <v>1703</v>
      </c>
      <c r="AE377" s="23"/>
      <c r="AR377" t="s">
        <v>1595</v>
      </c>
      <c r="AS377" t="s">
        <v>411</v>
      </c>
      <c r="AT377" t="s">
        <v>152</v>
      </c>
      <c r="AU377" t="s">
        <v>412</v>
      </c>
      <c r="AV377" s="4">
        <v>43236</v>
      </c>
      <c r="AW377" t="s">
        <v>413</v>
      </c>
      <c r="AX377" t="s">
        <v>1840</v>
      </c>
      <c r="AY377" s="23" t="str">
        <f t="array" ref="AY377">IF(SUM(($AH:$AH=AR377)*1)&gt;0, VLOOKUP(AR377, $AH$1:$AO$1000, 4, 0), "")</f>
        <v/>
      </c>
      <c r="AZ377" s="21" t="b">
        <f t="array" ref="AZ377">IF(SUM(($AH:$AH=AR377)*1)&gt;0, FALSE, TRUE)</f>
        <v>1</v>
      </c>
      <c r="BA377" s="34">
        <f t="array" ref="BA377">IFERROR((LEN(INDEX(표3[], MATCH(1, (표3[도서코드]=AR377)*(표3[예약자]&lt;&gt;""), 0), 7))-LEN(SUBSTITUTE(INDEX(표3[], MATCH(1, (표3[도서코드]=AR377)*(표3[예약자]&lt;&gt;""), 0), 7), "user", "")))/LEN("user"), 0)</f>
        <v>0</v>
      </c>
    </row>
    <row r="378" spans="30:53" x14ac:dyDescent="0.3">
      <c r="AD378" t="s">
        <v>1321</v>
      </c>
      <c r="AE378" s="23"/>
      <c r="AR378" t="s">
        <v>1594</v>
      </c>
      <c r="AS378" t="s">
        <v>402</v>
      </c>
      <c r="AT378" t="s">
        <v>192</v>
      </c>
      <c r="AU378" t="s">
        <v>403</v>
      </c>
      <c r="AV378" s="4">
        <v>43235</v>
      </c>
      <c r="AW378" t="s">
        <v>404</v>
      </c>
      <c r="AX378" t="s">
        <v>1837</v>
      </c>
      <c r="AY378" s="23" t="str">
        <f t="array" ref="AY378">IF(SUM(($AH:$AH=AR378)*1)&gt;0, VLOOKUP(AR378, $AH$1:$AO$1000, 4, 0), "")</f>
        <v/>
      </c>
      <c r="AZ378" s="21" t="b">
        <f t="array" ref="AZ378">IF(SUM(($AH:$AH=AR378)*1)&gt;0, FALSE, TRUE)</f>
        <v>1</v>
      </c>
      <c r="BA378" s="34">
        <f t="array" ref="BA378">IFERROR((LEN(INDEX(표3[], MATCH(1, (표3[도서코드]=AR378)*(표3[예약자]&lt;&gt;""), 0), 7))-LEN(SUBSTITUTE(INDEX(표3[], MATCH(1, (표3[도서코드]=AR378)*(표3[예약자]&lt;&gt;""), 0), 7), "user", "")))/LEN("user"), 0)</f>
        <v>0</v>
      </c>
    </row>
    <row r="379" spans="30:53" x14ac:dyDescent="0.3">
      <c r="AD379" t="s">
        <v>1429</v>
      </c>
      <c r="AE379" s="23"/>
      <c r="AR379" t="s">
        <v>1593</v>
      </c>
      <c r="AS379" t="s">
        <v>396</v>
      </c>
      <c r="AT379" t="s">
        <v>210</v>
      </c>
      <c r="AU379" t="s">
        <v>200</v>
      </c>
      <c r="AV379" s="4">
        <v>43234</v>
      </c>
      <c r="AW379" t="s">
        <v>397</v>
      </c>
      <c r="AX379" t="s">
        <v>1835</v>
      </c>
      <c r="AY379" s="23" t="str">
        <f t="array" ref="AY379">IF(SUM(($AH:$AH=AR379)*1)&gt;0, VLOOKUP(AR379, $AH$1:$AO$1000, 4, 0), "")</f>
        <v/>
      </c>
      <c r="AZ379" s="21" t="b">
        <f t="array" ref="AZ379">IF(SUM(($AH:$AH=AR379)*1)&gt;0, FALSE, TRUE)</f>
        <v>1</v>
      </c>
      <c r="BA379" s="34">
        <f t="array" ref="BA379">IFERROR((LEN(INDEX(표3[], MATCH(1, (표3[도서코드]=AR379)*(표3[예약자]&lt;&gt;""), 0), 7))-LEN(SUBSTITUTE(INDEX(표3[], MATCH(1, (표3[도서코드]=AR379)*(표3[예약자]&lt;&gt;""), 0), 7), "user", "")))/LEN("user"), 0)</f>
        <v>0</v>
      </c>
    </row>
    <row r="380" spans="30:53" x14ac:dyDescent="0.3">
      <c r="AD380" t="s">
        <v>1503</v>
      </c>
      <c r="AE380" s="23"/>
      <c r="AR380" t="s">
        <v>1592</v>
      </c>
      <c r="AS380" t="s">
        <v>393</v>
      </c>
      <c r="AT380" t="s">
        <v>367</v>
      </c>
      <c r="AU380" t="s">
        <v>394</v>
      </c>
      <c r="AV380" s="4">
        <v>43233</v>
      </c>
      <c r="AW380" t="s">
        <v>395</v>
      </c>
      <c r="AX380" t="s">
        <v>1826</v>
      </c>
      <c r="AY380" s="23" t="str">
        <f t="array" ref="AY380">IF(SUM(($AH:$AH=AR380)*1)&gt;0, VLOOKUP(AR380, $AH$1:$AO$1000, 4, 0), "")</f>
        <v/>
      </c>
      <c r="AZ380" s="21" t="b">
        <f t="array" ref="AZ380">IF(SUM(($AH:$AH=AR380)*1)&gt;0, FALSE, TRUE)</f>
        <v>1</v>
      </c>
      <c r="BA380" s="34">
        <f t="array" ref="BA380">IFERROR((LEN(INDEX(표3[], MATCH(1, (표3[도서코드]=AR380)*(표3[예약자]&lt;&gt;""), 0), 7))-LEN(SUBSTITUTE(INDEX(표3[], MATCH(1, (표3[도서코드]=AR380)*(표3[예약자]&lt;&gt;""), 0), 7), "user", "")))/LEN("user"), 0)</f>
        <v>0</v>
      </c>
    </row>
    <row r="381" spans="30:53" x14ac:dyDescent="0.3">
      <c r="AD381" t="s">
        <v>1301</v>
      </c>
      <c r="AE381" s="23"/>
      <c r="AR381" t="s">
        <v>1590</v>
      </c>
      <c r="AS381" t="s">
        <v>387</v>
      </c>
      <c r="AT381" t="s">
        <v>221</v>
      </c>
      <c r="AU381" t="s">
        <v>241</v>
      </c>
      <c r="AV381" s="4">
        <v>43232</v>
      </c>
      <c r="AW381" t="s">
        <v>388</v>
      </c>
      <c r="AX381" t="s">
        <v>1833</v>
      </c>
      <c r="AY381" s="23" t="str">
        <f t="array" ref="AY381">IF(SUM(($AH:$AH=AR381)*1)&gt;0, VLOOKUP(AR381, $AH$1:$AO$1000, 4, 0), "")</f>
        <v/>
      </c>
      <c r="AZ381" s="21" t="b">
        <f t="array" ref="AZ381">IF(SUM(($AH:$AH=AR381)*1)&gt;0, FALSE, TRUE)</f>
        <v>1</v>
      </c>
      <c r="BA381" s="34">
        <f t="array" ref="BA381">IFERROR((LEN(INDEX(표3[], MATCH(1, (표3[도서코드]=AR381)*(표3[예약자]&lt;&gt;""), 0), 7))-LEN(SUBSTITUTE(INDEX(표3[], MATCH(1, (표3[도서코드]=AR381)*(표3[예약자]&lt;&gt;""), 0), 7), "user", "")))/LEN("user"), 0)</f>
        <v>0</v>
      </c>
    </row>
    <row r="382" spans="30:53" x14ac:dyDescent="0.3">
      <c r="AD382" t="s">
        <v>1704</v>
      </c>
      <c r="AE382" s="23"/>
      <c r="AR382" t="s">
        <v>1589</v>
      </c>
      <c r="AS382" t="s">
        <v>384</v>
      </c>
      <c r="AT382" t="s">
        <v>225</v>
      </c>
      <c r="AU382" t="s">
        <v>385</v>
      </c>
      <c r="AV382" s="4">
        <v>43231</v>
      </c>
      <c r="AW382" t="s">
        <v>386</v>
      </c>
      <c r="AX382" t="s">
        <v>1832</v>
      </c>
      <c r="AY382" s="23" t="str">
        <f t="array" ref="AY382">IF(SUM(($AH:$AH=AR382)*1)&gt;0, VLOOKUP(AR382, $AH$1:$AO$1000, 4, 0), "")</f>
        <v/>
      </c>
      <c r="AZ382" s="21" t="b">
        <f t="array" ref="AZ382">IF(SUM(($AH:$AH=AR382)*1)&gt;0, FALSE, TRUE)</f>
        <v>1</v>
      </c>
      <c r="BA382" s="34">
        <f t="array" ref="BA382">IFERROR((LEN(INDEX(표3[], MATCH(1, (표3[도서코드]=AR382)*(표3[예약자]&lt;&gt;""), 0), 7))-LEN(SUBSTITUTE(INDEX(표3[], MATCH(1, (표3[도서코드]=AR382)*(표3[예약자]&lt;&gt;""), 0), 7), "user", "")))/LEN("user"), 0)</f>
        <v>0</v>
      </c>
    </row>
    <row r="383" spans="30:53" x14ac:dyDescent="0.3">
      <c r="AD383" t="s">
        <v>1705</v>
      </c>
      <c r="AE383" s="23"/>
      <c r="AR383" t="s">
        <v>1588</v>
      </c>
      <c r="AS383" t="s">
        <v>382</v>
      </c>
      <c r="AT383" t="s">
        <v>377</v>
      </c>
      <c r="AU383" t="s">
        <v>378</v>
      </c>
      <c r="AV383" s="4">
        <v>43230</v>
      </c>
      <c r="AW383" t="s">
        <v>383</v>
      </c>
      <c r="AX383" t="s">
        <v>1831</v>
      </c>
      <c r="AY383" s="23" t="str">
        <f t="array" ref="AY383">IF(SUM(($AH:$AH=AR383)*1)&gt;0, VLOOKUP(AR383, $AH$1:$AO$1000, 4, 0), "")</f>
        <v/>
      </c>
      <c r="AZ383" s="21" t="b">
        <f t="array" ref="AZ383">IF(SUM(($AH:$AH=AR383)*1)&gt;0, FALSE, TRUE)</f>
        <v>1</v>
      </c>
      <c r="BA383" s="34">
        <f t="array" ref="BA383">IFERROR((LEN(INDEX(표3[], MATCH(1, (표3[도서코드]=AR383)*(표3[예약자]&lt;&gt;""), 0), 7))-LEN(SUBSTITUTE(INDEX(표3[], MATCH(1, (표3[도서코드]=AR383)*(표3[예약자]&lt;&gt;""), 0), 7), "user", "")))/LEN("user"), 0)</f>
        <v>0</v>
      </c>
    </row>
    <row r="384" spans="30:53" x14ac:dyDescent="0.3">
      <c r="AD384" t="s">
        <v>1302</v>
      </c>
      <c r="AE384" s="23"/>
      <c r="AR384" t="s">
        <v>1587</v>
      </c>
      <c r="AS384" t="s">
        <v>380</v>
      </c>
      <c r="AT384" t="s">
        <v>377</v>
      </c>
      <c r="AU384" t="s">
        <v>378</v>
      </c>
      <c r="AV384" s="4">
        <v>43229</v>
      </c>
      <c r="AW384" t="s">
        <v>381</v>
      </c>
      <c r="AX384" t="s">
        <v>1830</v>
      </c>
      <c r="AY384" s="23" t="str">
        <f t="array" ref="AY384">IF(SUM(($AH:$AH=AR384)*1)&gt;0, VLOOKUP(AR384, $AH$1:$AO$1000, 4, 0), "")</f>
        <v/>
      </c>
      <c r="AZ384" s="21" t="b">
        <f t="array" ref="AZ384">IF(SUM(($AH:$AH=AR384)*1)&gt;0, FALSE, TRUE)</f>
        <v>1</v>
      </c>
      <c r="BA384" s="34">
        <f t="array" ref="BA384">IFERROR((LEN(INDEX(표3[], MATCH(1, (표3[도서코드]=AR384)*(표3[예약자]&lt;&gt;""), 0), 7))-LEN(SUBSTITUTE(INDEX(표3[], MATCH(1, (표3[도서코드]=AR384)*(표3[예약자]&lt;&gt;""), 0), 7), "user", "")))/LEN("user"), 0)</f>
        <v>0</v>
      </c>
    </row>
    <row r="385" spans="30:53" x14ac:dyDescent="0.3">
      <c r="AD385" t="s">
        <v>1332</v>
      </c>
      <c r="AE385" s="23"/>
      <c r="AR385" t="s">
        <v>1586</v>
      </c>
      <c r="AS385" t="s">
        <v>376</v>
      </c>
      <c r="AT385" t="s">
        <v>377</v>
      </c>
      <c r="AU385" t="s">
        <v>378</v>
      </c>
      <c r="AV385" s="4">
        <v>43228</v>
      </c>
      <c r="AW385" t="s">
        <v>379</v>
      </c>
      <c r="AX385" t="s">
        <v>1829</v>
      </c>
      <c r="AY385" s="23" t="str">
        <f t="array" ref="AY385">IF(SUM(($AH:$AH=AR385)*1)&gt;0, VLOOKUP(AR385, $AH$1:$AO$1000, 4, 0), "")</f>
        <v/>
      </c>
      <c r="AZ385" s="21" t="b">
        <f t="array" ref="AZ385">IF(SUM(($AH:$AH=AR385)*1)&gt;0, FALSE, TRUE)</f>
        <v>1</v>
      </c>
      <c r="BA385" s="34">
        <f t="array" ref="BA385">IFERROR((LEN(INDEX(표3[], MATCH(1, (표3[도서코드]=AR385)*(표3[예약자]&lt;&gt;""), 0), 7))-LEN(SUBSTITUTE(INDEX(표3[], MATCH(1, (표3[도서코드]=AR385)*(표3[예약자]&lt;&gt;""), 0), 7), "user", "")))/LEN("user"), 0)</f>
        <v>0</v>
      </c>
    </row>
    <row r="386" spans="30:53" x14ac:dyDescent="0.3">
      <c r="AD386" t="s">
        <v>1333</v>
      </c>
      <c r="AE386" s="23"/>
      <c r="AR386" t="s">
        <v>1585</v>
      </c>
      <c r="AS386" t="s">
        <v>373</v>
      </c>
      <c r="AT386" t="s">
        <v>374</v>
      </c>
      <c r="AU386" t="s">
        <v>298</v>
      </c>
      <c r="AV386" s="4">
        <v>43227</v>
      </c>
      <c r="AW386" t="s">
        <v>375</v>
      </c>
      <c r="AX386" t="s">
        <v>1828</v>
      </c>
      <c r="AY386" s="23" t="str">
        <f t="array" ref="AY386">IF(SUM(($AH:$AH=AR386)*1)&gt;0, VLOOKUP(AR386, $AH$1:$AO$1000, 4, 0), "")</f>
        <v/>
      </c>
      <c r="AZ386" s="21" t="b">
        <f t="array" ref="AZ386">IF(SUM(($AH:$AH=AR386)*1)&gt;0, FALSE, TRUE)</f>
        <v>1</v>
      </c>
      <c r="BA386" s="34">
        <f t="array" ref="BA386">IFERROR((LEN(INDEX(표3[], MATCH(1, (표3[도서코드]=AR386)*(표3[예약자]&lt;&gt;""), 0), 7))-LEN(SUBSTITUTE(INDEX(표3[], MATCH(1, (표3[도서코드]=AR386)*(표3[예약자]&lt;&gt;""), 0), 7), "user", "")))/LEN("user"), 0)</f>
        <v>0</v>
      </c>
    </row>
    <row r="387" spans="30:53" x14ac:dyDescent="0.3">
      <c r="AD387" t="s">
        <v>1303</v>
      </c>
      <c r="AE387" s="23"/>
      <c r="AR387" t="s">
        <v>1584</v>
      </c>
      <c r="AS387" t="s">
        <v>369</v>
      </c>
      <c r="AT387" t="s">
        <v>370</v>
      </c>
      <c r="AU387" t="s">
        <v>371</v>
      </c>
      <c r="AV387" s="4">
        <v>43226</v>
      </c>
      <c r="AW387" t="s">
        <v>372</v>
      </c>
      <c r="AX387" t="s">
        <v>1827</v>
      </c>
      <c r="AY387" s="23" t="str">
        <f t="array" ref="AY387">IF(SUM(($AH:$AH=AR387)*1)&gt;0, VLOOKUP(AR387, $AH$1:$AO$1000, 4, 0), "")</f>
        <v/>
      </c>
      <c r="AZ387" s="21" t="b">
        <f t="array" ref="AZ387">IF(SUM(($AH:$AH=AR387)*1)&gt;0, FALSE, TRUE)</f>
        <v>1</v>
      </c>
      <c r="BA387" s="34">
        <f t="array" ref="BA387">IFERROR((LEN(INDEX(표3[], MATCH(1, (표3[도서코드]=AR387)*(표3[예약자]&lt;&gt;""), 0), 7))-LEN(SUBSTITUTE(INDEX(표3[], MATCH(1, (표3[도서코드]=AR387)*(표3[예약자]&lt;&gt;""), 0), 7), "user", "")))/LEN("user"), 0)</f>
        <v>0</v>
      </c>
    </row>
    <row r="388" spans="30:53" x14ac:dyDescent="0.3">
      <c r="AD388" t="s">
        <v>1706</v>
      </c>
      <c r="AE388" s="23"/>
      <c r="AR388" t="s">
        <v>1583</v>
      </c>
      <c r="AS388" t="s">
        <v>366</v>
      </c>
      <c r="AT388" t="s">
        <v>367</v>
      </c>
      <c r="AU388" t="s">
        <v>200</v>
      </c>
      <c r="AV388" s="4">
        <v>43225</v>
      </c>
      <c r="AW388" t="s">
        <v>368</v>
      </c>
      <c r="AX388" t="s">
        <v>1826</v>
      </c>
      <c r="AY388" s="23" t="str">
        <f t="array" ref="AY388">IF(SUM(($AH:$AH=AR388)*1)&gt;0, VLOOKUP(AR388, $AH$1:$AO$1000, 4, 0), "")</f>
        <v/>
      </c>
      <c r="AZ388" s="21" t="b">
        <f t="array" ref="AZ388">IF(SUM(($AH:$AH=AR388)*1)&gt;0, FALSE, TRUE)</f>
        <v>1</v>
      </c>
      <c r="BA388" s="34">
        <f t="array" ref="BA388">IFERROR((LEN(INDEX(표3[], MATCH(1, (표3[도서코드]=AR388)*(표3[예약자]&lt;&gt;""), 0), 7))-LEN(SUBSTITUTE(INDEX(표3[], MATCH(1, (표3[도서코드]=AR388)*(표3[예약자]&lt;&gt;""), 0), 7), "user", "")))/LEN("user"), 0)</f>
        <v>0</v>
      </c>
    </row>
    <row r="389" spans="30:53" x14ac:dyDescent="0.3">
      <c r="AD389" t="s">
        <v>1282</v>
      </c>
      <c r="AE389" s="23"/>
      <c r="AR389" t="s">
        <v>1582</v>
      </c>
      <c r="AS389" t="s">
        <v>340</v>
      </c>
      <c r="AT389" t="s">
        <v>341</v>
      </c>
      <c r="AU389" t="s">
        <v>169</v>
      </c>
      <c r="AV389" s="4">
        <v>43224</v>
      </c>
      <c r="AW389" t="s">
        <v>342</v>
      </c>
      <c r="AX389" t="s">
        <v>1818</v>
      </c>
      <c r="AY389" s="23" t="str">
        <f t="array" ref="AY389">IF(SUM(($AH:$AH=AR389)*1)&gt;0, VLOOKUP(AR389, $AH$1:$AO$1000, 4, 0), "")</f>
        <v/>
      </c>
      <c r="AZ389" s="21" t="b">
        <f t="array" ref="AZ389">IF(SUM(($AH:$AH=AR389)*1)&gt;0, FALSE, TRUE)</f>
        <v>1</v>
      </c>
      <c r="BA389" s="34">
        <f t="array" ref="BA389">IFERROR((LEN(INDEX(표3[], MATCH(1, (표3[도서코드]=AR389)*(표3[예약자]&lt;&gt;""), 0), 7))-LEN(SUBSTITUTE(INDEX(표3[], MATCH(1, (표3[도서코드]=AR389)*(표3[예약자]&lt;&gt;""), 0), 7), "user", "")))/LEN("user"), 0)</f>
        <v>0</v>
      </c>
    </row>
    <row r="390" spans="30:53" x14ac:dyDescent="0.3">
      <c r="AD390" t="s">
        <v>1707</v>
      </c>
      <c r="AE390" s="23"/>
      <c r="AR390" t="s">
        <v>1581</v>
      </c>
      <c r="AS390" t="s">
        <v>331</v>
      </c>
      <c r="AT390" t="s">
        <v>164</v>
      </c>
      <c r="AU390" t="s">
        <v>165</v>
      </c>
      <c r="AV390" s="4">
        <v>43223</v>
      </c>
      <c r="AW390" t="s">
        <v>332</v>
      </c>
      <c r="AX390" t="s">
        <v>1815</v>
      </c>
      <c r="AY390" s="23" t="str">
        <f t="array" ref="AY390">IF(SUM(($AH:$AH=AR390)*1)&gt;0, VLOOKUP(AR390, $AH$1:$AO$1000, 4, 0), "")</f>
        <v/>
      </c>
      <c r="AZ390" s="21" t="b">
        <f t="array" ref="AZ390">IF(SUM(($AH:$AH=AR390)*1)&gt;0, FALSE, TRUE)</f>
        <v>1</v>
      </c>
      <c r="BA390" s="34">
        <f t="array" ref="BA390">IFERROR((LEN(INDEX(표3[], MATCH(1, (표3[도서코드]=AR390)*(표3[예약자]&lt;&gt;""), 0), 7))-LEN(SUBSTITUTE(INDEX(표3[], MATCH(1, (표3[도서코드]=AR390)*(표3[예약자]&lt;&gt;""), 0), 7), "user", "")))/LEN("user"), 0)</f>
        <v>0</v>
      </c>
    </row>
    <row r="391" spans="30:53" x14ac:dyDescent="0.3">
      <c r="AD391" t="s">
        <v>1521</v>
      </c>
      <c r="AE391" s="23"/>
      <c r="AR391" t="s">
        <v>1580</v>
      </c>
      <c r="AS391" t="s">
        <v>327</v>
      </c>
      <c r="AT391" t="s">
        <v>328</v>
      </c>
      <c r="AU391" t="s">
        <v>329</v>
      </c>
      <c r="AV391" s="4">
        <v>43222</v>
      </c>
      <c r="AW391" t="s">
        <v>330</v>
      </c>
      <c r="AX391" t="s">
        <v>1814</v>
      </c>
      <c r="AY391" s="23" t="str">
        <f t="array" ref="AY391">IF(SUM(($AH:$AH=AR391)*1)&gt;0, VLOOKUP(AR391, $AH$1:$AO$1000, 4, 0), "")</f>
        <v/>
      </c>
      <c r="AZ391" s="21" t="b">
        <f t="array" ref="AZ391">IF(SUM(($AH:$AH=AR391)*1)&gt;0, FALSE, TRUE)</f>
        <v>1</v>
      </c>
      <c r="BA391" s="34">
        <f t="array" ref="BA391">IFERROR((LEN(INDEX(표3[], MATCH(1, (표3[도서코드]=AR391)*(표3[예약자]&lt;&gt;""), 0), 7))-LEN(SUBSTITUTE(INDEX(표3[], MATCH(1, (표3[도서코드]=AR391)*(표3[예약자]&lt;&gt;""), 0), 7), "user", "")))/LEN("user"), 0)</f>
        <v>0</v>
      </c>
    </row>
    <row r="392" spans="30:53" x14ac:dyDescent="0.3">
      <c r="AD392" t="s">
        <v>1511</v>
      </c>
      <c r="AE392" s="23"/>
      <c r="AR392" t="s">
        <v>1576</v>
      </c>
      <c r="AS392" t="s">
        <v>296</v>
      </c>
      <c r="AT392" t="s">
        <v>297</v>
      </c>
      <c r="AU392" t="s">
        <v>298</v>
      </c>
      <c r="AV392" s="4">
        <v>43221</v>
      </c>
      <c r="AW392" t="s">
        <v>299</v>
      </c>
      <c r="AX392" t="s">
        <v>1805</v>
      </c>
      <c r="AY392" s="23" t="str">
        <f t="array" ref="AY392">IF(SUM(($AH:$AH=AR392)*1)&gt;0, VLOOKUP(AR392, $AH$1:$AO$1000, 4, 0), "")</f>
        <v/>
      </c>
      <c r="AZ392" s="21" t="b">
        <f t="array" ref="AZ392">IF(SUM(($AH:$AH=AR392)*1)&gt;0, FALSE, TRUE)</f>
        <v>1</v>
      </c>
      <c r="BA392" s="34">
        <f t="array" ref="BA392">IFERROR((LEN(INDEX(표3[], MATCH(1, (표3[도서코드]=AR392)*(표3[예약자]&lt;&gt;""), 0), 7))-LEN(SUBSTITUTE(INDEX(표3[], MATCH(1, (표3[도서코드]=AR392)*(표3[예약자]&lt;&gt;""), 0), 7), "user", "")))/LEN("user"), 0)</f>
        <v>0</v>
      </c>
    </row>
    <row r="393" spans="30:53" x14ac:dyDescent="0.3">
      <c r="AD393" t="s">
        <v>1322</v>
      </c>
      <c r="AE393" s="23"/>
      <c r="AR393" t="s">
        <v>1638</v>
      </c>
      <c r="AS393" t="s">
        <v>821</v>
      </c>
      <c r="AT393" t="s">
        <v>822</v>
      </c>
      <c r="AU393" t="s">
        <v>823</v>
      </c>
      <c r="AV393" s="4">
        <v>43210</v>
      </c>
      <c r="AW393" t="s">
        <v>824</v>
      </c>
      <c r="AX393" t="s">
        <v>1932</v>
      </c>
      <c r="AY393" s="23" t="str">
        <f t="array" ref="AY393">IF(SUM(($AH:$AH=AR393)*1)&gt;0, VLOOKUP(AR393, $AH$1:$AO$1000, 4, 0), "")</f>
        <v/>
      </c>
      <c r="AZ393" s="21" t="b">
        <f t="array" ref="AZ393">IF(SUM(($AH:$AH=AR393)*1)&gt;0, FALSE, TRUE)</f>
        <v>1</v>
      </c>
      <c r="BA393" s="34">
        <f t="array" ref="BA393">IFERROR((LEN(INDEX(표3[], MATCH(1, (표3[도서코드]=AR393)*(표3[예약자]&lt;&gt;""), 0), 7))-LEN(SUBSTITUTE(INDEX(표3[], MATCH(1, (표3[도서코드]=AR393)*(표3[예약자]&lt;&gt;""), 0), 7), "user", "")))/LEN("user"), 0)</f>
        <v>0</v>
      </c>
    </row>
    <row r="394" spans="30:53" x14ac:dyDescent="0.3">
      <c r="AD394" t="s">
        <v>1708</v>
      </c>
      <c r="AE394" s="23"/>
      <c r="AR394" t="s">
        <v>1561</v>
      </c>
      <c r="AS394" t="s">
        <v>209</v>
      </c>
      <c r="AT394" t="s">
        <v>210</v>
      </c>
      <c r="AU394" t="s">
        <v>200</v>
      </c>
      <c r="AV394" s="4">
        <v>43200</v>
      </c>
      <c r="AW394" t="s">
        <v>211</v>
      </c>
      <c r="AX394" t="s">
        <v>1786</v>
      </c>
      <c r="AY394" s="23" t="str">
        <f t="array" ref="AY394">IF(SUM(($AH:$AH=AR394)*1)&gt;0, VLOOKUP(AR394, $AH$1:$AO$1000, 4, 0), "")</f>
        <v/>
      </c>
      <c r="AZ394" s="21" t="b">
        <f t="array" ref="AZ394">IF(SUM(($AH:$AH=AR394)*1)&gt;0, FALSE, TRUE)</f>
        <v>1</v>
      </c>
      <c r="BA394" s="34">
        <f t="array" ref="BA394">IFERROR((LEN(INDEX(표3[], MATCH(1, (표3[도서코드]=AR394)*(표3[예약자]&lt;&gt;""), 0), 7))-LEN(SUBSTITUTE(INDEX(표3[], MATCH(1, (표3[도서코드]=AR394)*(표3[예약자]&lt;&gt;""), 0), 7), "user", "")))/LEN("user"), 0)</f>
        <v>0</v>
      </c>
    </row>
    <row r="395" spans="30:53" x14ac:dyDescent="0.3">
      <c r="AD395" t="s">
        <v>1323</v>
      </c>
      <c r="AE395" s="23"/>
      <c r="AR395" t="s">
        <v>1559</v>
      </c>
      <c r="AS395" t="s">
        <v>198</v>
      </c>
      <c r="AT395" t="s">
        <v>199</v>
      </c>
      <c r="AU395" t="s">
        <v>200</v>
      </c>
      <c r="AV395" s="4">
        <v>43199</v>
      </c>
      <c r="AW395" t="s">
        <v>201</v>
      </c>
      <c r="AX395" t="s">
        <v>1783</v>
      </c>
      <c r="AY395" s="23" t="str">
        <f t="array" ref="AY395">IF(SUM(($AH:$AH=AR395)*1)&gt;0, VLOOKUP(AR395, $AH$1:$AO$1000, 4, 0), "")</f>
        <v/>
      </c>
      <c r="AZ395" s="21" t="b">
        <f t="array" ref="AZ395">IF(SUM(($AH:$AH=AR395)*1)&gt;0, FALSE, TRUE)</f>
        <v>1</v>
      </c>
      <c r="BA395" s="34">
        <f t="array" ref="BA395">IFERROR((LEN(INDEX(표3[], MATCH(1, (표3[도서코드]=AR395)*(표3[예약자]&lt;&gt;""), 0), 7))-LEN(SUBSTITUTE(INDEX(표3[], MATCH(1, (표3[도서코드]=AR395)*(표3[예약자]&lt;&gt;""), 0), 7), "user", "")))/LEN("user"), 0)</f>
        <v>0</v>
      </c>
    </row>
    <row r="396" spans="30:53" x14ac:dyDescent="0.3">
      <c r="AD396" t="s">
        <v>1324</v>
      </c>
      <c r="AE396" s="23"/>
      <c r="AR396" t="s">
        <v>1578</v>
      </c>
      <c r="AS396" t="s">
        <v>304</v>
      </c>
      <c r="AT396" t="s">
        <v>305</v>
      </c>
      <c r="AU396" t="s">
        <v>306</v>
      </c>
      <c r="AV396" s="4">
        <v>43198</v>
      </c>
      <c r="AW396" t="s">
        <v>307</v>
      </c>
      <c r="AX396" t="s">
        <v>1807</v>
      </c>
      <c r="AY396" s="23" t="str">
        <f t="array" ref="AY396">IF(SUM(($AH:$AH=AR396)*1)&gt;0, VLOOKUP(AR396, $AH$1:$AO$1000, 4, 0), "")</f>
        <v/>
      </c>
      <c r="AZ396" s="21" t="b">
        <f t="array" ref="AZ396">IF(SUM(($AH:$AH=AR396)*1)&gt;0, FALSE, TRUE)</f>
        <v>1</v>
      </c>
      <c r="BA396" s="34">
        <f t="array" ref="BA396">IFERROR((LEN(INDEX(표3[], MATCH(1, (표3[도서코드]=AR396)*(표3[예약자]&lt;&gt;""), 0), 7))-LEN(SUBSTITUTE(INDEX(표3[], MATCH(1, (표3[도서코드]=AR396)*(표3[예약자]&lt;&gt;""), 0), 7), "user", "")))/LEN("user"), 0)</f>
        <v>0</v>
      </c>
    </row>
    <row r="397" spans="30:53" x14ac:dyDescent="0.3">
      <c r="AD397" t="s">
        <v>1290</v>
      </c>
      <c r="AE397" s="23"/>
      <c r="AR397" t="s">
        <v>1706</v>
      </c>
      <c r="AS397" t="s">
        <v>1203</v>
      </c>
      <c r="AT397" t="s">
        <v>1204</v>
      </c>
      <c r="AU397" t="s">
        <v>613</v>
      </c>
      <c r="AV397" s="4">
        <v>43197</v>
      </c>
      <c r="AW397" t="s">
        <v>1205</v>
      </c>
      <c r="AX397" t="s">
        <v>2040</v>
      </c>
      <c r="AY397" s="23" t="str">
        <f t="array" ref="AY397">IF(SUM(($AH:$AH=AR397)*1)&gt;0, VLOOKUP(AR397, $AH$1:$AO$1000, 4, 0), "")</f>
        <v/>
      </c>
      <c r="AZ397" s="21" t="b">
        <f t="array" ref="AZ397">IF(SUM(($AH:$AH=AR397)*1)&gt;0, FALSE, TRUE)</f>
        <v>1</v>
      </c>
      <c r="BA397" s="34">
        <f t="array" ref="BA397">IFERROR((LEN(INDEX(표3[], MATCH(1, (표3[도서코드]=AR397)*(표3[예약자]&lt;&gt;""), 0), 7))-LEN(SUBSTITUTE(INDEX(표3[], MATCH(1, (표3[도서코드]=AR397)*(표3[예약자]&lt;&gt;""), 0), 7), "user", "")))/LEN("user"), 0)</f>
        <v>0</v>
      </c>
    </row>
    <row r="398" spans="30:53" x14ac:dyDescent="0.3">
      <c r="AD398" t="s">
        <v>1335</v>
      </c>
      <c r="AE398" s="23"/>
      <c r="AR398" t="s">
        <v>1700</v>
      </c>
      <c r="AS398" t="s">
        <v>1165</v>
      </c>
      <c r="AT398" t="s">
        <v>1166</v>
      </c>
      <c r="AU398" t="s">
        <v>613</v>
      </c>
      <c r="AV398" s="4">
        <v>43196</v>
      </c>
      <c r="AW398" t="s">
        <v>1167</v>
      </c>
      <c r="AX398" t="s">
        <v>2028</v>
      </c>
      <c r="AY398" s="23" t="str">
        <f t="array" ref="AY398">IF(SUM(($AH:$AH=AR398)*1)&gt;0, VLOOKUP(AR398, $AH$1:$AO$1000, 4, 0), "")</f>
        <v/>
      </c>
      <c r="AZ398" s="21" t="b">
        <f t="array" ref="AZ398">IF(SUM(($AH:$AH=AR398)*1)&gt;0, FALSE, TRUE)</f>
        <v>1</v>
      </c>
      <c r="BA398" s="34">
        <f t="array" ref="BA398">IFERROR((LEN(INDEX(표3[], MATCH(1, (표3[도서코드]=AR398)*(표3[예약자]&lt;&gt;""), 0), 7))-LEN(SUBSTITUTE(INDEX(표3[], MATCH(1, (표3[도서코드]=AR398)*(표3[예약자]&lt;&gt;""), 0), 7), "user", "")))/LEN("user"), 0)</f>
        <v>0</v>
      </c>
    </row>
    <row r="399" spans="30:53" x14ac:dyDescent="0.3">
      <c r="AD399" t="s">
        <v>1336</v>
      </c>
      <c r="AE399" s="23"/>
      <c r="AR399" t="s">
        <v>1618</v>
      </c>
      <c r="AS399" t="s">
        <v>611</v>
      </c>
      <c r="AT399" t="s">
        <v>612</v>
      </c>
      <c r="AU399" t="s">
        <v>613</v>
      </c>
      <c r="AV399" s="4">
        <v>43195</v>
      </c>
      <c r="AW399" t="s">
        <v>614</v>
      </c>
      <c r="AX399" t="s">
        <v>1873</v>
      </c>
      <c r="AY399" s="23" t="str">
        <f t="array" ref="AY399">IF(SUM(($AH:$AH=AR399)*1)&gt;0, VLOOKUP(AR399, $AH$1:$AO$1000, 4, 0), "")</f>
        <v/>
      </c>
      <c r="AZ399" s="21" t="b">
        <f t="array" ref="AZ399">IF(SUM(($AH:$AH=AR399)*1)&gt;0, FALSE, TRUE)</f>
        <v>1</v>
      </c>
      <c r="BA399" s="34">
        <f t="array" ref="BA399">IFERROR((LEN(INDEX(표3[], MATCH(1, (표3[도서코드]=AR399)*(표3[예약자]&lt;&gt;""), 0), 7))-LEN(SUBSTITUTE(INDEX(표3[], MATCH(1, (표3[도서코드]=AR399)*(표3[예약자]&lt;&gt;""), 0), 7), "user", "")))/LEN("user"), 0)</f>
        <v>0</v>
      </c>
    </row>
    <row r="400" spans="30:53" x14ac:dyDescent="0.3">
      <c r="AD400" t="s">
        <v>1337</v>
      </c>
      <c r="AE400" s="23"/>
      <c r="AR400" t="s">
        <v>1695</v>
      </c>
      <c r="AS400" t="s">
        <v>1139</v>
      </c>
      <c r="AT400" t="s">
        <v>1140</v>
      </c>
      <c r="AU400" t="s">
        <v>1025</v>
      </c>
      <c r="AV400" s="4">
        <v>43194</v>
      </c>
      <c r="AW400" t="s">
        <v>1141</v>
      </c>
      <c r="AX400" t="s">
        <v>2019</v>
      </c>
      <c r="AY400" s="23" t="str">
        <f t="array" ref="AY400">IF(SUM(($AH:$AH=AR400)*1)&gt;0, VLOOKUP(AR400, $AH$1:$AO$1000, 4, 0), "")</f>
        <v/>
      </c>
      <c r="AZ400" s="21" t="b">
        <f t="array" ref="AZ400">IF(SUM(($AH:$AH=AR400)*1)&gt;0, FALSE, TRUE)</f>
        <v>1</v>
      </c>
      <c r="BA400" s="34">
        <f t="array" ref="BA400">IFERROR((LEN(INDEX(표3[], MATCH(1, (표3[도서코드]=AR400)*(표3[예약자]&lt;&gt;""), 0), 7))-LEN(SUBSTITUTE(INDEX(표3[], MATCH(1, (표3[도서코드]=AR400)*(표3[예약자]&lt;&gt;""), 0), 7), "user", "")))/LEN("user"), 0)</f>
        <v>0</v>
      </c>
    </row>
    <row r="401" spans="30:53" x14ac:dyDescent="0.3">
      <c r="AD401" t="s">
        <v>1378</v>
      </c>
      <c r="AE401" s="23"/>
      <c r="AR401" t="s">
        <v>1679</v>
      </c>
      <c r="AS401" t="s">
        <v>1023</v>
      </c>
      <c r="AT401" t="s">
        <v>1024</v>
      </c>
      <c r="AU401" t="s">
        <v>1025</v>
      </c>
      <c r="AV401" s="4">
        <v>43193</v>
      </c>
      <c r="AW401" t="s">
        <v>1026</v>
      </c>
      <c r="AX401" t="s">
        <v>1989</v>
      </c>
      <c r="AY401" s="23" t="str">
        <f t="array" ref="AY401">IF(SUM(($AH:$AH=AR401)*1)&gt;0, VLOOKUP(AR401, $AH$1:$AO$1000, 4, 0), "")</f>
        <v/>
      </c>
      <c r="AZ401" s="21" t="b">
        <f t="array" ref="AZ401">IF(SUM(($AH:$AH=AR401)*1)&gt;0, FALSE, TRUE)</f>
        <v>1</v>
      </c>
      <c r="BA401" s="34">
        <f t="array" ref="BA401">IFERROR((LEN(INDEX(표3[], MATCH(1, (표3[도서코드]=AR401)*(표3[예약자]&lt;&gt;""), 0), 7))-LEN(SUBSTITUTE(INDEX(표3[], MATCH(1, (표3[도서코드]=AR401)*(표3[예약자]&lt;&gt;""), 0), 7), "user", "")))/LEN("user"), 0)</f>
        <v>0</v>
      </c>
    </row>
    <row r="402" spans="30:53" x14ac:dyDescent="0.3">
      <c r="AD402" t="s">
        <v>1291</v>
      </c>
      <c r="AE402" s="23"/>
      <c r="AR402" t="s">
        <v>1665</v>
      </c>
      <c r="AS402" t="s">
        <v>951</v>
      </c>
      <c r="AT402" t="s">
        <v>952</v>
      </c>
      <c r="AU402" t="s">
        <v>298</v>
      </c>
      <c r="AV402" s="4">
        <v>43192</v>
      </c>
      <c r="AW402" t="s">
        <v>953</v>
      </c>
      <c r="AX402" t="s">
        <v>1973</v>
      </c>
      <c r="AY402" s="23" t="str">
        <f t="array" ref="AY402">IF(SUM(($AH:$AH=AR402)*1)&gt;0, VLOOKUP(AR402, $AH$1:$AO$1000, 4, 0), "")</f>
        <v/>
      </c>
      <c r="AZ402" s="21" t="b">
        <f t="array" ref="AZ402">IF(SUM(($AH:$AH=AR402)*1)&gt;0, FALSE, TRUE)</f>
        <v>1</v>
      </c>
      <c r="BA402" s="34">
        <f t="array" ref="BA402">IFERROR((LEN(INDEX(표3[], MATCH(1, (표3[도서코드]=AR402)*(표3[예약자]&lt;&gt;""), 0), 7))-LEN(SUBSTITUTE(INDEX(표3[], MATCH(1, (표3[도서코드]=AR402)*(표3[예약자]&lt;&gt;""), 0), 7), "user", "")))/LEN("user"), 0)</f>
        <v>0</v>
      </c>
    </row>
    <row r="403" spans="30:53" x14ac:dyDescent="0.3">
      <c r="AD403" t="s">
        <v>1288</v>
      </c>
      <c r="AE403" s="23"/>
      <c r="AR403" t="s">
        <v>1602</v>
      </c>
      <c r="AS403" t="s">
        <v>479</v>
      </c>
      <c r="AT403" t="s">
        <v>480</v>
      </c>
      <c r="AU403" t="s">
        <v>481</v>
      </c>
      <c r="AV403" s="4">
        <v>43191</v>
      </c>
      <c r="AW403" t="s">
        <v>482</v>
      </c>
      <c r="AX403" t="s">
        <v>1860</v>
      </c>
      <c r="AY403" s="23" t="str">
        <f t="array" ref="AY403">IF(SUM(($AH:$AH=AR403)*1)&gt;0, VLOOKUP(AR403, $AH$1:$AO$1000, 4, 0), "")</f>
        <v/>
      </c>
      <c r="AZ403" s="21" t="b">
        <f t="array" ref="AZ403">IF(SUM(($AH:$AH=AR403)*1)&gt;0, FALSE, TRUE)</f>
        <v>1</v>
      </c>
      <c r="BA403" s="34">
        <f t="array" ref="BA403">IFERROR((LEN(INDEX(표3[], MATCH(1, (표3[도서코드]=AR403)*(표3[예약자]&lt;&gt;""), 0), 7))-LEN(SUBSTITUTE(INDEX(표3[], MATCH(1, (표3[도서코드]=AR403)*(표3[예약자]&lt;&gt;""), 0), 7), "user", "")))/LEN("user"), 0)</f>
        <v>0</v>
      </c>
    </row>
    <row r="404" spans="30:53" x14ac:dyDescent="0.3">
      <c r="AD404" t="s">
        <v>1709</v>
      </c>
      <c r="AE404" s="23"/>
      <c r="AR404" t="s">
        <v>1572</v>
      </c>
      <c r="AS404" t="s">
        <v>277</v>
      </c>
      <c r="AT404" t="s">
        <v>221</v>
      </c>
      <c r="AU404" t="s">
        <v>241</v>
      </c>
      <c r="AV404" s="4">
        <v>43109</v>
      </c>
      <c r="AW404" t="s">
        <v>278</v>
      </c>
      <c r="AX404" t="s">
        <v>1788</v>
      </c>
      <c r="AY404" s="23" t="str">
        <f t="array" ref="AY404">IF(SUM(($AH:$AH=AR404)*1)&gt;0, VLOOKUP(AR404, $AH$1:$AO$1000, 4, 0), "")</f>
        <v/>
      </c>
      <c r="AZ404" s="21" t="b">
        <f t="array" ref="AZ404">IF(SUM(($AH:$AH=AR404)*1)&gt;0, FALSE, TRUE)</f>
        <v>1</v>
      </c>
      <c r="BA404" s="34">
        <f t="array" ref="BA404">IFERROR((LEN(INDEX(표3[], MATCH(1, (표3[도서코드]=AR404)*(표3[예약자]&lt;&gt;""), 0), 7))-LEN(SUBSTITUTE(INDEX(표3[], MATCH(1, (표3[도서코드]=AR404)*(표3[예약자]&lt;&gt;""), 0), 7), "user", "")))/LEN("user"), 0)</f>
        <v>0</v>
      </c>
    </row>
    <row r="405" spans="30:53" x14ac:dyDescent="0.3">
      <c r="AD405" t="s">
        <v>1710</v>
      </c>
      <c r="AE405" s="23"/>
      <c r="AR405" t="s">
        <v>1566</v>
      </c>
      <c r="AS405" t="s">
        <v>240</v>
      </c>
      <c r="AT405" t="s">
        <v>221</v>
      </c>
      <c r="AU405" t="s">
        <v>241</v>
      </c>
      <c r="AV405" s="4">
        <v>43108</v>
      </c>
      <c r="AW405" t="s">
        <v>242</v>
      </c>
      <c r="AX405" t="s">
        <v>1788</v>
      </c>
      <c r="AY405" s="23" t="str">
        <f t="array" ref="AY405">IF(SUM(($AH:$AH=AR405)*1)&gt;0, VLOOKUP(AR405, $AH$1:$AO$1000, 4, 0), "")</f>
        <v/>
      </c>
      <c r="AZ405" s="21" t="b">
        <f t="array" ref="AZ405">IF(SUM(($AH:$AH=AR405)*1)&gt;0, FALSE, TRUE)</f>
        <v>1</v>
      </c>
      <c r="BA405" s="34">
        <f t="array" ref="BA405">IFERROR((LEN(INDEX(표3[], MATCH(1, (표3[도서코드]=AR405)*(표3[예약자]&lt;&gt;""), 0), 7))-LEN(SUBSTITUTE(INDEX(표3[], MATCH(1, (표3[도서코드]=AR405)*(표3[예약자]&lt;&gt;""), 0), 7), "user", "")))/LEN("user"), 0)</f>
        <v>0</v>
      </c>
    </row>
    <row r="406" spans="30:53" x14ac:dyDescent="0.3">
      <c r="AD406" t="s">
        <v>1711</v>
      </c>
      <c r="AE406" s="23"/>
      <c r="AR406" t="s">
        <v>1563</v>
      </c>
      <c r="AS406" t="s">
        <v>224</v>
      </c>
      <c r="AT406" t="s">
        <v>225</v>
      </c>
      <c r="AU406" t="s">
        <v>226</v>
      </c>
      <c r="AV406" s="4">
        <v>43107</v>
      </c>
      <c r="AW406" t="s">
        <v>227</v>
      </c>
      <c r="AX406" t="s">
        <v>1789</v>
      </c>
      <c r="AY406" s="23" t="str">
        <f t="array" ref="AY406">IF(SUM(($AH:$AH=AR406)*1)&gt;0, VLOOKUP(AR406, $AH$1:$AO$1000, 4, 0), "")</f>
        <v/>
      </c>
      <c r="AZ406" s="21" t="b">
        <f t="array" ref="AZ406">IF(SUM(($AH:$AH=AR406)*1)&gt;0, FALSE, TRUE)</f>
        <v>1</v>
      </c>
      <c r="BA406" s="34">
        <f t="array" ref="BA406">IFERROR((LEN(INDEX(표3[], MATCH(1, (표3[도서코드]=AR406)*(표3[예약자]&lt;&gt;""), 0), 7))-LEN(SUBSTITUTE(INDEX(표3[], MATCH(1, (표3[도서코드]=AR406)*(표3[예약자]&lt;&gt;""), 0), 7), "user", "")))/LEN("user"), 0)</f>
        <v>0</v>
      </c>
    </row>
    <row r="407" spans="30:53" x14ac:dyDescent="0.3">
      <c r="AD407" t="s">
        <v>1712</v>
      </c>
      <c r="AE407" s="23"/>
      <c r="AR407" t="s">
        <v>1562</v>
      </c>
      <c r="AS407" t="s">
        <v>220</v>
      </c>
      <c r="AT407" t="s">
        <v>221</v>
      </c>
      <c r="AU407" t="s">
        <v>222</v>
      </c>
      <c r="AV407" s="4">
        <v>43106</v>
      </c>
      <c r="AW407" t="s">
        <v>223</v>
      </c>
      <c r="AX407" t="s">
        <v>1788</v>
      </c>
      <c r="AY407" s="23" t="str">
        <f t="array" ref="AY407">IF(SUM(($AH:$AH=AR407)*1)&gt;0, VLOOKUP(AR407, $AH$1:$AO$1000, 4, 0), "")</f>
        <v/>
      </c>
      <c r="AZ407" s="21" t="b">
        <f t="array" ref="AZ407">IF(SUM(($AH:$AH=AR407)*1)&gt;0, FALSE, TRUE)</f>
        <v>1</v>
      </c>
      <c r="BA407" s="34">
        <f t="array" ref="BA407">IFERROR((LEN(INDEX(표3[], MATCH(1, (표3[도서코드]=AR407)*(표3[예약자]&lt;&gt;""), 0), 7))-LEN(SUBSTITUTE(INDEX(표3[], MATCH(1, (표3[도서코드]=AR407)*(표3[예약자]&lt;&gt;""), 0), 7), "user", "")))/LEN("user"), 0)</f>
        <v>0</v>
      </c>
    </row>
    <row r="408" spans="30:53" x14ac:dyDescent="0.3">
      <c r="AD408" t="s">
        <v>1713</v>
      </c>
      <c r="AE408" s="23"/>
      <c r="AR408" t="s">
        <v>1560</v>
      </c>
      <c r="AS408" t="s">
        <v>202</v>
      </c>
      <c r="AT408" t="s">
        <v>203</v>
      </c>
      <c r="AU408" t="s">
        <v>200</v>
      </c>
      <c r="AV408" s="4">
        <v>43105</v>
      </c>
      <c r="AW408" t="s">
        <v>204</v>
      </c>
      <c r="AX408" t="s">
        <v>1784</v>
      </c>
      <c r="AY408" s="23" t="str">
        <f t="array" ref="AY408">IF(SUM(($AH:$AH=AR408)*1)&gt;0, VLOOKUP(AR408, $AH$1:$AO$1000, 4, 0), "")</f>
        <v/>
      </c>
      <c r="AZ408" s="21" t="b">
        <f t="array" ref="AZ408">IF(SUM(($AH:$AH=AR408)*1)&gt;0, FALSE, TRUE)</f>
        <v>1</v>
      </c>
      <c r="BA408" s="34">
        <f t="array" ref="BA408">IFERROR((LEN(INDEX(표3[], MATCH(1, (표3[도서코드]=AR408)*(표3[예약자]&lt;&gt;""), 0), 7))-LEN(SUBSTITUTE(INDEX(표3[], MATCH(1, (표3[도서코드]=AR408)*(표3[예약자]&lt;&gt;""), 0), 7), "user", "")))/LEN("user"), 0)</f>
        <v>0</v>
      </c>
    </row>
    <row r="409" spans="30:53" x14ac:dyDescent="0.3">
      <c r="AD409" t="s">
        <v>1379</v>
      </c>
      <c r="AE409" s="23"/>
      <c r="AR409" t="s">
        <v>1558</v>
      </c>
      <c r="AS409" t="s">
        <v>167</v>
      </c>
      <c r="AT409" t="s">
        <v>168</v>
      </c>
      <c r="AU409" t="s">
        <v>169</v>
      </c>
      <c r="AV409" s="4">
        <v>43104</v>
      </c>
      <c r="AW409" t="s">
        <v>170</v>
      </c>
      <c r="AX409" t="s">
        <v>1776</v>
      </c>
      <c r="AY409" s="23" t="str">
        <f t="array" ref="AY409">IF(SUM(($AH:$AH=AR409)*1)&gt;0, VLOOKUP(AR409, $AH$1:$AO$1000, 4, 0), "")</f>
        <v/>
      </c>
      <c r="AZ409" s="21" t="b">
        <f t="array" ref="AZ409">IF(SUM(($AH:$AH=AR409)*1)&gt;0, FALSE, TRUE)</f>
        <v>1</v>
      </c>
      <c r="BA409" s="34">
        <f t="array" ref="BA409">IFERROR((LEN(INDEX(표3[], MATCH(1, (표3[도서코드]=AR409)*(표3[예약자]&lt;&gt;""), 0), 7))-LEN(SUBSTITUTE(INDEX(표3[], MATCH(1, (표3[도서코드]=AR409)*(표3[예약자]&lt;&gt;""), 0), 7), "user", "")))/LEN("user"), 0)</f>
        <v>0</v>
      </c>
    </row>
    <row r="410" spans="30:53" x14ac:dyDescent="0.3">
      <c r="AD410" t="s">
        <v>1357</v>
      </c>
      <c r="AE410" s="23"/>
      <c r="AR410" t="s">
        <v>1287</v>
      </c>
      <c r="AS410" t="s">
        <v>163</v>
      </c>
      <c r="AT410" t="s">
        <v>164</v>
      </c>
      <c r="AU410" t="s">
        <v>165</v>
      </c>
      <c r="AV410" s="4">
        <v>43103</v>
      </c>
      <c r="AW410" t="s">
        <v>166</v>
      </c>
      <c r="AX410" t="s">
        <v>1775</v>
      </c>
      <c r="AY410" s="23" t="str">
        <f t="array" ref="AY410">IF(SUM(($AH:$AH=AR410)*1)&gt;0, VLOOKUP(AR410, $AH$1:$AO$1000, 4, 0), "")</f>
        <v/>
      </c>
      <c r="AZ410" s="21" t="b">
        <f t="array" ref="AZ410">IF(SUM(($AH:$AH=AR410)*1)&gt;0, FALSE, TRUE)</f>
        <v>1</v>
      </c>
      <c r="BA410" s="34">
        <f t="array" ref="BA410">IFERROR((LEN(INDEX(표3[], MATCH(1, (표3[도서코드]=AR410)*(표3[예약자]&lt;&gt;""), 0), 7))-LEN(SUBSTITUTE(INDEX(표3[], MATCH(1, (표3[도서코드]=AR410)*(표3[예약자]&lt;&gt;""), 0), 7), "user", "")))/LEN("user"), 0)</f>
        <v>0</v>
      </c>
    </row>
    <row r="411" spans="30:53" x14ac:dyDescent="0.3">
      <c r="AD411" t="s">
        <v>1471</v>
      </c>
      <c r="AE411" s="23"/>
      <c r="AR411" t="s">
        <v>1315</v>
      </c>
      <c r="AS411" t="s">
        <v>721</v>
      </c>
      <c r="AT411" t="s">
        <v>722</v>
      </c>
      <c r="AU411" t="s">
        <v>723</v>
      </c>
      <c r="AV411" s="4">
        <v>43103</v>
      </c>
      <c r="AW411" t="s">
        <v>724</v>
      </c>
      <c r="AX411" t="s">
        <v>1900</v>
      </c>
      <c r="AY411" s="23" t="str">
        <f t="array" ref="AY411">IF(SUM(($AH:$AH=AR411)*1)&gt;0, VLOOKUP(AR411, $AH$1:$AO$1000, 4, 0), "")</f>
        <v/>
      </c>
      <c r="AZ411" s="21" t="b">
        <f t="array" ref="AZ411">IF(SUM(($AH:$AH=AR411)*1)&gt;0, FALSE, TRUE)</f>
        <v>1</v>
      </c>
      <c r="BA411" s="34">
        <f t="array" ref="BA411">IFERROR((LEN(INDEX(표3[], MATCH(1, (표3[도서코드]=AR411)*(표3[예약자]&lt;&gt;""), 0), 7))-LEN(SUBSTITUTE(INDEX(표3[], MATCH(1, (표3[도서코드]=AR411)*(표3[예약자]&lt;&gt;""), 0), 7), "user", "")))/LEN("user"), 0)</f>
        <v>0</v>
      </c>
    </row>
    <row r="412" spans="30:53" x14ac:dyDescent="0.3">
      <c r="AD412" t="s">
        <v>1714</v>
      </c>
      <c r="AE412" s="23"/>
      <c r="AR412" t="s">
        <v>1282</v>
      </c>
      <c r="AS412" t="s">
        <v>1206</v>
      </c>
      <c r="AT412" t="s">
        <v>1019</v>
      </c>
      <c r="AU412" t="s">
        <v>241</v>
      </c>
      <c r="AV412" s="4">
        <v>43103</v>
      </c>
      <c r="AW412" t="s">
        <v>1207</v>
      </c>
      <c r="AX412" t="s">
        <v>2041</v>
      </c>
      <c r="AY412" s="23" t="str">
        <f t="array" ref="AY412">IF(SUM(($AH:$AH=AR412)*1)&gt;0, VLOOKUP(AR412, $AH$1:$AO$1000, 4, 0), "")</f>
        <v/>
      </c>
      <c r="AZ412" s="21" t="b">
        <f t="array" ref="AZ412">IF(SUM(($AH:$AH=AR412)*1)&gt;0, FALSE, TRUE)</f>
        <v>1</v>
      </c>
      <c r="BA412" s="34">
        <f t="array" ref="BA412">IFERROR((LEN(INDEX(표3[], MATCH(1, (표3[도서코드]=AR412)*(표3[예약자]&lt;&gt;""), 0), 7))-LEN(SUBSTITUTE(INDEX(표3[], MATCH(1, (표3[도서코드]=AR412)*(표3[예약자]&lt;&gt;""), 0), 7), "user", "")))/LEN("user"), 0)</f>
        <v>0</v>
      </c>
    </row>
    <row r="413" spans="30:53" x14ac:dyDescent="0.3">
      <c r="AD413" t="s">
        <v>1413</v>
      </c>
      <c r="AE413" s="23"/>
      <c r="AR413" t="s">
        <v>1285</v>
      </c>
      <c r="AS413" t="s">
        <v>151</v>
      </c>
      <c r="AT413" t="s">
        <v>152</v>
      </c>
      <c r="AU413" t="s">
        <v>153</v>
      </c>
      <c r="AV413" s="4">
        <v>43102</v>
      </c>
      <c r="AW413" t="s">
        <v>154</v>
      </c>
      <c r="AX413" t="s">
        <v>1772</v>
      </c>
      <c r="AY413" s="23" t="str">
        <f t="array" ref="AY413">IF(SUM(($AH:$AH=AR413)*1)&gt;0, VLOOKUP(AR413, $AH$1:$AO$1000, 4, 0), "")</f>
        <v/>
      </c>
      <c r="AZ413" s="21" t="b">
        <f t="array" ref="AZ413">IF(SUM(($AH:$AH=AR413)*1)&gt;0, FALSE, TRUE)</f>
        <v>1</v>
      </c>
      <c r="BA413" s="34">
        <f t="array" ref="BA413">IFERROR((LEN(INDEX(표3[], MATCH(1, (표3[도서코드]=AR413)*(표3[예약자]&lt;&gt;""), 0), 7))-LEN(SUBSTITUTE(INDEX(표3[], MATCH(1, (표3[도서코드]=AR413)*(표3[예약자]&lt;&gt;""), 0), 7), "user", "")))/LEN("user"), 0)</f>
        <v>0</v>
      </c>
    </row>
    <row r="414" spans="30:53" x14ac:dyDescent="0.3">
      <c r="AD414" t="s">
        <v>1525</v>
      </c>
      <c r="AE414" s="23"/>
      <c r="AR414" t="s">
        <v>1284</v>
      </c>
      <c r="AS414" t="s">
        <v>143</v>
      </c>
      <c r="AT414" t="s">
        <v>144</v>
      </c>
      <c r="AU414" t="s">
        <v>145</v>
      </c>
      <c r="AV414" s="4">
        <v>43101</v>
      </c>
      <c r="AW414" t="s">
        <v>146</v>
      </c>
      <c r="AX414" t="s">
        <v>1770</v>
      </c>
      <c r="AY414" s="23" t="str">
        <f t="array" ref="AY414">IF(SUM(($AH:$AH=AR414)*1)&gt;0, VLOOKUP(AR414, $AH$1:$AO$1000, 4, 0), "")</f>
        <v/>
      </c>
      <c r="AZ414" s="21" t="b">
        <f t="array" ref="AZ414">IF(SUM(($AH:$AH=AR414)*1)&gt;0, FALSE, TRUE)</f>
        <v>1</v>
      </c>
      <c r="BA414" s="34">
        <f t="array" ref="BA414">IFERROR((LEN(INDEX(표3[], MATCH(1, (표3[도서코드]=AR414)*(표3[예약자]&lt;&gt;""), 0), 7))-LEN(SUBSTITUTE(INDEX(표3[], MATCH(1, (표3[도서코드]=AR414)*(표3[예약자]&lt;&gt;""), 0), 7), "user", "")))/LEN("user"), 0)</f>
        <v>0</v>
      </c>
    </row>
    <row r="415" spans="30:53" x14ac:dyDescent="0.3">
      <c r="AD415" t="s">
        <v>1427</v>
      </c>
      <c r="AE415" s="23"/>
      <c r="AR415" t="s">
        <v>1283</v>
      </c>
      <c r="AS415" t="s">
        <v>147</v>
      </c>
      <c r="AT415" t="s">
        <v>148</v>
      </c>
      <c r="AU415" t="s">
        <v>149</v>
      </c>
      <c r="AV415" s="4">
        <v>43101</v>
      </c>
      <c r="AW415" t="s">
        <v>150</v>
      </c>
      <c r="AX415" t="s">
        <v>1771</v>
      </c>
      <c r="AY415" s="23" t="str">
        <f t="array" ref="AY415">IF(SUM(($AH:$AH=AR415)*1)&gt;0, VLOOKUP(AR415, $AH$1:$AO$1000, 4, 0), "")</f>
        <v/>
      </c>
      <c r="AZ415" s="21" t="b">
        <f t="array" ref="AZ415">IF(SUM(($AH:$AH=AR415)*1)&gt;0, FALSE, TRUE)</f>
        <v>1</v>
      </c>
      <c r="BA415" s="34">
        <f t="array" ref="BA415">IFERROR((LEN(INDEX(표3[], MATCH(1, (표3[도서코드]=AR415)*(표3[예약자]&lt;&gt;""), 0), 7))-LEN(SUBSTITUTE(INDEX(표3[], MATCH(1, (표3[도서코드]=AR415)*(표3[예약자]&lt;&gt;""), 0), 7), "user", "")))/LEN("user"), 0)</f>
        <v>0</v>
      </c>
    </row>
    <row r="416" spans="30:53" x14ac:dyDescent="0.3">
      <c r="AD416" s="6"/>
      <c r="AE416" s="23"/>
      <c r="AR416"/>
      <c r="AS416"/>
      <c r="AT416"/>
      <c r="AU416"/>
      <c r="AV416" s="4"/>
      <c r="AW416"/>
      <c r="AX416"/>
      <c r="AY416" s="23" t="e">
        <f t="array" ref="AY416">IF(SUM(($AH:$AH=AR416)*1)&gt;0, VLOOKUP(AR416, $AH$1:$AO$1000, 4, 0), "")</f>
        <v>#N/A</v>
      </c>
      <c r="AZ416" s="21" t="b">
        <f t="array" ref="AZ416">IF(SUM(($AH:$AH=AR416)*1)&gt;0, FALSE, TRUE)</f>
        <v>0</v>
      </c>
      <c r="BA416" s="34">
        <f t="array" ref="BA416">IFERROR((LEN(INDEX(표3[], MATCH(1, (표3[도서코드]=AR416)*(표3[예약자]&lt;&gt;""), 0), 7))-LEN(SUBSTITUTE(INDEX(표3[], MATCH(1, (표3[도서코드]=AR416)*(표3[예약자]&lt;&gt;""), 0), 7), "user", "")))/LEN("user"), 0)</f>
        <v>0</v>
      </c>
    </row>
    <row r="417" spans="30:53" x14ac:dyDescent="0.3">
      <c r="AD417" s="6"/>
      <c r="AR417"/>
      <c r="AS417"/>
      <c r="AT417"/>
      <c r="AU417"/>
      <c r="AV417" s="4"/>
      <c r="AW417"/>
      <c r="AX417"/>
      <c r="AY417" s="23" t="e">
        <f t="array" ref="AY417">IF(SUM(($AH:$AH=AR417)*1)&gt;0, VLOOKUP(AR417, $AH$1:$AO$1000, 4, 0), "")</f>
        <v>#N/A</v>
      </c>
      <c r="AZ417" s="21" t="b">
        <f t="array" ref="AZ417">IF(SUM(($AH:$AH=AR417)*1)&gt;0, FALSE, TRUE)</f>
        <v>0</v>
      </c>
      <c r="BA417" s="34">
        <f t="array" ref="BA417">IFERROR((LEN(INDEX(표3[], MATCH(1, (표3[도서코드]=AR417)*(표3[예약자]&lt;&gt;""), 0), 7))-LEN(SUBSTITUTE(INDEX(표3[], MATCH(1, (표3[도서코드]=AR417)*(표3[예약자]&lt;&gt;""), 0), 7), "user", "")))/LEN("user"), 0)</f>
        <v>0</v>
      </c>
    </row>
    <row r="418" spans="30:53" x14ac:dyDescent="0.3">
      <c r="AD418" s="6"/>
      <c r="AR418"/>
      <c r="AS418"/>
      <c r="AT418"/>
      <c r="AU418"/>
      <c r="AV418" s="4"/>
      <c r="AW418"/>
      <c r="AX418"/>
      <c r="AY418" s="23" t="e">
        <f t="array" ref="AY418">IF(SUM(($AH:$AH=AR418)*1)&gt;0, VLOOKUP(AR418, $AH$1:$AO$1000, 4, 0), "")</f>
        <v>#N/A</v>
      </c>
      <c r="AZ418" s="21" t="b">
        <f t="array" ref="AZ418">IF(SUM(($AH:$AH=AR418)*1)&gt;0, FALSE, TRUE)</f>
        <v>0</v>
      </c>
      <c r="BA418" s="34">
        <f t="array" ref="BA418">IFERROR((LEN(INDEX(표3[], MATCH(1, (표3[도서코드]=AR418)*(표3[예약자]&lt;&gt;""), 0), 7))-LEN(SUBSTITUTE(INDEX(표3[], MATCH(1, (표3[도서코드]=AR418)*(표3[예약자]&lt;&gt;""), 0), 7), "user", "")))/LEN("user"), 0)</f>
        <v>0</v>
      </c>
    </row>
  </sheetData>
  <phoneticPr fontId="1" type="noConversion"/>
  <conditionalFormatting sqref="AC1:AG1">
    <cfRule type="expression" dxfId="110" priority="3">
      <formula>$A1&lt;&gt;""</formula>
    </cfRule>
  </conditionalFormatting>
  <conditionalFormatting sqref="AH1:AO1 AQ1:BB1">
    <cfRule type="expression" dxfId="109" priority="2">
      <formula>$A1&lt;&gt;""</formula>
    </cfRule>
  </conditionalFormatting>
  <conditionalFormatting sqref="Z1:AB1">
    <cfRule type="expression" dxfId="108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8456" r:id="rId4" name="위치출력5">
          <controlPr defaultSize="0" autoLine="0" r:id="rId5">
            <anchor moveWithCells="1">
              <from>
                <xdr:col>11</xdr:col>
                <xdr:colOff>247650</xdr:colOff>
                <xdr:row>61</xdr:row>
                <xdr:rowOff>171450</xdr:rowOff>
              </from>
              <to>
                <xdr:col>12</xdr:col>
                <xdr:colOff>542925</xdr:colOff>
                <xdr:row>63</xdr:row>
                <xdr:rowOff>161925</xdr:rowOff>
              </to>
            </anchor>
          </controlPr>
        </control>
      </mc:Choice>
      <mc:Fallback>
        <control shapeId="18456" r:id="rId4" name="위치출력5"/>
      </mc:Fallback>
    </mc:AlternateContent>
    <mc:AlternateContent xmlns:mc="http://schemas.openxmlformats.org/markup-compatibility/2006">
      <mc:Choice Requires="x14">
        <control shapeId="18455" r:id="rId6" name="Label19">
          <controlPr defaultSize="0" autoLine="0" r:id="rId7">
            <anchor moveWithCells="1">
              <from>
                <xdr:col>10</xdr:col>
                <xdr:colOff>523875</xdr:colOff>
                <xdr:row>62</xdr:row>
                <xdr:rowOff>0</xdr:rowOff>
              </from>
              <to>
                <xdr:col>11</xdr:col>
                <xdr:colOff>400050</xdr:colOff>
                <xdr:row>63</xdr:row>
                <xdr:rowOff>190500</xdr:rowOff>
              </to>
            </anchor>
          </controlPr>
        </control>
      </mc:Choice>
      <mc:Fallback>
        <control shapeId="18455" r:id="rId6" name="Label19"/>
      </mc:Fallback>
    </mc:AlternateContent>
    <mc:AlternateContent xmlns:mc="http://schemas.openxmlformats.org/markup-compatibility/2006">
      <mc:Choice Requires="x14">
        <control shapeId="18454" r:id="rId8" name="체크5">
          <controlPr autoLine="0" r:id="rId9">
            <anchor moveWithCells="1">
              <from>
                <xdr:col>1</xdr:col>
                <xdr:colOff>0</xdr:colOff>
                <xdr:row>59</xdr:row>
                <xdr:rowOff>19050</xdr:rowOff>
              </from>
              <to>
                <xdr:col>2</xdr:col>
                <xdr:colOff>0</xdr:colOff>
                <xdr:row>61</xdr:row>
                <xdr:rowOff>19050</xdr:rowOff>
              </to>
            </anchor>
          </controlPr>
        </control>
      </mc:Choice>
      <mc:Fallback>
        <control shapeId="18454" r:id="rId8" name="체크5"/>
      </mc:Fallback>
    </mc:AlternateContent>
    <mc:AlternateContent xmlns:mc="http://schemas.openxmlformats.org/markup-compatibility/2006">
      <mc:Choice Requires="x14">
        <control shapeId="18453" r:id="rId10" name="위치출력4">
          <controlPr defaultSize="0" autoLine="0" r:id="rId11">
            <anchor moveWithCells="1">
              <from>
                <xdr:col>11</xdr:col>
                <xdr:colOff>247650</xdr:colOff>
                <xdr:row>50</xdr:row>
                <xdr:rowOff>180975</xdr:rowOff>
              </from>
              <to>
                <xdr:col>12</xdr:col>
                <xdr:colOff>542925</xdr:colOff>
                <xdr:row>52</xdr:row>
                <xdr:rowOff>171450</xdr:rowOff>
              </to>
            </anchor>
          </controlPr>
        </control>
      </mc:Choice>
      <mc:Fallback>
        <control shapeId="18453" r:id="rId10" name="위치출력4"/>
      </mc:Fallback>
    </mc:AlternateContent>
    <mc:AlternateContent xmlns:mc="http://schemas.openxmlformats.org/markup-compatibility/2006">
      <mc:Choice Requires="x14">
        <control shapeId="18452" r:id="rId12" name="Label16">
          <controlPr defaultSize="0" autoLine="0" r:id="rId13">
            <anchor moveWithCells="1">
              <from>
                <xdr:col>10</xdr:col>
                <xdr:colOff>523875</xdr:colOff>
                <xdr:row>51</xdr:row>
                <xdr:rowOff>9525</xdr:rowOff>
              </from>
              <to>
                <xdr:col>11</xdr:col>
                <xdr:colOff>400050</xdr:colOff>
                <xdr:row>52</xdr:row>
                <xdr:rowOff>200025</xdr:rowOff>
              </to>
            </anchor>
          </controlPr>
        </control>
      </mc:Choice>
      <mc:Fallback>
        <control shapeId="18452" r:id="rId12" name="Label16"/>
      </mc:Fallback>
    </mc:AlternateContent>
    <mc:AlternateContent xmlns:mc="http://schemas.openxmlformats.org/markup-compatibility/2006">
      <mc:Choice Requires="x14">
        <control shapeId="18451" r:id="rId14" name="체크4">
          <controlPr autoLine="0" r:id="rId15">
            <anchor moveWithCells="1">
              <from>
                <xdr:col>1</xdr:col>
                <xdr:colOff>0</xdr:colOff>
                <xdr:row>48</xdr:row>
                <xdr:rowOff>28575</xdr:rowOff>
              </from>
              <to>
                <xdr:col>2</xdr:col>
                <xdr:colOff>0</xdr:colOff>
                <xdr:row>50</xdr:row>
                <xdr:rowOff>28575</xdr:rowOff>
              </to>
            </anchor>
          </controlPr>
        </control>
      </mc:Choice>
      <mc:Fallback>
        <control shapeId="18451" r:id="rId14" name="체크4"/>
      </mc:Fallback>
    </mc:AlternateContent>
    <mc:AlternateContent xmlns:mc="http://schemas.openxmlformats.org/markup-compatibility/2006">
      <mc:Choice Requires="x14">
        <control shapeId="18450" r:id="rId16" name="위치출력3">
          <controlPr defaultSize="0" autoLine="0" r:id="rId17">
            <anchor moveWithCells="1">
              <from>
                <xdr:col>11</xdr:col>
                <xdr:colOff>247650</xdr:colOff>
                <xdr:row>39</xdr:row>
                <xdr:rowOff>171450</xdr:rowOff>
              </from>
              <to>
                <xdr:col>12</xdr:col>
                <xdr:colOff>542925</xdr:colOff>
                <xdr:row>41</xdr:row>
                <xdr:rowOff>161925</xdr:rowOff>
              </to>
            </anchor>
          </controlPr>
        </control>
      </mc:Choice>
      <mc:Fallback>
        <control shapeId="18450" r:id="rId16" name="위치출력3"/>
      </mc:Fallback>
    </mc:AlternateContent>
    <mc:AlternateContent xmlns:mc="http://schemas.openxmlformats.org/markup-compatibility/2006">
      <mc:Choice Requires="x14">
        <control shapeId="18449" r:id="rId18" name="Label13">
          <controlPr defaultSize="0" autoLine="0" r:id="rId19">
            <anchor moveWithCells="1">
              <from>
                <xdr:col>10</xdr:col>
                <xdr:colOff>523875</xdr:colOff>
                <xdr:row>40</xdr:row>
                <xdr:rowOff>0</xdr:rowOff>
              </from>
              <to>
                <xdr:col>11</xdr:col>
                <xdr:colOff>400050</xdr:colOff>
                <xdr:row>41</xdr:row>
                <xdr:rowOff>190500</xdr:rowOff>
              </to>
            </anchor>
          </controlPr>
        </control>
      </mc:Choice>
      <mc:Fallback>
        <control shapeId="18449" r:id="rId18" name="Label13"/>
      </mc:Fallback>
    </mc:AlternateContent>
    <mc:AlternateContent xmlns:mc="http://schemas.openxmlformats.org/markup-compatibility/2006">
      <mc:Choice Requires="x14">
        <control shapeId="18448" r:id="rId20" name="체크3">
          <controlPr autoLine="0" r:id="rId21">
            <anchor moveWithCells="1">
              <from>
                <xdr:col>1</xdr:col>
                <xdr:colOff>0</xdr:colOff>
                <xdr:row>37</xdr:row>
                <xdr:rowOff>19050</xdr:rowOff>
              </from>
              <to>
                <xdr:col>2</xdr:col>
                <xdr:colOff>0</xdr:colOff>
                <xdr:row>39</xdr:row>
                <xdr:rowOff>19050</xdr:rowOff>
              </to>
            </anchor>
          </controlPr>
        </control>
      </mc:Choice>
      <mc:Fallback>
        <control shapeId="18448" r:id="rId20" name="체크3"/>
      </mc:Fallback>
    </mc:AlternateContent>
    <mc:AlternateContent xmlns:mc="http://schemas.openxmlformats.org/markup-compatibility/2006">
      <mc:Choice Requires="x14">
        <control shapeId="18447" r:id="rId22" name="위치출력2">
          <controlPr defaultSize="0" autoLine="0" r:id="rId23">
            <anchor moveWithCells="1">
              <from>
                <xdr:col>11</xdr:col>
                <xdr:colOff>247650</xdr:colOff>
                <xdr:row>28</xdr:row>
                <xdr:rowOff>123825</xdr:rowOff>
              </from>
              <to>
                <xdr:col>12</xdr:col>
                <xdr:colOff>542925</xdr:colOff>
                <xdr:row>30</xdr:row>
                <xdr:rowOff>104775</xdr:rowOff>
              </to>
            </anchor>
          </controlPr>
        </control>
      </mc:Choice>
      <mc:Fallback>
        <control shapeId="18447" r:id="rId22" name="위치출력2"/>
      </mc:Fallback>
    </mc:AlternateContent>
    <mc:AlternateContent xmlns:mc="http://schemas.openxmlformats.org/markup-compatibility/2006">
      <mc:Choice Requires="x14">
        <control shapeId="18446" r:id="rId24" name="Label10">
          <controlPr defaultSize="0" autoLine="0" r:id="rId25">
            <anchor moveWithCells="1">
              <from>
                <xdr:col>10</xdr:col>
                <xdr:colOff>523875</xdr:colOff>
                <xdr:row>28</xdr:row>
                <xdr:rowOff>152400</xdr:rowOff>
              </from>
              <to>
                <xdr:col>11</xdr:col>
                <xdr:colOff>400050</xdr:colOff>
                <xdr:row>30</xdr:row>
                <xdr:rowOff>142875</xdr:rowOff>
              </to>
            </anchor>
          </controlPr>
        </control>
      </mc:Choice>
      <mc:Fallback>
        <control shapeId="18446" r:id="rId24" name="Label10"/>
      </mc:Fallback>
    </mc:AlternateContent>
    <mc:AlternateContent xmlns:mc="http://schemas.openxmlformats.org/markup-compatibility/2006">
      <mc:Choice Requires="x14">
        <control shapeId="18445" r:id="rId26" name="체크2">
          <controlPr autoLine="0" r:id="rId27">
            <anchor moveWithCells="1">
              <from>
                <xdr:col>1</xdr:col>
                <xdr:colOff>0</xdr:colOff>
                <xdr:row>25</xdr:row>
                <xdr:rowOff>171450</xdr:rowOff>
              </from>
              <to>
                <xdr:col>2</xdr:col>
                <xdr:colOff>0</xdr:colOff>
                <xdr:row>27</xdr:row>
                <xdr:rowOff>171450</xdr:rowOff>
              </to>
            </anchor>
          </controlPr>
        </control>
      </mc:Choice>
      <mc:Fallback>
        <control shapeId="18445" r:id="rId26" name="체크2"/>
      </mc:Fallback>
    </mc:AlternateContent>
    <mc:AlternateContent xmlns:mc="http://schemas.openxmlformats.org/markup-compatibility/2006">
      <mc:Choice Requires="x14">
        <control shapeId="18444" r:id="rId28" name="위치출력1">
          <controlPr defaultSize="0" autoLine="0" r:id="rId29">
            <anchor moveWithCells="1">
              <from>
                <xdr:col>11</xdr:col>
                <xdr:colOff>247650</xdr:colOff>
                <xdr:row>17</xdr:row>
                <xdr:rowOff>171450</xdr:rowOff>
              </from>
              <to>
                <xdr:col>12</xdr:col>
                <xdr:colOff>542925</xdr:colOff>
                <xdr:row>19</xdr:row>
                <xdr:rowOff>161925</xdr:rowOff>
              </to>
            </anchor>
          </controlPr>
        </control>
      </mc:Choice>
      <mc:Fallback>
        <control shapeId="18444" r:id="rId28" name="위치출력1"/>
      </mc:Fallback>
    </mc:AlternateContent>
    <mc:AlternateContent xmlns:mc="http://schemas.openxmlformats.org/markup-compatibility/2006">
      <mc:Choice Requires="x14">
        <control shapeId="18443" r:id="rId30" name="Label8">
          <controlPr defaultSize="0" autoLine="0" r:id="rId31">
            <anchor moveWithCells="1">
              <from>
                <xdr:col>10</xdr:col>
                <xdr:colOff>523875</xdr:colOff>
                <xdr:row>18</xdr:row>
                <xdr:rowOff>0</xdr:rowOff>
              </from>
              <to>
                <xdr:col>11</xdr:col>
                <xdr:colOff>400050</xdr:colOff>
                <xdr:row>19</xdr:row>
                <xdr:rowOff>190500</xdr:rowOff>
              </to>
            </anchor>
          </controlPr>
        </control>
      </mc:Choice>
      <mc:Fallback>
        <control shapeId="18443" r:id="rId30" name="Label8"/>
      </mc:Fallback>
    </mc:AlternateContent>
    <mc:AlternateContent xmlns:mc="http://schemas.openxmlformats.org/markup-compatibility/2006">
      <mc:Choice Requires="x14">
        <control shapeId="18442" r:id="rId32" name="체크1">
          <controlPr autoLine="0" r:id="rId33">
            <anchor moveWithCells="1">
              <from>
                <xdr:col>1</xdr:col>
                <xdr:colOff>0</xdr:colOff>
                <xdr:row>15</xdr:row>
                <xdr:rowOff>19050</xdr:rowOff>
              </from>
              <to>
                <xdr:col>2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8442" r:id="rId32" name="체크1"/>
      </mc:Fallback>
    </mc:AlternateContent>
    <mc:AlternateContent xmlns:mc="http://schemas.openxmlformats.org/markup-compatibility/2006">
      <mc:Choice Requires="x14">
        <control shapeId="18441" r:id="rId34" name="Label7">
          <controlPr autoLine="0" r:id="rId35">
            <anchor moveWithCells="1">
              <from>
                <xdr:col>9</xdr:col>
                <xdr:colOff>314325</xdr:colOff>
                <xdr:row>69</xdr:row>
                <xdr:rowOff>0</xdr:rowOff>
              </from>
              <to>
                <xdr:col>10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41" r:id="rId34" name="Label7"/>
      </mc:Fallback>
    </mc:AlternateContent>
    <mc:AlternateContent xmlns:mc="http://schemas.openxmlformats.org/markup-compatibility/2006">
      <mc:Choice Requires="x14">
        <control shapeId="18440" r:id="rId36" name="페이지5">
          <controlPr autoLine="0" r:id="rId37">
            <anchor moveWithCells="1">
              <from>
                <xdr:col>8</xdr:col>
                <xdr:colOff>304800</xdr:colOff>
                <xdr:row>69</xdr:row>
                <xdr:rowOff>0</xdr:rowOff>
              </from>
              <to>
                <xdr:col>9</xdr:col>
                <xdr:colOff>304800</xdr:colOff>
                <xdr:row>71</xdr:row>
                <xdr:rowOff>0</xdr:rowOff>
              </to>
            </anchor>
          </controlPr>
        </control>
      </mc:Choice>
      <mc:Fallback>
        <control shapeId="18440" r:id="rId36" name="페이지5"/>
      </mc:Fallback>
    </mc:AlternateContent>
    <mc:AlternateContent xmlns:mc="http://schemas.openxmlformats.org/markup-compatibility/2006">
      <mc:Choice Requires="x14">
        <control shapeId="18439" r:id="rId38" name="페이지4">
          <controlPr autoLine="0" r:id="rId39">
            <anchor moveWithCells="1">
              <from>
                <xdr:col>7</xdr:col>
                <xdr:colOff>323850</xdr:colOff>
                <xdr:row>69</xdr:row>
                <xdr:rowOff>0</xdr:rowOff>
              </from>
              <to>
                <xdr:col>8</xdr:col>
                <xdr:colOff>323850</xdr:colOff>
                <xdr:row>71</xdr:row>
                <xdr:rowOff>0</xdr:rowOff>
              </to>
            </anchor>
          </controlPr>
        </control>
      </mc:Choice>
      <mc:Fallback>
        <control shapeId="18439" r:id="rId38" name="페이지4"/>
      </mc:Fallback>
    </mc:AlternateContent>
    <mc:AlternateContent xmlns:mc="http://schemas.openxmlformats.org/markup-compatibility/2006">
      <mc:Choice Requires="x14">
        <control shapeId="18438" r:id="rId40" name="페이지3">
          <controlPr autoLine="0" r:id="rId41">
            <anchor moveWithCells="1">
              <from>
                <xdr:col>6</xdr:col>
                <xdr:colOff>314325</xdr:colOff>
                <xdr:row>69</xdr:row>
                <xdr:rowOff>0</xdr:rowOff>
              </from>
              <to>
                <xdr:col>7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8" r:id="rId40" name="페이지3"/>
      </mc:Fallback>
    </mc:AlternateContent>
    <mc:AlternateContent xmlns:mc="http://schemas.openxmlformats.org/markup-compatibility/2006">
      <mc:Choice Requires="x14">
        <control shapeId="18437" r:id="rId42" name="페이지2">
          <controlPr autoLine="0" r:id="rId43">
            <anchor moveWithCells="1">
              <from>
                <xdr:col>5</xdr:col>
                <xdr:colOff>314325</xdr:colOff>
                <xdr:row>69</xdr:row>
                <xdr:rowOff>0</xdr:rowOff>
              </from>
              <to>
                <xdr:col>6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7" r:id="rId42" name="페이지2"/>
      </mc:Fallback>
    </mc:AlternateContent>
    <mc:AlternateContent xmlns:mc="http://schemas.openxmlformats.org/markup-compatibility/2006">
      <mc:Choice Requires="x14">
        <control shapeId="18436" r:id="rId44" name="페이지1">
          <controlPr autoLine="0" r:id="rId45">
            <anchor moveWithCells="1">
              <from>
                <xdr:col>4</xdr:col>
                <xdr:colOff>314325</xdr:colOff>
                <xdr:row>69</xdr:row>
                <xdr:rowOff>0</xdr:rowOff>
              </from>
              <to>
                <xdr:col>5</xdr:col>
                <xdr:colOff>314325</xdr:colOff>
                <xdr:row>71</xdr:row>
                <xdr:rowOff>0</xdr:rowOff>
              </to>
            </anchor>
          </controlPr>
        </control>
      </mc:Choice>
      <mc:Fallback>
        <control shapeId="18436" r:id="rId44" name="페이지1"/>
      </mc:Fallback>
    </mc:AlternateContent>
    <mc:AlternateContent xmlns:mc="http://schemas.openxmlformats.org/markup-compatibility/2006">
      <mc:Choice Requires="x14">
        <control shapeId="18435" r:id="rId46" name="Label1">
          <controlPr autoLine="0" r:id="rId47">
            <anchor moveWithCells="1">
              <from>
                <xdr:col>3</xdr:col>
                <xdr:colOff>209550</xdr:colOff>
                <xdr:row>69</xdr:row>
                <xdr:rowOff>57150</xdr:rowOff>
              </from>
              <to>
                <xdr:col>4</xdr:col>
                <xdr:colOff>209550</xdr:colOff>
                <xdr:row>71</xdr:row>
                <xdr:rowOff>57150</xdr:rowOff>
              </to>
            </anchor>
          </controlPr>
        </control>
      </mc:Choice>
      <mc:Fallback>
        <control shapeId="18435" r:id="rId46" name="Label1"/>
      </mc:Fallback>
    </mc:AlternateContent>
    <mc:AlternateContent xmlns:mc="http://schemas.openxmlformats.org/markup-compatibility/2006">
      <mc:Choice Requires="x14">
        <control shapeId="18434" r:id="rId48" name="TextBox1">
          <controlPr defaultSize="0" autoLine="0" r:id="rId49">
            <anchor moveWithCells="1">
              <from>
                <xdr:col>3</xdr:col>
                <xdr:colOff>371475</xdr:colOff>
                <xdr:row>5</xdr:row>
                <xdr:rowOff>66675</xdr:rowOff>
              </from>
              <to>
                <xdr:col>11</xdr:col>
                <xdr:colOff>381000</xdr:colOff>
                <xdr:row>6</xdr:row>
                <xdr:rowOff>123825</xdr:rowOff>
              </to>
            </anchor>
          </controlPr>
        </control>
      </mc:Choice>
      <mc:Fallback>
        <control shapeId="18434" r:id="rId48" name="TextBox1"/>
      </mc:Fallback>
    </mc:AlternateContent>
    <mc:AlternateContent xmlns:mc="http://schemas.openxmlformats.org/markup-compatibility/2006">
      <mc:Choice Requires="x14">
        <control shapeId="18433" r:id="rId50" name="ComboBox1">
          <controlPr autoLine="0" r:id="rId51">
            <anchor moveWithCells="1">
              <from>
                <xdr:col>0</xdr:col>
                <xdr:colOff>638175</xdr:colOff>
                <xdr:row>5</xdr:row>
                <xdr:rowOff>76200</xdr:rowOff>
              </from>
              <to>
                <xdr:col>3</xdr:col>
                <xdr:colOff>238125</xdr:colOff>
                <xdr:row>6</xdr:row>
                <xdr:rowOff>123825</xdr:rowOff>
              </to>
            </anchor>
          </controlPr>
        </control>
      </mc:Choice>
      <mc:Fallback>
        <control shapeId="18433" r:id="rId50" name="ComboBox1"/>
      </mc:Fallback>
    </mc:AlternateContent>
  </controls>
  <tableParts count="1">
    <tablePart r:id="rId5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"/>
  <sheetViews>
    <sheetView tabSelected="1" workbookViewId="0">
      <selection activeCell="E29" sqref="E29"/>
    </sheetView>
  </sheetViews>
  <sheetFormatPr defaultRowHeight="16.5" x14ac:dyDescent="0.3"/>
  <cols>
    <col min="3" max="4" width="14.125" bestFit="1" customWidth="1"/>
    <col min="5" max="5" width="16.25" bestFit="1" customWidth="1"/>
    <col min="6" max="6" width="23.625" bestFit="1" customWidth="1"/>
    <col min="7" max="7" width="15.125" bestFit="1" customWidth="1"/>
    <col min="8" max="8" width="24.75" bestFit="1" customWidth="1"/>
    <col min="9" max="9" width="20.375" bestFit="1" customWidth="1"/>
    <col min="10" max="10" width="18.375" bestFit="1" customWidth="1"/>
    <col min="11" max="11" width="16.25" bestFit="1" customWidth="1"/>
  </cols>
  <sheetData>
    <row r="1" spans="1:11" x14ac:dyDescent="0.3">
      <c r="A1" s="1"/>
      <c r="B1" s="2" t="s">
        <v>34</v>
      </c>
      <c r="C1" s="41" t="s">
        <v>35</v>
      </c>
      <c r="D1" s="42"/>
      <c r="E1" s="42"/>
      <c r="F1" s="42"/>
      <c r="G1" s="42"/>
      <c r="H1" s="42"/>
      <c r="I1" s="42"/>
      <c r="J1" s="42"/>
      <c r="K1" s="43"/>
    </row>
    <row r="2" spans="1:11" x14ac:dyDescent="0.3">
      <c r="A2" s="1"/>
      <c r="B2" s="2">
        <v>0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</row>
    <row r="3" spans="1:11" x14ac:dyDescent="0.3">
      <c r="A3" s="2">
        <v>0</v>
      </c>
      <c r="B3" s="1" t="s">
        <v>36</v>
      </c>
      <c r="C3" s="1" t="s">
        <v>37</v>
      </c>
      <c r="D3" s="1" t="s">
        <v>38</v>
      </c>
      <c r="E3" s="1" t="s">
        <v>39</v>
      </c>
      <c r="F3" s="1" t="s">
        <v>40</v>
      </c>
      <c r="G3" s="1" t="s">
        <v>41</v>
      </c>
      <c r="H3" s="1" t="s">
        <v>42</v>
      </c>
      <c r="I3" s="1" t="s">
        <v>43</v>
      </c>
      <c r="J3" s="1" t="s">
        <v>44</v>
      </c>
      <c r="K3" s="1" t="s">
        <v>45</v>
      </c>
    </row>
    <row r="4" spans="1:11" x14ac:dyDescent="0.3">
      <c r="A4" s="2">
        <v>1</v>
      </c>
      <c r="B4" s="1" t="s">
        <v>46</v>
      </c>
      <c r="C4" s="1" t="s">
        <v>47</v>
      </c>
      <c r="D4" s="1" t="s">
        <v>48</v>
      </c>
      <c r="E4" s="1" t="s">
        <v>49</v>
      </c>
      <c r="F4" s="1" t="s">
        <v>50</v>
      </c>
      <c r="G4" s="1" t="s">
        <v>51</v>
      </c>
      <c r="H4" s="1" t="s">
        <v>52</v>
      </c>
      <c r="I4" s="1" t="s">
        <v>53</v>
      </c>
      <c r="J4" s="1" t="s">
        <v>54</v>
      </c>
      <c r="K4" s="1" t="s">
        <v>55</v>
      </c>
    </row>
    <row r="5" spans="1:11" x14ac:dyDescent="0.3">
      <c r="A5" s="2">
        <v>2</v>
      </c>
      <c r="B5" s="1" t="s">
        <v>56</v>
      </c>
      <c r="C5" s="1" t="s">
        <v>57</v>
      </c>
      <c r="D5" s="1" t="s">
        <v>58</v>
      </c>
      <c r="E5" s="1" t="s">
        <v>59</v>
      </c>
      <c r="F5" s="1" t="s">
        <v>60</v>
      </c>
      <c r="G5" s="1" t="s">
        <v>61</v>
      </c>
      <c r="H5" s="1" t="s">
        <v>62</v>
      </c>
      <c r="I5" s="1" t="s">
        <v>63</v>
      </c>
      <c r="J5" s="1" t="s">
        <v>64</v>
      </c>
      <c r="K5" s="1" t="s">
        <v>65</v>
      </c>
    </row>
    <row r="6" spans="1:11" x14ac:dyDescent="0.3">
      <c r="A6" s="2">
        <v>3</v>
      </c>
      <c r="B6" s="1" t="s">
        <v>66</v>
      </c>
      <c r="C6" s="1" t="s">
        <v>67</v>
      </c>
      <c r="D6" s="1" t="s">
        <v>68</v>
      </c>
      <c r="E6" s="1" t="s">
        <v>69</v>
      </c>
      <c r="F6" s="1" t="s">
        <v>70</v>
      </c>
      <c r="G6" s="1" t="s">
        <v>71</v>
      </c>
      <c r="H6" s="1" t="s">
        <v>72</v>
      </c>
      <c r="I6" s="1" t="s">
        <v>73</v>
      </c>
      <c r="J6" s="1" t="s">
        <v>74</v>
      </c>
      <c r="K6" s="1" t="s">
        <v>75</v>
      </c>
    </row>
    <row r="7" spans="1:11" x14ac:dyDescent="0.3">
      <c r="A7" s="2">
        <v>4</v>
      </c>
      <c r="B7" s="1" t="s">
        <v>76</v>
      </c>
      <c r="C7" s="1" t="s">
        <v>77</v>
      </c>
      <c r="D7" s="1" t="s">
        <v>78</v>
      </c>
      <c r="E7" s="1" t="s">
        <v>79</v>
      </c>
      <c r="F7" s="1" t="s">
        <v>80</v>
      </c>
      <c r="G7" s="1" t="s">
        <v>81</v>
      </c>
      <c r="H7" s="1" t="s">
        <v>82</v>
      </c>
      <c r="I7" s="1" t="s">
        <v>83</v>
      </c>
      <c r="J7" s="1" t="s">
        <v>84</v>
      </c>
      <c r="K7" s="1" t="s">
        <v>85</v>
      </c>
    </row>
    <row r="8" spans="1:11" x14ac:dyDescent="0.3">
      <c r="A8" s="2">
        <v>5</v>
      </c>
      <c r="B8" s="1" t="s">
        <v>86</v>
      </c>
      <c r="C8" s="1" t="s">
        <v>87</v>
      </c>
      <c r="D8" s="1" t="s">
        <v>88</v>
      </c>
      <c r="E8" s="1" t="s">
        <v>89</v>
      </c>
      <c r="F8" s="1" t="s">
        <v>90</v>
      </c>
      <c r="G8" s="1" t="s">
        <v>91</v>
      </c>
      <c r="H8" s="1" t="s">
        <v>92</v>
      </c>
      <c r="I8" s="1" t="s">
        <v>93</v>
      </c>
      <c r="J8" s="1" t="s">
        <v>94</v>
      </c>
      <c r="K8" s="1" t="s">
        <v>95</v>
      </c>
    </row>
    <row r="9" spans="1:11" x14ac:dyDescent="0.3">
      <c r="A9" s="2">
        <v>6</v>
      </c>
      <c r="B9" s="1" t="s">
        <v>96</v>
      </c>
      <c r="C9" s="1" t="s">
        <v>97</v>
      </c>
      <c r="D9" s="1" t="s">
        <v>98</v>
      </c>
      <c r="E9" s="1" t="s">
        <v>99</v>
      </c>
      <c r="F9" s="1" t="s">
        <v>100</v>
      </c>
      <c r="G9" s="1" t="s">
        <v>101</v>
      </c>
      <c r="H9" s="1" t="s">
        <v>102</v>
      </c>
      <c r="I9" s="1" t="s">
        <v>103</v>
      </c>
      <c r="J9" s="1" t="s">
        <v>104</v>
      </c>
      <c r="K9" s="1" t="s">
        <v>105</v>
      </c>
    </row>
    <row r="10" spans="1:11" x14ac:dyDescent="0.3">
      <c r="A10" s="2">
        <v>7</v>
      </c>
      <c r="B10" s="1" t="s">
        <v>106</v>
      </c>
      <c r="C10" s="1" t="s">
        <v>107</v>
      </c>
      <c r="D10" s="1" t="s">
        <v>108</v>
      </c>
      <c r="E10" s="1" t="s">
        <v>109</v>
      </c>
      <c r="F10" s="1" t="s">
        <v>110</v>
      </c>
      <c r="G10" s="1" t="s">
        <v>111</v>
      </c>
      <c r="H10" s="1" t="s">
        <v>112</v>
      </c>
      <c r="I10" s="1" t="s">
        <v>113</v>
      </c>
      <c r="J10" s="1" t="s">
        <v>114</v>
      </c>
      <c r="K10" s="1" t="s">
        <v>115</v>
      </c>
    </row>
    <row r="11" spans="1:11" x14ac:dyDescent="0.3">
      <c r="A11" s="2">
        <v>8</v>
      </c>
      <c r="B11" s="1" t="s">
        <v>116</v>
      </c>
      <c r="C11" s="1" t="s">
        <v>117</v>
      </c>
      <c r="D11" s="1" t="s">
        <v>118</v>
      </c>
      <c r="E11" s="1" t="s">
        <v>119</v>
      </c>
      <c r="F11" s="1" t="s">
        <v>120</v>
      </c>
      <c r="G11" s="1" t="s">
        <v>121</v>
      </c>
      <c r="H11" s="1" t="s">
        <v>122</v>
      </c>
      <c r="I11" s="1" t="s">
        <v>123</v>
      </c>
      <c r="J11" s="1" t="s">
        <v>124</v>
      </c>
      <c r="K11" s="1" t="s">
        <v>125</v>
      </c>
    </row>
    <row r="12" spans="1:11" x14ac:dyDescent="0.3">
      <c r="A12" s="2">
        <v>9</v>
      </c>
      <c r="B12" s="1" t="s">
        <v>126</v>
      </c>
      <c r="C12" s="1" t="s">
        <v>127</v>
      </c>
      <c r="D12" s="1" t="s">
        <v>128</v>
      </c>
      <c r="E12" s="1" t="s">
        <v>129</v>
      </c>
      <c r="F12" s="1" t="s">
        <v>130</v>
      </c>
      <c r="G12" s="1" t="s">
        <v>131</v>
      </c>
      <c r="H12" s="1" t="s">
        <v>132</v>
      </c>
      <c r="I12" s="1" t="s">
        <v>133</v>
      </c>
      <c r="J12" s="1" t="s">
        <v>134</v>
      </c>
      <c r="K12" s="1" t="s">
        <v>135</v>
      </c>
    </row>
  </sheetData>
  <mergeCells count="1">
    <mergeCell ref="C1:K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18"/>
  <sheetViews>
    <sheetView zoomScaleNormal="100" workbookViewId="0"/>
  </sheetViews>
  <sheetFormatPr defaultRowHeight="16.5" x14ac:dyDescent="0.3"/>
  <cols>
    <col min="1" max="1" width="15.625" bestFit="1" customWidth="1"/>
    <col min="2" max="2" width="46.375" bestFit="1" customWidth="1"/>
    <col min="3" max="3" width="27.625" bestFit="1" customWidth="1"/>
    <col min="4" max="4" width="30.375" bestFit="1" customWidth="1"/>
    <col min="5" max="5" width="11.125" bestFit="1" customWidth="1"/>
    <col min="6" max="6" width="25.25" bestFit="1" customWidth="1"/>
    <col min="7" max="7" width="17.375" bestFit="1" customWidth="1"/>
    <col min="46" max="46" width="153.25" bestFit="1" customWidth="1"/>
  </cols>
  <sheetData>
    <row r="1" spans="1:8" x14ac:dyDescent="0.3">
      <c r="A1" s="3" t="s">
        <v>136</v>
      </c>
      <c r="B1" s="3" t="s">
        <v>137</v>
      </c>
      <c r="C1" s="3" t="s">
        <v>138</v>
      </c>
      <c r="D1" s="3" t="s">
        <v>139</v>
      </c>
      <c r="E1" s="3" t="s">
        <v>140</v>
      </c>
      <c r="F1" s="3" t="s">
        <v>141</v>
      </c>
      <c r="G1" s="3" t="s">
        <v>142</v>
      </c>
      <c r="H1" s="3" t="s">
        <v>1769</v>
      </c>
    </row>
    <row r="2" spans="1:8" x14ac:dyDescent="0.3">
      <c r="A2" t="str">
        <f t="array" ref="A2">"DJ" &amp; YEAR(표1[[#This Row],[출간일]]) &amp; MID(표1[[#This Row],[ISBN'[부가기호']]], 19, 2) &amp; TEXT(SUM((YEAR($E$2:E2)=YEAR(E2))*(MID($F$2:F2,19,2)=MID(F2,19,2))*1), "00000")</f>
        <v>DJ20180300001</v>
      </c>
      <c r="B2" t="s">
        <v>143</v>
      </c>
      <c r="C2" t="s">
        <v>144</v>
      </c>
      <c r="D2" t="s">
        <v>145</v>
      </c>
      <c r="E2" s="4">
        <v>43101</v>
      </c>
      <c r="F2" t="s">
        <v>146</v>
      </c>
      <c r="G2" t="str">
        <f>fnCallNM(표1[[#This Row],[도서명]],표1[[#This Row],[저자명]],표1[[#This Row],[ISBN'[부가기호']]])</f>
        <v>370 조 53 ㅇ</v>
      </c>
      <c r="H2" t="str">
        <f>IFERROR(NUMBERSTRING(LEFT(표1[[#This Row],[도서명]], 1), 1), "")</f>
        <v>영</v>
      </c>
    </row>
    <row r="3" spans="1:8" x14ac:dyDescent="0.3">
      <c r="A3" t="str">
        <f t="array" ref="A3">"DJ" &amp; YEAR(표1[[#This Row],[출간일]]) &amp; MID(표1[[#This Row],[ISBN'[부가기호']]], 19, 2) &amp; TEXT(SUM((YEAR($E$2:E3)=YEAR(E3))*(MID($F$2:F3,19,2)=MID(F3,19,2))*1), "00000")</f>
        <v>DJ20187400001</v>
      </c>
      <c r="B3" t="s">
        <v>147</v>
      </c>
      <c r="C3" t="s">
        <v>148</v>
      </c>
      <c r="D3" t="s">
        <v>149</v>
      </c>
      <c r="E3" s="4">
        <v>43101</v>
      </c>
      <c r="F3" t="s">
        <v>150</v>
      </c>
      <c r="G3" t="str">
        <f>fnCallNM(표1[[#This Row],[도서명]],표1[[#This Row],[저자명]],표1[[#This Row],[ISBN'[부가기호']]])</f>
        <v>830 이 66 ㅇ</v>
      </c>
      <c r="H3" t="str">
        <f>IFERROR(NUMBERSTRING(LEFT(표1[[#This Row],[도서명]], 1), 1), "")</f>
        <v>일</v>
      </c>
    </row>
    <row r="4" spans="1:8" x14ac:dyDescent="0.3">
      <c r="A4" t="str">
        <f t="array" ref="A4">"DJ" &amp; YEAR(표1[[#This Row],[출간일]]) &amp; MID(표1[[#This Row],[ISBN'[부가기호']]], 19, 2) &amp; TEXT(SUM((YEAR($E$2:E4)=YEAR(E4))*(MID($F$2:F4,19,2)=MID(F4,19,2))*1), "00000")</f>
        <v>DJ20187700001</v>
      </c>
      <c r="B4" t="s">
        <v>151</v>
      </c>
      <c r="C4" t="s">
        <v>152</v>
      </c>
      <c r="D4" t="s">
        <v>153</v>
      </c>
      <c r="E4" s="4">
        <v>43102</v>
      </c>
      <c r="F4" t="s">
        <v>154</v>
      </c>
      <c r="G4" t="str">
        <f>fnCallNM(표1[[#This Row],[도서명]],표1[[#This Row],[저자명]],표1[[#This Row],[ISBN'[부가기호']]])</f>
        <v>440 안 214 ㅇ</v>
      </c>
      <c r="H4" t="str">
        <f>IFERROR(NUMBERSTRING(LEFT(표1[[#This Row],[도서명]], 1), 1), "")</f>
        <v>일</v>
      </c>
    </row>
    <row r="5" spans="1:8" x14ac:dyDescent="0.3">
      <c r="A5" t="str">
        <f t="array" ref="A5">"DJ" &amp; YEAR(표1[[#This Row],[출간일]]) &amp; MID(표1[[#This Row],[ISBN'[부가기호']]], 19, 2) &amp; TEXT(SUM((YEAR($E$2:E5)=YEAR(E5))*(MID($F$2:F5,19,2)=MID(F5,19,2))*1), "00000")</f>
        <v>DJ20190400001</v>
      </c>
      <c r="B5" t="s">
        <v>155</v>
      </c>
      <c r="C5" t="s">
        <v>156</v>
      </c>
      <c r="D5" t="s">
        <v>157</v>
      </c>
      <c r="E5" s="4">
        <v>43588</v>
      </c>
      <c r="F5" t="s">
        <v>158</v>
      </c>
      <c r="G5" t="str">
        <f>fnCallNM(표1[[#This Row],[도서명]],표1[[#This Row],[저자명]],표1[[#This Row],[ISBN'[부가기호']]])</f>
        <v>030 정 64 ㅇ</v>
      </c>
      <c r="H5" t="str">
        <f>IFERROR(NUMBERSTRING(LEFT(표1[[#This Row],[도서명]], 1), 1), "")</f>
        <v>일</v>
      </c>
    </row>
    <row r="6" spans="1:8" x14ac:dyDescent="0.3">
      <c r="A6" t="str">
        <f t="array" ref="A6">"DJ" &amp; YEAR(표1[[#This Row],[출간일]]) &amp; MID(표1[[#This Row],[ISBN'[부가기호']]], 19, 2) &amp; TEXT(SUM((YEAR($E$2:E6)=YEAR(E6))*(MID($F$2:F6,19,2)=MID(F6,19,2))*1), "00000")</f>
        <v>DJ20199300001</v>
      </c>
      <c r="B6" t="s">
        <v>159</v>
      </c>
      <c r="C6" t="s">
        <v>160</v>
      </c>
      <c r="D6" t="s">
        <v>161</v>
      </c>
      <c r="E6" s="4">
        <v>43589</v>
      </c>
      <c r="F6" t="s">
        <v>162</v>
      </c>
      <c r="G6" t="str">
        <f>fnCallNM(표1[[#This Row],[도서명]],표1[[#This Row],[저자명]],표1[[#This Row],[ISBN'[부가기호']]])</f>
        <v>540 사 221 ㅇ</v>
      </c>
      <c r="H6" t="str">
        <f>IFERROR(NUMBERSTRING(LEFT(표1[[#This Row],[도서명]], 1), 1), "")</f>
        <v>이</v>
      </c>
    </row>
    <row r="7" spans="1:8" x14ac:dyDescent="0.3">
      <c r="A7" t="str">
        <f t="array" ref="A7">"DJ" &amp; YEAR(표1[[#This Row],[출간일]]) &amp; MID(표1[[#This Row],[ISBN'[부가기호']]], 19, 2) &amp; TEXT(SUM((YEAR($E$2:E7)=YEAR(E7))*(MID($F$2:F7,19,2)=MID(F7,19,2))*1), "00000")</f>
        <v>DJ20187400002</v>
      </c>
      <c r="B7" t="s">
        <v>163</v>
      </c>
      <c r="C7" t="s">
        <v>164</v>
      </c>
      <c r="D7" t="s">
        <v>165</v>
      </c>
      <c r="E7" s="4">
        <v>43103</v>
      </c>
      <c r="F7" t="s">
        <v>166</v>
      </c>
      <c r="G7" t="str">
        <f>fnCallNM(표1[[#This Row],[도서명]],표1[[#This Row],[저자명]],표1[[#This Row],[ISBN'[부가기호']]])</f>
        <v>850 마 239 ㅅ</v>
      </c>
      <c r="H7" t="str">
        <f>IFERROR(NUMBERSTRING(LEFT(표1[[#This Row],[도서명]], 1), 1), "")</f>
        <v>삼</v>
      </c>
    </row>
    <row r="8" spans="1:8" x14ac:dyDescent="0.3">
      <c r="A8" t="str">
        <f t="array" ref="A8">"DJ" &amp; YEAR(표1[[#This Row],[출간일]]) &amp; MID(표1[[#This Row],[ISBN'[부가기호']]], 19, 2) &amp; TEXT(SUM((YEAR($E$2:E8)=YEAR(E8))*(MID($F$2:F8,19,2)=MID(F8,19,2))*1), "00000")</f>
        <v>DJ20187400003</v>
      </c>
      <c r="B8" t="s">
        <v>167</v>
      </c>
      <c r="C8" t="s">
        <v>168</v>
      </c>
      <c r="D8" t="s">
        <v>169</v>
      </c>
      <c r="E8" s="4">
        <v>43104</v>
      </c>
      <c r="F8" t="s">
        <v>170</v>
      </c>
      <c r="G8" t="str">
        <f>fnCallNM(표1[[#This Row],[도서명]],표1[[#This Row],[저자명]],표1[[#This Row],[ISBN'[부가기호']]])</f>
        <v>810 육 57 ㅇ</v>
      </c>
      <c r="H8" t="str">
        <f>IFERROR(NUMBERSTRING(LEFT(표1[[#This Row],[도서명]], 1), 1), "")</f>
        <v>오</v>
      </c>
    </row>
    <row r="9" spans="1:8" x14ac:dyDescent="0.3">
      <c r="A9" t="str">
        <f t="array" ref="A9">"DJ" &amp; YEAR(표1[[#This Row],[출간일]]) &amp; MID(표1[[#This Row],[ISBN'[부가기호']]], 19, 2) &amp; TEXT(SUM((YEAR($E$2:E9)=YEAR(E9))*(MID($F$2:F9,19,2)=MID(F9,19,2))*1), "00000")</f>
        <v>DJ20190300001</v>
      </c>
      <c r="B9" t="s">
        <v>171</v>
      </c>
      <c r="C9" t="s">
        <v>172</v>
      </c>
      <c r="D9" t="s">
        <v>173</v>
      </c>
      <c r="E9" s="4">
        <v>43590</v>
      </c>
      <c r="F9" t="s">
        <v>174</v>
      </c>
      <c r="G9" t="str">
        <f>fnCallNM(표1[[#This Row],[도서명]],표1[[#This Row],[저자명]],표1[[#This Row],[ISBN'[부가기호']]])</f>
        <v>600 김 832 ㄱ</v>
      </c>
      <c r="H9" t="str">
        <f>IFERROR(NUMBERSTRING(LEFT(표1[[#This Row],[도서명]], 1), 1), "")</f>
        <v>구</v>
      </c>
    </row>
    <row r="10" spans="1:8" x14ac:dyDescent="0.3">
      <c r="A10" t="str">
        <f t="array" ref="A10">"DJ" &amp; YEAR(표1[[#This Row],[출간일]]) &amp; MID(표1[[#This Row],[ISBN'[부가기호']]], 19, 2) &amp; TEXT(SUM((YEAR($E$2:E10)=YEAR(E10))*(MID($F$2:F10,19,2)=MID(F10,19,2))*1), "00000")</f>
        <v>DJ20190300002</v>
      </c>
      <c r="B10" t="s">
        <v>175</v>
      </c>
      <c r="C10" t="s">
        <v>176</v>
      </c>
      <c r="D10" t="s">
        <v>177</v>
      </c>
      <c r="E10" s="4">
        <v>43591</v>
      </c>
      <c r="F10" t="s">
        <v>178</v>
      </c>
      <c r="G10" t="str">
        <f>fnCallNM(표1[[#This Row],[도서명]],표1[[#This Row],[저자명]],표1[[#This Row],[ISBN'[부가기호']]])</f>
        <v>670 유 72 L</v>
      </c>
      <c r="H10" t="str">
        <f>IFERROR(NUMBERSTRING(LEFT(표1[[#This Row],[도서명]], 1), 1), "")</f>
        <v/>
      </c>
    </row>
    <row r="11" spans="1:8" x14ac:dyDescent="0.3">
      <c r="A11" t="str">
        <f t="array" ref="A11">"DJ" &amp; YEAR(표1[[#This Row],[출간일]]) &amp; MID(표1[[#This Row],[ISBN'[부가기호']]], 19, 2) &amp; TEXT(SUM((YEAR($E$2:E11)=YEAR(E11))*(MID($F$2:F11,19,2)=MID(F11,19,2))*1), "00000")</f>
        <v>DJ20194300001</v>
      </c>
      <c r="B11" t="s">
        <v>179</v>
      </c>
      <c r="C11" t="s">
        <v>180</v>
      </c>
      <c r="D11" t="s">
        <v>181</v>
      </c>
      <c r="E11" s="4">
        <v>43592</v>
      </c>
      <c r="F11" t="s">
        <v>182</v>
      </c>
      <c r="G11" t="str">
        <f>fnCallNM(표1[[#This Row],[도서명]],표1[[#This Row],[저자명]],표1[[#This Row],[ISBN'[부가기호']]])</f>
        <v>810 조 17 ㄱ</v>
      </c>
      <c r="H11" t="str">
        <f>IFERROR(NUMBERSTRING(LEFT(표1[[#This Row],[도서명]], 1), 1), "")</f>
        <v/>
      </c>
    </row>
    <row r="12" spans="1:8" x14ac:dyDescent="0.3">
      <c r="A12" t="str">
        <f t="array" ref="A12">"DJ" &amp; YEAR(표1[[#This Row],[출간일]]) &amp; MID(표1[[#This Row],[ISBN'[부가기호']]], 19, 2) &amp; TEXT(SUM((YEAR($E$2:E12)=YEAR(E12))*(MID($F$2:F12,19,2)=MID(F12,19,2))*1), "00000")</f>
        <v>DJ20190300003</v>
      </c>
      <c r="B12" t="s">
        <v>183</v>
      </c>
      <c r="C12" t="s">
        <v>184</v>
      </c>
      <c r="D12" t="s">
        <v>185</v>
      </c>
      <c r="E12" s="4">
        <v>43593</v>
      </c>
      <c r="F12" t="s">
        <v>186</v>
      </c>
      <c r="G12" t="str">
        <f>fnCallNM(표1[[#This Row],[도서명]],표1[[#This Row],[저자명]],표1[[#This Row],[ISBN'[부가기호']]])</f>
        <v>810 나 832 ㄱ</v>
      </c>
      <c r="H12" t="str">
        <f>IFERROR(NUMBERSTRING(LEFT(표1[[#This Row],[도서명]], 1), 1), "")</f>
        <v/>
      </c>
    </row>
    <row r="13" spans="1:8" x14ac:dyDescent="0.3">
      <c r="A13" t="str">
        <f t="array" ref="A13">"DJ" &amp; YEAR(표1[[#This Row],[출간일]]) &amp; MID(표1[[#This Row],[ISBN'[부가기호']]], 19, 2) &amp; TEXT(SUM((YEAR($E$2:E13)=YEAR(E13))*(MID($F$2:F13,19,2)=MID(F13,19,2))*1), "00000")</f>
        <v>DJ20191500001</v>
      </c>
      <c r="B13" t="s">
        <v>187</v>
      </c>
      <c r="C13" t="s">
        <v>188</v>
      </c>
      <c r="D13" t="s">
        <v>189</v>
      </c>
      <c r="E13" s="4">
        <v>43594</v>
      </c>
      <c r="F13" t="s">
        <v>190</v>
      </c>
      <c r="G13" t="str">
        <f>fnCallNM(표1[[#This Row],[도서명]],표1[[#This Row],[저자명]],표1[[#This Row],[ISBN'[부가기호']]])</f>
        <v>590 이 39 ㄱ</v>
      </c>
      <c r="H13" t="str">
        <f>IFERROR(NUMBERSTRING(LEFT(표1[[#This Row],[도서명]], 1), 1), "")</f>
        <v/>
      </c>
    </row>
    <row r="14" spans="1:8" x14ac:dyDescent="0.3">
      <c r="A14" t="str">
        <f t="array" ref="A14">"DJ" &amp; YEAR(표1[[#This Row],[출간일]]) &amp; MID(표1[[#This Row],[ISBN'[부가기호']]], 19, 2) &amp; TEXT(SUM((YEAR($E$2:E14)=YEAR(E14))*(MID($F$2:F14,19,2)=MID(F14,19,2))*1), "00000")</f>
        <v>DJ20199300002</v>
      </c>
      <c r="B14" t="s">
        <v>191</v>
      </c>
      <c r="C14" t="s">
        <v>192</v>
      </c>
      <c r="D14" t="s">
        <v>193</v>
      </c>
      <c r="E14" s="4">
        <v>43595</v>
      </c>
      <c r="F14" t="s">
        <v>194</v>
      </c>
      <c r="G14" t="str">
        <f>fnCallNM(표1[[#This Row],[도서명]],표1[[#This Row],[저자명]],표1[[#This Row],[ISBN'[부가기호']]])</f>
        <v>300 조 68 ㄱ</v>
      </c>
      <c r="H14" t="str">
        <f>IFERROR(NUMBERSTRING(LEFT(표1[[#This Row],[도서명]], 1), 1), "")</f>
        <v/>
      </c>
    </row>
    <row r="15" spans="1:8" x14ac:dyDescent="0.3">
      <c r="A15" t="str">
        <f t="array" ref="A15">"DJ" &amp; YEAR(표1[[#This Row],[출간일]]) &amp; MID(표1[[#This Row],[ISBN'[부가기호']]], 19, 2) &amp; TEXT(SUM((YEAR($E$2:E15)=YEAR(E15))*(MID($F$2:F15,19,2)=MID(F15,19,2))*1), "00000")</f>
        <v>DJ20190300004</v>
      </c>
      <c r="B15" t="s">
        <v>195</v>
      </c>
      <c r="C15" t="s">
        <v>184</v>
      </c>
      <c r="D15" t="s">
        <v>196</v>
      </c>
      <c r="E15" s="4">
        <v>43596</v>
      </c>
      <c r="F15" t="s">
        <v>197</v>
      </c>
      <c r="G15" t="str">
        <f>fnCallNM(표1[[#This Row],[도서명]],표1[[#This Row],[저자명]],표1[[#This Row],[ISBN'[부가기호']]])</f>
        <v>810 나 832 ㄱ</v>
      </c>
      <c r="H15" t="str">
        <f>IFERROR(NUMBERSTRING(LEFT(표1[[#This Row],[도서명]], 1), 1), "")</f>
        <v/>
      </c>
    </row>
    <row r="16" spans="1:8" x14ac:dyDescent="0.3">
      <c r="A16" t="str">
        <f t="array" ref="A16">"DJ" &amp; YEAR(표1[[#This Row],[출간일]]) &amp; MID(표1[[#This Row],[ISBN'[부가기호']]], 19, 2) &amp; TEXT(SUM((YEAR($E$2:E16)=YEAR(E16))*(MID($F$2:F16,19,2)=MID(F16,19,2))*1), "00000")</f>
        <v>DJ20187700002</v>
      </c>
      <c r="B16" t="s">
        <v>198</v>
      </c>
      <c r="C16" t="s">
        <v>199</v>
      </c>
      <c r="D16" t="s">
        <v>200</v>
      </c>
      <c r="E16" s="4">
        <v>43199</v>
      </c>
      <c r="F16" t="s">
        <v>201</v>
      </c>
      <c r="G16" t="str">
        <f>fnCallNM(표1[[#This Row],[도서명]],표1[[#This Row],[저자명]],표1[[#This Row],[ISBN'[부가기호']]])</f>
        <v>810 권 73 ㄱ</v>
      </c>
      <c r="H16" t="str">
        <f>IFERROR(NUMBERSTRING(LEFT(표1[[#This Row],[도서명]], 1), 1), "")</f>
        <v/>
      </c>
    </row>
    <row r="17" spans="1:8" x14ac:dyDescent="0.3">
      <c r="A17" t="str">
        <f t="array" ref="A17">"DJ" &amp; YEAR(표1[[#This Row],[출간일]]) &amp; MID(표1[[#This Row],[ISBN'[부가기호']]], 19, 2) &amp; TEXT(SUM((YEAR($E$2:E17)=YEAR(E17))*(MID($F$2:F17,19,2)=MID(F17,19,2))*1), "00000")</f>
        <v>DJ20187700003</v>
      </c>
      <c r="B17" t="s">
        <v>202</v>
      </c>
      <c r="C17" t="s">
        <v>203</v>
      </c>
      <c r="D17" t="s">
        <v>200</v>
      </c>
      <c r="E17" s="4">
        <v>43105</v>
      </c>
      <c r="F17" t="s">
        <v>204</v>
      </c>
      <c r="G17" t="str">
        <f>fnCallNM(표1[[#This Row],[도서명]],표1[[#This Row],[저자명]],표1[[#This Row],[ISBN'[부가기호']]])</f>
        <v>810 정 95 ㄱ</v>
      </c>
      <c r="H17" t="str">
        <f>IFERROR(NUMBERSTRING(LEFT(표1[[#This Row],[도서명]], 1), 1), "")</f>
        <v/>
      </c>
    </row>
    <row r="18" spans="1:8" x14ac:dyDescent="0.3">
      <c r="A18" t="str">
        <f t="array" ref="A18">"DJ" &amp; YEAR(표1[[#This Row],[출간일]]) &amp; MID(표1[[#This Row],[ISBN'[부가기호']]], 19, 2) &amp; TEXT(SUM((YEAR($E$2:E18)=YEAR(E18))*(MID($F$2:F18,19,2)=MID(F18,19,2))*1), "00000")</f>
        <v>DJ20190300005</v>
      </c>
      <c r="B18" t="s">
        <v>205</v>
      </c>
      <c r="C18" t="s">
        <v>206</v>
      </c>
      <c r="D18" t="s">
        <v>207</v>
      </c>
      <c r="E18" s="4">
        <v>43597</v>
      </c>
      <c r="F18" t="s">
        <v>208</v>
      </c>
      <c r="G18" t="str">
        <f>fnCallNM(표1[[#This Row],[도서명]],표1[[#This Row],[저자명]],표1[[#This Row],[ISBN'[부가기호']]])</f>
        <v>810 김 97 ㄱ</v>
      </c>
      <c r="H18" t="str">
        <f>IFERROR(NUMBERSTRING(LEFT(표1[[#This Row],[도서명]], 1), 1), "")</f>
        <v/>
      </c>
    </row>
    <row r="19" spans="1:8" x14ac:dyDescent="0.3">
      <c r="A19" t="str">
        <f t="array" ref="A19">"DJ" &amp; YEAR(표1[[#This Row],[출간일]]) &amp; MID(표1[[#This Row],[ISBN'[부가기호']]], 19, 2) &amp; TEXT(SUM((YEAR($E$2:E19)=YEAR(E19))*(MID($F$2:F19,19,2)=MID(F19,19,2))*1), "00000")</f>
        <v>DJ20187400004</v>
      </c>
      <c r="B19" t="s">
        <v>209</v>
      </c>
      <c r="C19" t="s">
        <v>210</v>
      </c>
      <c r="D19" t="s">
        <v>200</v>
      </c>
      <c r="E19" s="4">
        <v>43200</v>
      </c>
      <c r="F19" t="s">
        <v>211</v>
      </c>
      <c r="G19" t="str">
        <f>fnCallNM(표1[[#This Row],[도서명]],표1[[#This Row],[저자명]],표1[[#This Row],[ISBN'[부가기호']]])</f>
        <v>810 김 64 ㄱ</v>
      </c>
      <c r="H19" t="str">
        <f>IFERROR(NUMBERSTRING(LEFT(표1[[#This Row],[도서명]], 1), 1), "")</f>
        <v/>
      </c>
    </row>
    <row r="20" spans="1:8" x14ac:dyDescent="0.3">
      <c r="A20" t="str">
        <f t="array" ref="A20">"DJ" &amp; YEAR(표1[[#This Row],[출간일]]) &amp; MID(표1[[#This Row],[ISBN'[부가기호']]], 19, 2) &amp; TEXT(SUM((YEAR($E$2:E20)=YEAR(E20))*(MID($F$2:F20,19,2)=MID(F20,19,2))*1), "00000")</f>
        <v>DJ20190300006</v>
      </c>
      <c r="B20" t="s">
        <v>212</v>
      </c>
      <c r="C20" t="s">
        <v>213</v>
      </c>
      <c r="D20" t="s">
        <v>214</v>
      </c>
      <c r="E20" s="4">
        <v>43598</v>
      </c>
      <c r="F20" t="s">
        <v>215</v>
      </c>
      <c r="G20" t="str">
        <f>fnCallNM(표1[[#This Row],[도서명]],표1[[#This Row],[저자명]],표1[[#This Row],[ISBN'[부가기호']]])</f>
        <v>540 서 94 ㄱ</v>
      </c>
      <c r="H20" t="str">
        <f>IFERROR(NUMBERSTRING(LEFT(표1[[#This Row],[도서명]], 1), 1), "")</f>
        <v/>
      </c>
    </row>
    <row r="21" spans="1:8" x14ac:dyDescent="0.3">
      <c r="A21" t="str">
        <f t="array" ref="A21">"DJ" &amp; YEAR(표1[[#This Row],[출간일]]) &amp; MID(표1[[#This Row],[ISBN'[부가기호']]], 19, 2) &amp; TEXT(SUM((YEAR($E$2:E21)=YEAR(E21))*(MID($F$2:F21,19,2)=MID(F21,19,2))*1), "00000")</f>
        <v>DJ20190400002</v>
      </c>
      <c r="B21" t="s">
        <v>216</v>
      </c>
      <c r="C21" t="s">
        <v>217</v>
      </c>
      <c r="D21" t="s">
        <v>218</v>
      </c>
      <c r="E21" s="4">
        <v>43599</v>
      </c>
      <c r="F21" t="s">
        <v>219</v>
      </c>
      <c r="G21" t="str">
        <f>fnCallNM(표1[[#This Row],[도서명]],표1[[#This Row],[저자명]],표1[[#This Row],[ISBN'[부가기호']]])</f>
        <v>810 김 64 ㄱ</v>
      </c>
      <c r="H21" t="str">
        <f>IFERROR(NUMBERSTRING(LEFT(표1[[#This Row],[도서명]], 1), 1), "")</f>
        <v/>
      </c>
    </row>
    <row r="22" spans="1:8" x14ac:dyDescent="0.3">
      <c r="A22" t="str">
        <f t="array" ref="A22">"DJ" &amp; YEAR(표1[[#This Row],[출간일]]) &amp; MID(표1[[#This Row],[ISBN'[부가기호']]], 19, 2) &amp; TEXT(SUM((YEAR($E$2:E22)=YEAR(E22))*(MID($F$2:F22,19,2)=MID(F22,19,2))*1), "00000")</f>
        <v>DJ20187400005</v>
      </c>
      <c r="B22" t="s">
        <v>220</v>
      </c>
      <c r="C22" t="s">
        <v>221</v>
      </c>
      <c r="D22" t="s">
        <v>222</v>
      </c>
      <c r="E22" s="4">
        <v>43106</v>
      </c>
      <c r="F22" t="s">
        <v>223</v>
      </c>
      <c r="G22" t="str">
        <f>fnCallNM(표1[[#This Row],[도서명]],표1[[#This Row],[저자명]],표1[[#This Row],[ISBN'[부가기호']]])</f>
        <v>800 앤 53 ㄱ</v>
      </c>
      <c r="H22" t="str">
        <f>IFERROR(NUMBERSTRING(LEFT(표1[[#This Row],[도서명]], 1), 1), "")</f>
        <v/>
      </c>
    </row>
    <row r="23" spans="1:8" x14ac:dyDescent="0.3">
      <c r="A23" t="str">
        <f t="array" ref="A23">"DJ" &amp; YEAR(표1[[#This Row],[출간일]]) &amp; MID(표1[[#This Row],[ISBN'[부가기호']]], 19, 2) &amp; TEXT(SUM((YEAR($E$2:E23)=YEAR(E23))*(MID($F$2:F23,19,2)=MID(F23,19,2))*1), "00000")</f>
        <v>DJ20187700004</v>
      </c>
      <c r="B23" t="s">
        <v>224</v>
      </c>
      <c r="C23" t="s">
        <v>225</v>
      </c>
      <c r="D23" t="s">
        <v>226</v>
      </c>
      <c r="E23" s="4">
        <v>43107</v>
      </c>
      <c r="F23" t="s">
        <v>227</v>
      </c>
      <c r="G23" t="str">
        <f>fnCallNM(표1[[#This Row],[도서명]],표1[[#This Row],[저자명]],표1[[#This Row],[ISBN'[부가기호']]])</f>
        <v>810 사 69 ㄱ</v>
      </c>
      <c r="H23" t="str">
        <f>IFERROR(NUMBERSTRING(LEFT(표1[[#This Row],[도서명]], 1), 1), "")</f>
        <v/>
      </c>
    </row>
    <row r="24" spans="1:8" x14ac:dyDescent="0.3">
      <c r="A24" t="str">
        <f t="array" ref="A24">"DJ" &amp; YEAR(표1[[#This Row],[출간일]]) &amp; MID(표1[[#This Row],[ISBN'[부가기호']]], 19, 2) &amp; TEXT(SUM((YEAR($E$2:E24)=YEAR(E24))*(MID($F$2:F24,19,2)=MID(F24,19,2))*1), "00000")</f>
        <v>DJ20190400003</v>
      </c>
      <c r="B24" t="s">
        <v>228</v>
      </c>
      <c r="C24" t="s">
        <v>229</v>
      </c>
      <c r="D24" t="s">
        <v>230</v>
      </c>
      <c r="E24" s="4">
        <v>43466</v>
      </c>
      <c r="F24" t="s">
        <v>231</v>
      </c>
      <c r="G24" t="str">
        <f>fnCallNM(표1[[#This Row],[도서명]],표1[[#This Row],[저자명]],표1[[#This Row],[ISBN'[부가기호']]])</f>
        <v>860 베 238 ㄱ</v>
      </c>
      <c r="H24" t="str">
        <f>IFERROR(NUMBERSTRING(LEFT(표1[[#This Row],[도서명]], 1), 1), "")</f>
        <v/>
      </c>
    </row>
    <row r="25" spans="1:8" x14ac:dyDescent="0.3">
      <c r="A25" t="str">
        <f t="array" ref="A25">"DJ" &amp; YEAR(표1[[#This Row],[출간일]]) &amp; MID(표1[[#This Row],[ISBN'[부가기호']]], 19, 2) &amp; TEXT(SUM((YEAR($E$2:E25)=YEAR(E25))*(MID($F$2:F25,19,2)=MID(F25,19,2))*1), "00000")</f>
        <v>DJ20190500001</v>
      </c>
      <c r="B25" t="s">
        <v>232</v>
      </c>
      <c r="C25" t="s">
        <v>229</v>
      </c>
      <c r="D25" t="s">
        <v>230</v>
      </c>
      <c r="E25" s="4">
        <v>43467</v>
      </c>
      <c r="F25" t="s">
        <v>233</v>
      </c>
      <c r="G25" t="str">
        <f>fnCallNM(표1[[#This Row],[도서명]],표1[[#This Row],[저자명]],표1[[#This Row],[ISBN'[부가기호']]])</f>
        <v>860 베 238 ㄱ</v>
      </c>
      <c r="H25" t="str">
        <f>IFERROR(NUMBERSTRING(LEFT(표1[[#This Row],[도서명]], 1), 1), "")</f>
        <v/>
      </c>
    </row>
    <row r="26" spans="1:8" x14ac:dyDescent="0.3">
      <c r="A26" t="str">
        <f t="array" ref="A26">"DJ" &amp; YEAR(표1[[#This Row],[출간일]]) &amp; MID(표1[[#This Row],[ISBN'[부가기호']]], 19, 2) &amp; TEXT(SUM((YEAR($E$2:E26)=YEAR(E26))*(MID($F$2:F26,19,2)=MID(F26,19,2))*1), "00000")</f>
        <v>DJ20190500002</v>
      </c>
      <c r="B26" t="s">
        <v>234</v>
      </c>
      <c r="C26" t="s">
        <v>235</v>
      </c>
      <c r="D26" t="s">
        <v>236</v>
      </c>
      <c r="E26" s="4">
        <v>43600</v>
      </c>
      <c r="F26" t="s">
        <v>237</v>
      </c>
      <c r="G26" t="str">
        <f>fnCallNM(표1[[#This Row],[도서명]],표1[[#This Row],[저자명]],표1[[#This Row],[ISBN'[부가기호']]])</f>
        <v>540 윤 94 ㄱ</v>
      </c>
      <c r="H26" t="str">
        <f>IFERROR(NUMBERSTRING(LEFT(표1[[#This Row],[도서명]], 1), 1), "")</f>
        <v/>
      </c>
    </row>
    <row r="27" spans="1:8" x14ac:dyDescent="0.3">
      <c r="A27" t="str">
        <f t="array" ref="A27">"DJ" &amp; YEAR(표1[[#This Row],[출간일]]) &amp; MID(표1[[#This Row],[ISBN'[부가기호']]], 19, 2) &amp; TEXT(SUM((YEAR($E$2:E27)=YEAR(E27))*(MID($F$2:F27,19,2)=MID(F27,19,2))*1), "00000")</f>
        <v>DJ20190300007</v>
      </c>
      <c r="B27" t="s">
        <v>238</v>
      </c>
      <c r="C27" t="s">
        <v>235</v>
      </c>
      <c r="D27" t="s">
        <v>236</v>
      </c>
      <c r="E27" s="4">
        <v>43601</v>
      </c>
      <c r="F27" t="s">
        <v>239</v>
      </c>
      <c r="G27" t="str">
        <f>fnCallNM(표1[[#This Row],[도서명]],표1[[#This Row],[저자명]],표1[[#This Row],[ISBN'[부가기호']]])</f>
        <v>540 윤 94 ㄱ</v>
      </c>
      <c r="H27" t="str">
        <f>IFERROR(NUMBERSTRING(LEFT(표1[[#This Row],[도서명]], 1), 1), "")</f>
        <v/>
      </c>
    </row>
    <row r="28" spans="1:8" x14ac:dyDescent="0.3">
      <c r="A28" t="str">
        <f t="array" ref="A28">"DJ" &amp; YEAR(표1[[#This Row],[출간일]]) &amp; MID(표1[[#This Row],[ISBN'[부가기호']]], 19, 2) &amp; TEXT(SUM((YEAR($E$2:E28)=YEAR(E28))*(MID($F$2:F28,19,2)=MID(F28,19,2))*1), "00000")</f>
        <v>DJ20187400006</v>
      </c>
      <c r="B28" t="s">
        <v>240</v>
      </c>
      <c r="C28" t="s">
        <v>221</v>
      </c>
      <c r="D28" t="s">
        <v>241</v>
      </c>
      <c r="E28" s="4">
        <v>43108</v>
      </c>
      <c r="F28" t="s">
        <v>242</v>
      </c>
      <c r="G28" t="str">
        <f>fnCallNM(표1[[#This Row],[도서명]],표1[[#This Row],[저자명]],표1[[#This Row],[ISBN'[부가기호']]])</f>
        <v>800 앤 53 ㄱ</v>
      </c>
      <c r="H28" t="str">
        <f>IFERROR(NUMBERSTRING(LEFT(표1[[#This Row],[도서명]], 1), 1), "")</f>
        <v/>
      </c>
    </row>
    <row r="29" spans="1:8" x14ac:dyDescent="0.3">
      <c r="A29" t="str">
        <f t="array" ref="A29">"DJ" &amp; YEAR(표1[[#This Row],[출간일]]) &amp; MID(표1[[#This Row],[ISBN'[부가기호']]], 19, 2) &amp; TEXT(SUM((YEAR($E$2:E29)=YEAR(E29))*(MID($F$2:F29,19,2)=MID(F29,19,2))*1), "00000")</f>
        <v>DJ20190300008</v>
      </c>
      <c r="B29" t="s">
        <v>243</v>
      </c>
      <c r="C29" t="s">
        <v>244</v>
      </c>
      <c r="D29" t="s">
        <v>245</v>
      </c>
      <c r="E29" s="4">
        <v>43602</v>
      </c>
      <c r="F29" t="s">
        <v>246</v>
      </c>
      <c r="G29" t="str">
        <f>fnCallNM(표1[[#This Row],[도서명]],표1[[#This Row],[저자명]],표1[[#This Row],[ISBN'[부가기호']]])</f>
        <v>300 마 69 ㄱ</v>
      </c>
      <c r="H29" t="str">
        <f>IFERROR(NUMBERSTRING(LEFT(표1[[#This Row],[도서명]], 1), 1), "")</f>
        <v/>
      </c>
    </row>
    <row r="30" spans="1:8" x14ac:dyDescent="0.3">
      <c r="A30" t="str">
        <f t="array" ref="A30">"DJ" &amp; YEAR(표1[[#This Row],[출간일]]) &amp; MID(표1[[#This Row],[ISBN'[부가기호']]], 19, 2) &amp; TEXT(SUM((YEAR($E$2:E30)=YEAR(E30))*(MID($F$2:F30,19,2)=MID(F30,19,2))*1), "00000")</f>
        <v>DJ20190300009</v>
      </c>
      <c r="B30" t="s">
        <v>247</v>
      </c>
      <c r="C30" t="s">
        <v>248</v>
      </c>
      <c r="D30" t="s">
        <v>249</v>
      </c>
      <c r="E30" s="4">
        <v>43603</v>
      </c>
      <c r="F30" t="s">
        <v>250</v>
      </c>
      <c r="G30" t="str">
        <f>fnCallNM(표1[[#This Row],[도서명]],표1[[#This Row],[저자명]],표1[[#This Row],[ISBN'[부가기호']]])</f>
        <v>540 미 54 ㄱ</v>
      </c>
      <c r="H30" t="str">
        <f>IFERROR(NUMBERSTRING(LEFT(표1[[#This Row],[도서명]], 1), 1), "")</f>
        <v/>
      </c>
    </row>
    <row r="31" spans="1:8" x14ac:dyDescent="0.3">
      <c r="A31" t="str">
        <f t="array" ref="A31">"DJ" &amp; YEAR(표1[[#This Row],[출간일]]) &amp; MID(표1[[#This Row],[ISBN'[부가기호']]], 19, 2) &amp; TEXT(SUM((YEAR($E$2:E31)=YEAR(E31))*(MID($F$2:F31,19,2)=MID(F31,19,2))*1), "00000")</f>
        <v>DJ20207100001</v>
      </c>
      <c r="B31" t="s">
        <v>251</v>
      </c>
      <c r="C31" t="s">
        <v>252</v>
      </c>
      <c r="D31" t="s">
        <v>253</v>
      </c>
      <c r="E31" s="4">
        <v>43956</v>
      </c>
      <c r="F31" t="s">
        <v>254</v>
      </c>
      <c r="G31" t="str">
        <f>fnCallNM(표1[[#This Row],[도서명]],표1[[#This Row],[저자명]],표1[[#This Row],[ISBN'[부가기호']]])</f>
        <v>710 전 16 ㄱ</v>
      </c>
      <c r="H31" t="str">
        <f>IFERROR(NUMBERSTRING(LEFT(표1[[#This Row],[도서명]], 1), 1), "")</f>
        <v/>
      </c>
    </row>
    <row r="32" spans="1:8" x14ac:dyDescent="0.3">
      <c r="A32" t="str">
        <f t="array" ref="A32">"DJ" &amp; YEAR(표1[[#This Row],[출간일]]) &amp; MID(표1[[#This Row],[ISBN'[부가기호']]], 19, 2) &amp; TEXT(SUM((YEAR($E$2:E32)=YEAR(E32))*(MID($F$2:F32,19,2)=MID(F32,19,2))*1), "00000")</f>
        <v>DJ20209100001</v>
      </c>
      <c r="B32" t="s">
        <v>255</v>
      </c>
      <c r="C32" t="s">
        <v>256</v>
      </c>
      <c r="D32" t="s">
        <v>257</v>
      </c>
      <c r="E32" s="4">
        <v>43957</v>
      </c>
      <c r="F32" t="s">
        <v>258</v>
      </c>
      <c r="G32" t="str">
        <f>fnCallNM(표1[[#This Row],[도서명]],표1[[#This Row],[저자명]],표1[[#This Row],[ISBN'[부가기호']]])</f>
        <v>710 교 91 ㄱ</v>
      </c>
      <c r="H32" t="str">
        <f>IFERROR(NUMBERSTRING(LEFT(표1[[#This Row],[도서명]], 1), 1), "")</f>
        <v/>
      </c>
    </row>
    <row r="33" spans="1:8" x14ac:dyDescent="0.3">
      <c r="A33" t="str">
        <f t="array" ref="A33">"DJ" &amp; YEAR(표1[[#This Row],[출간일]]) &amp; MID(표1[[#This Row],[ISBN'[부가기호']]], 19, 2) &amp; TEXT(SUM((YEAR($E$2:E33)=YEAR(E33))*(MID($F$2:F33,19,2)=MID(F33,19,2))*1), "00000")</f>
        <v>DJ20210300001</v>
      </c>
      <c r="B33" t="s">
        <v>259</v>
      </c>
      <c r="C33" t="s">
        <v>260</v>
      </c>
      <c r="D33" t="s">
        <v>261</v>
      </c>
      <c r="E33" s="4">
        <v>44399</v>
      </c>
      <c r="F33" t="s">
        <v>262</v>
      </c>
      <c r="G33" t="str">
        <f>fnCallNM(표1[[#This Row],[도서명]],표1[[#This Row],[저자명]],표1[[#This Row],[ISBN'[부가기호']]])</f>
        <v>810 러 48 ㄱ</v>
      </c>
      <c r="H33" t="str">
        <f>IFERROR(NUMBERSTRING(LEFT(표1[[#This Row],[도서명]], 1), 1), "")</f>
        <v/>
      </c>
    </row>
    <row r="34" spans="1:8" x14ac:dyDescent="0.3">
      <c r="A34" t="str">
        <f t="array" ref="A34">"DJ" &amp; YEAR(표1[[#This Row],[출간일]]) &amp; MID(표1[[#This Row],[ISBN'[부가기호']]], 19, 2) &amp; TEXT(SUM((YEAR($E$2:E34)=YEAR(E34))*(MID($F$2:F34,19,2)=MID(F34,19,2))*1), "00000")</f>
        <v>DJ20210300002</v>
      </c>
      <c r="B34" t="s">
        <v>259</v>
      </c>
      <c r="C34" t="s">
        <v>260</v>
      </c>
      <c r="D34" t="s">
        <v>261</v>
      </c>
      <c r="E34" s="4">
        <v>44399</v>
      </c>
      <c r="F34" t="s">
        <v>262</v>
      </c>
      <c r="G34" t="str">
        <f>fnCallNM(표1[[#This Row],[도서명]],표1[[#This Row],[저자명]],표1[[#This Row],[ISBN'[부가기호']]])</f>
        <v>810 러 48 ㄱ</v>
      </c>
      <c r="H34" t="str">
        <f>IFERROR(NUMBERSTRING(LEFT(표1[[#This Row],[도서명]], 1), 1), "")</f>
        <v/>
      </c>
    </row>
    <row r="35" spans="1:8" x14ac:dyDescent="0.3">
      <c r="A35" t="str">
        <f t="array" ref="A35">"DJ" &amp; YEAR(표1[[#This Row],[출간일]]) &amp; MID(표1[[#This Row],[ISBN'[부가기호']]], 19, 2) &amp; TEXT(SUM((YEAR($E$2:E35)=YEAR(E35))*(MID($F$2:F35,19,2)=MID(F35,19,2))*1), "00000")</f>
        <v>DJ20190300010</v>
      </c>
      <c r="B35" t="s">
        <v>263</v>
      </c>
      <c r="C35" t="s">
        <v>264</v>
      </c>
      <c r="D35" t="s">
        <v>189</v>
      </c>
      <c r="E35" s="4">
        <v>43604</v>
      </c>
      <c r="F35" t="s">
        <v>265</v>
      </c>
      <c r="G35" t="str">
        <f>fnCallNM(표1[[#This Row],[도서명]],표1[[#This Row],[저자명]],표1[[#This Row],[ISBN'[부가기호']]])</f>
        <v>810 권 211 ㄱ</v>
      </c>
      <c r="H35" t="str">
        <f>IFERROR(NUMBERSTRING(LEFT(표1[[#This Row],[도서명]], 1), 1), "")</f>
        <v/>
      </c>
    </row>
    <row r="36" spans="1:8" x14ac:dyDescent="0.3">
      <c r="A36" t="str">
        <f t="array" ref="A36">"DJ" &amp; YEAR(표1[[#This Row],[출간일]]) &amp; MID(표1[[#This Row],[ISBN'[부가기호']]], 19, 2) &amp; TEXT(SUM((YEAR($E$2:E36)=YEAR(E36))*(MID($F$2:F36,19,2)=MID(F36,19,2))*1), "00000")</f>
        <v>DJ20190500003</v>
      </c>
      <c r="B36" t="s">
        <v>266</v>
      </c>
      <c r="C36" t="s">
        <v>267</v>
      </c>
      <c r="D36" t="s">
        <v>268</v>
      </c>
      <c r="E36" s="4">
        <v>43605</v>
      </c>
      <c r="F36" t="s">
        <v>269</v>
      </c>
      <c r="G36" t="str">
        <f>fnCallNM(표1[[#This Row],[도서명]],표1[[#This Row],[저자명]],표1[[#This Row],[ISBN'[부가기호']]])</f>
        <v>810 일 95 ㄱ</v>
      </c>
      <c r="H36" t="str">
        <f>IFERROR(NUMBERSTRING(LEFT(표1[[#This Row],[도서명]], 1), 1), "")</f>
        <v/>
      </c>
    </row>
    <row r="37" spans="1:8" x14ac:dyDescent="0.3">
      <c r="A37" t="str">
        <f t="array" ref="A37">"DJ" &amp; YEAR(표1[[#This Row],[출간일]]) &amp; MID(표1[[#This Row],[ISBN'[부가기호']]], 19, 2) &amp; TEXT(SUM((YEAR($E$2:E37)=YEAR(E37))*(MID($F$2:F37,19,2)=MID(F37,19,2))*1), "00000")</f>
        <v>DJ20210300003</v>
      </c>
      <c r="B37" t="s">
        <v>270</v>
      </c>
      <c r="C37" t="s">
        <v>271</v>
      </c>
      <c r="D37" t="s">
        <v>272</v>
      </c>
      <c r="E37" s="4">
        <v>44401</v>
      </c>
      <c r="F37" t="s">
        <v>273</v>
      </c>
      <c r="G37" t="str">
        <f>fnCallNM(표1[[#This Row],[도서명]],표1[[#This Row],[저자명]],표1[[#This Row],[ISBN'[부가기호']]])</f>
        <v>810 양 98 ㄱ</v>
      </c>
      <c r="H37" t="str">
        <f>IFERROR(NUMBERSTRING(LEFT(표1[[#This Row],[도서명]], 1), 1), "")</f>
        <v/>
      </c>
    </row>
    <row r="38" spans="1:8" x14ac:dyDescent="0.3">
      <c r="A38" t="str">
        <f t="array" ref="A38">"DJ" &amp; YEAR(표1[[#This Row],[출간일]]) &amp; MID(표1[[#This Row],[ISBN'[부가기호']]], 19, 2) &amp; TEXT(SUM((YEAR($E$2:E38)=YEAR(E38))*(MID($F$2:F38,19,2)=MID(F38,19,2))*1), "00000")</f>
        <v>DJ20210300004</v>
      </c>
      <c r="B38" t="s">
        <v>270</v>
      </c>
      <c r="C38" t="s">
        <v>271</v>
      </c>
      <c r="D38" t="s">
        <v>272</v>
      </c>
      <c r="E38" s="4">
        <v>44401</v>
      </c>
      <c r="F38" t="s">
        <v>273</v>
      </c>
      <c r="G38" t="str">
        <f>fnCallNM(표1[[#This Row],[도서명]],표1[[#This Row],[저자명]],표1[[#This Row],[ISBN'[부가기호']]])</f>
        <v>810 양 98 ㄱ</v>
      </c>
      <c r="H38" t="str">
        <f>IFERROR(NUMBERSTRING(LEFT(표1[[#This Row],[도서명]], 1), 1), "")</f>
        <v/>
      </c>
    </row>
    <row r="39" spans="1:8" x14ac:dyDescent="0.3">
      <c r="A39" t="str">
        <f t="array" ref="A39">"DJ" &amp; YEAR(표1[[#This Row],[출간일]]) &amp; MID(표1[[#This Row],[ISBN'[부가기호']]], 19, 2) &amp; TEXT(SUM((YEAR($E$2:E39)=YEAR(E39))*(MID($F$2:F39,19,2)=MID(F39,19,2))*1), "00000")</f>
        <v>DJ20210300005</v>
      </c>
      <c r="B39" t="s">
        <v>270</v>
      </c>
      <c r="C39" t="s">
        <v>271</v>
      </c>
      <c r="D39" t="s">
        <v>272</v>
      </c>
      <c r="E39" s="4">
        <v>44401</v>
      </c>
      <c r="F39" t="s">
        <v>273</v>
      </c>
      <c r="G39" t="str">
        <f>fnCallNM(표1[[#This Row],[도서명]],표1[[#This Row],[저자명]],표1[[#This Row],[ISBN'[부가기호']]])</f>
        <v>810 양 98 ㄱ</v>
      </c>
      <c r="H39" t="str">
        <f>IFERROR(NUMBERSTRING(LEFT(표1[[#This Row],[도서명]], 1), 1), "")</f>
        <v/>
      </c>
    </row>
    <row r="40" spans="1:8" x14ac:dyDescent="0.3">
      <c r="A40" t="str">
        <f t="array" ref="A40">"DJ" &amp; YEAR(표1[[#This Row],[출간일]]) &amp; MID(표1[[#This Row],[ISBN'[부가기호']]], 19, 2) &amp; TEXT(SUM((YEAR($E$2:E40)=YEAR(E40))*(MID($F$2:F40,19,2)=MID(F40,19,2))*1), "00000")</f>
        <v>DJ20194300002</v>
      </c>
      <c r="B40" t="s">
        <v>274</v>
      </c>
      <c r="C40" t="s">
        <v>275</v>
      </c>
      <c r="D40" t="s">
        <v>181</v>
      </c>
      <c r="E40" s="4">
        <v>43606</v>
      </c>
      <c r="F40" t="s">
        <v>276</v>
      </c>
      <c r="G40" t="str">
        <f>fnCallNM(표1[[#This Row],[도서명]],표1[[#This Row],[저자명]],표1[[#This Row],[ISBN'[부가기호']]])</f>
        <v>810 박 94 ㄱ</v>
      </c>
      <c r="H40" t="str">
        <f>IFERROR(NUMBERSTRING(LEFT(표1[[#This Row],[도서명]], 1), 1), "")</f>
        <v/>
      </c>
    </row>
    <row r="41" spans="1:8" x14ac:dyDescent="0.3">
      <c r="A41" t="str">
        <f t="array" ref="A41">"DJ" &amp; YEAR(표1[[#This Row],[출간일]]) &amp; MID(표1[[#This Row],[ISBN'[부가기호']]], 19, 2) &amp; TEXT(SUM((YEAR($E$2:E41)=YEAR(E41))*(MID($F$2:F41,19,2)=MID(F41,19,2))*1), "00000")</f>
        <v>DJ20180400001</v>
      </c>
      <c r="B41" t="s">
        <v>277</v>
      </c>
      <c r="C41" t="s">
        <v>221</v>
      </c>
      <c r="D41" t="s">
        <v>241</v>
      </c>
      <c r="E41" s="4">
        <v>43109</v>
      </c>
      <c r="F41" t="s">
        <v>278</v>
      </c>
      <c r="G41" t="str">
        <f>fnCallNM(표1[[#This Row],[도서명]],표1[[#This Row],[저자명]],표1[[#This Row],[ISBN'[부가기호']]])</f>
        <v>800 앤 53 ㄱ</v>
      </c>
      <c r="H41" t="str">
        <f>IFERROR(NUMBERSTRING(LEFT(표1[[#This Row],[도서명]], 1), 1), "")</f>
        <v/>
      </c>
    </row>
    <row r="42" spans="1:8" x14ac:dyDescent="0.3">
      <c r="A42" t="str">
        <f t="array" ref="A42">"DJ" &amp; YEAR(표1[[#This Row],[출간일]]) &amp; MID(표1[[#This Row],[ISBN'[부가기호']]], 19, 2) &amp; TEXT(SUM((YEAR($E$2:E42)=YEAR(E42))*(MID($F$2:F42,19,2)=MID(F42,19,2))*1), "00000")</f>
        <v>DJ20190500004</v>
      </c>
      <c r="B42" t="s">
        <v>279</v>
      </c>
      <c r="C42" t="s">
        <v>229</v>
      </c>
      <c r="D42" t="s">
        <v>230</v>
      </c>
      <c r="E42" s="4">
        <v>43468</v>
      </c>
      <c r="F42" t="s">
        <v>280</v>
      </c>
      <c r="G42" t="str">
        <f>fnCallNM(표1[[#This Row],[도서명]],표1[[#This Row],[저자명]],표1[[#This Row],[ISBN'[부가기호']]])</f>
        <v>860 베 238 ㄱ</v>
      </c>
      <c r="H42" t="str">
        <f>IFERROR(NUMBERSTRING(LEFT(표1[[#This Row],[도서명]], 1), 1), "")</f>
        <v/>
      </c>
    </row>
    <row r="43" spans="1:8" x14ac:dyDescent="0.3">
      <c r="A43" t="str">
        <f t="array" ref="A43">"DJ" &amp; YEAR(표1[[#This Row],[출간일]]) &amp; MID(표1[[#This Row],[ISBN'[부가기호']]], 19, 2) &amp; TEXT(SUM((YEAR($E$2:E43)=YEAR(E43))*(MID($F$2:F43,19,2)=MID(F43,19,2))*1), "00000")</f>
        <v>DJ20190500005</v>
      </c>
      <c r="B43" t="s">
        <v>281</v>
      </c>
      <c r="C43" t="s">
        <v>229</v>
      </c>
      <c r="D43" t="s">
        <v>230</v>
      </c>
      <c r="E43" s="4">
        <v>43469</v>
      </c>
      <c r="F43" t="s">
        <v>282</v>
      </c>
      <c r="G43" t="str">
        <f>fnCallNM(표1[[#This Row],[도서명]],표1[[#This Row],[저자명]],표1[[#This Row],[ISBN'[부가기호']]])</f>
        <v>860 베 238 ㄱ</v>
      </c>
      <c r="H43" t="str">
        <f>IFERROR(NUMBERSTRING(LEFT(표1[[#This Row],[도서명]], 1), 1), "")</f>
        <v/>
      </c>
    </row>
    <row r="44" spans="1:8" x14ac:dyDescent="0.3">
      <c r="A44" t="str">
        <f t="array" ref="A44">"DJ" &amp; YEAR(표1[[#This Row],[출간일]]) &amp; MID(표1[[#This Row],[ISBN'[부가기호']]], 19, 2) &amp; TEXT(SUM((YEAR($E$2:E44)=YEAR(E44))*(MID($F$2:F44,19,2)=MID(F44,19,2))*1), "00000")</f>
        <v>DJ20197300001</v>
      </c>
      <c r="B44" t="s">
        <v>283</v>
      </c>
      <c r="C44" t="s">
        <v>284</v>
      </c>
      <c r="D44" t="s">
        <v>285</v>
      </c>
      <c r="E44" s="4">
        <v>43607</v>
      </c>
      <c r="F44" t="s">
        <v>286</v>
      </c>
      <c r="G44" t="str">
        <f>fnCallNM(표1[[#This Row],[도서명]],표1[[#This Row],[저자명]],표1[[#This Row],[ISBN'[부가기호']]])</f>
        <v>810 루 239 ㄱ</v>
      </c>
      <c r="H44" t="str">
        <f>IFERROR(NUMBERSTRING(LEFT(표1[[#This Row],[도서명]], 1), 1), "")</f>
        <v/>
      </c>
    </row>
    <row r="45" spans="1:8" x14ac:dyDescent="0.3">
      <c r="A45" t="str">
        <f t="array" ref="A45">"DJ" &amp; YEAR(표1[[#This Row],[출간일]]) &amp; MID(표1[[#This Row],[ISBN'[부가기호']]], 19, 2) &amp; TEXT(SUM((YEAR($E$2:E45)=YEAR(E45))*(MID($F$2:F45,19,2)=MID(F45,19,2))*1), "00000")</f>
        <v>DJ20190300011</v>
      </c>
      <c r="B45" t="s">
        <v>287</v>
      </c>
      <c r="C45" t="s">
        <v>288</v>
      </c>
      <c r="D45" t="s">
        <v>189</v>
      </c>
      <c r="E45" s="4">
        <v>43608</v>
      </c>
      <c r="F45" t="s">
        <v>289</v>
      </c>
      <c r="G45" t="str">
        <f>fnCallNM(표1[[#This Row],[도서명]],표1[[#This Row],[저자명]],표1[[#This Row],[ISBN'[부가기호']]])</f>
        <v>810 신 73 ㄱ</v>
      </c>
      <c r="H45" t="str">
        <f>IFERROR(NUMBERSTRING(LEFT(표1[[#This Row],[도서명]], 1), 1), "")</f>
        <v/>
      </c>
    </row>
    <row r="46" spans="1:8" x14ac:dyDescent="0.3">
      <c r="A46" t="str">
        <f t="array" ref="A46">"DJ" &amp; YEAR(표1[[#This Row],[출간일]]) &amp; MID(표1[[#This Row],[ISBN'[부가기호']]], 19, 2) &amp; TEXT(SUM((YEAR($E$2:E46)=YEAR(E46))*(MID($F$2:F46,19,2)=MID(F46,19,2))*1), "00000")</f>
        <v>DJ20190400004</v>
      </c>
      <c r="B46" t="s">
        <v>290</v>
      </c>
      <c r="C46" t="s">
        <v>217</v>
      </c>
      <c r="D46" t="s">
        <v>291</v>
      </c>
      <c r="E46" s="4">
        <v>43609</v>
      </c>
      <c r="F46" t="s">
        <v>292</v>
      </c>
      <c r="G46" t="str">
        <f>fnCallNM(표1[[#This Row],[도서명]],표1[[#This Row],[저자명]],표1[[#This Row],[ISBN'[부가기호']]])</f>
        <v>800 김 64 ㄱ</v>
      </c>
      <c r="H46" t="str">
        <f>IFERROR(NUMBERSTRING(LEFT(표1[[#This Row],[도서명]], 1), 1), "")</f>
        <v/>
      </c>
    </row>
    <row r="47" spans="1:8" x14ac:dyDescent="0.3">
      <c r="A47" t="str">
        <f t="array" ref="A47">"DJ" &amp; YEAR(표1[[#This Row],[출간일]]) &amp; MID(표1[[#This Row],[ISBN'[부가기호']]], 19, 2) &amp; TEXT(SUM((YEAR($E$2:E47)=YEAR(E47))*(MID($F$2:F47,19,2)=MID(F47,19,2))*1), "00000")</f>
        <v>DJ20194400001</v>
      </c>
      <c r="B47" t="s">
        <v>293</v>
      </c>
      <c r="C47" t="s">
        <v>294</v>
      </c>
      <c r="D47" t="s">
        <v>181</v>
      </c>
      <c r="E47" s="4">
        <v>43610</v>
      </c>
      <c r="F47" t="s">
        <v>295</v>
      </c>
      <c r="G47" t="str">
        <f>fnCallNM(표1[[#This Row],[도서명]],표1[[#This Row],[저자명]],표1[[#This Row],[ISBN'[부가기호']]])</f>
        <v>080 김 14 ㄲ</v>
      </c>
      <c r="H47" t="str">
        <f>IFERROR(NUMBERSTRING(LEFT(표1[[#This Row],[도서명]], 1), 1), "")</f>
        <v/>
      </c>
    </row>
    <row r="48" spans="1:8" x14ac:dyDescent="0.3">
      <c r="A48" t="str">
        <f t="array" ref="A48">"DJ" &amp; YEAR(표1[[#This Row],[출간일]]) &amp; MID(표1[[#This Row],[ISBN'[부가기호']]], 19, 2) &amp; TEXT(SUM((YEAR($E$2:E48)=YEAR(E48))*(MID($F$2:F48,19,2)=MID(F48,19,2))*1), "00000")</f>
        <v>DJ20187700005</v>
      </c>
      <c r="B48" t="s">
        <v>296</v>
      </c>
      <c r="C48" t="s">
        <v>297</v>
      </c>
      <c r="D48" t="s">
        <v>298</v>
      </c>
      <c r="E48" s="4">
        <v>43221</v>
      </c>
      <c r="F48" t="s">
        <v>299</v>
      </c>
      <c r="G48" t="str">
        <f>fnCallNM(표1[[#This Row],[도서명]],표1[[#This Row],[저자명]],표1[[#This Row],[ISBN'[부가기호']]])</f>
        <v>810 윤 73 ㄲ</v>
      </c>
      <c r="H48" t="str">
        <f>IFERROR(NUMBERSTRING(LEFT(표1[[#This Row],[도서명]], 1), 1), "")</f>
        <v/>
      </c>
    </row>
    <row r="49" spans="1:8" x14ac:dyDescent="0.3">
      <c r="A49" t="str">
        <f t="array" ref="A49">"DJ" &amp; YEAR(표1[[#This Row],[출간일]]) &amp; MID(표1[[#This Row],[ISBN'[부가기호']]], 19, 2) &amp; TEXT(SUM((YEAR($E$2:E49)=YEAR(E49))*(MID($F$2:F49,19,2)=MID(F49,19,2))*1), "00000")</f>
        <v>DJ20190300012</v>
      </c>
      <c r="B49" t="s">
        <v>300</v>
      </c>
      <c r="C49" t="s">
        <v>301</v>
      </c>
      <c r="D49" t="s">
        <v>302</v>
      </c>
      <c r="E49" s="4">
        <v>43611</v>
      </c>
      <c r="F49" t="s">
        <v>303</v>
      </c>
      <c r="G49" t="str">
        <f>fnCallNM(표1[[#This Row],[도서명]],표1[[#This Row],[저자명]],표1[[#This Row],[ISBN'[부가기호']]])</f>
        <v>810 김 57 ㄴ</v>
      </c>
      <c r="H49" t="str">
        <f>IFERROR(NUMBERSTRING(LEFT(표1[[#This Row],[도서명]], 1), 1), "")</f>
        <v/>
      </c>
    </row>
    <row r="50" spans="1:8" x14ac:dyDescent="0.3">
      <c r="A50" t="str">
        <f t="array" ref="A50">"DJ" &amp; YEAR(표1[[#This Row],[출간일]]) &amp; MID(표1[[#This Row],[ISBN'[부가기호']]], 19, 2) &amp; TEXT(SUM((YEAR($E$2:E50)=YEAR(E50))*(MID($F$2:F50,19,2)=MID(F50,19,2))*1), "00000")</f>
        <v>DJ20184300001</v>
      </c>
      <c r="B50" t="s">
        <v>304</v>
      </c>
      <c r="C50" t="s">
        <v>305</v>
      </c>
      <c r="D50" t="s">
        <v>306</v>
      </c>
      <c r="E50" s="4">
        <v>43198</v>
      </c>
      <c r="F50" t="s">
        <v>307</v>
      </c>
      <c r="G50" t="str">
        <f>fnCallNM(표1[[#This Row],[도서명]],표1[[#This Row],[저자명]],표1[[#This Row],[ISBN'[부가기호']]])</f>
        <v>810 김 92 ㄴ</v>
      </c>
      <c r="H50" t="str">
        <f>IFERROR(NUMBERSTRING(LEFT(표1[[#This Row],[도서명]], 1), 1), "")</f>
        <v/>
      </c>
    </row>
    <row r="51" spans="1:8" x14ac:dyDescent="0.3">
      <c r="A51" t="str">
        <f t="array" ref="A51">"DJ" &amp; YEAR(표1[[#This Row],[출간일]]) &amp; MID(표1[[#This Row],[ISBN'[부가기호']]], 19, 2) &amp; TEXT(SUM((YEAR($E$2:E51)=YEAR(E51))*(MID($F$2:F51,19,2)=MID(F51,19,2))*1), "00000")</f>
        <v>DJ20190300013</v>
      </c>
      <c r="B51" t="s">
        <v>308</v>
      </c>
      <c r="C51" t="s">
        <v>309</v>
      </c>
      <c r="D51" t="s">
        <v>310</v>
      </c>
      <c r="E51" s="4">
        <v>43612</v>
      </c>
      <c r="F51" t="s">
        <v>311</v>
      </c>
      <c r="G51" t="str">
        <f>fnCallNM(표1[[#This Row],[도서명]],표1[[#This Row],[저자명]],표1[[#This Row],[ISBN'[부가기호']]])</f>
        <v>600 윤 45 ㄴ</v>
      </c>
      <c r="H51" t="str">
        <f>IFERROR(NUMBERSTRING(LEFT(표1[[#This Row],[도서명]], 1), 1), "")</f>
        <v/>
      </c>
    </row>
    <row r="52" spans="1:8" x14ac:dyDescent="0.3">
      <c r="A52" t="str">
        <f t="array" ref="A52">"DJ" &amp; YEAR(표1[[#This Row],[출간일]]) &amp; MID(표1[[#This Row],[ISBN'[부가기호']]], 19, 2) &amp; TEXT(SUM((YEAR($E$2:E52)=YEAR(E52))*(MID($F$2:F52,19,2)=MID(F52,19,2))*1), "00000")</f>
        <v>DJ20194400002</v>
      </c>
      <c r="B52" t="s">
        <v>312</v>
      </c>
      <c r="C52" t="s">
        <v>313</v>
      </c>
      <c r="D52" t="s">
        <v>181</v>
      </c>
      <c r="E52" s="4">
        <v>43613</v>
      </c>
      <c r="F52" t="s">
        <v>314</v>
      </c>
      <c r="G52" t="str">
        <f>fnCallNM(표1[[#This Row],[도서명]],표1[[#This Row],[저자명]],표1[[#This Row],[ISBN'[부가기호']]])</f>
        <v>080 조 39 ㄴ</v>
      </c>
      <c r="H52" t="str">
        <f>IFERROR(NUMBERSTRING(LEFT(표1[[#This Row],[도서명]], 1), 1), "")</f>
        <v/>
      </c>
    </row>
    <row r="53" spans="1:8" x14ac:dyDescent="0.3">
      <c r="A53" t="str">
        <f t="array" ref="A53">"DJ" &amp; YEAR(표1[[#This Row],[출간일]]) &amp; MID(표1[[#This Row],[ISBN'[부가기호']]], 19, 2) &amp; TEXT(SUM((YEAR($E$2:E53)=YEAR(E53))*(MID($F$2:F53,19,2)=MID(F53,19,2))*1), "00000")</f>
        <v>DJ20191500002</v>
      </c>
      <c r="B53" t="s">
        <v>315</v>
      </c>
      <c r="C53" t="s">
        <v>316</v>
      </c>
      <c r="D53" t="s">
        <v>317</v>
      </c>
      <c r="E53" s="4">
        <v>43614</v>
      </c>
      <c r="F53" t="s">
        <v>318</v>
      </c>
      <c r="G53" t="str">
        <f>fnCallNM(표1[[#This Row],[도서명]],표1[[#This Row],[저자명]],표1[[#This Row],[ISBN'[부가기호']]])</f>
        <v>320 봉 94 ㄴ</v>
      </c>
      <c r="H53" t="str">
        <f>IFERROR(NUMBERSTRING(LEFT(표1[[#This Row],[도서명]], 1), 1), "")</f>
        <v/>
      </c>
    </row>
    <row r="54" spans="1:8" x14ac:dyDescent="0.3">
      <c r="A54" t="str">
        <f t="array" ref="A54">"DJ" &amp; YEAR(표1[[#This Row],[출간일]]) &amp; MID(표1[[#This Row],[ISBN'[부가기호']]], 19, 2) &amp; TEXT(SUM((YEAR($E$2:E54)=YEAR(E54))*(MID($F$2:F54,19,2)=MID(F54,19,2))*1), "00000")</f>
        <v>DJ20190300014</v>
      </c>
      <c r="B54" t="s">
        <v>319</v>
      </c>
      <c r="C54" t="s">
        <v>320</v>
      </c>
      <c r="D54" t="s">
        <v>185</v>
      </c>
      <c r="E54" s="4">
        <v>43615</v>
      </c>
      <c r="F54" t="s">
        <v>321</v>
      </c>
      <c r="G54" t="str">
        <f>fnCallNM(표1[[#This Row],[도서명]],표1[[#This Row],[저자명]],표1[[#This Row],[ISBN'[부가기호']]])</f>
        <v>320 박 53 ㄴ</v>
      </c>
      <c r="H54" t="str">
        <f>IFERROR(NUMBERSTRING(LEFT(표1[[#This Row],[도서명]], 1), 1), "")</f>
        <v/>
      </c>
    </row>
    <row r="55" spans="1:8" x14ac:dyDescent="0.3">
      <c r="A55" t="str">
        <f t="array" ref="A55">"DJ" &amp; YEAR(표1[[#This Row],[출간일]]) &amp; MID(표1[[#This Row],[ISBN'[부가기호']]], 19, 2) &amp; TEXT(SUM((YEAR($E$2:E55)=YEAR(E55))*(MID($F$2:F55,19,2)=MID(F55,19,2))*1), "00000")</f>
        <v>DJ20190400005</v>
      </c>
      <c r="B55" t="s">
        <v>322</v>
      </c>
      <c r="C55" t="s">
        <v>156</v>
      </c>
      <c r="D55" t="s">
        <v>272</v>
      </c>
      <c r="E55" s="4">
        <v>43616</v>
      </c>
      <c r="F55" t="s">
        <v>323</v>
      </c>
      <c r="G55" t="str">
        <f>fnCallNM(표1[[#This Row],[도서명]],표1[[#This Row],[저자명]],표1[[#This Row],[ISBN'[부가기호']]])</f>
        <v>800 정 64 ㄴ</v>
      </c>
      <c r="H55" t="str">
        <f>IFERROR(NUMBERSTRING(LEFT(표1[[#This Row],[도서명]], 1), 1), "")</f>
        <v/>
      </c>
    </row>
    <row r="56" spans="1:8" x14ac:dyDescent="0.3">
      <c r="A56" t="str">
        <f t="array" ref="A56">"DJ" &amp; YEAR(표1[[#This Row],[출간일]]) &amp; MID(표1[[#This Row],[ISBN'[부가기호']]], 19, 2) &amp; TEXT(SUM((YEAR($E$2:E56)=YEAR(E56))*(MID($F$2:F56,19,2)=MID(F56,19,2))*1), "00000")</f>
        <v>DJ20190300015</v>
      </c>
      <c r="B56" t="s">
        <v>324</v>
      </c>
      <c r="C56" t="s">
        <v>325</v>
      </c>
      <c r="D56" t="s">
        <v>189</v>
      </c>
      <c r="E56" s="4">
        <v>43617</v>
      </c>
      <c r="F56" t="s">
        <v>326</v>
      </c>
      <c r="G56" t="str">
        <f>fnCallNM(표1[[#This Row],[도서명]],표1[[#This Row],[저자명]],표1[[#This Row],[ISBN'[부가기호']]])</f>
        <v>180 오 57 ㄴ</v>
      </c>
      <c r="H56" t="str">
        <f>IFERROR(NUMBERSTRING(LEFT(표1[[#This Row],[도서명]], 1), 1), "")</f>
        <v/>
      </c>
    </row>
    <row r="57" spans="1:8" x14ac:dyDescent="0.3">
      <c r="A57" t="str">
        <f t="array" ref="A57">"DJ" &amp; YEAR(표1[[#This Row],[출간일]]) &amp; MID(표1[[#This Row],[ISBN'[부가기호']]], 19, 2) &amp; TEXT(SUM((YEAR($E$2:E57)=YEAR(E57))*(MID($F$2:F57,19,2)=MID(F57,19,2))*1), "00000")</f>
        <v>DJ20187300001</v>
      </c>
      <c r="B57" t="s">
        <v>327</v>
      </c>
      <c r="C57" t="s">
        <v>328</v>
      </c>
      <c r="D57" t="s">
        <v>329</v>
      </c>
      <c r="E57" s="4">
        <v>43222</v>
      </c>
      <c r="F57" t="s">
        <v>330</v>
      </c>
      <c r="G57" t="str">
        <f>fnCallNM(표1[[#This Row],[도서명]],표1[[#This Row],[저자명]],표1[[#This Row],[ISBN'[부가기호']]])</f>
        <v>650 전 69 ㄴ</v>
      </c>
      <c r="H57" t="str">
        <f>IFERROR(NUMBERSTRING(LEFT(표1[[#This Row],[도서명]], 1), 1), "")</f>
        <v/>
      </c>
    </row>
    <row r="58" spans="1:8" x14ac:dyDescent="0.3">
      <c r="A58" t="str">
        <f t="array" ref="A58">"DJ" &amp; YEAR(표1[[#This Row],[출간일]]) &amp; MID(표1[[#This Row],[ISBN'[부가기호']]], 19, 2) &amp; TEXT(SUM((YEAR($E$2:E58)=YEAR(E58))*(MID($F$2:F58,19,2)=MID(F58,19,2))*1), "00000")</f>
        <v>DJ20187400007</v>
      </c>
      <c r="B58" t="s">
        <v>331</v>
      </c>
      <c r="C58" t="s">
        <v>164</v>
      </c>
      <c r="D58" t="s">
        <v>165</v>
      </c>
      <c r="E58" s="4">
        <v>43223</v>
      </c>
      <c r="F58" t="s">
        <v>332</v>
      </c>
      <c r="G58" t="str">
        <f>fnCallNM(표1[[#This Row],[도서명]],표1[[#This Row],[저자명]],표1[[#This Row],[ISBN'[부가기호']]])</f>
        <v>850 마 239 ㄴ</v>
      </c>
      <c r="H58" t="str">
        <f>IFERROR(NUMBERSTRING(LEFT(표1[[#This Row],[도서명]], 1), 1), "")</f>
        <v/>
      </c>
    </row>
    <row r="59" spans="1:8" x14ac:dyDescent="0.3">
      <c r="A59" t="str">
        <f t="array" ref="A59">"DJ" &amp; YEAR(표1[[#This Row],[출간일]]) &amp; MID(표1[[#This Row],[ISBN'[부가기호']]], 19, 2) &amp; TEXT(SUM((YEAR($E$2:E59)=YEAR(E59))*(MID($F$2:F59,19,2)=MID(F59,19,2))*1), "00000")</f>
        <v>DJ20190300016</v>
      </c>
      <c r="B59" t="s">
        <v>333</v>
      </c>
      <c r="C59" t="s">
        <v>334</v>
      </c>
      <c r="D59" t="s">
        <v>189</v>
      </c>
      <c r="E59" s="4">
        <v>43618</v>
      </c>
      <c r="F59" t="s">
        <v>335</v>
      </c>
      <c r="G59" t="str">
        <f>fnCallNM(표1[[#This Row],[도서명]],표1[[#This Row],[저자명]],표1[[#This Row],[ISBN'[부가기호']]])</f>
        <v>810 신 39 ㄴ</v>
      </c>
      <c r="H59" t="str">
        <f>IFERROR(NUMBERSTRING(LEFT(표1[[#This Row],[도서명]], 1), 1), "")</f>
        <v/>
      </c>
    </row>
    <row r="60" spans="1:8" x14ac:dyDescent="0.3">
      <c r="A60" t="str">
        <f t="array" ref="A60">"DJ" &amp; YEAR(표1[[#This Row],[출간일]]) &amp; MID(표1[[#This Row],[ISBN'[부가기호']]], 19, 2) &amp; TEXT(SUM((YEAR($E$2:E60)=YEAR(E60))*(MID($F$2:F60,19,2)=MID(F60,19,2))*1), "00000")</f>
        <v>DJ20214700001</v>
      </c>
      <c r="B60" t="s">
        <v>336</v>
      </c>
      <c r="C60" t="s">
        <v>337</v>
      </c>
      <c r="D60" t="s">
        <v>338</v>
      </c>
      <c r="E60" s="4">
        <v>44398</v>
      </c>
      <c r="F60" t="s">
        <v>339</v>
      </c>
      <c r="G60" t="str">
        <f>fnCallNM(표1[[#This Row],[도서명]],표1[[#This Row],[저자명]],표1[[#This Row],[ISBN'[부가기호']]])</f>
        <v>830 호 239 ㄴ</v>
      </c>
      <c r="H60" t="str">
        <f>IFERROR(NUMBERSTRING(LEFT(표1[[#This Row],[도서명]], 1), 1), "")</f>
        <v/>
      </c>
    </row>
    <row r="61" spans="1:8" x14ac:dyDescent="0.3">
      <c r="A61" t="str">
        <f t="array" ref="A61">"DJ" &amp; YEAR(표1[[#This Row],[출간일]]) &amp; MID(표1[[#This Row],[ISBN'[부가기호']]], 19, 2) &amp; TEXT(SUM((YEAR($E$2:E61)=YEAR(E61))*(MID($F$2:F61,19,2)=MID(F61,19,2))*1), "00000")</f>
        <v>DJ20214700002</v>
      </c>
      <c r="B61" t="s">
        <v>336</v>
      </c>
      <c r="C61" t="s">
        <v>337</v>
      </c>
      <c r="D61" t="s">
        <v>338</v>
      </c>
      <c r="E61" s="4">
        <v>44398</v>
      </c>
      <c r="F61" t="s">
        <v>339</v>
      </c>
      <c r="G61" t="str">
        <f>fnCallNM(표1[[#This Row],[도서명]],표1[[#This Row],[저자명]],표1[[#This Row],[ISBN'[부가기호']]])</f>
        <v>830 호 239 ㄴ</v>
      </c>
      <c r="H61" t="str">
        <f>IFERROR(NUMBERSTRING(LEFT(표1[[#This Row],[도서명]], 1), 1), "")</f>
        <v/>
      </c>
    </row>
    <row r="62" spans="1:8" x14ac:dyDescent="0.3">
      <c r="A62" t="str">
        <f t="array" ref="A62">"DJ" &amp; YEAR(표1[[#This Row],[출간일]]) &amp; MID(표1[[#This Row],[ISBN'[부가기호']]], 19, 2) &amp; TEXT(SUM((YEAR($E$2:E62)=YEAR(E62))*(MID($F$2:F62,19,2)=MID(F62,19,2))*1), "00000")</f>
        <v>DJ20187400008</v>
      </c>
      <c r="B62" t="s">
        <v>340</v>
      </c>
      <c r="C62" t="s">
        <v>341</v>
      </c>
      <c r="D62" t="s">
        <v>169</v>
      </c>
      <c r="E62" s="4">
        <v>43224</v>
      </c>
      <c r="F62" t="s">
        <v>342</v>
      </c>
      <c r="G62" t="str">
        <f>fnCallNM(표1[[#This Row],[도서명]],표1[[#This Row],[저자명]],표1[[#This Row],[ISBN'[부가기호']]])</f>
        <v>800 이 39 ㄴ</v>
      </c>
      <c r="H62" t="str">
        <f>IFERROR(NUMBERSTRING(LEFT(표1[[#This Row],[도서명]], 1), 1), "")</f>
        <v/>
      </c>
    </row>
    <row r="63" spans="1:8" x14ac:dyDescent="0.3">
      <c r="A63" t="str">
        <f t="array" ref="A63">"DJ" &amp; YEAR(표1[[#This Row],[출간일]]) &amp; MID(표1[[#This Row],[ISBN'[부가기호']]], 19, 2) &amp; TEXT(SUM((YEAR($E$2:E63)=YEAR(E63))*(MID($F$2:F63,19,2)=MID(F63,19,2))*1), "00000")</f>
        <v>DJ20194300003</v>
      </c>
      <c r="B63" t="s">
        <v>343</v>
      </c>
      <c r="C63" t="s">
        <v>344</v>
      </c>
      <c r="D63" t="s">
        <v>222</v>
      </c>
      <c r="E63" s="4">
        <v>43715</v>
      </c>
      <c r="F63" t="s">
        <v>345</v>
      </c>
      <c r="G63" t="str">
        <f>fnCallNM(표1[[#This Row],[도서명]],표1[[#This Row],[저자명]],표1[[#This Row],[ISBN'[부가기호']]])</f>
        <v>810 안 53 ㄴ</v>
      </c>
      <c r="H63" t="str">
        <f>IFERROR(NUMBERSTRING(LEFT(표1[[#This Row],[도서명]], 1), 1), "")</f>
        <v/>
      </c>
    </row>
    <row r="64" spans="1:8" x14ac:dyDescent="0.3">
      <c r="A64" t="str">
        <f t="array" ref="A64">"DJ" &amp; YEAR(표1[[#This Row],[출간일]]) &amp; MID(표1[[#This Row],[ISBN'[부가기호']]], 19, 2) &amp; TEXT(SUM((YEAR($E$2:E64)=YEAR(E64))*(MID($F$2:F64,19,2)=MID(F64,19,2))*1), "00000")</f>
        <v>DJ20191300001</v>
      </c>
      <c r="B64" t="s">
        <v>346</v>
      </c>
      <c r="C64" t="s">
        <v>347</v>
      </c>
      <c r="D64" t="s">
        <v>189</v>
      </c>
      <c r="E64" s="4">
        <v>43619</v>
      </c>
      <c r="F64" t="s">
        <v>348</v>
      </c>
      <c r="G64" t="str">
        <f>fnCallNM(표1[[#This Row],[도서명]],표1[[#This Row],[저자명]],표1[[#This Row],[ISBN'[부가기호']]])</f>
        <v>980 슛 227 ㄴ</v>
      </c>
      <c r="H64" t="str">
        <f>IFERROR(NUMBERSTRING(LEFT(표1[[#This Row],[도서명]], 1), 1), "")</f>
        <v/>
      </c>
    </row>
    <row r="65" spans="1:8" x14ac:dyDescent="0.3">
      <c r="A65" t="str">
        <f t="array" ref="A65">"DJ" &amp; YEAR(표1[[#This Row],[출간일]]) &amp; MID(표1[[#This Row],[ISBN'[부가기호']]], 19, 2) &amp; TEXT(SUM((YEAR($E$2:E65)=YEAR(E65))*(MID($F$2:F65,19,2)=MID(F65,19,2))*1), "00000")</f>
        <v>DJ20190300017</v>
      </c>
      <c r="B65" t="s">
        <v>349</v>
      </c>
      <c r="C65" t="s">
        <v>213</v>
      </c>
      <c r="D65" t="s">
        <v>214</v>
      </c>
      <c r="E65" s="4">
        <v>43620</v>
      </c>
      <c r="F65" t="s">
        <v>350</v>
      </c>
      <c r="G65" t="str">
        <f>fnCallNM(표1[[#This Row],[도서명]],표1[[#This Row],[저자명]],표1[[#This Row],[ISBN'[부가기호']]])</f>
        <v>540 서 94 ㄴ</v>
      </c>
      <c r="H65" t="str">
        <f>IFERROR(NUMBERSTRING(LEFT(표1[[#This Row],[도서명]], 1), 1), "")</f>
        <v/>
      </c>
    </row>
    <row r="66" spans="1:8" x14ac:dyDescent="0.3">
      <c r="A66" t="str">
        <f t="array" ref="A66">"DJ" &amp; YEAR(표1[[#This Row],[출간일]]) &amp; MID(표1[[#This Row],[ISBN'[부가기호']]], 19, 2) &amp; TEXT(SUM((YEAR($E$2:E66)=YEAR(E66))*(MID($F$2:F66,19,2)=MID(F66,19,2))*1), "00000")</f>
        <v>DJ20191400001</v>
      </c>
      <c r="B66" t="s">
        <v>351</v>
      </c>
      <c r="C66" t="s">
        <v>352</v>
      </c>
      <c r="D66" t="s">
        <v>353</v>
      </c>
      <c r="E66" s="4">
        <v>43621</v>
      </c>
      <c r="F66" t="s">
        <v>354</v>
      </c>
      <c r="G66" t="str">
        <f>fnCallNM(표1[[#This Row],[도서명]],표1[[#This Row],[저자명]],표1[[#This Row],[ISBN'[부가기호']]])</f>
        <v>180 오 68 ㄴ</v>
      </c>
      <c r="H66" t="str">
        <f>IFERROR(NUMBERSTRING(LEFT(표1[[#This Row],[도서명]], 1), 1), "")</f>
        <v/>
      </c>
    </row>
    <row r="67" spans="1:8" x14ac:dyDescent="0.3">
      <c r="A67" t="str">
        <f t="array" ref="A67">"DJ" &amp; YEAR(표1[[#This Row],[출간일]]) &amp; MID(표1[[#This Row],[ISBN'[부가기호']]], 19, 2) &amp; TEXT(SUM((YEAR($E$2:E67)=YEAR(E67))*(MID($F$2:F67,19,2)=MID(F67,19,2))*1), "00000")</f>
        <v>DJ20190300018</v>
      </c>
      <c r="B67" t="s">
        <v>355</v>
      </c>
      <c r="C67" t="s">
        <v>356</v>
      </c>
      <c r="D67" t="s">
        <v>189</v>
      </c>
      <c r="E67" s="4">
        <v>43622</v>
      </c>
      <c r="F67" t="s">
        <v>357</v>
      </c>
      <c r="G67" t="str">
        <f>fnCallNM(표1[[#This Row],[도서명]],표1[[#This Row],[저자명]],표1[[#This Row],[ISBN'[부가기호']]])</f>
        <v>810 이 91 ㄴ</v>
      </c>
      <c r="H67" t="str">
        <f>IFERROR(NUMBERSTRING(LEFT(표1[[#This Row],[도서명]], 1), 1), "")</f>
        <v/>
      </c>
    </row>
    <row r="68" spans="1:8" x14ac:dyDescent="0.3">
      <c r="A68" t="str">
        <f t="array" ref="A68">"DJ" &amp; YEAR(표1[[#This Row],[출간일]]) &amp; MID(표1[[#This Row],[ISBN'[부가기호']]], 19, 2) &amp; TEXT(SUM((YEAR($E$2:E68)=YEAR(E68))*(MID($F$2:F68,19,2)=MID(F68,19,2))*1), "00000")</f>
        <v>DJ20190300019</v>
      </c>
      <c r="B68" t="s">
        <v>358</v>
      </c>
      <c r="C68" t="s">
        <v>359</v>
      </c>
      <c r="D68" t="s">
        <v>360</v>
      </c>
      <c r="E68" s="4">
        <v>43623</v>
      </c>
      <c r="F68" t="s">
        <v>361</v>
      </c>
      <c r="G68" t="str">
        <f>fnCallNM(표1[[#This Row],[도서명]],표1[[#This Row],[저자명]],표1[[#This Row],[ISBN'[부가기호']]])</f>
        <v>450 최 223 ㄴ</v>
      </c>
      <c r="H68" t="str">
        <f>IFERROR(NUMBERSTRING(LEFT(표1[[#This Row],[도서명]], 1), 1), "")</f>
        <v/>
      </c>
    </row>
    <row r="69" spans="1:8" x14ac:dyDescent="0.3">
      <c r="A69" t="str">
        <f t="array" ref="A69">"DJ" &amp; YEAR(표1[[#This Row],[출간일]]) &amp; MID(표1[[#This Row],[ISBN'[부가기호']]], 19, 2) &amp; TEXT(SUM((YEAR($E$2:E69)=YEAR(E69))*(MID($F$2:F69,19,2)=MID(F69,19,2))*1), "00000")</f>
        <v>DJ20190300020</v>
      </c>
      <c r="B69" t="s">
        <v>362</v>
      </c>
      <c r="C69" t="s">
        <v>363</v>
      </c>
      <c r="D69" t="s">
        <v>364</v>
      </c>
      <c r="E69" s="4">
        <v>43624</v>
      </c>
      <c r="F69" t="s">
        <v>365</v>
      </c>
      <c r="G69" t="str">
        <f>fnCallNM(표1[[#This Row],[도서명]],표1[[#This Row],[저자명]],표1[[#This Row],[ISBN'[부가기호']]])</f>
        <v>600 정 67 ㄴ</v>
      </c>
      <c r="H69" t="str">
        <f>IFERROR(NUMBERSTRING(LEFT(표1[[#This Row],[도서명]], 1), 1), "")</f>
        <v/>
      </c>
    </row>
    <row r="70" spans="1:8" x14ac:dyDescent="0.3">
      <c r="A70" t="str">
        <f t="array" ref="A70">"DJ" &amp; YEAR(표1[[#This Row],[출간일]]) &amp; MID(표1[[#This Row],[ISBN'[부가기호']]], 19, 2) &amp; TEXT(SUM((YEAR($E$2:E70)=YEAR(E70))*(MID($F$2:F70,19,2)=MID(F70,19,2))*1), "00000")</f>
        <v>DJ20187700006</v>
      </c>
      <c r="B70" t="s">
        <v>366</v>
      </c>
      <c r="C70" t="s">
        <v>367</v>
      </c>
      <c r="D70" t="s">
        <v>200</v>
      </c>
      <c r="E70" s="4">
        <v>43225</v>
      </c>
      <c r="F70" t="s">
        <v>368</v>
      </c>
      <c r="G70" t="str">
        <f>fnCallNM(표1[[#This Row],[도서명]],표1[[#This Row],[저자명]],표1[[#This Row],[ISBN'[부가기호']]])</f>
        <v>810 문 58 ㄴ</v>
      </c>
      <c r="H70" t="str">
        <f>IFERROR(NUMBERSTRING(LEFT(표1[[#This Row],[도서명]], 1), 1), "")</f>
        <v/>
      </c>
    </row>
    <row r="71" spans="1:8" x14ac:dyDescent="0.3">
      <c r="A71" t="str">
        <f t="array" ref="A71">"DJ" &amp; YEAR(표1[[#This Row],[출간일]]) &amp; MID(표1[[#This Row],[ISBN'[부가기호']]], 19, 2) &amp; TEXT(SUM((YEAR($E$2:E71)=YEAR(E71))*(MID($F$2:F71,19,2)=MID(F71,19,2))*1), "00000")</f>
        <v>DJ20187700007</v>
      </c>
      <c r="B71" t="s">
        <v>369</v>
      </c>
      <c r="C71" t="s">
        <v>370</v>
      </c>
      <c r="D71" t="s">
        <v>371</v>
      </c>
      <c r="E71" s="4">
        <v>43226</v>
      </c>
      <c r="F71" t="s">
        <v>372</v>
      </c>
      <c r="G71" t="str">
        <f>fnCallNM(표1[[#This Row],[도서명]],표1[[#This Row],[저자명]],표1[[#This Row],[ISBN'[부가기호']]])</f>
        <v>850 귄 833 ㄴ</v>
      </c>
      <c r="H71" t="str">
        <f>IFERROR(NUMBERSTRING(LEFT(표1[[#This Row],[도서명]], 1), 1), "")</f>
        <v/>
      </c>
    </row>
    <row r="72" spans="1:8" x14ac:dyDescent="0.3">
      <c r="A72" t="str">
        <f t="array" ref="A72">"DJ" &amp; YEAR(표1[[#This Row],[출간일]]) &amp; MID(표1[[#This Row],[ISBN'[부가기호']]], 19, 2) &amp; TEXT(SUM((YEAR($E$2:E72)=YEAR(E72))*(MID($F$2:F72,19,2)=MID(F72,19,2))*1), "00000")</f>
        <v>DJ20187700008</v>
      </c>
      <c r="B72" t="s">
        <v>373</v>
      </c>
      <c r="C72" t="s">
        <v>374</v>
      </c>
      <c r="D72" t="s">
        <v>298</v>
      </c>
      <c r="E72" s="4">
        <v>43227</v>
      </c>
      <c r="F72" t="s">
        <v>375</v>
      </c>
      <c r="G72" t="str">
        <f>fnCallNM(표1[[#This Row],[도서명]],표1[[#This Row],[저자명]],표1[[#This Row],[ISBN'[부가기호']]])</f>
        <v>810 최 57 ㄴ</v>
      </c>
      <c r="H72" t="str">
        <f>IFERROR(NUMBERSTRING(LEFT(표1[[#This Row],[도서명]], 1), 1), "")</f>
        <v/>
      </c>
    </row>
    <row r="73" spans="1:8" x14ac:dyDescent="0.3">
      <c r="A73" t="str">
        <f t="array" ref="A73">"DJ" &amp; YEAR(표1[[#This Row],[출간일]]) &amp; MID(표1[[#This Row],[ISBN'[부가기호']]], 19, 2) &amp; TEXT(SUM((YEAR($E$2:E73)=YEAR(E73))*(MID($F$2:F73,19,2)=MID(F73,19,2))*1), "00000")</f>
        <v>DJ20180300002</v>
      </c>
      <c r="B73" t="s">
        <v>376</v>
      </c>
      <c r="C73" t="s">
        <v>377</v>
      </c>
      <c r="D73" t="s">
        <v>378</v>
      </c>
      <c r="E73" s="4">
        <v>43228</v>
      </c>
      <c r="F73" t="s">
        <v>379</v>
      </c>
      <c r="G73" t="str">
        <f>fnCallNM(표1[[#This Row],[도서명]],표1[[#This Row],[저자명]],표1[[#This Row],[ISBN'[부가기호']]])</f>
        <v>380 맥 58 ㄴ</v>
      </c>
      <c r="H73" t="str">
        <f>IFERROR(NUMBERSTRING(LEFT(표1[[#This Row],[도서명]], 1), 1), "")</f>
        <v/>
      </c>
    </row>
    <row r="74" spans="1:8" x14ac:dyDescent="0.3">
      <c r="A74" t="str">
        <f t="array" ref="A74">"DJ" &amp; YEAR(표1[[#This Row],[출간일]]) &amp; MID(표1[[#This Row],[ISBN'[부가기호']]], 19, 2) &amp; TEXT(SUM((YEAR($E$2:E74)=YEAR(E74))*(MID($F$2:F74,19,2)=MID(F74,19,2))*1), "00000")</f>
        <v>DJ20180300003</v>
      </c>
      <c r="B74" t="s">
        <v>380</v>
      </c>
      <c r="C74" t="s">
        <v>377</v>
      </c>
      <c r="D74" t="s">
        <v>378</v>
      </c>
      <c r="E74" s="4">
        <v>43229</v>
      </c>
      <c r="F74" t="s">
        <v>381</v>
      </c>
      <c r="G74" t="str">
        <f>fnCallNM(표1[[#This Row],[도서명]],표1[[#This Row],[저자명]],표1[[#This Row],[ISBN'[부가기호']]])</f>
        <v>370 맥 58 ㄴ</v>
      </c>
      <c r="H74" t="str">
        <f>IFERROR(NUMBERSTRING(LEFT(표1[[#This Row],[도서명]], 1), 1), "")</f>
        <v/>
      </c>
    </row>
    <row r="75" spans="1:8" x14ac:dyDescent="0.3">
      <c r="A75" t="str">
        <f t="array" ref="A75">"DJ" &amp; YEAR(표1[[#This Row],[출간일]]) &amp; MID(표1[[#This Row],[ISBN'[부가기호']]], 19, 2) &amp; TEXT(SUM((YEAR($E$2:E75)=YEAR(E75))*(MID($F$2:F75,19,2)=MID(F75,19,2))*1), "00000")</f>
        <v>DJ20187700009</v>
      </c>
      <c r="B75" t="s">
        <v>382</v>
      </c>
      <c r="C75" t="s">
        <v>377</v>
      </c>
      <c r="D75" t="s">
        <v>378</v>
      </c>
      <c r="E75" s="4">
        <v>43230</v>
      </c>
      <c r="F75" t="s">
        <v>383</v>
      </c>
      <c r="G75" t="str">
        <f>fnCallNM(표1[[#This Row],[도서명]],표1[[#This Row],[저자명]],표1[[#This Row],[ISBN'[부가기호']]])</f>
        <v>840 맥 58 ㄴ</v>
      </c>
      <c r="H75" t="str">
        <f>IFERROR(NUMBERSTRING(LEFT(표1[[#This Row],[도서명]], 1), 1), "")</f>
        <v/>
      </c>
    </row>
    <row r="76" spans="1:8" x14ac:dyDescent="0.3">
      <c r="A76" t="str">
        <f t="array" ref="A76">"DJ" &amp; YEAR(표1[[#This Row],[출간일]]) &amp; MID(표1[[#This Row],[ISBN'[부가기호']]], 19, 2) &amp; TEXT(SUM((YEAR($E$2:E76)=YEAR(E76))*(MID($F$2:F76,19,2)=MID(F76,19,2))*1), "00000")</f>
        <v>DJ20187700010</v>
      </c>
      <c r="B76" t="s">
        <v>384</v>
      </c>
      <c r="C76" t="s">
        <v>225</v>
      </c>
      <c r="D76" t="s">
        <v>385</v>
      </c>
      <c r="E76" s="4">
        <v>43231</v>
      </c>
      <c r="F76" t="s">
        <v>386</v>
      </c>
      <c r="G76" t="str">
        <f>fnCallNM(표1[[#This Row],[도서명]],표1[[#This Row],[저자명]],표1[[#This Row],[ISBN'[부가기호']]])</f>
        <v>810 사 69 ㄴ</v>
      </c>
      <c r="H76" t="str">
        <f>IFERROR(NUMBERSTRING(LEFT(표1[[#This Row],[도서명]], 1), 1), "")</f>
        <v/>
      </c>
    </row>
    <row r="77" spans="1:8" x14ac:dyDescent="0.3">
      <c r="A77" t="str">
        <f t="array" ref="A77">"DJ" &amp; YEAR(표1[[#This Row],[출간일]]) &amp; MID(표1[[#This Row],[ISBN'[부가기호']]], 19, 2) &amp; TEXT(SUM((YEAR($E$2:E77)=YEAR(E77))*(MID($F$2:F77,19,2)=MID(F77,19,2))*1), "00000")</f>
        <v>DJ20187400009</v>
      </c>
      <c r="B77" t="s">
        <v>387</v>
      </c>
      <c r="C77" t="s">
        <v>221</v>
      </c>
      <c r="D77" t="s">
        <v>241</v>
      </c>
      <c r="E77" s="4">
        <v>43232</v>
      </c>
      <c r="F77" t="s">
        <v>388</v>
      </c>
      <c r="G77" t="str">
        <f>fnCallNM(표1[[#This Row],[도서명]],표1[[#This Row],[저자명]],표1[[#This Row],[ISBN'[부가기호']]])</f>
        <v>800 앤 53 ㄴ</v>
      </c>
      <c r="H77" t="str">
        <f>IFERROR(NUMBERSTRING(LEFT(표1[[#This Row],[도서명]], 1), 1), "")</f>
        <v/>
      </c>
    </row>
    <row r="78" spans="1:8" x14ac:dyDescent="0.3">
      <c r="A78" t="str">
        <f t="array" ref="A78">"DJ" &amp; YEAR(표1[[#This Row],[출간일]]) &amp; MID(표1[[#This Row],[ISBN'[부가기호']]], 19, 2) &amp; TEXT(SUM((YEAR($E$2:E78)=YEAR(E78))*(MID($F$2:F78,19,2)=MID(F78,19,2))*1), "00000")</f>
        <v>DJ20211300001</v>
      </c>
      <c r="B78" t="s">
        <v>389</v>
      </c>
      <c r="C78" t="s">
        <v>390</v>
      </c>
      <c r="D78" t="s">
        <v>391</v>
      </c>
      <c r="E78" s="4">
        <v>44234</v>
      </c>
      <c r="F78" t="s">
        <v>392</v>
      </c>
      <c r="G78" t="str">
        <f>fnCallNM(표1[[#This Row],[도서명]],표1[[#This Row],[저자명]],표1[[#This Row],[ISBN'[부가기호']]])</f>
        <v>740 이 811 ㄴ</v>
      </c>
      <c r="H78" t="str">
        <f>IFERROR(NUMBERSTRING(LEFT(표1[[#This Row],[도서명]], 1), 1), "")</f>
        <v/>
      </c>
    </row>
    <row r="79" spans="1:8" x14ac:dyDescent="0.3">
      <c r="A79" t="str">
        <f t="array" ref="A79">"DJ" &amp; YEAR(표1[[#This Row],[출간일]]) &amp; MID(표1[[#This Row],[ISBN'[부가기호']]], 19, 2) &amp; TEXT(SUM((YEAR($E$2:E79)=YEAR(E79))*(MID($F$2:F79,19,2)=MID(F79,19,2))*1), "00000")</f>
        <v>DJ20187700011</v>
      </c>
      <c r="B79" t="s">
        <v>393</v>
      </c>
      <c r="C79" t="s">
        <v>367</v>
      </c>
      <c r="D79" t="s">
        <v>394</v>
      </c>
      <c r="E79" s="4">
        <v>43233</v>
      </c>
      <c r="F79" t="s">
        <v>395</v>
      </c>
      <c r="G79" t="str">
        <f>fnCallNM(표1[[#This Row],[도서명]],표1[[#This Row],[저자명]],표1[[#This Row],[ISBN'[부가기호']]])</f>
        <v>810 문 58 ㄴ</v>
      </c>
      <c r="H79" t="str">
        <f>IFERROR(NUMBERSTRING(LEFT(표1[[#This Row],[도서명]], 1), 1), "")</f>
        <v/>
      </c>
    </row>
    <row r="80" spans="1:8" x14ac:dyDescent="0.3">
      <c r="A80" t="str">
        <f t="array" ref="A80">"DJ" &amp; YEAR(표1[[#This Row],[출간일]]) &amp; MID(표1[[#This Row],[ISBN'[부가기호']]], 19, 2) &amp; TEXT(SUM((YEAR($E$2:E80)=YEAR(E80))*(MID($F$2:F80,19,2)=MID(F80,19,2))*1), "00000")</f>
        <v>DJ20187400010</v>
      </c>
      <c r="B80" t="s">
        <v>396</v>
      </c>
      <c r="C80" t="s">
        <v>210</v>
      </c>
      <c r="D80" t="s">
        <v>200</v>
      </c>
      <c r="E80" s="4">
        <v>43234</v>
      </c>
      <c r="F80" t="s">
        <v>397</v>
      </c>
      <c r="G80" t="str">
        <f>fnCallNM(표1[[#This Row],[도서명]],표1[[#This Row],[저자명]],표1[[#This Row],[ISBN'[부가기호']]])</f>
        <v>810 김 64 ㄴ</v>
      </c>
      <c r="H80" t="str">
        <f>IFERROR(NUMBERSTRING(LEFT(표1[[#This Row],[도서명]], 1), 1), "")</f>
        <v/>
      </c>
    </row>
    <row r="81" spans="1:8" x14ac:dyDescent="0.3">
      <c r="A81" t="str">
        <f t="array" ref="A81">"DJ" &amp; YEAR(표1[[#This Row],[출간일]]) &amp; MID(표1[[#This Row],[ISBN'[부가기호']]], 19, 2) &amp; TEXT(SUM((YEAR($E$2:E81)=YEAR(E81))*(MID($F$2:F81,19,2)=MID(F81,19,2))*1), "00000")</f>
        <v>DJ20190300021</v>
      </c>
      <c r="B81" t="s">
        <v>398</v>
      </c>
      <c r="C81" t="s">
        <v>399</v>
      </c>
      <c r="D81" t="s">
        <v>400</v>
      </c>
      <c r="E81" s="4">
        <v>43625</v>
      </c>
      <c r="F81" t="s">
        <v>401</v>
      </c>
      <c r="G81" t="str">
        <f>fnCallNM(표1[[#This Row],[도서명]],표1[[#This Row],[저자명]],표1[[#This Row],[ISBN'[부가기호']]])</f>
        <v>810 김 94 ㄴ</v>
      </c>
      <c r="H81" t="str">
        <f>IFERROR(NUMBERSTRING(LEFT(표1[[#This Row],[도서명]], 1), 1), "")</f>
        <v/>
      </c>
    </row>
    <row r="82" spans="1:8" x14ac:dyDescent="0.3">
      <c r="A82" t="str">
        <f t="array" ref="A82">"DJ" &amp; YEAR(표1[[#This Row],[출간일]]) &amp; MID(표1[[#This Row],[ISBN'[부가기호']]], 19, 2) &amp; TEXT(SUM((YEAR($E$2:E82)=YEAR(E82))*(MID($F$2:F82,19,2)=MID(F82,19,2))*1), "00000")</f>
        <v>DJ20187300002</v>
      </c>
      <c r="B82" t="s">
        <v>402</v>
      </c>
      <c r="C82" t="s">
        <v>192</v>
      </c>
      <c r="D82" t="s">
        <v>403</v>
      </c>
      <c r="E82" s="4">
        <v>43235</v>
      </c>
      <c r="F82" t="s">
        <v>404</v>
      </c>
      <c r="G82" t="str">
        <f>fnCallNM(표1[[#This Row],[도서명]],표1[[#This Row],[저자명]],표1[[#This Row],[ISBN'[부가기호']]])</f>
        <v>470 조 68 ㄴ</v>
      </c>
      <c r="H82" t="str">
        <f>IFERROR(NUMBERSTRING(LEFT(표1[[#This Row],[도서명]], 1), 1), "")</f>
        <v/>
      </c>
    </row>
    <row r="83" spans="1:8" x14ac:dyDescent="0.3">
      <c r="A83" t="str">
        <f t="array" ref="A83">"DJ" &amp; YEAR(표1[[#This Row],[출간일]]) &amp; MID(표1[[#This Row],[ISBN'[부가기호']]], 19, 2) &amp; TEXT(SUM((YEAR($E$2:E83)=YEAR(E83))*(MID($F$2:F83,19,2)=MID(F83,19,2))*1), "00000")</f>
        <v>DJ20190300022</v>
      </c>
      <c r="B83" t="s">
        <v>405</v>
      </c>
      <c r="C83" t="s">
        <v>406</v>
      </c>
      <c r="D83" t="s">
        <v>189</v>
      </c>
      <c r="E83" s="4">
        <v>43626</v>
      </c>
      <c r="F83" t="s">
        <v>407</v>
      </c>
      <c r="G83" t="str">
        <f>fnCallNM(표1[[#This Row],[도서명]],표1[[#This Row],[저자명]],표1[[#This Row],[ISBN'[부가기호']]])</f>
        <v>810 김 211 ㄴ</v>
      </c>
      <c r="H83" t="str">
        <f>IFERROR(NUMBERSTRING(LEFT(표1[[#This Row],[도서명]], 1), 1), "")</f>
        <v/>
      </c>
    </row>
    <row r="84" spans="1:8" x14ac:dyDescent="0.3">
      <c r="A84" t="str">
        <f t="array" ref="A84">"DJ" &amp; YEAR(표1[[#This Row],[출간일]]) &amp; MID(표1[[#This Row],[ISBN'[부가기호']]], 19, 2) &amp; TEXT(SUM((YEAR($E$2:E84)=YEAR(E84))*(MID($F$2:F84,19,2)=MID(F84,19,2))*1), "00000")</f>
        <v>DJ20191300002</v>
      </c>
      <c r="B84" t="s">
        <v>408</v>
      </c>
      <c r="C84" t="s">
        <v>409</v>
      </c>
      <c r="D84" t="s">
        <v>189</v>
      </c>
      <c r="E84" s="4">
        <v>43627</v>
      </c>
      <c r="F84" t="s">
        <v>410</v>
      </c>
      <c r="G84" t="str">
        <f>fnCallNM(표1[[#This Row],[도서명]],표1[[#This Row],[저자명]],표1[[#This Row],[ISBN'[부가기호']]])</f>
        <v>590 김 79 ㄴ</v>
      </c>
      <c r="H84" t="str">
        <f>IFERROR(NUMBERSTRING(LEFT(표1[[#This Row],[도서명]], 1), 1), "")</f>
        <v/>
      </c>
    </row>
    <row r="85" spans="1:8" x14ac:dyDescent="0.3">
      <c r="A85" t="str">
        <f t="array" ref="A85">"DJ" &amp; YEAR(표1[[#This Row],[출간일]]) &amp; MID(표1[[#This Row],[ISBN'[부가기호']]], 19, 2) &amp; TEXT(SUM((YEAR($E$2:E85)=YEAR(E85))*(MID($F$2:F85,19,2)=MID(F85,19,2))*1), "00000")</f>
        <v>DJ20187300003</v>
      </c>
      <c r="B85" t="s">
        <v>411</v>
      </c>
      <c r="C85" t="s">
        <v>152</v>
      </c>
      <c r="D85" t="s">
        <v>412</v>
      </c>
      <c r="E85" s="4">
        <v>43236</v>
      </c>
      <c r="F85" t="s">
        <v>413</v>
      </c>
      <c r="G85" t="str">
        <f>fnCallNM(표1[[#This Row],[도서명]],표1[[#This Row],[저자명]],표1[[#This Row],[ISBN'[부가기호']]])</f>
        <v>810 안 214 ㄴ</v>
      </c>
      <c r="H85" t="str">
        <f>IFERROR(NUMBERSTRING(LEFT(표1[[#This Row],[도서명]], 1), 1), "")</f>
        <v/>
      </c>
    </row>
    <row r="86" spans="1:8" x14ac:dyDescent="0.3">
      <c r="A86" t="str">
        <f t="array" ref="A86">"DJ" &amp; YEAR(표1[[#This Row],[출간일]]) &amp; MID(표1[[#This Row],[ISBN'[부가기호']]], 19, 2) &amp; TEXT(SUM((YEAR($E$2:E86)=YEAR(E86))*(MID($F$2:F86,19,2)=MID(F86,19,2))*1), "00000")</f>
        <v>DJ20190300023</v>
      </c>
      <c r="B86" t="s">
        <v>414</v>
      </c>
      <c r="C86" t="s">
        <v>415</v>
      </c>
      <c r="D86" t="s">
        <v>416</v>
      </c>
      <c r="E86" s="4">
        <v>43628</v>
      </c>
      <c r="F86" t="s">
        <v>417</v>
      </c>
      <c r="G86" t="str">
        <f>fnCallNM(표1[[#This Row],[도서명]],표1[[#This Row],[저자명]],표1[[#This Row],[ISBN'[부가기호']]])</f>
        <v>300 위 18 ㄷ</v>
      </c>
      <c r="H86" t="str">
        <f>IFERROR(NUMBERSTRING(LEFT(표1[[#This Row],[도서명]], 1), 1), "")</f>
        <v/>
      </c>
    </row>
    <row r="87" spans="1:8" x14ac:dyDescent="0.3">
      <c r="A87" t="str">
        <f t="array" ref="A87">"DJ" &amp; YEAR(표1[[#This Row],[출간일]]) &amp; MID(표1[[#This Row],[ISBN'[부가기호']]], 19, 2) &amp; TEXT(SUM((YEAR($E$2:E87)=YEAR(E87))*(MID($F$2:F87,19,2)=MID(F87,19,2))*1), "00000")</f>
        <v>DJ20194500001</v>
      </c>
      <c r="B87" t="s">
        <v>418</v>
      </c>
      <c r="C87" t="s">
        <v>419</v>
      </c>
      <c r="D87" t="s">
        <v>181</v>
      </c>
      <c r="E87" s="4">
        <v>43629</v>
      </c>
      <c r="F87" t="s">
        <v>420</v>
      </c>
      <c r="G87" t="str">
        <f>fnCallNM(표1[[#This Row],[도서명]],표1[[#This Row],[저자명]],표1[[#This Row],[ISBN'[부가기호']]])</f>
        <v>810 김 94 ㄷ</v>
      </c>
      <c r="H87" t="str">
        <f>IFERROR(NUMBERSTRING(LEFT(표1[[#This Row],[도서명]], 1), 1), "")</f>
        <v/>
      </c>
    </row>
    <row r="88" spans="1:8" x14ac:dyDescent="0.3">
      <c r="A88" t="str">
        <f t="array" ref="A88">"DJ" &amp; YEAR(표1[[#This Row],[출간일]]) &amp; MID(표1[[#This Row],[ISBN'[부가기호']]], 19, 2) &amp; TEXT(SUM((YEAR($E$2:E88)=YEAR(E88))*(MID($F$2:F88,19,2)=MID(F88,19,2))*1), "00000")</f>
        <v>DJ20190300024</v>
      </c>
      <c r="B88" t="s">
        <v>421</v>
      </c>
      <c r="C88" t="s">
        <v>422</v>
      </c>
      <c r="D88" t="s">
        <v>214</v>
      </c>
      <c r="E88" s="4">
        <v>43630</v>
      </c>
      <c r="F88" t="s">
        <v>423</v>
      </c>
      <c r="G88" t="str">
        <f>fnCallNM(표1[[#This Row],[도서명]],표1[[#This Row],[저자명]],표1[[#This Row],[ISBN'[부가기호']]])</f>
        <v>600 유 64 ㄷ</v>
      </c>
      <c r="H88" t="str">
        <f>IFERROR(NUMBERSTRING(LEFT(표1[[#This Row],[도서명]], 1), 1), "")</f>
        <v/>
      </c>
    </row>
    <row r="89" spans="1:8" x14ac:dyDescent="0.3">
      <c r="A89" t="str">
        <f t="array" ref="A89">"DJ" &amp; YEAR(표1[[#This Row],[출간일]]) &amp; MID(표1[[#This Row],[ISBN'[부가기호']]], 19, 2) &amp; TEXT(SUM((YEAR($E$2:E89)=YEAR(E89))*(MID($F$2:F89,19,2)=MID(F89,19,2))*1), "00000")</f>
        <v>DJ20190300025</v>
      </c>
      <c r="B89" t="s">
        <v>424</v>
      </c>
      <c r="C89" t="s">
        <v>425</v>
      </c>
      <c r="D89" t="s">
        <v>426</v>
      </c>
      <c r="E89" s="4">
        <v>43631</v>
      </c>
      <c r="F89" t="s">
        <v>427</v>
      </c>
      <c r="G89" t="str">
        <f>fnCallNM(표1[[#This Row],[도서명]],표1[[#This Row],[저자명]],표1[[#This Row],[ISBN'[부가기호']]])</f>
        <v>300 한 58 ㄷ</v>
      </c>
      <c r="H89" t="str">
        <f>IFERROR(NUMBERSTRING(LEFT(표1[[#This Row],[도서명]], 1), 1), "")</f>
        <v/>
      </c>
    </row>
    <row r="90" spans="1:8" x14ac:dyDescent="0.3">
      <c r="A90" t="str">
        <f t="array" ref="A90">"DJ" &amp; YEAR(표1[[#This Row],[출간일]]) &amp; MID(표1[[#This Row],[ISBN'[부가기호']]], 19, 2) &amp; TEXT(SUM((YEAR($E$2:E90)=YEAR(E90))*(MID($F$2:F90,19,2)=MID(F90,19,2))*1), "00000")</f>
        <v>DJ20190300026</v>
      </c>
      <c r="B90" t="s">
        <v>428</v>
      </c>
      <c r="C90" t="s">
        <v>429</v>
      </c>
      <c r="D90" t="s">
        <v>430</v>
      </c>
      <c r="E90" s="4">
        <v>43632</v>
      </c>
      <c r="F90" t="s">
        <v>431</v>
      </c>
      <c r="G90" t="str">
        <f>fnCallNM(표1[[#This Row],[도서명]],표1[[#This Row],[저자명]],표1[[#This Row],[ISBN'[부가기호']]])</f>
        <v>810 김 94 ㄷ</v>
      </c>
      <c r="H90" t="str">
        <f>IFERROR(NUMBERSTRING(LEFT(표1[[#This Row],[도서명]], 1), 1), "")</f>
        <v/>
      </c>
    </row>
    <row r="91" spans="1:8" x14ac:dyDescent="0.3">
      <c r="A91" t="str">
        <f t="array" ref="A91">"DJ" &amp; YEAR(표1[[#This Row],[출간일]]) &amp; MID(표1[[#This Row],[ISBN'[부가기호']]], 19, 2) &amp; TEXT(SUM((YEAR($E$2:E91)=YEAR(E91))*(MID($F$2:F91,19,2)=MID(F91,19,2))*1), "00000")</f>
        <v>DJ20187700012</v>
      </c>
      <c r="B91" t="s">
        <v>432</v>
      </c>
      <c r="C91" t="s">
        <v>152</v>
      </c>
      <c r="D91" t="s">
        <v>193</v>
      </c>
      <c r="E91" s="4">
        <v>43260</v>
      </c>
      <c r="F91" t="s">
        <v>433</v>
      </c>
      <c r="G91" t="str">
        <f>fnCallNM(표1[[#This Row],[도서명]],표1[[#This Row],[저자명]],표1[[#This Row],[ISBN'[부가기호']]])</f>
        <v>810 안 214 ㄷ</v>
      </c>
      <c r="H91" t="str">
        <f>IFERROR(NUMBERSTRING(LEFT(표1[[#This Row],[도서명]], 1), 1), "")</f>
        <v/>
      </c>
    </row>
    <row r="92" spans="1:8" x14ac:dyDescent="0.3">
      <c r="A92" t="str">
        <f t="array" ref="A92">"DJ" &amp; YEAR(표1[[#This Row],[출간일]]) &amp; MID(표1[[#This Row],[ISBN'[부가기호']]], 19, 2) &amp; TEXT(SUM((YEAR($E$2:E92)=YEAR(E92))*(MID($F$2:F92,19,2)=MID(F92,19,2))*1), "00000")</f>
        <v>DJ20191300003</v>
      </c>
      <c r="B92" t="s">
        <v>434</v>
      </c>
      <c r="C92" t="s">
        <v>435</v>
      </c>
      <c r="D92" t="s">
        <v>189</v>
      </c>
      <c r="E92" s="4">
        <v>43633</v>
      </c>
      <c r="F92" t="s">
        <v>436</v>
      </c>
      <c r="G92" t="str">
        <f>fnCallNM(표1[[#This Row],[도서명]],표1[[#This Row],[저자명]],표1[[#This Row],[ISBN'[부가기호']]])</f>
        <v>980 안 94 ㄷ</v>
      </c>
      <c r="H92" t="str">
        <f>IFERROR(NUMBERSTRING(LEFT(표1[[#This Row],[도서명]], 1), 1), "")</f>
        <v/>
      </c>
    </row>
    <row r="93" spans="1:8" x14ac:dyDescent="0.3">
      <c r="A93" t="str">
        <f t="array" ref="A93">"DJ" &amp; YEAR(표1[[#This Row],[출간일]]) &amp; MID(표1[[#This Row],[ISBN'[부가기호']]], 19, 2) &amp; TEXT(SUM((YEAR($E$2:E93)=YEAR(E93))*(MID($F$2:F93,19,2)=MID(F93,19,2))*1), "00000")</f>
        <v>DJ20191300004</v>
      </c>
      <c r="B93" t="s">
        <v>437</v>
      </c>
      <c r="C93" t="s">
        <v>438</v>
      </c>
      <c r="D93" t="s">
        <v>189</v>
      </c>
      <c r="E93" s="4">
        <v>43634</v>
      </c>
      <c r="F93" t="s">
        <v>436</v>
      </c>
      <c r="G93" t="str">
        <f>fnCallNM(표1[[#This Row],[도서명]],표1[[#This Row],[저자명]],표1[[#This Row],[ISBN'[부가기호']]])</f>
        <v>980 이 39 ㄷ</v>
      </c>
      <c r="H93" t="str">
        <f>IFERROR(NUMBERSTRING(LEFT(표1[[#This Row],[도서명]], 1), 1), "")</f>
        <v/>
      </c>
    </row>
    <row r="94" spans="1:8" x14ac:dyDescent="0.3">
      <c r="A94" t="str">
        <f t="array" ref="A94">"DJ" &amp; YEAR(표1[[#This Row],[출간일]]) &amp; MID(표1[[#This Row],[ISBN'[부가기호']]], 19, 2) &amp; TEXT(SUM((YEAR($E$2:E94)=YEAR(E94))*(MID($F$2:F94,19,2)=MID(F94,19,2))*1), "00000")</f>
        <v>DJ20191500003</v>
      </c>
      <c r="B94" t="s">
        <v>439</v>
      </c>
      <c r="C94" t="s">
        <v>440</v>
      </c>
      <c r="D94" t="s">
        <v>310</v>
      </c>
      <c r="E94" s="4">
        <v>43635</v>
      </c>
      <c r="F94" t="s">
        <v>441</v>
      </c>
      <c r="G94" t="str">
        <f>fnCallNM(표1[[#This Row],[도서명]],표1[[#This Row],[저자명]],표1[[#This Row],[ISBN'[부가기호']]])</f>
        <v>980 진 67 ㄷ</v>
      </c>
      <c r="H94" t="str">
        <f>IFERROR(NUMBERSTRING(LEFT(표1[[#This Row],[도서명]], 1), 1), "")</f>
        <v/>
      </c>
    </row>
    <row r="95" spans="1:8" x14ac:dyDescent="0.3">
      <c r="A95" t="str">
        <f t="array" ref="A95">"DJ" &amp; YEAR(표1[[#This Row],[출간일]]) &amp; MID(표1[[#This Row],[ISBN'[부가기호']]], 19, 2) &amp; TEXT(SUM((YEAR($E$2:E95)=YEAR(E95))*(MID($F$2:F95,19,2)=MID(F95,19,2))*1), "00000")</f>
        <v>DJ20199300003</v>
      </c>
      <c r="B95" t="s">
        <v>442</v>
      </c>
      <c r="C95" t="s">
        <v>409</v>
      </c>
      <c r="D95" t="s">
        <v>443</v>
      </c>
      <c r="E95" s="4">
        <v>43636</v>
      </c>
      <c r="F95" t="s">
        <v>444</v>
      </c>
      <c r="G95" t="str">
        <f>fnCallNM(표1[[#This Row],[도서명]],표1[[#This Row],[저자명]],표1[[#This Row],[ISBN'[부가기호']]])</f>
        <v>000 김 79 ㄷ</v>
      </c>
      <c r="H95" t="str">
        <f>IFERROR(NUMBERSTRING(LEFT(표1[[#This Row],[도서명]], 1), 1), "")</f>
        <v/>
      </c>
    </row>
    <row r="96" spans="1:8" x14ac:dyDescent="0.3">
      <c r="A96" t="str">
        <f t="array" ref="A96">"DJ" &amp; YEAR(표1[[#This Row],[출간일]]) &amp; MID(표1[[#This Row],[ISBN'[부가기호']]], 19, 2) &amp; TEXT(SUM((YEAR($E$2:E96)=YEAR(E96))*(MID($F$2:F96,19,2)=MID(F96,19,2))*1), "00000")</f>
        <v>DJ20190400006</v>
      </c>
      <c r="B96" t="s">
        <v>445</v>
      </c>
      <c r="C96" t="s">
        <v>363</v>
      </c>
      <c r="D96" t="s">
        <v>145</v>
      </c>
      <c r="E96" s="4">
        <v>43637</v>
      </c>
      <c r="F96" t="s">
        <v>446</v>
      </c>
      <c r="G96" t="str">
        <f>fnCallNM(표1[[#This Row],[도서명]],표1[[#This Row],[저자명]],표1[[#This Row],[ISBN'[부가기호']]])</f>
        <v>300 정 67 ㄷ</v>
      </c>
      <c r="H96" t="str">
        <f>IFERROR(NUMBERSTRING(LEFT(표1[[#This Row],[도서명]], 1), 1), "")</f>
        <v/>
      </c>
    </row>
    <row r="97" spans="1:8" x14ac:dyDescent="0.3">
      <c r="A97" t="str">
        <f t="array" ref="A97">"DJ" &amp; YEAR(표1[[#This Row],[출간일]]) &amp; MID(표1[[#This Row],[ISBN'[부가기호']]], 19, 2) &amp; TEXT(SUM((YEAR($E$2:E97)=YEAR(E97))*(MID($F$2:F97,19,2)=MID(F97,19,2))*1), "00000")</f>
        <v>DJ20190300027</v>
      </c>
      <c r="B97" t="s">
        <v>447</v>
      </c>
      <c r="C97" t="s">
        <v>235</v>
      </c>
      <c r="D97" t="s">
        <v>236</v>
      </c>
      <c r="E97" s="4">
        <v>43638</v>
      </c>
      <c r="F97" t="s">
        <v>448</v>
      </c>
      <c r="G97" t="str">
        <f>fnCallNM(표1[[#This Row],[도서명]],표1[[#This Row],[저자명]],표1[[#This Row],[ISBN'[부가기호']]])</f>
        <v>540 윤 94 ㄷ</v>
      </c>
      <c r="H97" t="str">
        <f>IFERROR(NUMBERSTRING(LEFT(표1[[#This Row],[도서명]], 1), 1), "")</f>
        <v/>
      </c>
    </row>
    <row r="98" spans="1:8" x14ac:dyDescent="0.3">
      <c r="A98" t="str">
        <f t="array" ref="A98">"DJ" &amp; YEAR(표1[[#This Row],[출간일]]) &amp; MID(표1[[#This Row],[ISBN'[부가기호']]], 19, 2) &amp; TEXT(SUM((YEAR($E$2:E98)=YEAR(E98))*(MID($F$2:F98,19,2)=MID(F98,19,2))*1), "00000")</f>
        <v>DJ20201100001</v>
      </c>
      <c r="B98" t="s">
        <v>449</v>
      </c>
      <c r="C98" t="s">
        <v>450</v>
      </c>
      <c r="D98" t="s">
        <v>451</v>
      </c>
      <c r="E98" s="4">
        <v>43958</v>
      </c>
      <c r="F98" t="s">
        <v>452</v>
      </c>
      <c r="G98" t="str">
        <f>fnCallNM(표1[[#This Row],[도서명]],표1[[#This Row],[저자명]],표1[[#This Row],[ISBN'[부가기호']]])</f>
        <v>710 편 79 ㄷ</v>
      </c>
      <c r="H98" t="str">
        <f>IFERROR(NUMBERSTRING(LEFT(표1[[#This Row],[도서명]], 1), 1), "")</f>
        <v/>
      </c>
    </row>
    <row r="99" spans="1:8" x14ac:dyDescent="0.3">
      <c r="A99" t="str">
        <f t="array" ref="A99">"DJ" &amp; YEAR(표1[[#This Row],[출간일]]) &amp; MID(표1[[#This Row],[ISBN'[부가기호']]], 19, 2) &amp; TEXT(SUM((YEAR($E$2:E99)=YEAR(E99))*(MID($F$2:F99,19,2)=MID(F99,19,2))*1), "00000")</f>
        <v>DJ20187400011</v>
      </c>
      <c r="B99" t="s">
        <v>453</v>
      </c>
      <c r="C99" t="s">
        <v>221</v>
      </c>
      <c r="D99" t="s">
        <v>241</v>
      </c>
      <c r="E99" s="4">
        <v>43237</v>
      </c>
      <c r="F99" t="s">
        <v>454</v>
      </c>
      <c r="G99" t="str">
        <f>fnCallNM(표1[[#This Row],[도서명]],표1[[#This Row],[저자명]],표1[[#This Row],[ISBN'[부가기호']]])</f>
        <v>800 앤 53 ㄷ</v>
      </c>
      <c r="H99" t="str">
        <f>IFERROR(NUMBERSTRING(LEFT(표1[[#This Row],[도서명]], 1), 1), "")</f>
        <v/>
      </c>
    </row>
    <row r="100" spans="1:8" x14ac:dyDescent="0.3">
      <c r="A100" t="str">
        <f t="array" ref="A100">"DJ" &amp; YEAR(표1[[#This Row],[출간일]]) &amp; MID(표1[[#This Row],[ISBN'[부가기호']]], 19, 2) &amp; TEXT(SUM((YEAR($E$2:E100)=YEAR(E100))*(MID($F$2:F100,19,2)=MID(F100,19,2))*1), "00000")</f>
        <v>DJ20190300028</v>
      </c>
      <c r="B100" t="s">
        <v>455</v>
      </c>
      <c r="C100" t="s">
        <v>456</v>
      </c>
      <c r="D100" t="s">
        <v>457</v>
      </c>
      <c r="E100" s="4">
        <v>43639</v>
      </c>
      <c r="F100" t="s">
        <v>458</v>
      </c>
      <c r="G100" t="str">
        <f>fnCallNM(표1[[#This Row],[도서명]],표1[[#This Row],[저자명]],표1[[#This Row],[ISBN'[부가기호']]])</f>
        <v>840 패 239 ㄷ</v>
      </c>
      <c r="H100" t="str">
        <f>IFERROR(NUMBERSTRING(LEFT(표1[[#This Row],[도서명]], 1), 1), "")</f>
        <v/>
      </c>
    </row>
    <row r="101" spans="1:8" x14ac:dyDescent="0.3">
      <c r="A101" t="str">
        <f t="array" ref="A101">"DJ" &amp; YEAR(표1[[#This Row],[출간일]]) &amp; MID(표1[[#This Row],[ISBN'[부가기호']]], 19, 2) &amp; TEXT(SUM((YEAR($E$2:E101)=YEAR(E101))*(MID($F$2:F101,19,2)=MID(F101,19,2))*1), "00000")</f>
        <v>DJ20187700013</v>
      </c>
      <c r="B101" t="s">
        <v>459</v>
      </c>
      <c r="C101" t="s">
        <v>460</v>
      </c>
      <c r="D101" t="s">
        <v>461</v>
      </c>
      <c r="E101" s="4">
        <v>43238</v>
      </c>
      <c r="F101" t="s">
        <v>462</v>
      </c>
      <c r="G101" t="str">
        <f>fnCallNM(표1[[#This Row],[도서명]],표1[[#This Row],[저자명]],표1[[#This Row],[ISBN'[부가기호']]])</f>
        <v>810 신 53 ㄷ</v>
      </c>
      <c r="H101" t="str">
        <f>IFERROR(NUMBERSTRING(LEFT(표1[[#This Row],[도서명]], 1), 1), "")</f>
        <v/>
      </c>
    </row>
    <row r="102" spans="1:8" x14ac:dyDescent="0.3">
      <c r="A102" t="str">
        <f t="array" ref="A102">"DJ" &amp; YEAR(표1[[#This Row],[출간일]]) &amp; MID(표1[[#This Row],[ISBN'[부가기호']]], 19, 2) &amp; TEXT(SUM((YEAR($E$2:E102)=YEAR(E102))*(MID($F$2:F102,19,2)=MID(F102,19,2))*1), "00000")</f>
        <v>DJ20190300029</v>
      </c>
      <c r="B102" t="s">
        <v>463</v>
      </c>
      <c r="C102" t="s">
        <v>464</v>
      </c>
      <c r="D102" t="s">
        <v>189</v>
      </c>
      <c r="E102" s="4">
        <v>43640</v>
      </c>
      <c r="F102" t="s">
        <v>465</v>
      </c>
      <c r="G102" t="str">
        <f>fnCallNM(표1[[#This Row],[도서명]],표1[[#This Row],[저자명]],표1[[#This Row],[ISBN'[부가기호']]])</f>
        <v>810 사 16 ㄸ</v>
      </c>
      <c r="H102" t="str">
        <f>IFERROR(NUMBERSTRING(LEFT(표1[[#This Row],[도서명]], 1), 1), "")</f>
        <v/>
      </c>
    </row>
    <row r="103" spans="1:8" x14ac:dyDescent="0.3">
      <c r="A103" t="str">
        <f t="array" ref="A103">"DJ" &amp; YEAR(표1[[#This Row],[출간일]]) &amp; MID(표1[[#This Row],[ISBN'[부가기호']]], 19, 2) &amp; TEXT(SUM((YEAR($E$2:E103)=YEAR(E103))*(MID($F$2:F103,19,2)=MID(F103,19,2))*1), "00000")</f>
        <v>DJ20190400007</v>
      </c>
      <c r="B103" t="s">
        <v>466</v>
      </c>
      <c r="C103" t="s">
        <v>467</v>
      </c>
      <c r="D103" t="s">
        <v>189</v>
      </c>
      <c r="E103" s="4">
        <v>43470</v>
      </c>
      <c r="F103" t="s">
        <v>468</v>
      </c>
      <c r="G103" t="str">
        <f>fnCallNM(표1[[#This Row],[도서명]],표1[[#This Row],[저자명]],표1[[#This Row],[ISBN'[부가기호']]])</f>
        <v>910 박 75 ㄸ</v>
      </c>
      <c r="H103" t="str">
        <f>IFERROR(NUMBERSTRING(LEFT(표1[[#This Row],[도서명]], 1), 1), "")</f>
        <v/>
      </c>
    </row>
    <row r="104" spans="1:8" x14ac:dyDescent="0.3">
      <c r="A104" t="str">
        <f t="array" ref="A104">"DJ" &amp; YEAR(표1[[#This Row],[출간일]]) &amp; MID(표1[[#This Row],[ISBN'[부가기호']]], 19, 2) &amp; TEXT(SUM((YEAR($E$2:E104)=YEAR(E104))*(MID($F$2:F104,19,2)=MID(F104,19,2))*1), "00000")</f>
        <v>DJ20190400008</v>
      </c>
      <c r="B104" t="s">
        <v>469</v>
      </c>
      <c r="C104" t="s">
        <v>467</v>
      </c>
      <c r="D104" t="s">
        <v>189</v>
      </c>
      <c r="E104" s="4">
        <v>43471</v>
      </c>
      <c r="F104" t="s">
        <v>470</v>
      </c>
      <c r="G104" t="str">
        <f>fnCallNM(표1[[#This Row],[도서명]],표1[[#This Row],[저자명]],표1[[#This Row],[ISBN'[부가기호']]])</f>
        <v>910 박 75 ㄸ</v>
      </c>
      <c r="H104" t="str">
        <f>IFERROR(NUMBERSTRING(LEFT(표1[[#This Row],[도서명]], 1), 1), "")</f>
        <v/>
      </c>
    </row>
    <row r="105" spans="1:8" x14ac:dyDescent="0.3">
      <c r="A105" t="str">
        <f t="array" ref="A105">"DJ" &amp; YEAR(표1[[#This Row],[출간일]]) &amp; MID(표1[[#This Row],[ISBN'[부가기호']]], 19, 2) &amp; TEXT(SUM((YEAR($E$2:E105)=YEAR(E105))*(MID($F$2:F105,19,2)=MID(F105,19,2))*1), "00000")</f>
        <v>DJ20184300002</v>
      </c>
      <c r="B105" t="s">
        <v>471</v>
      </c>
      <c r="C105" t="s">
        <v>472</v>
      </c>
      <c r="D105" t="s">
        <v>473</v>
      </c>
      <c r="E105" s="4">
        <v>43239</v>
      </c>
      <c r="F105" t="s">
        <v>474</v>
      </c>
      <c r="G105" t="str">
        <f>fnCallNM(표1[[#This Row],[도서명]],표1[[#This Row],[저자명]],표1[[#This Row],[ISBN'[부가기호']]])</f>
        <v>980 엄 73 ㄸ</v>
      </c>
      <c r="H105" t="str">
        <f>IFERROR(NUMBERSTRING(LEFT(표1[[#This Row],[도서명]], 1), 1), "")</f>
        <v/>
      </c>
    </row>
    <row r="106" spans="1:8" x14ac:dyDescent="0.3">
      <c r="A106" t="str">
        <f t="array" ref="A106">"DJ" &amp; YEAR(표1[[#This Row],[출간일]]) &amp; MID(표1[[#This Row],[ISBN'[부가기호']]], 19, 2) &amp; TEXT(SUM((YEAR($E$2:E106)=YEAR(E106))*(MID($F$2:F106,19,2)=MID(F106,19,2))*1), "00000")</f>
        <v>DJ20210300006</v>
      </c>
      <c r="B106" t="s">
        <v>475</v>
      </c>
      <c r="C106" t="s">
        <v>476</v>
      </c>
      <c r="D106" t="s">
        <v>477</v>
      </c>
      <c r="E106" s="4">
        <v>44402</v>
      </c>
      <c r="F106" t="s">
        <v>478</v>
      </c>
      <c r="G106" t="str">
        <f>fnCallNM(표1[[#This Row],[도서명]],표1[[#This Row],[저자명]],표1[[#This Row],[ISBN'[부가기호']]])</f>
        <v>980 이 66 ㄸ</v>
      </c>
      <c r="H106" t="str">
        <f>IFERROR(NUMBERSTRING(LEFT(표1[[#This Row],[도서명]], 1), 1), "")</f>
        <v/>
      </c>
    </row>
    <row r="107" spans="1:8" x14ac:dyDescent="0.3">
      <c r="A107" t="str">
        <f t="array" ref="A107">"DJ" &amp; YEAR(표1[[#This Row],[출간일]]) &amp; MID(표1[[#This Row],[ISBN'[부가기호']]], 19, 2) &amp; TEXT(SUM((YEAR($E$2:E107)=YEAR(E107))*(MID($F$2:F107,19,2)=MID(F107,19,2))*1), "00000")</f>
        <v>DJ20210300007</v>
      </c>
      <c r="B107" t="s">
        <v>475</v>
      </c>
      <c r="C107" t="s">
        <v>476</v>
      </c>
      <c r="D107" t="s">
        <v>477</v>
      </c>
      <c r="E107" s="4">
        <v>44402</v>
      </c>
      <c r="F107" t="s">
        <v>478</v>
      </c>
      <c r="G107" t="str">
        <f>fnCallNM(표1[[#This Row],[도서명]],표1[[#This Row],[저자명]],표1[[#This Row],[ISBN'[부가기호']]])</f>
        <v>980 이 66 ㄸ</v>
      </c>
      <c r="H107" t="str">
        <f>IFERROR(NUMBERSTRING(LEFT(표1[[#This Row],[도서명]], 1), 1), "")</f>
        <v/>
      </c>
    </row>
    <row r="108" spans="1:8" x14ac:dyDescent="0.3">
      <c r="A108" t="str">
        <f t="array" ref="A108">"DJ" &amp; YEAR(표1[[#This Row],[출간일]]) &amp; MID(표1[[#This Row],[ISBN'[부가기호']]], 19, 2) &amp; TEXT(SUM((YEAR($E$2:E108)=YEAR(E108))*(MID($F$2:F108,19,2)=MID(F108,19,2))*1), "00000")</f>
        <v>DJ20210300008</v>
      </c>
      <c r="B108" t="s">
        <v>475</v>
      </c>
      <c r="C108" t="s">
        <v>476</v>
      </c>
      <c r="D108" t="s">
        <v>477</v>
      </c>
      <c r="E108" s="4">
        <v>44402</v>
      </c>
      <c r="F108" t="s">
        <v>478</v>
      </c>
      <c r="G108" t="str">
        <f>fnCallNM(표1[[#This Row],[도서명]],표1[[#This Row],[저자명]],표1[[#This Row],[ISBN'[부가기호']]])</f>
        <v>980 이 66 ㄸ</v>
      </c>
      <c r="H108" t="str">
        <f>IFERROR(NUMBERSTRING(LEFT(표1[[#This Row],[도서명]], 1), 1), "")</f>
        <v/>
      </c>
    </row>
    <row r="109" spans="1:8" x14ac:dyDescent="0.3">
      <c r="A109" t="str">
        <f t="array" ref="A109">"DJ" &amp; YEAR(표1[[#This Row],[출간일]]) &amp; MID(표1[[#This Row],[ISBN'[부가기호']]], 19, 2) &amp; TEXT(SUM((YEAR($E$2:E109)=YEAR(E109))*(MID($F$2:F109,19,2)=MID(F109,19,2))*1), "00000")</f>
        <v>DJ20187700014</v>
      </c>
      <c r="B109" t="s">
        <v>479</v>
      </c>
      <c r="C109" t="s">
        <v>480</v>
      </c>
      <c r="D109" t="s">
        <v>481</v>
      </c>
      <c r="E109" s="4">
        <v>43191</v>
      </c>
      <c r="F109" t="s">
        <v>482</v>
      </c>
      <c r="G109" t="str">
        <f>fnCallNM(표1[[#This Row],[도서명]],표1[[#This Row],[저자명]],표1[[#This Row],[ISBN'[부가기호']]])</f>
        <v>170 이 66 ㄸ</v>
      </c>
      <c r="H109" t="str">
        <f>IFERROR(NUMBERSTRING(LEFT(표1[[#This Row],[도서명]], 1), 1), "")</f>
        <v/>
      </c>
    </row>
    <row r="110" spans="1:8" x14ac:dyDescent="0.3">
      <c r="A110" t="str">
        <f t="array" ref="A110">"DJ" &amp; YEAR(표1[[#This Row],[출간일]]) &amp; MID(표1[[#This Row],[ISBN'[부가기호']]], 19, 2) &amp; TEXT(SUM((YEAR($E$2:E110)=YEAR(E110))*(MID($F$2:F110,19,2)=MID(F110,19,2))*1), "00000")</f>
        <v>DJ20187400012</v>
      </c>
      <c r="B110" t="s">
        <v>483</v>
      </c>
      <c r="C110" t="s">
        <v>484</v>
      </c>
      <c r="D110" t="s">
        <v>485</v>
      </c>
      <c r="E110" s="4">
        <v>43240</v>
      </c>
      <c r="F110" t="s">
        <v>486</v>
      </c>
      <c r="G110" t="str">
        <f>fnCallNM(표1[[#This Row],[도서명]],표1[[#This Row],[저자명]],표1[[#This Row],[ISBN'[부가기호']]])</f>
        <v>810 신 812 ㄸ</v>
      </c>
      <c r="H110" t="str">
        <f>IFERROR(NUMBERSTRING(LEFT(표1[[#This Row],[도서명]], 1), 1), "")</f>
        <v/>
      </c>
    </row>
    <row r="111" spans="1:8" x14ac:dyDescent="0.3">
      <c r="A111" t="str">
        <f t="array" ref="A111">"DJ" &amp; YEAR(표1[[#This Row],[출간일]]) &amp; MID(표1[[#This Row],[ISBN'[부가기호']]], 19, 2) &amp; TEXT(SUM((YEAR($E$2:E111)=YEAR(E111))*(MID($F$2:F111,19,2)=MID(F111,19,2))*1), "00000")</f>
        <v>DJ20187400013</v>
      </c>
      <c r="B111" t="s">
        <v>487</v>
      </c>
      <c r="C111" t="s">
        <v>152</v>
      </c>
      <c r="D111" t="s">
        <v>488</v>
      </c>
      <c r="E111" s="4">
        <v>43241</v>
      </c>
      <c r="F111" t="s">
        <v>489</v>
      </c>
      <c r="G111" t="str">
        <f>fnCallNM(표1[[#This Row],[도서명]],표1[[#This Row],[저자명]],표1[[#This Row],[ISBN'[부가기호']]])</f>
        <v>450 안 214 ㄸ</v>
      </c>
      <c r="H111" t="str">
        <f>IFERROR(NUMBERSTRING(LEFT(표1[[#This Row],[도서명]], 1), 1), "")</f>
        <v/>
      </c>
    </row>
    <row r="112" spans="1:8" x14ac:dyDescent="0.3">
      <c r="A112" t="str">
        <f t="array" ref="A112">"DJ" &amp; YEAR(표1[[#This Row],[출간일]]) &amp; MID(표1[[#This Row],[ISBN'[부가기호']]], 19, 2) &amp; TEXT(SUM((YEAR($E$2:E112)=YEAR(E112))*(MID($F$2:F112,19,2)=MID(F112,19,2))*1), "00000")</f>
        <v>DJ20187700015</v>
      </c>
      <c r="B112" t="s">
        <v>490</v>
      </c>
      <c r="C112" t="s">
        <v>460</v>
      </c>
      <c r="D112" t="s">
        <v>491</v>
      </c>
      <c r="E112" s="4">
        <v>43242</v>
      </c>
      <c r="F112" t="s">
        <v>492</v>
      </c>
      <c r="G112" t="str">
        <f>fnCallNM(표1[[#This Row],[도서명]],표1[[#This Row],[저자명]],표1[[#This Row],[ISBN'[부가기호']]])</f>
        <v>810 신 53 ㄸ</v>
      </c>
      <c r="H112" t="str">
        <f>IFERROR(NUMBERSTRING(LEFT(표1[[#This Row],[도서명]], 1), 1), "")</f>
        <v/>
      </c>
    </row>
    <row r="113" spans="1:8" x14ac:dyDescent="0.3">
      <c r="A113" t="str">
        <f t="array" ref="A113">"DJ" &amp; YEAR(표1[[#This Row],[출간일]]) &amp; MID(표1[[#This Row],[ISBN'[부가기호']]], 19, 2) &amp; TEXT(SUM((YEAR($E$2:E113)=YEAR(E113))*(MID($F$2:F113,19,2)=MID(F113,19,2))*1), "00000")</f>
        <v>DJ20201100002</v>
      </c>
      <c r="B113" t="s">
        <v>493</v>
      </c>
      <c r="C113" t="s">
        <v>494</v>
      </c>
      <c r="D113" t="s">
        <v>495</v>
      </c>
      <c r="E113" s="4">
        <v>43959</v>
      </c>
      <c r="F113" t="s">
        <v>496</v>
      </c>
      <c r="G113" t="str">
        <f>fnCallNM(표1[[#This Row],[도서명]],표1[[#This Row],[저자명]],표1[[#This Row],[ISBN'[부가기호']]])</f>
        <v>790 윤 53 ㄹ</v>
      </c>
      <c r="H113" t="str">
        <f>IFERROR(NUMBERSTRING(LEFT(표1[[#This Row],[도서명]], 1), 1), "")</f>
        <v/>
      </c>
    </row>
    <row r="114" spans="1:8" x14ac:dyDescent="0.3">
      <c r="A114" t="str">
        <f t="array" ref="A114">"DJ" &amp; YEAR(표1[[#This Row],[출간일]]) &amp; MID(표1[[#This Row],[ISBN'[부가기호']]], 19, 2) &amp; TEXT(SUM((YEAR($E$2:E114)=YEAR(E114))*(MID($F$2:F114,19,2)=MID(F114,19,2))*1), "00000")</f>
        <v>DJ20197700001</v>
      </c>
      <c r="B114" t="s">
        <v>497</v>
      </c>
      <c r="C114" t="s">
        <v>498</v>
      </c>
      <c r="D114" t="s">
        <v>499</v>
      </c>
      <c r="E114" s="4">
        <v>43472</v>
      </c>
      <c r="F114" t="s">
        <v>500</v>
      </c>
      <c r="G114" t="str">
        <f>fnCallNM(표1[[#This Row],[도서명]],표1[[#This Row],[저자명]],표1[[#This Row],[ISBN'[부가기호']]])</f>
        <v>720 스 837 ㅁ</v>
      </c>
      <c r="H114" t="str">
        <f>IFERROR(NUMBERSTRING(LEFT(표1[[#This Row],[도서명]], 1), 1), "")</f>
        <v/>
      </c>
    </row>
    <row r="115" spans="1:8" x14ac:dyDescent="0.3">
      <c r="A115" t="str">
        <f t="array" ref="A115">"DJ" &amp; YEAR(표1[[#This Row],[출간일]]) &amp; MID(표1[[#This Row],[ISBN'[부가기호']]], 19, 2) &amp; TEXT(SUM((YEAR($E$2:E115)=YEAR(E115))*(MID($F$2:F115,19,2)=MID(F115,19,2))*1), "00000")</f>
        <v>DJ20197700002</v>
      </c>
      <c r="B115" t="s">
        <v>501</v>
      </c>
      <c r="C115" t="s">
        <v>498</v>
      </c>
      <c r="D115" t="s">
        <v>499</v>
      </c>
      <c r="E115" s="4">
        <v>43483</v>
      </c>
      <c r="F115" t="s">
        <v>502</v>
      </c>
      <c r="G115" t="str">
        <f>fnCallNM(표1[[#This Row],[도서명]],표1[[#This Row],[저자명]],표1[[#This Row],[ISBN'[부가기호']]])</f>
        <v>720 스 837 ㅁ</v>
      </c>
      <c r="H115" t="str">
        <f>IFERROR(NUMBERSTRING(LEFT(표1[[#This Row],[도서명]], 1), 1), "")</f>
        <v/>
      </c>
    </row>
    <row r="116" spans="1:8" x14ac:dyDescent="0.3">
      <c r="A116" t="str">
        <f t="array" ref="A116">"DJ" &amp; YEAR(표1[[#This Row],[출간일]]) &amp; MID(표1[[#This Row],[ISBN'[부가기호']]], 19, 2) &amp; TEXT(SUM((YEAR($E$2:E116)=YEAR(E116))*(MID($F$2:F116,19,2)=MID(F116,19,2))*1), "00000")</f>
        <v>DJ20197700003</v>
      </c>
      <c r="B116" t="s">
        <v>503</v>
      </c>
      <c r="C116" t="s">
        <v>498</v>
      </c>
      <c r="D116" t="s">
        <v>499</v>
      </c>
      <c r="E116" s="4">
        <v>43493</v>
      </c>
      <c r="F116" t="s">
        <v>504</v>
      </c>
      <c r="G116" t="str">
        <f>fnCallNM(표1[[#This Row],[도서명]],표1[[#This Row],[저자명]],표1[[#This Row],[ISBN'[부가기호']]])</f>
        <v>720 스 837 ㅁ</v>
      </c>
      <c r="H116" t="str">
        <f>IFERROR(NUMBERSTRING(LEFT(표1[[#This Row],[도서명]], 1), 1), "")</f>
        <v/>
      </c>
    </row>
    <row r="117" spans="1:8" x14ac:dyDescent="0.3">
      <c r="A117" t="str">
        <f t="array" ref="A117">"DJ" &amp; YEAR(표1[[#This Row],[출간일]]) &amp; MID(표1[[#This Row],[ISBN'[부가기호']]], 19, 2) &amp; TEXT(SUM((YEAR($E$2:E117)=YEAR(E117))*(MID($F$2:F117,19,2)=MID(F117,19,2))*1), "00000")</f>
        <v>DJ20197700004</v>
      </c>
      <c r="B117" t="s">
        <v>505</v>
      </c>
      <c r="C117" t="s">
        <v>498</v>
      </c>
      <c r="D117" t="s">
        <v>499</v>
      </c>
      <c r="E117" s="4">
        <v>43502</v>
      </c>
      <c r="F117" t="s">
        <v>506</v>
      </c>
      <c r="G117" t="str">
        <f>fnCallNM(표1[[#This Row],[도서명]],표1[[#This Row],[저자명]],표1[[#This Row],[ISBN'[부가기호']]])</f>
        <v>720 스 837 ㅁ</v>
      </c>
      <c r="H117" t="str">
        <f>IFERROR(NUMBERSTRING(LEFT(표1[[#This Row],[도서명]], 1), 1), "")</f>
        <v/>
      </c>
    </row>
    <row r="118" spans="1:8" x14ac:dyDescent="0.3">
      <c r="A118" t="str">
        <f t="array" ref="A118">"DJ" &amp; YEAR(표1[[#This Row],[출간일]]) &amp; MID(표1[[#This Row],[ISBN'[부가기호']]], 19, 2) &amp; TEXT(SUM((YEAR($E$2:E118)=YEAR(E118))*(MID($F$2:F118,19,2)=MID(F118,19,2))*1), "00000")</f>
        <v>DJ20197700005</v>
      </c>
      <c r="B118" t="s">
        <v>507</v>
      </c>
      <c r="C118" t="s">
        <v>498</v>
      </c>
      <c r="D118" t="s">
        <v>499</v>
      </c>
      <c r="E118" s="4">
        <v>43513</v>
      </c>
      <c r="F118" t="s">
        <v>508</v>
      </c>
      <c r="G118" t="str">
        <f>fnCallNM(표1[[#This Row],[도서명]],표1[[#This Row],[저자명]],표1[[#This Row],[ISBN'[부가기호']]])</f>
        <v>720 스 837 ㅁ</v>
      </c>
      <c r="H118" t="str">
        <f>IFERROR(NUMBERSTRING(LEFT(표1[[#This Row],[도서명]], 1), 1), "")</f>
        <v/>
      </c>
    </row>
    <row r="119" spans="1:8" x14ac:dyDescent="0.3">
      <c r="A119" t="str">
        <f t="array" ref="A119">"DJ" &amp; YEAR(표1[[#This Row],[출간일]]) &amp; MID(표1[[#This Row],[ISBN'[부가기호']]], 19, 2) &amp; TEXT(SUM((YEAR($E$2:E119)=YEAR(E119))*(MID($F$2:F119,19,2)=MID(F119,19,2))*1), "00000")</f>
        <v>DJ20197700006</v>
      </c>
      <c r="B119" t="s">
        <v>509</v>
      </c>
      <c r="C119" t="s">
        <v>498</v>
      </c>
      <c r="D119" t="s">
        <v>499</v>
      </c>
      <c r="E119" s="4">
        <v>43515</v>
      </c>
      <c r="F119" t="s">
        <v>510</v>
      </c>
      <c r="G119" t="str">
        <f>fnCallNM(표1[[#This Row],[도서명]],표1[[#This Row],[저자명]],표1[[#This Row],[ISBN'[부가기호']]])</f>
        <v>720 스 837 ㅁ</v>
      </c>
      <c r="H119" t="str">
        <f>IFERROR(NUMBERSTRING(LEFT(표1[[#This Row],[도서명]], 1), 1), "")</f>
        <v/>
      </c>
    </row>
    <row r="120" spans="1:8" x14ac:dyDescent="0.3">
      <c r="A120" t="str">
        <f t="array" ref="A120">"DJ" &amp; YEAR(표1[[#This Row],[출간일]]) &amp; MID(표1[[#This Row],[ISBN'[부가기호']]], 19, 2) &amp; TEXT(SUM((YEAR($E$2:E120)=YEAR(E120))*(MID($F$2:F120,19,2)=MID(F120,19,2))*1), "00000")</f>
        <v>DJ20197700007</v>
      </c>
      <c r="B120" t="s">
        <v>511</v>
      </c>
      <c r="C120" t="s">
        <v>498</v>
      </c>
      <c r="D120" t="s">
        <v>499</v>
      </c>
      <c r="E120" s="4">
        <v>43516</v>
      </c>
      <c r="F120" t="s">
        <v>512</v>
      </c>
      <c r="G120" t="str">
        <f>fnCallNM(표1[[#This Row],[도서명]],표1[[#This Row],[저자명]],표1[[#This Row],[ISBN'[부가기호']]])</f>
        <v>720 스 837 ㅁ</v>
      </c>
      <c r="H120" t="str">
        <f>IFERROR(NUMBERSTRING(LEFT(표1[[#This Row],[도서명]], 1), 1), "")</f>
        <v/>
      </c>
    </row>
    <row r="121" spans="1:8" x14ac:dyDescent="0.3">
      <c r="A121" t="str">
        <f t="array" ref="A121">"DJ" &amp; YEAR(표1[[#This Row],[출간일]]) &amp; MID(표1[[#This Row],[ISBN'[부가기호']]], 19, 2) &amp; TEXT(SUM((YEAR($E$2:E121)=YEAR(E121))*(MID($F$2:F121,19,2)=MID(F121,19,2))*1), "00000")</f>
        <v>DJ20197700008</v>
      </c>
      <c r="B121" t="s">
        <v>513</v>
      </c>
      <c r="C121" t="s">
        <v>498</v>
      </c>
      <c r="D121" t="s">
        <v>499</v>
      </c>
      <c r="E121" s="4">
        <v>43517</v>
      </c>
      <c r="F121" t="s">
        <v>514</v>
      </c>
      <c r="G121" t="str">
        <f>fnCallNM(표1[[#This Row],[도서명]],표1[[#This Row],[저자명]],표1[[#This Row],[ISBN'[부가기호']]])</f>
        <v>720 스 837 ㅁ</v>
      </c>
      <c r="H121" t="str">
        <f>IFERROR(NUMBERSTRING(LEFT(표1[[#This Row],[도서명]], 1), 1), "")</f>
        <v/>
      </c>
    </row>
    <row r="122" spans="1:8" x14ac:dyDescent="0.3">
      <c r="A122" t="str">
        <f t="array" ref="A122">"DJ" &amp; YEAR(표1[[#This Row],[출간일]]) &amp; MID(표1[[#This Row],[ISBN'[부가기호']]], 19, 2) &amp; TEXT(SUM((YEAR($E$2:E122)=YEAR(E122))*(MID($F$2:F122,19,2)=MID(F122,19,2))*1), "00000")</f>
        <v>DJ20197700009</v>
      </c>
      <c r="B122" t="s">
        <v>515</v>
      </c>
      <c r="C122" t="s">
        <v>498</v>
      </c>
      <c r="D122" t="s">
        <v>499</v>
      </c>
      <c r="E122" s="4">
        <v>43518</v>
      </c>
      <c r="F122" t="s">
        <v>516</v>
      </c>
      <c r="G122" t="str">
        <f>fnCallNM(표1[[#This Row],[도서명]],표1[[#This Row],[저자명]],표1[[#This Row],[ISBN'[부가기호']]])</f>
        <v>720 스 837 ㅁ</v>
      </c>
      <c r="H122" t="str">
        <f>IFERROR(NUMBERSTRING(LEFT(표1[[#This Row],[도서명]], 1), 1), "")</f>
        <v/>
      </c>
    </row>
    <row r="123" spans="1:8" x14ac:dyDescent="0.3">
      <c r="A123" t="str">
        <f t="array" ref="A123">"DJ" &amp; YEAR(표1[[#This Row],[출간일]]) &amp; MID(표1[[#This Row],[ISBN'[부가기호']]], 19, 2) &amp; TEXT(SUM((YEAR($E$2:E123)=YEAR(E123))*(MID($F$2:F123,19,2)=MID(F123,19,2))*1), "00000")</f>
        <v>DJ20197700010</v>
      </c>
      <c r="B123" t="s">
        <v>517</v>
      </c>
      <c r="C123" t="s">
        <v>498</v>
      </c>
      <c r="D123" t="s">
        <v>499</v>
      </c>
      <c r="E123" s="4">
        <v>43473</v>
      </c>
      <c r="F123" t="s">
        <v>518</v>
      </c>
      <c r="G123" t="str">
        <f>fnCallNM(표1[[#This Row],[도서명]],표1[[#This Row],[저자명]],표1[[#This Row],[ISBN'[부가기호']]])</f>
        <v>720 스 837 ㅁ</v>
      </c>
      <c r="H123" t="str">
        <f>IFERROR(NUMBERSTRING(LEFT(표1[[#This Row],[도서명]], 1), 1), "")</f>
        <v/>
      </c>
    </row>
    <row r="124" spans="1:8" x14ac:dyDescent="0.3">
      <c r="A124" t="str">
        <f t="array" ref="A124">"DJ" &amp; YEAR(표1[[#This Row],[출간일]]) &amp; MID(표1[[#This Row],[ISBN'[부가기호']]], 19, 2) &amp; TEXT(SUM((YEAR($E$2:E124)=YEAR(E124))*(MID($F$2:F124,19,2)=MID(F124,19,2))*1), "00000")</f>
        <v>DJ20197700011</v>
      </c>
      <c r="B124" t="s">
        <v>519</v>
      </c>
      <c r="C124" t="s">
        <v>498</v>
      </c>
      <c r="D124" t="s">
        <v>499</v>
      </c>
      <c r="E124" s="4">
        <v>43474</v>
      </c>
      <c r="F124" t="s">
        <v>520</v>
      </c>
      <c r="G124" t="str">
        <f>fnCallNM(표1[[#This Row],[도서명]],표1[[#This Row],[저자명]],표1[[#This Row],[ISBN'[부가기호']]])</f>
        <v>720 스 837 ㅁ</v>
      </c>
      <c r="H124" t="str">
        <f>IFERROR(NUMBERSTRING(LEFT(표1[[#This Row],[도서명]], 1), 1), "")</f>
        <v/>
      </c>
    </row>
    <row r="125" spans="1:8" x14ac:dyDescent="0.3">
      <c r="A125" t="str">
        <f t="array" ref="A125">"DJ" &amp; YEAR(표1[[#This Row],[출간일]]) &amp; MID(표1[[#This Row],[ISBN'[부가기호']]], 19, 2) &amp; TEXT(SUM((YEAR($E$2:E125)=YEAR(E125))*(MID($F$2:F125,19,2)=MID(F125,19,2))*1), "00000")</f>
        <v>DJ20197700012</v>
      </c>
      <c r="B125" t="s">
        <v>521</v>
      </c>
      <c r="C125" t="s">
        <v>498</v>
      </c>
      <c r="D125" t="s">
        <v>499</v>
      </c>
      <c r="E125" s="4">
        <v>43475</v>
      </c>
      <c r="F125" t="s">
        <v>522</v>
      </c>
      <c r="G125" t="str">
        <f>fnCallNM(표1[[#This Row],[도서명]],표1[[#This Row],[저자명]],표1[[#This Row],[ISBN'[부가기호']]])</f>
        <v>720 스 837 ㅁ</v>
      </c>
      <c r="H125" t="str">
        <f>IFERROR(NUMBERSTRING(LEFT(표1[[#This Row],[도서명]], 1), 1), "")</f>
        <v/>
      </c>
    </row>
    <row r="126" spans="1:8" x14ac:dyDescent="0.3">
      <c r="A126" t="str">
        <f t="array" ref="A126">"DJ" &amp; YEAR(표1[[#This Row],[출간일]]) &amp; MID(표1[[#This Row],[ISBN'[부가기호']]], 19, 2) &amp; TEXT(SUM((YEAR($E$2:E126)=YEAR(E126))*(MID($F$2:F126,19,2)=MID(F126,19,2))*1), "00000")</f>
        <v>DJ20197700013</v>
      </c>
      <c r="B126" t="s">
        <v>523</v>
      </c>
      <c r="C126" t="s">
        <v>498</v>
      </c>
      <c r="D126" t="s">
        <v>499</v>
      </c>
      <c r="E126" s="4">
        <v>43476</v>
      </c>
      <c r="F126" t="s">
        <v>524</v>
      </c>
      <c r="G126" t="str">
        <f>fnCallNM(표1[[#This Row],[도서명]],표1[[#This Row],[저자명]],표1[[#This Row],[ISBN'[부가기호']]])</f>
        <v>720 스 837 ㅁ</v>
      </c>
      <c r="H126" t="str">
        <f>IFERROR(NUMBERSTRING(LEFT(표1[[#This Row],[도서명]], 1), 1), "")</f>
        <v/>
      </c>
    </row>
    <row r="127" spans="1:8" x14ac:dyDescent="0.3">
      <c r="A127" t="str">
        <f t="array" ref="A127">"DJ" &amp; YEAR(표1[[#This Row],[출간일]]) &amp; MID(표1[[#This Row],[ISBN'[부가기호']]], 19, 2) &amp; TEXT(SUM((YEAR($E$2:E127)=YEAR(E127))*(MID($F$2:F127,19,2)=MID(F127,19,2))*1), "00000")</f>
        <v>DJ20197700014</v>
      </c>
      <c r="B127" t="s">
        <v>525</v>
      </c>
      <c r="C127" t="s">
        <v>498</v>
      </c>
      <c r="D127" t="s">
        <v>499</v>
      </c>
      <c r="E127" s="4">
        <v>43477</v>
      </c>
      <c r="F127" t="s">
        <v>526</v>
      </c>
      <c r="G127" t="str">
        <f>fnCallNM(표1[[#This Row],[도서명]],표1[[#This Row],[저자명]],표1[[#This Row],[ISBN'[부가기호']]])</f>
        <v>720 스 837 ㅁ</v>
      </c>
      <c r="H127" t="str">
        <f>IFERROR(NUMBERSTRING(LEFT(표1[[#This Row],[도서명]], 1), 1), "")</f>
        <v/>
      </c>
    </row>
    <row r="128" spans="1:8" x14ac:dyDescent="0.3">
      <c r="A128" t="str">
        <f t="array" ref="A128">"DJ" &amp; YEAR(표1[[#This Row],[출간일]]) &amp; MID(표1[[#This Row],[ISBN'[부가기호']]], 19, 2) &amp; TEXT(SUM((YEAR($E$2:E128)=YEAR(E128))*(MID($F$2:F128,19,2)=MID(F128,19,2))*1), "00000")</f>
        <v>DJ20197700015</v>
      </c>
      <c r="B128" t="s">
        <v>527</v>
      </c>
      <c r="C128" t="s">
        <v>498</v>
      </c>
      <c r="D128" t="s">
        <v>499</v>
      </c>
      <c r="E128" s="4">
        <v>43478</v>
      </c>
      <c r="F128" t="s">
        <v>528</v>
      </c>
      <c r="G128" t="str">
        <f>fnCallNM(표1[[#This Row],[도서명]],표1[[#This Row],[저자명]],표1[[#This Row],[ISBN'[부가기호']]])</f>
        <v>720 스 837 ㅁ</v>
      </c>
      <c r="H128" t="str">
        <f>IFERROR(NUMBERSTRING(LEFT(표1[[#This Row],[도서명]], 1), 1), "")</f>
        <v/>
      </c>
    </row>
    <row r="129" spans="1:8" x14ac:dyDescent="0.3">
      <c r="A129" t="str">
        <f t="array" ref="A129">"DJ" &amp; YEAR(표1[[#This Row],[출간일]]) &amp; MID(표1[[#This Row],[ISBN'[부가기호']]], 19, 2) &amp; TEXT(SUM((YEAR($E$2:E129)=YEAR(E129))*(MID($F$2:F129,19,2)=MID(F129,19,2))*1), "00000")</f>
        <v>DJ20197700016</v>
      </c>
      <c r="B129" t="s">
        <v>529</v>
      </c>
      <c r="C129" t="s">
        <v>498</v>
      </c>
      <c r="D129" t="s">
        <v>499</v>
      </c>
      <c r="E129" s="4">
        <v>43479</v>
      </c>
      <c r="F129" t="s">
        <v>530</v>
      </c>
      <c r="G129" t="str">
        <f>fnCallNM(표1[[#This Row],[도서명]],표1[[#This Row],[저자명]],표1[[#This Row],[ISBN'[부가기호']]])</f>
        <v>720 스 837 ㅁ</v>
      </c>
      <c r="H129" t="str">
        <f>IFERROR(NUMBERSTRING(LEFT(표1[[#This Row],[도서명]], 1), 1), "")</f>
        <v/>
      </c>
    </row>
    <row r="130" spans="1:8" x14ac:dyDescent="0.3">
      <c r="A130" t="str">
        <f t="array" ref="A130">"DJ" &amp; YEAR(표1[[#This Row],[출간일]]) &amp; MID(표1[[#This Row],[ISBN'[부가기호']]], 19, 2) &amp; TEXT(SUM((YEAR($E$2:E130)=YEAR(E130))*(MID($F$2:F130,19,2)=MID(F130,19,2))*1), "00000")</f>
        <v>DJ20197700017</v>
      </c>
      <c r="B130" t="s">
        <v>531</v>
      </c>
      <c r="C130" t="s">
        <v>498</v>
      </c>
      <c r="D130" t="s">
        <v>499</v>
      </c>
      <c r="E130" s="4">
        <v>43480</v>
      </c>
      <c r="F130" t="s">
        <v>532</v>
      </c>
      <c r="G130" t="str">
        <f>fnCallNM(표1[[#This Row],[도서명]],표1[[#This Row],[저자명]],표1[[#This Row],[ISBN'[부가기호']]])</f>
        <v>720 스 837 ㅁ</v>
      </c>
      <c r="H130" t="str">
        <f>IFERROR(NUMBERSTRING(LEFT(표1[[#This Row],[도서명]], 1), 1), "")</f>
        <v/>
      </c>
    </row>
    <row r="131" spans="1:8" x14ac:dyDescent="0.3">
      <c r="A131" t="str">
        <f t="array" ref="A131">"DJ" &amp; YEAR(표1[[#This Row],[출간일]]) &amp; MID(표1[[#This Row],[ISBN'[부가기호']]], 19, 2) &amp; TEXT(SUM((YEAR($E$2:E131)=YEAR(E131))*(MID($F$2:F131,19,2)=MID(F131,19,2))*1), "00000")</f>
        <v>DJ20197700018</v>
      </c>
      <c r="B131" t="s">
        <v>533</v>
      </c>
      <c r="C131" t="s">
        <v>498</v>
      </c>
      <c r="D131" t="s">
        <v>499</v>
      </c>
      <c r="E131" s="4">
        <v>43481</v>
      </c>
      <c r="F131" t="s">
        <v>534</v>
      </c>
      <c r="G131" t="str">
        <f>fnCallNM(표1[[#This Row],[도서명]],표1[[#This Row],[저자명]],표1[[#This Row],[ISBN'[부가기호']]])</f>
        <v>720 스 837 ㅁ</v>
      </c>
      <c r="H131" t="str">
        <f>IFERROR(NUMBERSTRING(LEFT(표1[[#This Row],[도서명]], 1), 1), "")</f>
        <v/>
      </c>
    </row>
    <row r="132" spans="1:8" x14ac:dyDescent="0.3">
      <c r="A132" t="str">
        <f t="array" ref="A132">"DJ" &amp; YEAR(표1[[#This Row],[출간일]]) &amp; MID(표1[[#This Row],[ISBN'[부가기호']]], 19, 2) &amp; TEXT(SUM((YEAR($E$2:E132)=YEAR(E132))*(MID($F$2:F132,19,2)=MID(F132,19,2))*1), "00000")</f>
        <v>DJ20197700019</v>
      </c>
      <c r="B132" t="s">
        <v>535</v>
      </c>
      <c r="C132" t="s">
        <v>498</v>
      </c>
      <c r="D132" t="s">
        <v>499</v>
      </c>
      <c r="E132" s="4">
        <v>43482</v>
      </c>
      <c r="F132" t="s">
        <v>536</v>
      </c>
      <c r="G132" t="str">
        <f>fnCallNM(표1[[#This Row],[도서명]],표1[[#This Row],[저자명]],표1[[#This Row],[ISBN'[부가기호']]])</f>
        <v>720 스 837 ㅁ</v>
      </c>
      <c r="H132" t="str">
        <f>IFERROR(NUMBERSTRING(LEFT(표1[[#This Row],[도서명]], 1), 1), "")</f>
        <v/>
      </c>
    </row>
    <row r="133" spans="1:8" x14ac:dyDescent="0.3">
      <c r="A133" t="str">
        <f t="array" ref="A133">"DJ" &amp; YEAR(표1[[#This Row],[출간일]]) &amp; MID(표1[[#This Row],[ISBN'[부가기호']]], 19, 2) &amp; TEXT(SUM((YEAR($E$2:E133)=YEAR(E133))*(MID($F$2:F133,19,2)=MID(F133,19,2))*1), "00000")</f>
        <v>DJ20197700020</v>
      </c>
      <c r="B133" t="s">
        <v>537</v>
      </c>
      <c r="C133" t="s">
        <v>498</v>
      </c>
      <c r="D133" t="s">
        <v>499</v>
      </c>
      <c r="E133" s="4">
        <v>43484</v>
      </c>
      <c r="F133" t="s">
        <v>538</v>
      </c>
      <c r="G133" t="str">
        <f>fnCallNM(표1[[#This Row],[도서명]],표1[[#This Row],[저자명]],표1[[#This Row],[ISBN'[부가기호']]])</f>
        <v>720 스 837 ㅁ</v>
      </c>
      <c r="H133" t="str">
        <f>IFERROR(NUMBERSTRING(LEFT(표1[[#This Row],[도서명]], 1), 1), "")</f>
        <v/>
      </c>
    </row>
    <row r="134" spans="1:8" x14ac:dyDescent="0.3">
      <c r="A134" t="str">
        <f t="array" ref="A134">"DJ" &amp; YEAR(표1[[#This Row],[출간일]]) &amp; MID(표1[[#This Row],[ISBN'[부가기호']]], 19, 2) &amp; TEXT(SUM((YEAR($E$2:E134)=YEAR(E134))*(MID($F$2:F134,19,2)=MID(F134,19,2))*1), "00000")</f>
        <v>DJ20197700021</v>
      </c>
      <c r="B134" t="s">
        <v>539</v>
      </c>
      <c r="C134" t="s">
        <v>540</v>
      </c>
      <c r="D134" t="s">
        <v>499</v>
      </c>
      <c r="E134" s="4">
        <v>43485</v>
      </c>
      <c r="F134" t="s">
        <v>541</v>
      </c>
      <c r="G134" t="str">
        <f>fnCallNM(표1[[#This Row],[도서명]],표1[[#This Row],[저자명]],표1[[#This Row],[ISBN'[부가기호']]])</f>
        <v>720 김 94 ㅁ</v>
      </c>
      <c r="H134" t="str">
        <f>IFERROR(NUMBERSTRING(LEFT(표1[[#This Row],[도서명]], 1), 1), "")</f>
        <v/>
      </c>
    </row>
    <row r="135" spans="1:8" x14ac:dyDescent="0.3">
      <c r="A135" t="str">
        <f t="array" ref="A135">"DJ" &amp; YEAR(표1[[#This Row],[출간일]]) &amp; MID(표1[[#This Row],[ISBN'[부가기호']]], 19, 2) &amp; TEXT(SUM((YEAR($E$2:E135)=YEAR(E135))*(MID($F$2:F135,19,2)=MID(F135,19,2))*1), "00000")</f>
        <v>DJ20197700022</v>
      </c>
      <c r="B135" t="s">
        <v>542</v>
      </c>
      <c r="C135" t="s">
        <v>543</v>
      </c>
      <c r="D135" t="s">
        <v>499</v>
      </c>
      <c r="E135" s="4">
        <v>43486</v>
      </c>
      <c r="F135" t="s">
        <v>541</v>
      </c>
      <c r="G135" t="str">
        <f>fnCallNM(표1[[#This Row],[도서명]],표1[[#This Row],[저자명]],표1[[#This Row],[ISBN'[부가기호']]])</f>
        <v>720 올 222 ㅁ</v>
      </c>
      <c r="H135" t="str">
        <f>IFERROR(NUMBERSTRING(LEFT(표1[[#This Row],[도서명]], 1), 1), "")</f>
        <v/>
      </c>
    </row>
    <row r="136" spans="1:8" x14ac:dyDescent="0.3">
      <c r="A136" t="str">
        <f t="array" ref="A136">"DJ" &amp; YEAR(표1[[#This Row],[출간일]]) &amp; MID(표1[[#This Row],[ISBN'[부가기호']]], 19, 2) &amp; TEXT(SUM((YEAR($E$2:E136)=YEAR(E136))*(MID($F$2:F136,19,2)=MID(F136,19,2))*1), "00000")</f>
        <v>DJ20197700023</v>
      </c>
      <c r="B136" t="s">
        <v>544</v>
      </c>
      <c r="C136" t="s">
        <v>543</v>
      </c>
      <c r="D136" t="s">
        <v>499</v>
      </c>
      <c r="E136" s="4">
        <v>43486</v>
      </c>
      <c r="F136" t="s">
        <v>545</v>
      </c>
      <c r="G136" t="str">
        <f>fnCallNM(표1[[#This Row],[도서명]],표1[[#This Row],[저자명]],표1[[#This Row],[ISBN'[부가기호']]])</f>
        <v>720 올 222 ㅁ</v>
      </c>
      <c r="H136" t="str">
        <f>IFERROR(NUMBERSTRING(LEFT(표1[[#This Row],[도서명]], 1), 1), "")</f>
        <v/>
      </c>
    </row>
    <row r="137" spans="1:8" x14ac:dyDescent="0.3">
      <c r="A137" t="str">
        <f t="array" ref="A137">"DJ" &amp; YEAR(표1[[#This Row],[출간일]]) &amp; MID(표1[[#This Row],[ISBN'[부가기호']]], 19, 2) &amp; TEXT(SUM((YEAR($E$2:E137)=YEAR(E137))*(MID($F$2:F137,19,2)=MID(F137,19,2))*1), "00000")</f>
        <v>DJ20197700024</v>
      </c>
      <c r="B137" t="s">
        <v>546</v>
      </c>
      <c r="C137" t="s">
        <v>543</v>
      </c>
      <c r="D137" t="s">
        <v>499</v>
      </c>
      <c r="E137" s="4">
        <v>43487</v>
      </c>
      <c r="F137" t="s">
        <v>547</v>
      </c>
      <c r="G137" t="str">
        <f>fnCallNM(표1[[#This Row],[도서명]],표1[[#This Row],[저자명]],표1[[#This Row],[ISBN'[부가기호']]])</f>
        <v>720 올 222 ㅁ</v>
      </c>
      <c r="H137" t="str">
        <f>IFERROR(NUMBERSTRING(LEFT(표1[[#This Row],[도서명]], 1), 1), "")</f>
        <v/>
      </c>
    </row>
    <row r="138" spans="1:8" x14ac:dyDescent="0.3">
      <c r="A138" t="str">
        <f t="array" ref="A138">"DJ" &amp; YEAR(표1[[#This Row],[출간일]]) &amp; MID(표1[[#This Row],[ISBN'[부가기호']]], 19, 2) &amp; TEXT(SUM((YEAR($E$2:E138)=YEAR(E138))*(MID($F$2:F138,19,2)=MID(F138,19,2))*1), "00000")</f>
        <v>DJ20197700025</v>
      </c>
      <c r="B138" t="s">
        <v>548</v>
      </c>
      <c r="C138" t="s">
        <v>543</v>
      </c>
      <c r="D138" t="s">
        <v>499</v>
      </c>
      <c r="E138" s="4">
        <v>43488</v>
      </c>
      <c r="F138" t="s">
        <v>549</v>
      </c>
      <c r="G138" t="str">
        <f>fnCallNM(표1[[#This Row],[도서명]],표1[[#This Row],[저자명]],표1[[#This Row],[ISBN'[부가기호']]])</f>
        <v>720 올 222 ㅁ</v>
      </c>
      <c r="H138" t="str">
        <f>IFERROR(NUMBERSTRING(LEFT(표1[[#This Row],[도서명]], 1), 1), "")</f>
        <v/>
      </c>
    </row>
    <row r="139" spans="1:8" x14ac:dyDescent="0.3">
      <c r="A139" t="str">
        <f t="array" ref="A139">"DJ" &amp; YEAR(표1[[#This Row],[출간일]]) &amp; MID(표1[[#This Row],[ISBN'[부가기호']]], 19, 2) &amp; TEXT(SUM((YEAR($E$2:E139)=YEAR(E139))*(MID($F$2:F139,19,2)=MID(F139,19,2))*1), "00000")</f>
        <v>DJ20197700026</v>
      </c>
      <c r="B139" t="s">
        <v>550</v>
      </c>
      <c r="C139" t="s">
        <v>543</v>
      </c>
      <c r="D139" t="s">
        <v>499</v>
      </c>
      <c r="E139" s="4">
        <v>43489</v>
      </c>
      <c r="F139" t="s">
        <v>551</v>
      </c>
      <c r="G139" t="str">
        <f>fnCallNM(표1[[#This Row],[도서명]],표1[[#This Row],[저자명]],표1[[#This Row],[ISBN'[부가기호']]])</f>
        <v>720 올 222 ㅁ</v>
      </c>
      <c r="H139" t="str">
        <f>IFERROR(NUMBERSTRING(LEFT(표1[[#This Row],[도서명]], 1), 1), "")</f>
        <v/>
      </c>
    </row>
    <row r="140" spans="1:8" x14ac:dyDescent="0.3">
      <c r="A140" t="str">
        <f t="array" ref="A140">"DJ" &amp; YEAR(표1[[#This Row],[출간일]]) &amp; MID(표1[[#This Row],[ISBN'[부가기호']]], 19, 2) &amp; TEXT(SUM((YEAR($E$2:E140)=YEAR(E140))*(MID($F$2:F140,19,2)=MID(F140,19,2))*1), "00000")</f>
        <v>DJ20197700027</v>
      </c>
      <c r="B140" t="s">
        <v>552</v>
      </c>
      <c r="C140" t="s">
        <v>543</v>
      </c>
      <c r="D140" t="s">
        <v>499</v>
      </c>
      <c r="E140" s="4">
        <v>43490</v>
      </c>
      <c r="F140" t="s">
        <v>553</v>
      </c>
      <c r="G140" t="str">
        <f>fnCallNM(표1[[#This Row],[도서명]],표1[[#This Row],[저자명]],표1[[#This Row],[ISBN'[부가기호']]])</f>
        <v>720 올 222 ㅁ</v>
      </c>
      <c r="H140" t="str">
        <f>IFERROR(NUMBERSTRING(LEFT(표1[[#This Row],[도서명]], 1), 1), "")</f>
        <v/>
      </c>
    </row>
    <row r="141" spans="1:8" x14ac:dyDescent="0.3">
      <c r="A141" t="str">
        <f t="array" ref="A141">"DJ" &amp; YEAR(표1[[#This Row],[출간일]]) &amp; MID(표1[[#This Row],[ISBN'[부가기호']]], 19, 2) &amp; TEXT(SUM((YEAR($E$2:E141)=YEAR(E141))*(MID($F$2:F141,19,2)=MID(F141,19,2))*1), "00000")</f>
        <v>DJ20197700028</v>
      </c>
      <c r="B141" t="s">
        <v>554</v>
      </c>
      <c r="C141" t="s">
        <v>543</v>
      </c>
      <c r="D141" t="s">
        <v>499</v>
      </c>
      <c r="E141" s="4">
        <v>43491</v>
      </c>
      <c r="F141" t="s">
        <v>555</v>
      </c>
      <c r="G141" t="str">
        <f>fnCallNM(표1[[#This Row],[도서명]],표1[[#This Row],[저자명]],표1[[#This Row],[ISBN'[부가기호']]])</f>
        <v>720 올 222 ㅁ</v>
      </c>
      <c r="H141" t="str">
        <f>IFERROR(NUMBERSTRING(LEFT(표1[[#This Row],[도서명]], 1), 1), "")</f>
        <v/>
      </c>
    </row>
    <row r="142" spans="1:8" x14ac:dyDescent="0.3">
      <c r="A142" t="str">
        <f t="array" ref="A142">"DJ" &amp; YEAR(표1[[#This Row],[출간일]]) &amp; MID(표1[[#This Row],[ISBN'[부가기호']]], 19, 2) &amp; TEXT(SUM((YEAR($E$2:E142)=YEAR(E142))*(MID($F$2:F142,19,2)=MID(F142,19,2))*1), "00000")</f>
        <v>DJ20197700029</v>
      </c>
      <c r="B142" t="s">
        <v>556</v>
      </c>
      <c r="C142" t="s">
        <v>543</v>
      </c>
      <c r="D142" t="s">
        <v>499</v>
      </c>
      <c r="E142" s="4">
        <v>43492</v>
      </c>
      <c r="F142" t="s">
        <v>557</v>
      </c>
      <c r="G142" t="str">
        <f>fnCallNM(표1[[#This Row],[도서명]],표1[[#This Row],[저자명]],표1[[#This Row],[ISBN'[부가기호']]])</f>
        <v>720 올 222 ㅁ</v>
      </c>
      <c r="H142" t="str">
        <f>IFERROR(NUMBERSTRING(LEFT(표1[[#This Row],[도서명]], 1), 1), "")</f>
        <v/>
      </c>
    </row>
    <row r="143" spans="1:8" x14ac:dyDescent="0.3">
      <c r="A143" t="str">
        <f t="array" ref="A143">"DJ" &amp; YEAR(표1[[#This Row],[출간일]]) &amp; MID(표1[[#This Row],[ISBN'[부가기호']]], 19, 2) &amp; TEXT(SUM((YEAR($E$2:E143)=YEAR(E143))*(MID($F$2:F143,19,2)=MID(F143,19,2))*1), "00000")</f>
        <v>DJ20197700030</v>
      </c>
      <c r="B143" t="s">
        <v>558</v>
      </c>
      <c r="C143" t="s">
        <v>543</v>
      </c>
      <c r="D143" t="s">
        <v>499</v>
      </c>
      <c r="E143" s="4">
        <v>43494</v>
      </c>
      <c r="F143" t="s">
        <v>559</v>
      </c>
      <c r="G143" t="str">
        <f>fnCallNM(표1[[#This Row],[도서명]],표1[[#This Row],[저자명]],표1[[#This Row],[ISBN'[부가기호']]])</f>
        <v>720 올 222 ㅁ</v>
      </c>
      <c r="H143" t="str">
        <f>IFERROR(NUMBERSTRING(LEFT(표1[[#This Row],[도서명]], 1), 1), "")</f>
        <v/>
      </c>
    </row>
    <row r="144" spans="1:8" x14ac:dyDescent="0.3">
      <c r="A144" t="str">
        <f t="array" ref="A144">"DJ" &amp; YEAR(표1[[#This Row],[출간일]]) &amp; MID(표1[[#This Row],[ISBN'[부가기호']]], 19, 2) &amp; TEXT(SUM((YEAR($E$2:E144)=YEAR(E144))*(MID($F$2:F144,19,2)=MID(F144,19,2))*1), "00000")</f>
        <v>DJ20197700031</v>
      </c>
      <c r="B144" t="s">
        <v>560</v>
      </c>
      <c r="C144" t="s">
        <v>543</v>
      </c>
      <c r="D144" t="s">
        <v>499</v>
      </c>
      <c r="E144" s="4">
        <v>43495</v>
      </c>
      <c r="F144" t="s">
        <v>561</v>
      </c>
      <c r="G144" t="str">
        <f>fnCallNM(표1[[#This Row],[도서명]],표1[[#This Row],[저자명]],표1[[#This Row],[ISBN'[부가기호']]])</f>
        <v>720 올 222 ㅁ</v>
      </c>
      <c r="H144" t="str">
        <f>IFERROR(NUMBERSTRING(LEFT(표1[[#This Row],[도서명]], 1), 1), "")</f>
        <v/>
      </c>
    </row>
    <row r="145" spans="1:8" x14ac:dyDescent="0.3">
      <c r="A145" t="str">
        <f t="array" ref="A145">"DJ" &amp; YEAR(표1[[#This Row],[출간일]]) &amp; MID(표1[[#This Row],[ISBN'[부가기호']]], 19, 2) &amp; TEXT(SUM((YEAR($E$2:E145)=YEAR(E145))*(MID($F$2:F145,19,2)=MID(F145,19,2))*1), "00000")</f>
        <v>DJ20197700032</v>
      </c>
      <c r="B145" t="s">
        <v>562</v>
      </c>
      <c r="C145" t="s">
        <v>543</v>
      </c>
      <c r="D145" t="s">
        <v>499</v>
      </c>
      <c r="E145" s="4">
        <v>43496</v>
      </c>
      <c r="F145" t="s">
        <v>563</v>
      </c>
      <c r="G145" t="str">
        <f>fnCallNM(표1[[#This Row],[도서명]],표1[[#This Row],[저자명]],표1[[#This Row],[ISBN'[부가기호']]])</f>
        <v>720 올 222 ㅁ</v>
      </c>
      <c r="H145" t="str">
        <f>IFERROR(NUMBERSTRING(LEFT(표1[[#This Row],[도서명]], 1), 1), "")</f>
        <v/>
      </c>
    </row>
    <row r="146" spans="1:8" x14ac:dyDescent="0.3">
      <c r="A146" t="str">
        <f t="array" ref="A146">"DJ" &amp; YEAR(표1[[#This Row],[출간일]]) &amp; MID(표1[[#This Row],[ISBN'[부가기호']]], 19, 2) &amp; TEXT(SUM((YEAR($E$2:E146)=YEAR(E146))*(MID($F$2:F146,19,2)=MID(F146,19,2))*1), "00000")</f>
        <v>DJ20197700033</v>
      </c>
      <c r="B146" t="s">
        <v>564</v>
      </c>
      <c r="C146" t="s">
        <v>543</v>
      </c>
      <c r="D146" t="s">
        <v>499</v>
      </c>
      <c r="E146" s="4">
        <v>43497</v>
      </c>
      <c r="F146" t="s">
        <v>565</v>
      </c>
      <c r="G146" t="str">
        <f>fnCallNM(표1[[#This Row],[도서명]],표1[[#This Row],[저자명]],표1[[#This Row],[ISBN'[부가기호']]])</f>
        <v>720 올 222 ㅁ</v>
      </c>
      <c r="H146" t="str">
        <f>IFERROR(NUMBERSTRING(LEFT(표1[[#This Row],[도서명]], 1), 1), "")</f>
        <v/>
      </c>
    </row>
    <row r="147" spans="1:8" x14ac:dyDescent="0.3">
      <c r="A147" t="str">
        <f t="array" ref="A147">"DJ" &amp; YEAR(표1[[#This Row],[출간일]]) &amp; MID(표1[[#This Row],[ISBN'[부가기호']]], 19, 2) &amp; TEXT(SUM((YEAR($E$2:E147)=YEAR(E147))*(MID($F$2:F147,19,2)=MID(F147,19,2))*1), "00000")</f>
        <v>DJ20197700034</v>
      </c>
      <c r="B147" t="s">
        <v>566</v>
      </c>
      <c r="C147" t="s">
        <v>543</v>
      </c>
      <c r="D147" t="s">
        <v>499</v>
      </c>
      <c r="E147" s="4">
        <v>43498</v>
      </c>
      <c r="F147" t="s">
        <v>567</v>
      </c>
      <c r="G147" t="str">
        <f>fnCallNM(표1[[#This Row],[도서명]],표1[[#This Row],[저자명]],표1[[#This Row],[ISBN'[부가기호']]])</f>
        <v>720 올 222 ㅁ</v>
      </c>
      <c r="H147" t="str">
        <f>IFERROR(NUMBERSTRING(LEFT(표1[[#This Row],[도서명]], 1), 1), "")</f>
        <v/>
      </c>
    </row>
    <row r="148" spans="1:8" x14ac:dyDescent="0.3">
      <c r="A148" t="str">
        <f t="array" ref="A148">"DJ" &amp; YEAR(표1[[#This Row],[출간일]]) &amp; MID(표1[[#This Row],[ISBN'[부가기호']]], 19, 2) &amp; TEXT(SUM((YEAR($E$2:E148)=YEAR(E148))*(MID($F$2:F148,19,2)=MID(F148,19,2))*1), "00000")</f>
        <v>DJ20197700035</v>
      </c>
      <c r="B148" t="s">
        <v>568</v>
      </c>
      <c r="C148" t="s">
        <v>543</v>
      </c>
      <c r="D148" t="s">
        <v>499</v>
      </c>
      <c r="E148" s="4">
        <v>43498</v>
      </c>
      <c r="F148" t="s">
        <v>569</v>
      </c>
      <c r="G148" t="str">
        <f>fnCallNM(표1[[#This Row],[도서명]],표1[[#This Row],[저자명]],표1[[#This Row],[ISBN'[부가기호']]])</f>
        <v>720 올 222 ㅁ</v>
      </c>
      <c r="H148" t="str">
        <f>IFERROR(NUMBERSTRING(LEFT(표1[[#This Row],[도서명]], 1), 1), "")</f>
        <v/>
      </c>
    </row>
    <row r="149" spans="1:8" x14ac:dyDescent="0.3">
      <c r="A149" t="str">
        <f t="array" ref="A149">"DJ" &amp; YEAR(표1[[#This Row],[출간일]]) &amp; MID(표1[[#This Row],[ISBN'[부가기호']]], 19, 2) &amp; TEXT(SUM((YEAR($E$2:E149)=YEAR(E149))*(MID($F$2:F149,19,2)=MID(F149,19,2))*1), "00000")</f>
        <v>DJ20197700036</v>
      </c>
      <c r="B149" t="s">
        <v>570</v>
      </c>
      <c r="C149" t="s">
        <v>543</v>
      </c>
      <c r="D149" t="s">
        <v>499</v>
      </c>
      <c r="E149" s="4">
        <v>43498</v>
      </c>
      <c r="F149" t="s">
        <v>571</v>
      </c>
      <c r="G149" t="str">
        <f>fnCallNM(표1[[#This Row],[도서명]],표1[[#This Row],[저자명]],표1[[#This Row],[ISBN'[부가기호']]])</f>
        <v>720 올 222 ㅁ</v>
      </c>
      <c r="H149" t="str">
        <f>IFERROR(NUMBERSTRING(LEFT(표1[[#This Row],[도서명]], 1), 1), "")</f>
        <v/>
      </c>
    </row>
    <row r="150" spans="1:8" x14ac:dyDescent="0.3">
      <c r="A150" t="str">
        <f t="array" ref="A150">"DJ" &amp; YEAR(표1[[#This Row],[출간일]]) &amp; MID(표1[[#This Row],[ISBN'[부가기호']]], 19, 2) &amp; TEXT(SUM((YEAR($E$2:E150)=YEAR(E150))*(MID($F$2:F150,19,2)=MID(F150,19,2))*1), "00000")</f>
        <v>DJ20197700037</v>
      </c>
      <c r="B150" t="s">
        <v>572</v>
      </c>
      <c r="C150" t="s">
        <v>543</v>
      </c>
      <c r="D150" t="s">
        <v>499</v>
      </c>
      <c r="E150" s="4">
        <v>43499</v>
      </c>
      <c r="F150" t="s">
        <v>573</v>
      </c>
      <c r="G150" t="str">
        <f>fnCallNM(표1[[#This Row],[도서명]],표1[[#This Row],[저자명]],표1[[#This Row],[ISBN'[부가기호']]])</f>
        <v>720 올 222 ㅁ</v>
      </c>
      <c r="H150" t="str">
        <f>IFERROR(NUMBERSTRING(LEFT(표1[[#This Row],[도서명]], 1), 1), "")</f>
        <v/>
      </c>
    </row>
    <row r="151" spans="1:8" x14ac:dyDescent="0.3">
      <c r="A151" t="str">
        <f t="array" ref="A151">"DJ" &amp; YEAR(표1[[#This Row],[출간일]]) &amp; MID(표1[[#This Row],[ISBN'[부가기호']]], 19, 2) &amp; TEXT(SUM((YEAR($E$2:E151)=YEAR(E151))*(MID($F$2:F151,19,2)=MID(F151,19,2))*1), "00000")</f>
        <v>DJ20197700038</v>
      </c>
      <c r="B151" t="s">
        <v>574</v>
      </c>
      <c r="C151" t="s">
        <v>543</v>
      </c>
      <c r="D151" t="s">
        <v>499</v>
      </c>
      <c r="E151" s="4">
        <v>43500</v>
      </c>
      <c r="F151" t="s">
        <v>575</v>
      </c>
      <c r="G151" t="str">
        <f>fnCallNM(표1[[#This Row],[도서명]],표1[[#This Row],[저자명]],표1[[#This Row],[ISBN'[부가기호']]])</f>
        <v>720 올 222 ㅁ</v>
      </c>
      <c r="H151" t="str">
        <f>IFERROR(NUMBERSTRING(LEFT(표1[[#This Row],[도서명]], 1), 1), "")</f>
        <v/>
      </c>
    </row>
    <row r="152" spans="1:8" x14ac:dyDescent="0.3">
      <c r="A152" t="str">
        <f t="array" ref="A152">"DJ" &amp; YEAR(표1[[#This Row],[출간일]]) &amp; MID(표1[[#This Row],[ISBN'[부가기호']]], 19, 2) &amp; TEXT(SUM((YEAR($E$2:E152)=YEAR(E152))*(MID($F$2:F152,19,2)=MID(F152,19,2))*1), "00000")</f>
        <v>DJ20197700039</v>
      </c>
      <c r="B152" t="s">
        <v>576</v>
      </c>
      <c r="C152" t="s">
        <v>543</v>
      </c>
      <c r="D152" t="s">
        <v>499</v>
      </c>
      <c r="E152" s="4">
        <v>43501</v>
      </c>
      <c r="F152" t="s">
        <v>577</v>
      </c>
      <c r="G152" t="str">
        <f>fnCallNM(표1[[#This Row],[도서명]],표1[[#This Row],[저자명]],표1[[#This Row],[ISBN'[부가기호']]])</f>
        <v>720 올 222 ㅁ</v>
      </c>
      <c r="H152" t="str">
        <f>IFERROR(NUMBERSTRING(LEFT(표1[[#This Row],[도서명]], 1), 1), "")</f>
        <v/>
      </c>
    </row>
    <row r="153" spans="1:8" x14ac:dyDescent="0.3">
      <c r="A153" t="str">
        <f t="array" ref="A153">"DJ" &amp; YEAR(표1[[#This Row],[출간일]]) &amp; MID(표1[[#This Row],[ISBN'[부가기호']]], 19, 2) &amp; TEXT(SUM((YEAR($E$2:E153)=YEAR(E153))*(MID($F$2:F153,19,2)=MID(F153,19,2))*1), "00000")</f>
        <v>DJ20197700040</v>
      </c>
      <c r="B153" t="s">
        <v>578</v>
      </c>
      <c r="C153" t="s">
        <v>543</v>
      </c>
      <c r="D153" t="s">
        <v>499</v>
      </c>
      <c r="E153" s="4">
        <v>43503</v>
      </c>
      <c r="F153" t="s">
        <v>579</v>
      </c>
      <c r="G153" t="str">
        <f>fnCallNM(표1[[#This Row],[도서명]],표1[[#This Row],[저자명]],표1[[#This Row],[ISBN'[부가기호']]])</f>
        <v>720 올 222 ㅁ</v>
      </c>
      <c r="H153" t="str">
        <f>IFERROR(NUMBERSTRING(LEFT(표1[[#This Row],[도서명]], 1), 1), "")</f>
        <v/>
      </c>
    </row>
    <row r="154" spans="1:8" x14ac:dyDescent="0.3">
      <c r="A154" t="str">
        <f t="array" ref="A154">"DJ" &amp; YEAR(표1[[#This Row],[출간일]]) &amp; MID(표1[[#This Row],[ISBN'[부가기호']]], 19, 2) &amp; TEXT(SUM((YEAR($E$2:E154)=YEAR(E154))*(MID($F$2:F154,19,2)=MID(F154,19,2))*1), "00000")</f>
        <v>DJ20197700041</v>
      </c>
      <c r="B154" t="s">
        <v>580</v>
      </c>
      <c r="C154" t="s">
        <v>543</v>
      </c>
      <c r="D154" t="s">
        <v>499</v>
      </c>
      <c r="E154" s="4">
        <v>43504</v>
      </c>
      <c r="F154" t="s">
        <v>581</v>
      </c>
      <c r="G154" t="str">
        <f>fnCallNM(표1[[#This Row],[도서명]],표1[[#This Row],[저자명]],표1[[#This Row],[ISBN'[부가기호']]])</f>
        <v>720 올 222 ㅁ</v>
      </c>
      <c r="H154" t="str">
        <f>IFERROR(NUMBERSTRING(LEFT(표1[[#This Row],[도서명]], 1), 1), "")</f>
        <v/>
      </c>
    </row>
    <row r="155" spans="1:8" x14ac:dyDescent="0.3">
      <c r="A155" t="str">
        <f t="array" ref="A155">"DJ" &amp; YEAR(표1[[#This Row],[출간일]]) &amp; MID(표1[[#This Row],[ISBN'[부가기호']]], 19, 2) &amp; TEXT(SUM((YEAR($E$2:E155)=YEAR(E155))*(MID($F$2:F155,19,2)=MID(F155,19,2))*1), "00000")</f>
        <v>DJ20197700042</v>
      </c>
      <c r="B155" t="s">
        <v>582</v>
      </c>
      <c r="C155" t="s">
        <v>543</v>
      </c>
      <c r="D155" t="s">
        <v>499</v>
      </c>
      <c r="E155" s="4">
        <v>43505</v>
      </c>
      <c r="F155" t="s">
        <v>581</v>
      </c>
      <c r="G155" t="str">
        <f>fnCallNM(표1[[#This Row],[도서명]],표1[[#This Row],[저자명]],표1[[#This Row],[ISBN'[부가기호']]])</f>
        <v>720 올 222 ㅁ</v>
      </c>
      <c r="H155" t="str">
        <f>IFERROR(NUMBERSTRING(LEFT(표1[[#This Row],[도서명]], 1), 1), "")</f>
        <v/>
      </c>
    </row>
    <row r="156" spans="1:8" x14ac:dyDescent="0.3">
      <c r="A156" t="str">
        <f t="array" ref="A156">"DJ" &amp; YEAR(표1[[#This Row],[출간일]]) &amp; MID(표1[[#This Row],[ISBN'[부가기호']]], 19, 2) &amp; TEXT(SUM((YEAR($E$2:E156)=YEAR(E156))*(MID($F$2:F156,19,2)=MID(F156,19,2))*1), "00000")</f>
        <v>DJ20197700043</v>
      </c>
      <c r="B156" t="s">
        <v>583</v>
      </c>
      <c r="C156" t="s">
        <v>543</v>
      </c>
      <c r="D156" t="s">
        <v>499</v>
      </c>
      <c r="E156" s="4">
        <v>43506</v>
      </c>
      <c r="F156" t="s">
        <v>584</v>
      </c>
      <c r="G156" t="str">
        <f>fnCallNM(표1[[#This Row],[도서명]],표1[[#This Row],[저자명]],표1[[#This Row],[ISBN'[부가기호']]])</f>
        <v>720 올 222 ㅁ</v>
      </c>
      <c r="H156" t="str">
        <f>IFERROR(NUMBERSTRING(LEFT(표1[[#This Row],[도서명]], 1), 1), "")</f>
        <v/>
      </c>
    </row>
    <row r="157" spans="1:8" x14ac:dyDescent="0.3">
      <c r="A157" t="str">
        <f t="array" ref="A157">"DJ" &amp; YEAR(표1[[#This Row],[출간일]]) &amp; MID(표1[[#This Row],[ISBN'[부가기호']]], 19, 2) &amp; TEXT(SUM((YEAR($E$2:E157)=YEAR(E157))*(MID($F$2:F157,19,2)=MID(F157,19,2))*1), "00000")</f>
        <v>DJ20197700044</v>
      </c>
      <c r="B157" t="s">
        <v>585</v>
      </c>
      <c r="C157" t="s">
        <v>543</v>
      </c>
      <c r="D157" t="s">
        <v>499</v>
      </c>
      <c r="E157" s="4">
        <v>43507</v>
      </c>
      <c r="F157" t="s">
        <v>586</v>
      </c>
      <c r="G157" t="str">
        <f>fnCallNM(표1[[#This Row],[도서명]],표1[[#This Row],[저자명]],표1[[#This Row],[ISBN'[부가기호']]])</f>
        <v>720 올 222 ㅁ</v>
      </c>
      <c r="H157" t="str">
        <f>IFERROR(NUMBERSTRING(LEFT(표1[[#This Row],[도서명]], 1), 1), "")</f>
        <v/>
      </c>
    </row>
    <row r="158" spans="1:8" x14ac:dyDescent="0.3">
      <c r="A158" t="str">
        <f t="array" ref="A158">"DJ" &amp; YEAR(표1[[#This Row],[출간일]]) &amp; MID(표1[[#This Row],[ISBN'[부가기호']]], 19, 2) &amp; TEXT(SUM((YEAR($E$2:E158)=YEAR(E158))*(MID($F$2:F158,19,2)=MID(F158,19,2))*1), "00000")</f>
        <v>DJ20197700045</v>
      </c>
      <c r="B158" t="s">
        <v>587</v>
      </c>
      <c r="C158" t="s">
        <v>543</v>
      </c>
      <c r="D158" t="s">
        <v>499</v>
      </c>
      <c r="E158" s="4">
        <v>43508</v>
      </c>
      <c r="F158" t="s">
        <v>586</v>
      </c>
      <c r="G158" t="str">
        <f>fnCallNM(표1[[#This Row],[도서명]],표1[[#This Row],[저자명]],표1[[#This Row],[ISBN'[부가기호']]])</f>
        <v>720 올 222 ㅁ</v>
      </c>
      <c r="H158" t="str">
        <f>IFERROR(NUMBERSTRING(LEFT(표1[[#This Row],[도서명]], 1), 1), "")</f>
        <v/>
      </c>
    </row>
    <row r="159" spans="1:8" x14ac:dyDescent="0.3">
      <c r="A159" t="str">
        <f t="array" ref="A159">"DJ" &amp; YEAR(표1[[#This Row],[출간일]]) &amp; MID(표1[[#This Row],[ISBN'[부가기호']]], 19, 2) &amp; TEXT(SUM((YEAR($E$2:E159)=YEAR(E159))*(MID($F$2:F159,19,2)=MID(F159,19,2))*1), "00000")</f>
        <v>DJ20197700046</v>
      </c>
      <c r="B159" t="s">
        <v>588</v>
      </c>
      <c r="C159" t="s">
        <v>543</v>
      </c>
      <c r="D159" t="s">
        <v>499</v>
      </c>
      <c r="E159" s="4">
        <v>43509</v>
      </c>
      <c r="F159" t="s">
        <v>589</v>
      </c>
      <c r="G159" t="str">
        <f>fnCallNM(표1[[#This Row],[도서명]],표1[[#This Row],[저자명]],표1[[#This Row],[ISBN'[부가기호']]])</f>
        <v>720 올 222 ㅁ</v>
      </c>
      <c r="H159" t="str">
        <f>IFERROR(NUMBERSTRING(LEFT(표1[[#This Row],[도서명]], 1), 1), "")</f>
        <v/>
      </c>
    </row>
    <row r="160" spans="1:8" x14ac:dyDescent="0.3">
      <c r="A160" t="str">
        <f t="array" ref="A160">"DJ" &amp; YEAR(표1[[#This Row],[출간일]]) &amp; MID(표1[[#This Row],[ISBN'[부가기호']]], 19, 2) &amp; TEXT(SUM((YEAR($E$2:E160)=YEAR(E160))*(MID($F$2:F160,19,2)=MID(F160,19,2))*1), "00000")</f>
        <v>DJ20197700047</v>
      </c>
      <c r="B160" t="s">
        <v>590</v>
      </c>
      <c r="C160" t="s">
        <v>543</v>
      </c>
      <c r="D160" t="s">
        <v>499</v>
      </c>
      <c r="E160" s="4">
        <v>43510</v>
      </c>
      <c r="F160" t="s">
        <v>591</v>
      </c>
      <c r="G160" t="str">
        <f>fnCallNM(표1[[#This Row],[도서명]],표1[[#This Row],[저자명]],표1[[#This Row],[ISBN'[부가기호']]])</f>
        <v>720 올 222 ㅁ</v>
      </c>
      <c r="H160" t="str">
        <f>IFERROR(NUMBERSTRING(LEFT(표1[[#This Row],[도서명]], 1), 1), "")</f>
        <v/>
      </c>
    </row>
    <row r="161" spans="1:8" x14ac:dyDescent="0.3">
      <c r="A161" t="str">
        <f t="array" ref="A161">"DJ" &amp; YEAR(표1[[#This Row],[출간일]]) &amp; MID(표1[[#This Row],[ISBN'[부가기호']]], 19, 2) &amp; TEXT(SUM((YEAR($E$2:E161)=YEAR(E161))*(MID($F$2:F161,19,2)=MID(F161,19,2))*1), "00000")</f>
        <v>DJ20197700048</v>
      </c>
      <c r="B161" t="s">
        <v>592</v>
      </c>
      <c r="C161" t="s">
        <v>543</v>
      </c>
      <c r="D161" t="s">
        <v>499</v>
      </c>
      <c r="E161" s="4">
        <v>43511</v>
      </c>
      <c r="F161" t="s">
        <v>593</v>
      </c>
      <c r="G161" t="str">
        <f>fnCallNM(표1[[#This Row],[도서명]],표1[[#This Row],[저자명]],표1[[#This Row],[ISBN'[부가기호']]])</f>
        <v>720 올 222 ㅁ</v>
      </c>
      <c r="H161" t="str">
        <f>IFERROR(NUMBERSTRING(LEFT(표1[[#This Row],[도서명]], 1), 1), "")</f>
        <v/>
      </c>
    </row>
    <row r="162" spans="1:8" x14ac:dyDescent="0.3">
      <c r="A162" t="str">
        <f t="array" ref="A162">"DJ" &amp; YEAR(표1[[#This Row],[출간일]]) &amp; MID(표1[[#This Row],[ISBN'[부가기호']]], 19, 2) &amp; TEXT(SUM((YEAR($E$2:E162)=YEAR(E162))*(MID($F$2:F162,19,2)=MID(F162,19,2))*1), "00000")</f>
        <v>DJ20197700049</v>
      </c>
      <c r="B162" t="s">
        <v>594</v>
      </c>
      <c r="C162" t="s">
        <v>543</v>
      </c>
      <c r="D162" t="s">
        <v>499</v>
      </c>
      <c r="E162" s="4">
        <v>43512</v>
      </c>
      <c r="F162" t="s">
        <v>508</v>
      </c>
      <c r="G162" t="str">
        <f>fnCallNM(표1[[#This Row],[도서명]],표1[[#This Row],[저자명]],표1[[#This Row],[ISBN'[부가기호']]])</f>
        <v>720 올 222 ㅁ</v>
      </c>
      <c r="H162" t="str">
        <f>IFERROR(NUMBERSTRING(LEFT(표1[[#This Row],[도서명]], 1), 1), "")</f>
        <v/>
      </c>
    </row>
    <row r="163" spans="1:8" x14ac:dyDescent="0.3">
      <c r="A163" t="str">
        <f t="array" ref="A163">"DJ" &amp; YEAR(표1[[#This Row],[출간일]]) &amp; MID(표1[[#This Row],[ISBN'[부가기호']]], 19, 2) &amp; TEXT(SUM((YEAR($E$2:E163)=YEAR(E163))*(MID($F$2:F163,19,2)=MID(F163,19,2))*1), "00000")</f>
        <v>DJ20197700050</v>
      </c>
      <c r="B163" t="s">
        <v>595</v>
      </c>
      <c r="C163" t="s">
        <v>543</v>
      </c>
      <c r="D163" t="s">
        <v>499</v>
      </c>
      <c r="E163" s="4">
        <v>43514</v>
      </c>
      <c r="F163" t="s">
        <v>596</v>
      </c>
      <c r="G163" t="str">
        <f>fnCallNM(표1[[#This Row],[도서명]],표1[[#This Row],[저자명]],표1[[#This Row],[ISBN'[부가기호']]])</f>
        <v>720 올 222 ㅁ</v>
      </c>
      <c r="H163" t="str">
        <f>IFERROR(NUMBERSTRING(LEFT(표1[[#This Row],[도서명]], 1), 1), "")</f>
        <v/>
      </c>
    </row>
    <row r="164" spans="1:8" x14ac:dyDescent="0.3">
      <c r="A164" t="str">
        <f t="array" ref="A164">"DJ" &amp; YEAR(표1[[#This Row],[출간일]]) &amp; MID(표1[[#This Row],[ISBN'[부가기호']]], 19, 2) &amp; TEXT(SUM((YEAR($E$2:E164)=YEAR(E164))*(MID($F$2:F164,19,2)=MID(F164,19,2))*1), "00000")</f>
        <v>DJ20187400014</v>
      </c>
      <c r="B164" t="s">
        <v>597</v>
      </c>
      <c r="C164" t="s">
        <v>484</v>
      </c>
      <c r="D164" t="s">
        <v>485</v>
      </c>
      <c r="E164" s="4">
        <v>43243</v>
      </c>
      <c r="F164" t="s">
        <v>598</v>
      </c>
      <c r="G164" t="str">
        <f>fnCallNM(표1[[#This Row],[도서명]],표1[[#This Row],[저자명]],표1[[#This Row],[ISBN'[부가기호']]])</f>
        <v>810 신 812 ㅁ</v>
      </c>
      <c r="H164" t="str">
        <f>IFERROR(NUMBERSTRING(LEFT(표1[[#This Row],[도서명]], 1), 1), "")</f>
        <v/>
      </c>
    </row>
    <row r="165" spans="1:8" x14ac:dyDescent="0.3">
      <c r="A165" t="str">
        <f t="array" ref="A165">"DJ" &amp; YEAR(표1[[#This Row],[출간일]]) &amp; MID(표1[[#This Row],[ISBN'[부가기호']]], 19, 2) &amp; TEXT(SUM((YEAR($E$2:E165)=YEAR(E165))*(MID($F$2:F165,19,2)=MID(F165,19,2))*1), "00000")</f>
        <v>DJ20191300005</v>
      </c>
      <c r="B165" t="s">
        <v>599</v>
      </c>
      <c r="C165" t="s">
        <v>600</v>
      </c>
      <c r="D165" t="s">
        <v>310</v>
      </c>
      <c r="E165" s="4">
        <v>43641</v>
      </c>
      <c r="F165" t="s">
        <v>601</v>
      </c>
      <c r="G165" t="str">
        <f>fnCallNM(표1[[#This Row],[도서명]],표1[[#This Row],[저자명]],표1[[#This Row],[ISBN'[부가기호']]])</f>
        <v>590 정 75 ㅁ</v>
      </c>
      <c r="H165" t="str">
        <f>IFERROR(NUMBERSTRING(LEFT(표1[[#This Row],[도서명]], 1), 1), "")</f>
        <v/>
      </c>
    </row>
    <row r="166" spans="1:8" x14ac:dyDescent="0.3">
      <c r="A166" t="str">
        <f t="array" ref="A166">"DJ" &amp; YEAR(표1[[#This Row],[출간일]]) &amp; MID(표1[[#This Row],[ISBN'[부가기호']]], 19, 2) &amp; TEXT(SUM((YEAR($E$2:E166)=YEAR(E166))*(MID($F$2:F166,19,2)=MID(F166,19,2))*1), "00000")</f>
        <v>DJ20187700016</v>
      </c>
      <c r="B166" t="s">
        <v>602</v>
      </c>
      <c r="C166" t="s">
        <v>152</v>
      </c>
      <c r="D166" t="s">
        <v>603</v>
      </c>
      <c r="E166" s="4">
        <v>43244</v>
      </c>
      <c r="F166" t="s">
        <v>604</v>
      </c>
      <c r="G166" t="str">
        <f>fnCallNM(표1[[#This Row],[도서명]],표1[[#This Row],[저자명]],표1[[#This Row],[ISBN'[부가기호']]])</f>
        <v>810 안 214 ㅁ</v>
      </c>
      <c r="H166" t="str">
        <f>IFERROR(NUMBERSTRING(LEFT(표1[[#This Row],[도서명]], 1), 1), "")</f>
        <v/>
      </c>
    </row>
    <row r="167" spans="1:8" x14ac:dyDescent="0.3">
      <c r="A167" t="str">
        <f t="array" ref="A167">"DJ" &amp; YEAR(표1[[#This Row],[출간일]]) &amp; MID(표1[[#This Row],[ISBN'[부가기호']]], 19, 2) &amp; TEXT(SUM((YEAR($E$2:E167)=YEAR(E167))*(MID($F$2:F167,19,2)=MID(F167,19,2))*1), "00000")</f>
        <v>DJ20187400015</v>
      </c>
      <c r="B167" t="s">
        <v>605</v>
      </c>
      <c r="C167" t="s">
        <v>606</v>
      </c>
      <c r="D167" t="s">
        <v>222</v>
      </c>
      <c r="E167" s="4">
        <v>43245</v>
      </c>
      <c r="F167" t="s">
        <v>607</v>
      </c>
      <c r="G167" t="str">
        <f>fnCallNM(표1[[#This Row],[도서명]],표1[[#This Row],[저자명]],표1[[#This Row],[ISBN'[부가기호']]])</f>
        <v>800 이 94 ㅁ</v>
      </c>
      <c r="H167" t="str">
        <f>IFERROR(NUMBERSTRING(LEFT(표1[[#This Row],[도서명]], 1), 1), "")</f>
        <v/>
      </c>
    </row>
    <row r="168" spans="1:8" x14ac:dyDescent="0.3">
      <c r="A168" t="str">
        <f t="array" ref="A168">"DJ" &amp; YEAR(표1[[#This Row],[출간일]]) &amp; MID(표1[[#This Row],[ISBN'[부가기호']]], 19, 2) &amp; TEXT(SUM((YEAR($E$2:E168)=YEAR(E168))*(MID($F$2:F168,19,2)=MID(F168,19,2))*1), "00000")</f>
        <v>DJ20190300030</v>
      </c>
      <c r="B168" t="s">
        <v>608</v>
      </c>
      <c r="C168" t="s">
        <v>235</v>
      </c>
      <c r="D168" t="s">
        <v>609</v>
      </c>
      <c r="E168" s="4">
        <v>43642</v>
      </c>
      <c r="F168" t="s">
        <v>610</v>
      </c>
      <c r="G168" t="str">
        <f>fnCallNM(표1[[#This Row],[도서명]],표1[[#This Row],[저자명]],표1[[#This Row],[ISBN'[부가기호']]])</f>
        <v>540 윤 94 ㅁ</v>
      </c>
      <c r="H168" t="str">
        <f>IFERROR(NUMBERSTRING(LEFT(표1[[#This Row],[도서명]], 1), 1), "")</f>
        <v/>
      </c>
    </row>
    <row r="169" spans="1:8" x14ac:dyDescent="0.3">
      <c r="A169" t="str">
        <f t="array" ref="A169">"DJ" &amp; YEAR(표1[[#This Row],[출간일]]) &amp; MID(표1[[#This Row],[ISBN'[부가기호']]], 19, 2) &amp; TEXT(SUM((YEAR($E$2:E169)=YEAR(E169))*(MID($F$2:F169,19,2)=MID(F169,19,2))*1), "00000")</f>
        <v>DJ20187700017</v>
      </c>
      <c r="B169" t="s">
        <v>611</v>
      </c>
      <c r="C169" t="s">
        <v>612</v>
      </c>
      <c r="D169" t="s">
        <v>613</v>
      </c>
      <c r="E169" s="4">
        <v>43195</v>
      </c>
      <c r="F169" t="s">
        <v>614</v>
      </c>
      <c r="G169" t="str">
        <f>fnCallNM(표1[[#This Row],[도서명]],표1[[#This Row],[저자명]],표1[[#This Row],[ISBN'[부가기호']]])</f>
        <v>810 밤 825 ㅁ</v>
      </c>
      <c r="H169" t="str">
        <f>IFERROR(NUMBERSTRING(LEFT(표1[[#This Row],[도서명]], 1), 1), "")</f>
        <v/>
      </c>
    </row>
    <row r="170" spans="1:8" x14ac:dyDescent="0.3">
      <c r="A170" t="str">
        <f t="array" ref="A170">"DJ" &amp; YEAR(표1[[#This Row],[출간일]]) &amp; MID(표1[[#This Row],[ISBN'[부가기호']]], 19, 2) &amp; TEXT(SUM((YEAR($E$2:E170)=YEAR(E170))*(MID($F$2:F170,19,2)=MID(F170,19,2))*1), "00000")</f>
        <v>DJ20187300004</v>
      </c>
      <c r="B170" t="s">
        <v>615</v>
      </c>
      <c r="C170" t="s">
        <v>616</v>
      </c>
      <c r="D170" t="s">
        <v>617</v>
      </c>
      <c r="E170" s="4">
        <v>43246</v>
      </c>
      <c r="F170" t="s">
        <v>618</v>
      </c>
      <c r="G170" t="str">
        <f>fnCallNM(표1[[#This Row],[도서명]],표1[[#This Row],[저자명]],표1[[#This Row],[ISBN'[부가기호']]])</f>
        <v>810 세 61 ㅁ</v>
      </c>
      <c r="H170" t="str">
        <f>IFERROR(NUMBERSTRING(LEFT(표1[[#This Row],[도서명]], 1), 1), "")</f>
        <v/>
      </c>
    </row>
    <row r="171" spans="1:8" x14ac:dyDescent="0.3">
      <c r="A171" t="str">
        <f t="array" ref="A171">"DJ" &amp; YEAR(표1[[#This Row],[출간일]]) &amp; MID(표1[[#This Row],[ISBN'[부가기호']]], 19, 2) &amp; TEXT(SUM((YEAR($E$2:E171)=YEAR(E171))*(MID($F$2:F171,19,2)=MID(F171,19,2))*1), "00000")</f>
        <v>DJ20187400016</v>
      </c>
      <c r="B171" t="s">
        <v>619</v>
      </c>
      <c r="C171" t="s">
        <v>620</v>
      </c>
      <c r="D171" t="s">
        <v>621</v>
      </c>
      <c r="E171" s="4">
        <v>43247</v>
      </c>
      <c r="F171" t="s">
        <v>622</v>
      </c>
      <c r="G171" t="str">
        <f>fnCallNM(표1[[#This Row],[도서명]],표1[[#This Row],[저자명]],표1[[#This Row],[ISBN'[부가기호']]])</f>
        <v>080 김 53 ㅁ</v>
      </c>
      <c r="H171" t="str">
        <f>IFERROR(NUMBERSTRING(LEFT(표1[[#This Row],[도서명]], 1), 1), "")</f>
        <v/>
      </c>
    </row>
    <row r="172" spans="1:8" x14ac:dyDescent="0.3">
      <c r="A172" t="str">
        <f t="array" ref="A172">"DJ" &amp; YEAR(표1[[#This Row],[출간일]]) &amp; MID(표1[[#This Row],[ISBN'[부가기호']]], 19, 2) &amp; TEXT(SUM((YEAR($E$2:E172)=YEAR(E172))*(MID($F$2:F172,19,2)=MID(F172,19,2))*1), "00000")</f>
        <v>DJ20187700018</v>
      </c>
      <c r="B172" t="s">
        <v>623</v>
      </c>
      <c r="C172" t="s">
        <v>624</v>
      </c>
      <c r="D172" t="s">
        <v>625</v>
      </c>
      <c r="E172" s="4">
        <v>43248</v>
      </c>
      <c r="F172" t="s">
        <v>626</v>
      </c>
      <c r="G172" t="str">
        <f>fnCallNM(표1[[#This Row],[도서명]],표1[[#This Row],[저자명]],표1[[#This Row],[ISBN'[부가기호']]])</f>
        <v>890 마 238 ㅁ</v>
      </c>
      <c r="H172" t="str">
        <f>IFERROR(NUMBERSTRING(LEFT(표1[[#This Row],[도서명]], 1), 1), "")</f>
        <v/>
      </c>
    </row>
    <row r="173" spans="1:8" x14ac:dyDescent="0.3">
      <c r="A173" t="str">
        <f t="array" ref="A173">"DJ" &amp; YEAR(표1[[#This Row],[출간일]]) &amp; MID(표1[[#This Row],[ISBN'[부가기호']]], 19, 2) &amp; TEXT(SUM((YEAR($E$2:E173)=YEAR(E173))*(MID($F$2:F173,19,2)=MID(F173,19,2))*1), "00000")</f>
        <v>DJ20187700019</v>
      </c>
      <c r="B173" t="s">
        <v>627</v>
      </c>
      <c r="C173" t="s">
        <v>624</v>
      </c>
      <c r="D173" t="s">
        <v>625</v>
      </c>
      <c r="E173" s="4">
        <v>43249</v>
      </c>
      <c r="F173" t="s">
        <v>628</v>
      </c>
      <c r="G173" t="str">
        <f>fnCallNM(표1[[#This Row],[도서명]],표1[[#This Row],[저자명]],표1[[#This Row],[ISBN'[부가기호']]])</f>
        <v>890 마 238 ㅁ</v>
      </c>
      <c r="H173" t="str">
        <f>IFERROR(NUMBERSTRING(LEFT(표1[[#This Row],[도서명]], 1), 1), "")</f>
        <v/>
      </c>
    </row>
    <row r="174" spans="1:8" x14ac:dyDescent="0.3">
      <c r="A174" t="str">
        <f t="array" ref="A174">"DJ" &amp; YEAR(표1[[#This Row],[출간일]]) &amp; MID(표1[[#This Row],[ISBN'[부가기호']]], 19, 2) &amp; TEXT(SUM((YEAR($E$2:E174)=YEAR(E174))*(MID($F$2:F174,19,2)=MID(F174,19,2))*1), "00000")</f>
        <v>DJ20187700020</v>
      </c>
      <c r="B174" t="s">
        <v>629</v>
      </c>
      <c r="C174" t="s">
        <v>624</v>
      </c>
      <c r="D174" t="s">
        <v>625</v>
      </c>
      <c r="E174" s="4">
        <v>43250</v>
      </c>
      <c r="F174" t="s">
        <v>630</v>
      </c>
      <c r="G174" t="str">
        <f>fnCallNM(표1[[#This Row],[도서명]],표1[[#This Row],[저자명]],표1[[#This Row],[ISBN'[부가기호']]])</f>
        <v>890 마 238 ㅁ</v>
      </c>
      <c r="H174" t="str">
        <f>IFERROR(NUMBERSTRING(LEFT(표1[[#This Row],[도서명]], 1), 1), "")</f>
        <v/>
      </c>
    </row>
    <row r="175" spans="1:8" x14ac:dyDescent="0.3">
      <c r="A175" t="str">
        <f t="array" ref="A175">"DJ" &amp; YEAR(표1[[#This Row],[출간일]]) &amp; MID(표1[[#This Row],[ISBN'[부가기호']]], 19, 2) &amp; TEXT(SUM((YEAR($E$2:E175)=YEAR(E175))*(MID($F$2:F175,19,2)=MID(F175,19,2))*1), "00000")</f>
        <v>DJ20187700021</v>
      </c>
      <c r="B175" t="s">
        <v>631</v>
      </c>
      <c r="C175" t="s">
        <v>624</v>
      </c>
      <c r="D175" t="s">
        <v>625</v>
      </c>
      <c r="E175" s="4">
        <v>43251</v>
      </c>
      <c r="F175" t="s">
        <v>632</v>
      </c>
      <c r="G175" t="str">
        <f>fnCallNM(표1[[#This Row],[도서명]],표1[[#This Row],[저자명]],표1[[#This Row],[ISBN'[부가기호']]])</f>
        <v>890 마 238 ㅁ</v>
      </c>
      <c r="H175" t="str">
        <f>IFERROR(NUMBERSTRING(LEFT(표1[[#This Row],[도서명]], 1), 1), "")</f>
        <v/>
      </c>
    </row>
    <row r="176" spans="1:8" x14ac:dyDescent="0.3">
      <c r="A176" t="str">
        <f t="array" ref="A176">"DJ" &amp; YEAR(표1[[#This Row],[출간일]]) &amp; MID(표1[[#This Row],[ISBN'[부가기호']]], 19, 2) &amp; TEXT(SUM((YEAR($E$2:E176)=YEAR(E176))*(MID($F$2:F176,19,2)=MID(F176,19,2))*1), "00000")</f>
        <v>DJ20187700022</v>
      </c>
      <c r="B176" t="s">
        <v>633</v>
      </c>
      <c r="C176" t="s">
        <v>624</v>
      </c>
      <c r="D176" t="s">
        <v>625</v>
      </c>
      <c r="E176" s="4">
        <v>43252</v>
      </c>
      <c r="F176" t="s">
        <v>634</v>
      </c>
      <c r="G176" t="str">
        <f>fnCallNM(표1[[#This Row],[도서명]],표1[[#This Row],[저자명]],표1[[#This Row],[ISBN'[부가기호']]])</f>
        <v>890 마 238 ㅁ</v>
      </c>
      <c r="H176" t="str">
        <f>IFERROR(NUMBERSTRING(LEFT(표1[[#This Row],[도서명]], 1), 1), "")</f>
        <v/>
      </c>
    </row>
    <row r="177" spans="1:8" x14ac:dyDescent="0.3">
      <c r="A177" t="str">
        <f t="array" ref="A177">"DJ" &amp; YEAR(표1[[#This Row],[출간일]]) &amp; MID(표1[[#This Row],[ISBN'[부가기호']]], 19, 2) &amp; TEXT(SUM((YEAR($E$2:E177)=YEAR(E177))*(MID($F$2:F177,19,2)=MID(F177,19,2))*1), "00000")</f>
        <v>DJ20187500001</v>
      </c>
      <c r="B177" t="s">
        <v>635</v>
      </c>
      <c r="C177" t="s">
        <v>636</v>
      </c>
      <c r="D177" t="s">
        <v>637</v>
      </c>
      <c r="E177" s="4">
        <v>43253</v>
      </c>
      <c r="F177" t="s">
        <v>638</v>
      </c>
      <c r="G177" t="str">
        <f>fnCallNM(표1[[#This Row],[도서명]],표1[[#This Row],[저자명]],표1[[#This Row],[ISBN'[부가기호']]])</f>
        <v>810 김 57 ㅁ</v>
      </c>
      <c r="H177" t="str">
        <f>IFERROR(NUMBERSTRING(LEFT(표1[[#This Row],[도서명]], 1), 1), "")</f>
        <v/>
      </c>
    </row>
    <row r="178" spans="1:8" x14ac:dyDescent="0.3">
      <c r="A178" t="str">
        <f t="array" ref="A178">"DJ" &amp; YEAR(표1[[#This Row],[출간일]]) &amp; MID(표1[[#This Row],[ISBN'[부가기호']]], 19, 2) &amp; TEXT(SUM((YEAR($E$2:E178)=YEAR(E178))*(MID($F$2:F178,19,2)=MID(F178,19,2))*1), "00000")</f>
        <v>DJ20190300031</v>
      </c>
      <c r="B178" t="s">
        <v>639</v>
      </c>
      <c r="C178" t="s">
        <v>640</v>
      </c>
      <c r="D178" t="s">
        <v>285</v>
      </c>
      <c r="E178" s="4">
        <v>43643</v>
      </c>
      <c r="F178" t="s">
        <v>641</v>
      </c>
      <c r="G178" t="str">
        <f>fnCallNM(표1[[#This Row],[도서명]],표1[[#This Row],[저자명]],표1[[#This Row],[ISBN'[부가기호']]])</f>
        <v>810 서 67 ㅁ</v>
      </c>
      <c r="H178" t="str">
        <f>IFERROR(NUMBERSTRING(LEFT(표1[[#This Row],[도서명]], 1), 1), "")</f>
        <v/>
      </c>
    </row>
    <row r="179" spans="1:8" x14ac:dyDescent="0.3">
      <c r="A179" t="str">
        <f t="array" ref="A179">"DJ" &amp; YEAR(표1[[#This Row],[출간일]]) &amp; MID(표1[[#This Row],[ISBN'[부가기호']]], 19, 2) &amp; TEXT(SUM((YEAR($E$2:E179)=YEAR(E179))*(MID($F$2:F179,19,2)=MID(F179,19,2))*1), "00000")</f>
        <v>DJ20190400009</v>
      </c>
      <c r="B179" t="s">
        <v>642</v>
      </c>
      <c r="C179" t="s">
        <v>643</v>
      </c>
      <c r="D179" t="s">
        <v>230</v>
      </c>
      <c r="E179" s="4">
        <v>43519</v>
      </c>
      <c r="F179" t="s">
        <v>644</v>
      </c>
      <c r="G179" t="str">
        <f>fnCallNM(표1[[#This Row],[도서명]],표1[[#This Row],[저자명]],표1[[#This Row],[ISBN'[부가기호']]])</f>
        <v>860 베 238 ㅁ</v>
      </c>
      <c r="H179" t="str">
        <f>IFERROR(NUMBERSTRING(LEFT(표1[[#This Row],[도서명]], 1), 1), "")</f>
        <v/>
      </c>
    </row>
    <row r="180" spans="1:8" x14ac:dyDescent="0.3">
      <c r="A180" t="str">
        <f t="array" ref="A180">"DJ" &amp; YEAR(표1[[#This Row],[출간일]]) &amp; MID(표1[[#This Row],[ISBN'[부가기호']]], 19, 2) &amp; TEXT(SUM((YEAR($E$2:E180)=YEAR(E180))*(MID($F$2:F180,19,2)=MID(F180,19,2))*1), "00000")</f>
        <v>DJ20190400010</v>
      </c>
      <c r="B180" t="s">
        <v>645</v>
      </c>
      <c r="C180" t="s">
        <v>643</v>
      </c>
      <c r="D180" t="s">
        <v>230</v>
      </c>
      <c r="E180" s="4">
        <v>43520</v>
      </c>
      <c r="F180" t="s">
        <v>646</v>
      </c>
      <c r="G180" t="str">
        <f>fnCallNM(표1[[#This Row],[도서명]],표1[[#This Row],[저자명]],표1[[#This Row],[ISBN'[부가기호']]])</f>
        <v>860 베 238 ㅁ</v>
      </c>
      <c r="H180" t="str">
        <f>IFERROR(NUMBERSTRING(LEFT(표1[[#This Row],[도서명]], 1), 1), "")</f>
        <v/>
      </c>
    </row>
    <row r="181" spans="1:8" x14ac:dyDescent="0.3">
      <c r="A181" t="str">
        <f t="array" ref="A181">"DJ" &amp; YEAR(표1[[#This Row],[출간일]]) &amp; MID(표1[[#This Row],[ISBN'[부가기호']]], 19, 2) &amp; TEXT(SUM((YEAR($E$2:E181)=YEAR(E181))*(MID($F$2:F181,19,2)=MID(F181,19,2))*1), "00000")</f>
        <v>DJ20190300032</v>
      </c>
      <c r="B181" t="s">
        <v>647</v>
      </c>
      <c r="C181" t="s">
        <v>648</v>
      </c>
      <c r="D181" t="s">
        <v>214</v>
      </c>
      <c r="E181" s="4">
        <v>43644</v>
      </c>
      <c r="F181" t="s">
        <v>649</v>
      </c>
      <c r="G181" t="str">
        <f>fnCallNM(표1[[#This Row],[도서명]],표1[[#This Row],[저자명]],표1[[#This Row],[ISBN'[부가기호']]])</f>
        <v>410 김 95 ㅁ</v>
      </c>
      <c r="H181" t="str">
        <f>IFERROR(NUMBERSTRING(LEFT(표1[[#This Row],[도서명]], 1), 1), "")</f>
        <v/>
      </c>
    </row>
    <row r="182" spans="1:8" x14ac:dyDescent="0.3">
      <c r="A182" t="str">
        <f t="array" ref="A182">"DJ" &amp; YEAR(표1[[#This Row],[출간일]]) &amp; MID(표1[[#This Row],[ISBN'[부가기호']]], 19, 2) &amp; TEXT(SUM((YEAR($E$2:E182)=YEAR(E182))*(MID($F$2:F182,19,2)=MID(F182,19,2))*1), "00000")</f>
        <v>DJ20191300006</v>
      </c>
      <c r="B182" t="s">
        <v>650</v>
      </c>
      <c r="C182" t="s">
        <v>651</v>
      </c>
      <c r="D182" t="s">
        <v>189</v>
      </c>
      <c r="E182" s="4">
        <v>43645</v>
      </c>
      <c r="F182" t="s">
        <v>652</v>
      </c>
      <c r="G182" t="str">
        <f>fnCallNM(표1[[#This Row],[도서명]],표1[[#This Row],[저자명]],표1[[#This Row],[ISBN'[부가기호']]])</f>
        <v>590 문 53 ㅁ</v>
      </c>
      <c r="H182" t="str">
        <f>IFERROR(NUMBERSTRING(LEFT(표1[[#This Row],[도서명]], 1), 1), "")</f>
        <v/>
      </c>
    </row>
    <row r="183" spans="1:8" x14ac:dyDescent="0.3">
      <c r="A183" t="str">
        <f t="array" ref="A183">"DJ" &amp; YEAR(표1[[#This Row],[출간일]]) &amp; MID(표1[[#This Row],[ISBN'[부가기호']]], 19, 2) &amp; TEXT(SUM((YEAR($E$2:E183)=YEAR(E183))*(MID($F$2:F183,19,2)=MID(F183,19,2))*1), "00000")</f>
        <v>DJ20191300007</v>
      </c>
      <c r="B183" t="s">
        <v>653</v>
      </c>
      <c r="C183" t="s">
        <v>654</v>
      </c>
      <c r="D183" t="s">
        <v>189</v>
      </c>
      <c r="E183" s="4">
        <v>43646</v>
      </c>
      <c r="F183" t="s">
        <v>655</v>
      </c>
      <c r="G183" t="str">
        <f>fnCallNM(표1[[#This Row],[도서명]],표1[[#This Row],[저자명]],표1[[#This Row],[ISBN'[부가기호']]])</f>
        <v>590 문 53 ㅁ</v>
      </c>
      <c r="H183" t="str">
        <f>IFERROR(NUMBERSTRING(LEFT(표1[[#This Row],[도서명]], 1), 1), "")</f>
        <v/>
      </c>
    </row>
    <row r="184" spans="1:8" x14ac:dyDescent="0.3">
      <c r="A184" t="str">
        <f t="array" ref="A184">"DJ" &amp; YEAR(표1[[#This Row],[출간일]]) &amp; MID(표1[[#This Row],[ISBN'[부가기호']]], 19, 2) &amp; TEXT(SUM((YEAR($E$2:E184)=YEAR(E184))*(MID($F$2:F184,19,2)=MID(F184,19,2))*1), "00000")</f>
        <v>DJ20187500002</v>
      </c>
      <c r="B184" t="s">
        <v>656</v>
      </c>
      <c r="C184" t="s">
        <v>657</v>
      </c>
      <c r="D184" t="s">
        <v>658</v>
      </c>
      <c r="E184" s="4">
        <v>43254</v>
      </c>
      <c r="F184" t="s">
        <v>659</v>
      </c>
      <c r="G184" t="str">
        <f>fnCallNM(표1[[#This Row],[도서명]],표1[[#This Row],[저자명]],표1[[#This Row],[ISBN'[부가기호']]])</f>
        <v>840 김 55 ㅁ</v>
      </c>
      <c r="H184" t="str">
        <f>IFERROR(NUMBERSTRING(LEFT(표1[[#This Row],[도서명]], 1), 1), "")</f>
        <v/>
      </c>
    </row>
    <row r="185" spans="1:8" x14ac:dyDescent="0.3">
      <c r="A185" t="str">
        <f t="array" ref="A185">"DJ" &amp; YEAR(표1[[#This Row],[출간일]]) &amp; MID(표1[[#This Row],[ISBN'[부가기호']]], 19, 2) &amp; TEXT(SUM((YEAR($E$2:E185)=YEAR(E185))*(MID($F$2:F185,19,2)=MID(F185,19,2))*1), "00000")</f>
        <v>DJ20190300033</v>
      </c>
      <c r="B185" t="s">
        <v>660</v>
      </c>
      <c r="C185" t="s">
        <v>661</v>
      </c>
      <c r="D185" t="s">
        <v>285</v>
      </c>
      <c r="E185" s="4">
        <v>43647</v>
      </c>
      <c r="F185" t="s">
        <v>662</v>
      </c>
      <c r="G185" t="str">
        <f>fnCallNM(표1[[#This Row],[도서명]],표1[[#This Row],[저자명]],표1[[#This Row],[ISBN'[부가기호']]])</f>
        <v>810 박 55 ㅁ</v>
      </c>
      <c r="H185" t="str">
        <f>IFERROR(NUMBERSTRING(LEFT(표1[[#This Row],[도서명]], 1), 1), "")</f>
        <v/>
      </c>
    </row>
    <row r="186" spans="1:8" x14ac:dyDescent="0.3">
      <c r="A186" t="str">
        <f t="array" ref="A186">"DJ" &amp; YEAR(표1[[#This Row],[출간일]]) &amp; MID(표1[[#This Row],[ISBN'[부가기호']]], 19, 2) &amp; TEXT(SUM((YEAR($E$2:E186)=YEAR(E186))*(MID($F$2:F186,19,2)=MID(F186,19,2))*1), "00000")</f>
        <v>DJ20190300034</v>
      </c>
      <c r="B186" t="s">
        <v>663</v>
      </c>
      <c r="C186" t="s">
        <v>664</v>
      </c>
      <c r="D186" t="s">
        <v>177</v>
      </c>
      <c r="E186" s="4">
        <v>43648</v>
      </c>
      <c r="F186" t="s">
        <v>665</v>
      </c>
      <c r="G186" t="str">
        <f>fnCallNM(표1[[#This Row],[도서명]],표1[[#This Row],[저자명]],표1[[#This Row],[ISBN'[부가기호']]])</f>
        <v>810 이 94 ㅁ</v>
      </c>
      <c r="H186" t="str">
        <f>IFERROR(NUMBERSTRING(LEFT(표1[[#This Row],[도서명]], 1), 1), "")</f>
        <v/>
      </c>
    </row>
    <row r="187" spans="1:8" x14ac:dyDescent="0.3">
      <c r="A187" t="str">
        <f t="array" ref="A187">"DJ" &amp; YEAR(표1[[#This Row],[출간일]]) &amp; MID(표1[[#This Row],[ISBN'[부가기호']]], 19, 2) &amp; TEXT(SUM((YEAR($E$2:E187)=YEAR(E187))*(MID($F$2:F187,19,2)=MID(F187,19,2))*1), "00000")</f>
        <v>DJ20201100003</v>
      </c>
      <c r="B187" t="s">
        <v>666</v>
      </c>
      <c r="C187" t="s">
        <v>667</v>
      </c>
      <c r="D187" t="s">
        <v>668</v>
      </c>
      <c r="E187" s="4">
        <v>43960</v>
      </c>
      <c r="F187" t="s">
        <v>669</v>
      </c>
      <c r="G187" t="str">
        <f>fnCallNM(표1[[#This Row],[도서명]],표1[[#This Row],[저자명]],표1[[#This Row],[ISBN'[부가기호']]])</f>
        <v>710 민 77 ㅁ</v>
      </c>
      <c r="H187" t="str">
        <f>IFERROR(NUMBERSTRING(LEFT(표1[[#This Row],[도서명]], 1), 1), "")</f>
        <v/>
      </c>
    </row>
    <row r="188" spans="1:8" x14ac:dyDescent="0.3">
      <c r="A188" t="str">
        <f t="array" ref="A188">"DJ" &amp; YEAR(표1[[#This Row],[출간일]]) &amp; MID(표1[[#This Row],[ISBN'[부가기호']]], 19, 2) &amp; TEXT(SUM((YEAR($E$2:E188)=YEAR(E188))*(MID($F$2:F188,19,2)=MID(F188,19,2))*1), "00000")</f>
        <v>DJ20206100001</v>
      </c>
      <c r="B188" t="s">
        <v>670</v>
      </c>
      <c r="C188" t="s">
        <v>450</v>
      </c>
      <c r="D188" t="s">
        <v>668</v>
      </c>
      <c r="E188" s="4">
        <v>43961</v>
      </c>
      <c r="F188" t="s">
        <v>671</v>
      </c>
      <c r="G188" t="str">
        <f>fnCallNM(표1[[#This Row],[도서명]],표1[[#This Row],[저자명]],표1[[#This Row],[ISBN'[부가기호']]])</f>
        <v>710 편 79 ㅁ</v>
      </c>
      <c r="H188" t="str">
        <f>IFERROR(NUMBERSTRING(LEFT(표1[[#This Row],[도서명]], 1), 1), "")</f>
        <v/>
      </c>
    </row>
    <row r="189" spans="1:8" x14ac:dyDescent="0.3">
      <c r="A189" t="str">
        <f t="array" ref="A189">"DJ" &amp; YEAR(표1[[#This Row],[출간일]]) &amp; MID(표1[[#This Row],[ISBN'[부가기호']]], 19, 2) &amp; TEXT(SUM((YEAR($E$2:E189)=YEAR(E189))*(MID($F$2:F189,19,2)=MID(F189,19,2))*1), "00000")</f>
        <v>DJ20190300035</v>
      </c>
      <c r="B189" t="s">
        <v>672</v>
      </c>
      <c r="C189" t="s">
        <v>673</v>
      </c>
      <c r="D189" t="s">
        <v>177</v>
      </c>
      <c r="E189" s="4">
        <v>43649</v>
      </c>
      <c r="F189" t="s">
        <v>674</v>
      </c>
      <c r="G189" t="str">
        <f>fnCallNM(표1[[#This Row],[도서명]],표1[[#This Row],[저자명]],표1[[#This Row],[ISBN'[부가기호']]])</f>
        <v>810 이 91 ㅂ</v>
      </c>
      <c r="H189" t="str">
        <f>IFERROR(NUMBERSTRING(LEFT(표1[[#This Row],[도서명]], 1), 1), "")</f>
        <v/>
      </c>
    </row>
    <row r="190" spans="1:8" x14ac:dyDescent="0.3">
      <c r="A190" t="str">
        <f t="array" ref="A190">"DJ" &amp; YEAR(표1[[#This Row],[출간일]]) &amp; MID(표1[[#This Row],[ISBN'[부가기호']]], 19, 2) &amp; TEXT(SUM((YEAR($E$2:E190)=YEAR(E190))*(MID($F$2:F190,19,2)=MID(F190,19,2))*1), "00000")</f>
        <v>DJ20210300009</v>
      </c>
      <c r="B190" t="s">
        <v>675</v>
      </c>
      <c r="C190" t="s">
        <v>676</v>
      </c>
      <c r="D190" t="s">
        <v>677</v>
      </c>
      <c r="E190" s="4">
        <v>44405</v>
      </c>
      <c r="F190" t="s">
        <v>678</v>
      </c>
      <c r="G190" t="str">
        <f>fnCallNM(표1[[#This Row],[도서명]],표1[[#This Row],[저자명]],표1[[#This Row],[ISBN'[부가기호']]])</f>
        <v>900 장 848 ㅂ</v>
      </c>
      <c r="H190" t="str">
        <f>IFERROR(NUMBERSTRING(LEFT(표1[[#This Row],[도서명]], 1), 1), "")</f>
        <v/>
      </c>
    </row>
    <row r="191" spans="1:8" x14ac:dyDescent="0.3">
      <c r="A191" t="str">
        <f t="array" ref="A191">"DJ" &amp; YEAR(표1[[#This Row],[출간일]]) &amp; MID(표1[[#This Row],[ISBN'[부가기호']]], 19, 2) &amp; TEXT(SUM((YEAR($E$2:E191)=YEAR(E191))*(MID($F$2:F191,19,2)=MID(F191,19,2))*1), "00000")</f>
        <v>DJ20210300010</v>
      </c>
      <c r="B191" t="s">
        <v>675</v>
      </c>
      <c r="C191" t="s">
        <v>676</v>
      </c>
      <c r="D191" t="s">
        <v>677</v>
      </c>
      <c r="E191" s="4">
        <v>44405</v>
      </c>
      <c r="F191" t="s">
        <v>678</v>
      </c>
      <c r="G191" t="str">
        <f>fnCallNM(표1[[#This Row],[도서명]],표1[[#This Row],[저자명]],표1[[#This Row],[ISBN'[부가기호']]])</f>
        <v>900 장 848 ㅂ</v>
      </c>
      <c r="H191" t="str">
        <f>IFERROR(NUMBERSTRING(LEFT(표1[[#This Row],[도서명]], 1), 1), "")</f>
        <v/>
      </c>
    </row>
    <row r="192" spans="1:8" x14ac:dyDescent="0.3">
      <c r="A192" t="str">
        <f t="array" ref="A192">"DJ" &amp; YEAR(표1[[#This Row],[출간일]]) &amp; MID(표1[[#This Row],[ISBN'[부가기호']]], 19, 2) &amp; TEXT(SUM((YEAR($E$2:E192)=YEAR(E192))*(MID($F$2:F192,19,2)=MID(F192,19,2))*1), "00000")</f>
        <v>DJ20210300011</v>
      </c>
      <c r="B192" t="s">
        <v>675</v>
      </c>
      <c r="C192" t="s">
        <v>676</v>
      </c>
      <c r="D192" t="s">
        <v>677</v>
      </c>
      <c r="E192" s="4">
        <v>44405</v>
      </c>
      <c r="F192" t="s">
        <v>678</v>
      </c>
      <c r="G192" t="str">
        <f>fnCallNM(표1[[#This Row],[도서명]],표1[[#This Row],[저자명]],표1[[#This Row],[ISBN'[부가기호']]])</f>
        <v>900 장 848 ㅂ</v>
      </c>
      <c r="H192" t="str">
        <f>IFERROR(NUMBERSTRING(LEFT(표1[[#This Row],[도서명]], 1), 1), "")</f>
        <v/>
      </c>
    </row>
    <row r="193" spans="1:8" x14ac:dyDescent="0.3">
      <c r="A193" t="str">
        <f t="array" ref="A193">"DJ" &amp; YEAR(표1[[#This Row],[출간일]]) &amp; MID(표1[[#This Row],[ISBN'[부가기호']]], 19, 2) &amp; TEXT(SUM((YEAR($E$2:E193)=YEAR(E193))*(MID($F$2:F193,19,2)=MID(F193,19,2))*1), "00000")</f>
        <v>DJ20187700023</v>
      </c>
      <c r="B193" t="s">
        <v>679</v>
      </c>
      <c r="C193" t="s">
        <v>680</v>
      </c>
      <c r="D193" t="s">
        <v>461</v>
      </c>
      <c r="E193" s="4">
        <v>43255</v>
      </c>
      <c r="F193" t="s">
        <v>681</v>
      </c>
      <c r="G193" t="str">
        <f>fnCallNM(표1[[#This Row],[도서명]],표1[[#This Row],[저자명]],표1[[#This Row],[ISBN'[부가기호']]])</f>
        <v>810 전 39 ㅂ</v>
      </c>
      <c r="H193" t="str">
        <f>IFERROR(NUMBERSTRING(LEFT(표1[[#This Row],[도서명]], 1), 1), "")</f>
        <v/>
      </c>
    </row>
    <row r="194" spans="1:8" x14ac:dyDescent="0.3">
      <c r="A194" t="str">
        <f t="array" ref="A194">"DJ" &amp; YEAR(표1[[#This Row],[출간일]]) &amp; MID(표1[[#This Row],[ISBN'[부가기호']]], 19, 2) &amp; TEXT(SUM((YEAR($E$2:E194)=YEAR(E194))*(MID($F$2:F194,19,2)=MID(F194,19,2))*1), "00000")</f>
        <v>DJ20187300005</v>
      </c>
      <c r="B194" t="s">
        <v>682</v>
      </c>
      <c r="C194" t="s">
        <v>484</v>
      </c>
      <c r="D194" t="s">
        <v>683</v>
      </c>
      <c r="E194" s="4">
        <v>43256</v>
      </c>
      <c r="F194" t="s">
        <v>684</v>
      </c>
      <c r="G194" t="str">
        <f>fnCallNM(표1[[#This Row],[도서명]],표1[[#This Row],[저자명]],표1[[#This Row],[ISBN'[부가기호']]])</f>
        <v>810 신 812 ㅂ</v>
      </c>
      <c r="H194" t="str">
        <f>IFERROR(NUMBERSTRING(LEFT(표1[[#This Row],[도서명]], 1), 1), "")</f>
        <v/>
      </c>
    </row>
    <row r="195" spans="1:8" x14ac:dyDescent="0.3">
      <c r="A195" t="str">
        <f t="array" ref="A195">"DJ" &amp; YEAR(표1[[#This Row],[출간일]]) &amp; MID(표1[[#This Row],[ISBN'[부가기호']]], 19, 2) &amp; TEXT(SUM((YEAR($E$2:E195)=YEAR(E195))*(MID($F$2:F195,19,2)=MID(F195,19,2))*1), "00000")</f>
        <v>DJ20187300006</v>
      </c>
      <c r="B195" t="s">
        <v>685</v>
      </c>
      <c r="C195" t="s">
        <v>686</v>
      </c>
      <c r="D195" t="s">
        <v>329</v>
      </c>
      <c r="E195" s="4">
        <v>43257</v>
      </c>
      <c r="F195" t="s">
        <v>687</v>
      </c>
      <c r="G195" t="str">
        <f>fnCallNM(표1[[#This Row],[도서명]],표1[[#This Row],[저자명]],표1[[#This Row],[ISBN'[부가기호']]])</f>
        <v>810 김 94 ㅂ</v>
      </c>
      <c r="H195" t="str">
        <f>IFERROR(NUMBERSTRING(LEFT(표1[[#This Row],[도서명]], 1), 1), "")</f>
        <v/>
      </c>
    </row>
    <row r="196" spans="1:8" x14ac:dyDescent="0.3">
      <c r="A196" t="str">
        <f t="array" ref="A196">"DJ" &amp; YEAR(표1[[#This Row],[출간일]]) &amp; MID(표1[[#This Row],[ISBN'[부가기호']]], 19, 2) &amp; TEXT(SUM((YEAR($E$2:E196)=YEAR(E196))*(MID($F$2:F196,19,2)=MID(F196,19,2))*1), "00000")</f>
        <v>DJ20190300036</v>
      </c>
      <c r="B196" t="s">
        <v>688</v>
      </c>
      <c r="C196" t="s">
        <v>689</v>
      </c>
      <c r="D196" t="s">
        <v>690</v>
      </c>
      <c r="E196" s="4">
        <v>43650</v>
      </c>
      <c r="F196" t="s">
        <v>691</v>
      </c>
      <c r="G196" t="str">
        <f>fnCallNM(표1[[#This Row],[도서명]],표1[[#This Row],[저자명]],표1[[#This Row],[ISBN'[부가기호']]])</f>
        <v>810 이 73 ㅂ</v>
      </c>
      <c r="H196" t="str">
        <f>IFERROR(NUMBERSTRING(LEFT(표1[[#This Row],[도서명]], 1), 1), "")</f>
        <v/>
      </c>
    </row>
    <row r="197" spans="1:8" x14ac:dyDescent="0.3">
      <c r="A197" t="str">
        <f t="array" ref="A197">"DJ" &amp; YEAR(표1[[#This Row],[출간일]]) &amp; MID(표1[[#This Row],[ISBN'[부가기호']]], 19, 2) &amp; TEXT(SUM((YEAR($E$2:E197)=YEAR(E197))*(MID($F$2:F197,19,2)=MID(F197,19,2))*1), "00000")</f>
        <v>DJ20190400011</v>
      </c>
      <c r="B197" t="s">
        <v>692</v>
      </c>
      <c r="C197" t="s">
        <v>689</v>
      </c>
      <c r="D197" t="s">
        <v>690</v>
      </c>
      <c r="E197" s="4">
        <v>43523</v>
      </c>
      <c r="F197" t="s">
        <v>693</v>
      </c>
      <c r="G197" t="str">
        <f>fnCallNM(표1[[#This Row],[도서명]],표1[[#This Row],[저자명]],표1[[#This Row],[ISBN'[부가기호']]])</f>
        <v>810 이 73 ㅂ</v>
      </c>
      <c r="H197" t="str">
        <f>IFERROR(NUMBERSTRING(LEFT(표1[[#This Row],[도서명]], 1), 1), "")</f>
        <v/>
      </c>
    </row>
    <row r="198" spans="1:8" x14ac:dyDescent="0.3">
      <c r="A198" t="str">
        <f t="array" ref="A198">"DJ" &amp; YEAR(표1[[#This Row],[출간일]]) &amp; MID(표1[[#This Row],[ISBN'[부가기호']]], 19, 2) &amp; TEXT(SUM((YEAR($E$2:E198)=YEAR(E198))*(MID($F$2:F198,19,2)=MID(F198,19,2))*1), "00000")</f>
        <v>DJ20190400012</v>
      </c>
      <c r="B198" t="s">
        <v>694</v>
      </c>
      <c r="C198" t="s">
        <v>689</v>
      </c>
      <c r="D198" t="s">
        <v>690</v>
      </c>
      <c r="E198" s="4">
        <v>43524</v>
      </c>
      <c r="F198" t="s">
        <v>695</v>
      </c>
      <c r="G198" t="str">
        <f>fnCallNM(표1[[#This Row],[도서명]],표1[[#This Row],[저자명]],표1[[#This Row],[ISBN'[부가기호']]])</f>
        <v>810 이 73 ㅂ</v>
      </c>
      <c r="H198" t="str">
        <f>IFERROR(NUMBERSTRING(LEFT(표1[[#This Row],[도서명]], 1), 1), "")</f>
        <v/>
      </c>
    </row>
    <row r="199" spans="1:8" x14ac:dyDescent="0.3">
      <c r="A199" t="str">
        <f t="array" ref="A199">"DJ" &amp; YEAR(표1[[#This Row],[출간일]]) &amp; MID(표1[[#This Row],[ISBN'[부가기호']]], 19, 2) &amp; TEXT(SUM((YEAR($E$2:E199)=YEAR(E199))*(MID($F$2:F199,19,2)=MID(F199,19,2))*1), "00000")</f>
        <v>DJ20210300012</v>
      </c>
      <c r="B199" t="s">
        <v>696</v>
      </c>
      <c r="C199" t="s">
        <v>697</v>
      </c>
      <c r="D199" t="s">
        <v>416</v>
      </c>
      <c r="E199" s="4">
        <v>44404</v>
      </c>
      <c r="F199" t="s">
        <v>698</v>
      </c>
      <c r="G199" t="str">
        <f>fnCallNM(표1[[#This Row],[도서명]],표1[[#This Row],[저자명]],표1[[#This Row],[ISBN'[부가기호']]])</f>
        <v>910 김 68 ㅂ</v>
      </c>
      <c r="H199" t="str">
        <f>IFERROR(NUMBERSTRING(LEFT(표1[[#This Row],[도서명]], 1), 1), "")</f>
        <v/>
      </c>
    </row>
    <row r="200" spans="1:8" x14ac:dyDescent="0.3">
      <c r="A200" t="str">
        <f t="array" ref="A200">"DJ" &amp; YEAR(표1[[#This Row],[출간일]]) &amp; MID(표1[[#This Row],[ISBN'[부가기호']]], 19, 2) &amp; TEXT(SUM((YEAR($E$2:E200)=YEAR(E200))*(MID($F$2:F200,19,2)=MID(F200,19,2))*1), "00000")</f>
        <v>DJ20210300013</v>
      </c>
      <c r="B200" t="s">
        <v>696</v>
      </c>
      <c r="C200" t="s">
        <v>697</v>
      </c>
      <c r="D200" t="s">
        <v>416</v>
      </c>
      <c r="E200" s="4">
        <v>44404</v>
      </c>
      <c r="F200" t="s">
        <v>698</v>
      </c>
      <c r="G200" t="str">
        <f>fnCallNM(표1[[#This Row],[도서명]],표1[[#This Row],[저자명]],표1[[#This Row],[ISBN'[부가기호']]])</f>
        <v>910 김 68 ㅂ</v>
      </c>
      <c r="H200" t="str">
        <f>IFERROR(NUMBERSTRING(LEFT(표1[[#This Row],[도서명]], 1), 1), "")</f>
        <v/>
      </c>
    </row>
    <row r="201" spans="1:8" x14ac:dyDescent="0.3">
      <c r="A201" t="str">
        <f t="array" ref="A201">"DJ" &amp; YEAR(표1[[#This Row],[출간일]]) &amp; MID(표1[[#This Row],[ISBN'[부가기호']]], 19, 2) &amp; TEXT(SUM((YEAR($E$2:E201)=YEAR(E201))*(MID($F$2:F201,19,2)=MID(F201,19,2))*1), "00000")</f>
        <v>DJ20210300014</v>
      </c>
      <c r="B201" t="s">
        <v>696</v>
      </c>
      <c r="C201" t="s">
        <v>697</v>
      </c>
      <c r="D201" t="s">
        <v>416</v>
      </c>
      <c r="E201" s="4">
        <v>44404</v>
      </c>
      <c r="F201" t="s">
        <v>698</v>
      </c>
      <c r="G201" t="str">
        <f>fnCallNM(표1[[#This Row],[도서명]],표1[[#This Row],[저자명]],표1[[#This Row],[ISBN'[부가기호']]])</f>
        <v>910 김 68 ㅂ</v>
      </c>
      <c r="H201" t="str">
        <f>IFERROR(NUMBERSTRING(LEFT(표1[[#This Row],[도서명]], 1), 1), "")</f>
        <v/>
      </c>
    </row>
    <row r="202" spans="1:8" x14ac:dyDescent="0.3">
      <c r="A202" t="str">
        <f t="array" ref="A202">"DJ" &amp; YEAR(표1[[#This Row],[출간일]]) &amp; MID(표1[[#This Row],[ISBN'[부가기호']]], 19, 2) &amp; TEXT(SUM((YEAR($E$2:E202)=YEAR(E202))*(MID($F$2:F202,19,2)=MID(F202,19,2))*1), "00000")</f>
        <v>DJ20194300004</v>
      </c>
      <c r="B202" t="s">
        <v>699</v>
      </c>
      <c r="C202" t="s">
        <v>700</v>
      </c>
      <c r="D202" t="s">
        <v>181</v>
      </c>
      <c r="E202" s="4">
        <v>43651</v>
      </c>
      <c r="F202" t="s">
        <v>701</v>
      </c>
      <c r="G202" t="str">
        <f>fnCallNM(표1[[#This Row],[도서명]],표1[[#This Row],[저자명]],표1[[#This Row],[ISBN'[부가기호']]])</f>
        <v>810 이 64 ㅂ</v>
      </c>
      <c r="H202" t="str">
        <f>IFERROR(NUMBERSTRING(LEFT(표1[[#This Row],[도서명]], 1), 1), "")</f>
        <v/>
      </c>
    </row>
    <row r="203" spans="1:8" x14ac:dyDescent="0.3">
      <c r="A203" t="str">
        <f t="array" ref="A203">"DJ" &amp; YEAR(표1[[#This Row],[출간일]]) &amp; MID(표1[[#This Row],[ISBN'[부가기호']]], 19, 2) &amp; TEXT(SUM((YEAR($E$2:E203)=YEAR(E203))*(MID($F$2:F203,19,2)=MID(F203,19,2))*1), "00000")</f>
        <v>DJ20201300001</v>
      </c>
      <c r="B203" t="s">
        <v>702</v>
      </c>
      <c r="C203" t="s">
        <v>703</v>
      </c>
      <c r="D203" t="s">
        <v>200</v>
      </c>
      <c r="E203" s="4">
        <v>43962</v>
      </c>
      <c r="F203" t="s">
        <v>704</v>
      </c>
      <c r="G203" t="str">
        <f>fnCallNM(표1[[#This Row],[도서명]],표1[[#This Row],[저자명]],표1[[#This Row],[ISBN'[부가기호']]])</f>
        <v>320 백 64 ㅂ</v>
      </c>
      <c r="H203" t="str">
        <f>IFERROR(NUMBERSTRING(LEFT(표1[[#This Row],[도서명]], 1), 1), "")</f>
        <v/>
      </c>
    </row>
    <row r="204" spans="1:8" x14ac:dyDescent="0.3">
      <c r="A204" t="str">
        <f t="array" ref="A204">"DJ" &amp; YEAR(표1[[#This Row],[출간일]]) &amp; MID(표1[[#This Row],[ISBN'[부가기호']]], 19, 2) &amp; TEXT(SUM((YEAR($E$2:E204)=YEAR(E204))*(MID($F$2:F204,19,2)=MID(F204,19,2))*1), "00000")</f>
        <v>DJ20190300037</v>
      </c>
      <c r="B204" t="s">
        <v>705</v>
      </c>
      <c r="C204" t="s">
        <v>689</v>
      </c>
      <c r="D204" t="s">
        <v>690</v>
      </c>
      <c r="E204" s="4">
        <v>43652</v>
      </c>
      <c r="F204" t="s">
        <v>706</v>
      </c>
      <c r="G204" t="str">
        <f>fnCallNM(표1[[#This Row],[도서명]],표1[[#This Row],[저자명]],표1[[#This Row],[ISBN'[부가기호']]])</f>
        <v>810 이 73 ㅂ</v>
      </c>
      <c r="H204" t="str">
        <f>IFERROR(NUMBERSTRING(LEFT(표1[[#This Row],[도서명]], 1), 1), "")</f>
        <v/>
      </c>
    </row>
    <row r="205" spans="1:8" x14ac:dyDescent="0.3">
      <c r="A205" t="str">
        <f t="array" ref="A205">"DJ" &amp; YEAR(표1[[#This Row],[출간일]]) &amp; MID(표1[[#This Row],[ISBN'[부가기호']]], 19, 2) &amp; TEXT(SUM((YEAR($E$2:E205)=YEAR(E205))*(MID($F$2:F205,19,2)=MID(F205,19,2))*1), "00000")</f>
        <v>DJ20191300008</v>
      </c>
      <c r="B205" t="s">
        <v>707</v>
      </c>
      <c r="C205" t="s">
        <v>708</v>
      </c>
      <c r="D205" t="s">
        <v>709</v>
      </c>
      <c r="E205" s="4">
        <v>43653</v>
      </c>
      <c r="F205" t="s">
        <v>710</v>
      </c>
      <c r="G205" t="str">
        <f>fnCallNM(표1[[#This Row],[도서명]],표1[[#This Row],[저자명]],표1[[#This Row],[ISBN'[부가기호']]])</f>
        <v>650 정 96 ㅂ</v>
      </c>
      <c r="H205" t="str">
        <f>IFERROR(NUMBERSTRING(LEFT(표1[[#This Row],[도서명]], 1), 1), "")</f>
        <v/>
      </c>
    </row>
    <row r="206" spans="1:8" x14ac:dyDescent="0.3">
      <c r="A206" t="str">
        <f t="array" ref="A206">"DJ" &amp; YEAR(표1[[#This Row],[출간일]]) &amp; MID(표1[[#This Row],[ISBN'[부가기호']]], 19, 2) &amp; TEXT(SUM((YEAR($E$2:E206)=YEAR(E206))*(MID($F$2:F206,19,2)=MID(F206,19,2))*1), "00000")</f>
        <v>DJ20191500004</v>
      </c>
      <c r="B206" t="s">
        <v>711</v>
      </c>
      <c r="C206" t="s">
        <v>406</v>
      </c>
      <c r="D206" t="s">
        <v>189</v>
      </c>
      <c r="E206" s="4">
        <v>43654</v>
      </c>
      <c r="F206" t="s">
        <v>712</v>
      </c>
      <c r="G206" t="str">
        <f>fnCallNM(표1[[#This Row],[도서명]],표1[[#This Row],[저자명]],표1[[#This Row],[ISBN'[부가기호']]])</f>
        <v>980 김 211 ㅂ</v>
      </c>
      <c r="H206" t="str">
        <f>IFERROR(NUMBERSTRING(LEFT(표1[[#This Row],[도서명]], 1), 1), "")</f>
        <v/>
      </c>
    </row>
    <row r="207" spans="1:8" x14ac:dyDescent="0.3">
      <c r="A207" t="str">
        <f t="array" ref="A207">"DJ" &amp; YEAR(표1[[#This Row],[출간일]]) &amp; MID(표1[[#This Row],[ISBN'[부가기호']]], 19, 2) &amp; TEXT(SUM((YEAR($E$2:E207)=YEAR(E207))*(MID($F$2:F207,19,2)=MID(F207,19,2))*1), "00000")</f>
        <v>DJ20190300038</v>
      </c>
      <c r="B207" t="s">
        <v>713</v>
      </c>
      <c r="C207" t="s">
        <v>714</v>
      </c>
      <c r="D207" t="s">
        <v>715</v>
      </c>
      <c r="E207" s="4">
        <v>43655</v>
      </c>
      <c r="F207" t="s">
        <v>716</v>
      </c>
      <c r="G207" t="str">
        <f>fnCallNM(표1[[#This Row],[도서명]],표1[[#This Row],[저자명]],표1[[#This Row],[ISBN'[부가기호']]])</f>
        <v>320 김 832 ㅂ</v>
      </c>
      <c r="H207" t="str">
        <f>IFERROR(NUMBERSTRING(LEFT(표1[[#This Row],[도서명]], 1), 1), "")</f>
        <v/>
      </c>
    </row>
    <row r="208" spans="1:8" x14ac:dyDescent="0.3">
      <c r="A208" t="str">
        <f t="array" ref="A208">"DJ" &amp; YEAR(표1[[#This Row],[출간일]]) &amp; MID(표1[[#This Row],[ISBN'[부가기호']]], 19, 2) &amp; TEXT(SUM((YEAR($E$2:E208)=YEAR(E208))*(MID($F$2:F208,19,2)=MID(F208,19,2))*1), "00000")</f>
        <v>DJ20190300039</v>
      </c>
      <c r="B208" t="s">
        <v>717</v>
      </c>
      <c r="C208" t="s">
        <v>718</v>
      </c>
      <c r="D208" t="s">
        <v>719</v>
      </c>
      <c r="E208" s="4">
        <v>43656</v>
      </c>
      <c r="F208" t="s">
        <v>720</v>
      </c>
      <c r="G208" t="str">
        <f>fnCallNM(표1[[#This Row],[도서명]],표1[[#This Row],[저자명]],표1[[#This Row],[ISBN'[부가기호']]])</f>
        <v>810 윤 15 ㅂ</v>
      </c>
      <c r="H208" t="str">
        <f>IFERROR(NUMBERSTRING(LEFT(표1[[#This Row],[도서명]], 1), 1), "")</f>
        <v/>
      </c>
    </row>
    <row r="209" spans="1:8" x14ac:dyDescent="0.3">
      <c r="A209" t="str">
        <f t="array" ref="A209">"DJ" &amp; YEAR(표1[[#This Row],[출간일]]) &amp; MID(표1[[#This Row],[ISBN'[부가기호']]], 19, 2) &amp; TEXT(SUM((YEAR($E$2:E209)=YEAR(E209))*(MID($F$2:F209,19,2)=MID(F209,19,2))*1), "00000")</f>
        <v>DJ20187700024</v>
      </c>
      <c r="B209" t="s">
        <v>721</v>
      </c>
      <c r="C209" t="s">
        <v>722</v>
      </c>
      <c r="D209" t="s">
        <v>723</v>
      </c>
      <c r="E209" s="4">
        <v>43103</v>
      </c>
      <c r="F209" t="s">
        <v>724</v>
      </c>
      <c r="G209" t="str">
        <f>fnCallNM(표1[[#This Row],[도서명]],표1[[#This Row],[저자명]],표1[[#This Row],[ISBN'[부가기호']]])</f>
        <v>810 김 64 ㅃ</v>
      </c>
      <c r="H209" t="str">
        <f>IFERROR(NUMBERSTRING(LEFT(표1[[#This Row],[도서명]], 1), 1), "")</f>
        <v/>
      </c>
    </row>
    <row r="210" spans="1:8" x14ac:dyDescent="0.3">
      <c r="A210" t="str">
        <f t="array" ref="A210">"DJ" &amp; YEAR(표1[[#This Row],[출간일]]) &amp; MID(표1[[#This Row],[ISBN'[부가기호']]], 19, 2) &amp; TEXT(SUM((YEAR($E$2:E210)=YEAR(E210))*(MID($F$2:F210,19,2)=MID(F210,19,2))*1), "00000")</f>
        <v>DJ20190300040</v>
      </c>
      <c r="B210" t="s">
        <v>725</v>
      </c>
      <c r="C210" t="s">
        <v>726</v>
      </c>
      <c r="D210" t="s">
        <v>457</v>
      </c>
      <c r="E210" s="4">
        <v>43657</v>
      </c>
      <c r="F210" t="s">
        <v>727</v>
      </c>
      <c r="G210" t="str">
        <f>fnCallNM(표1[[#This Row],[도서명]],표1[[#This Row],[저자명]],표1[[#This Row],[ISBN'[부가기호']]])</f>
        <v>810 백 64 ㅃ</v>
      </c>
      <c r="H210" t="str">
        <f>IFERROR(NUMBERSTRING(LEFT(표1[[#This Row],[도서명]], 1), 1), "")</f>
        <v/>
      </c>
    </row>
    <row r="211" spans="1:8" x14ac:dyDescent="0.3">
      <c r="A211" t="str">
        <f t="array" ref="A211">"DJ" &amp; YEAR(표1[[#This Row],[출간일]]) &amp; MID(표1[[#This Row],[ISBN'[부가기호']]], 19, 2) &amp; TEXT(SUM((YEAR($E$2:E211)=YEAR(E211))*(MID($F$2:F211,19,2)=MID(F211,19,2))*1), "00000")</f>
        <v>DJ20190400013</v>
      </c>
      <c r="B211" t="s">
        <v>728</v>
      </c>
      <c r="C211" t="s">
        <v>689</v>
      </c>
      <c r="D211" t="s">
        <v>690</v>
      </c>
      <c r="E211" s="4">
        <v>43527</v>
      </c>
      <c r="F211" t="s">
        <v>729</v>
      </c>
      <c r="G211" t="str">
        <f>fnCallNM(표1[[#This Row],[도서명]],표1[[#This Row],[저자명]],표1[[#This Row],[ISBN'[부가기호']]])</f>
        <v>810 이 73 ㅃ</v>
      </c>
      <c r="H211" t="str">
        <f>IFERROR(NUMBERSTRING(LEFT(표1[[#This Row],[도서명]], 1), 1), "")</f>
        <v/>
      </c>
    </row>
    <row r="212" spans="1:8" x14ac:dyDescent="0.3">
      <c r="A212" t="str">
        <f t="array" ref="A212">"DJ" &amp; YEAR(표1[[#This Row],[출간일]]) &amp; MID(표1[[#This Row],[ISBN'[부가기호']]], 19, 2) &amp; TEXT(SUM((YEAR($E$2:E212)=YEAR(E212))*(MID($F$2:F212,19,2)=MID(F212,19,2))*1), "00000")</f>
        <v>DJ20190400014</v>
      </c>
      <c r="B212" t="s">
        <v>730</v>
      </c>
      <c r="C212" t="s">
        <v>689</v>
      </c>
      <c r="D212" t="s">
        <v>690</v>
      </c>
      <c r="E212" s="4">
        <v>43528</v>
      </c>
      <c r="F212" t="s">
        <v>731</v>
      </c>
      <c r="G212" t="str">
        <f>fnCallNM(표1[[#This Row],[도서명]],표1[[#This Row],[저자명]],표1[[#This Row],[ISBN'[부가기호']]])</f>
        <v>810 이 73 ㅃ</v>
      </c>
      <c r="H212" t="str">
        <f>IFERROR(NUMBERSTRING(LEFT(표1[[#This Row],[도서명]], 1), 1), "")</f>
        <v/>
      </c>
    </row>
    <row r="213" spans="1:8" x14ac:dyDescent="0.3">
      <c r="A213" t="str">
        <f t="array" ref="A213">"DJ" &amp; YEAR(표1[[#This Row],[출간일]]) &amp; MID(표1[[#This Row],[ISBN'[부가기호']]], 19, 2) &amp; TEXT(SUM((YEAR($E$2:E213)=YEAR(E213))*(MID($F$2:F213,19,2)=MID(F213,19,2))*1), "00000")</f>
        <v>DJ20190400015</v>
      </c>
      <c r="B213" t="s">
        <v>732</v>
      </c>
      <c r="C213" t="s">
        <v>733</v>
      </c>
      <c r="D213" t="s">
        <v>734</v>
      </c>
      <c r="E213" s="4">
        <v>43658</v>
      </c>
      <c r="F213" t="s">
        <v>735</v>
      </c>
      <c r="G213" t="str">
        <f>fnCallNM(표1[[#This Row],[도서명]],표1[[#This Row],[저자명]],표1[[#This Row],[ISBN'[부가기호']]])</f>
        <v>300 박 811 ㅅ</v>
      </c>
      <c r="H213" t="str">
        <f>IFERROR(NUMBERSTRING(LEFT(표1[[#This Row],[도서명]], 1), 1), "")</f>
        <v/>
      </c>
    </row>
    <row r="214" spans="1:8" x14ac:dyDescent="0.3">
      <c r="A214" t="str">
        <f t="array" ref="A214">"DJ" &amp; YEAR(표1[[#This Row],[출간일]]) &amp; MID(표1[[#This Row],[ISBN'[부가기호']]], 19, 2) &amp; TEXT(SUM((YEAR($E$2:E214)=YEAR(E214))*(MID($F$2:F214,19,2)=MID(F214,19,2))*1), "00000")</f>
        <v>DJ20190300041</v>
      </c>
      <c r="B214" t="s">
        <v>736</v>
      </c>
      <c r="C214" t="s">
        <v>737</v>
      </c>
      <c r="D214" t="s">
        <v>189</v>
      </c>
      <c r="E214" s="4">
        <v>43659</v>
      </c>
      <c r="F214" t="s">
        <v>738</v>
      </c>
      <c r="G214" t="str">
        <f>fnCallNM(표1[[#This Row],[도서명]],표1[[#This Row],[저자명]],표1[[#This Row],[ISBN'[부가기호']]])</f>
        <v>810 이 66 ㅅ</v>
      </c>
      <c r="H214" t="str">
        <f>IFERROR(NUMBERSTRING(LEFT(표1[[#This Row],[도서명]], 1), 1), "")</f>
        <v/>
      </c>
    </row>
    <row r="215" spans="1:8" x14ac:dyDescent="0.3">
      <c r="A215" t="str">
        <f t="array" ref="A215">"DJ" &amp; YEAR(표1[[#This Row],[출간일]]) &amp; MID(표1[[#This Row],[ISBN'[부가기호']]], 19, 2) &amp; TEXT(SUM((YEAR($E$2:E215)=YEAR(E215))*(MID($F$2:F215,19,2)=MID(F215,19,2))*1), "00000")</f>
        <v>DJ20190300042</v>
      </c>
      <c r="B215" t="s">
        <v>739</v>
      </c>
      <c r="C215" t="s">
        <v>740</v>
      </c>
      <c r="D215" t="s">
        <v>741</v>
      </c>
      <c r="E215" s="4">
        <v>43660</v>
      </c>
      <c r="F215" t="s">
        <v>742</v>
      </c>
      <c r="G215" t="str">
        <f>fnCallNM(표1[[#This Row],[도서명]],표1[[#This Row],[저자명]],표1[[#This Row],[ISBN'[부가기호']]])</f>
        <v>190 윤 95 ㅅ</v>
      </c>
      <c r="H215" t="str">
        <f>IFERROR(NUMBERSTRING(LEFT(표1[[#This Row],[도서명]], 1), 1), "")</f>
        <v/>
      </c>
    </row>
    <row r="216" spans="1:8" x14ac:dyDescent="0.3">
      <c r="A216" t="str">
        <f t="array" ref="A216">"DJ" &amp; YEAR(표1[[#This Row],[출간일]]) &amp; MID(표1[[#This Row],[ISBN'[부가기호']]], 19, 2) &amp; TEXT(SUM((YEAR($E$2:E216)=YEAR(E216))*(MID($F$2:F216,19,2)=MID(F216,19,2))*1), "00000")</f>
        <v>DJ20190300043</v>
      </c>
      <c r="B216" t="s">
        <v>743</v>
      </c>
      <c r="C216" t="s">
        <v>429</v>
      </c>
      <c r="D216" t="s">
        <v>744</v>
      </c>
      <c r="E216" s="4">
        <v>43661</v>
      </c>
      <c r="F216" t="s">
        <v>745</v>
      </c>
      <c r="G216" t="str">
        <f>fnCallNM(표1[[#This Row],[도서명]],표1[[#This Row],[저자명]],표1[[#This Row],[ISBN'[부가기호']]])</f>
        <v>810 김 94 ㅅ</v>
      </c>
      <c r="H216" t="str">
        <f>IFERROR(NUMBERSTRING(LEFT(표1[[#This Row],[도서명]], 1), 1), "")</f>
        <v/>
      </c>
    </row>
    <row r="217" spans="1:8" x14ac:dyDescent="0.3">
      <c r="A217" t="str">
        <f t="array" ref="A217">"DJ" &amp; YEAR(표1[[#This Row],[출간일]]) &amp; MID(표1[[#This Row],[ISBN'[부가기호']]], 19, 2) &amp; TEXT(SUM((YEAR($E$2:E217)=YEAR(E217))*(MID($F$2:F217,19,2)=MID(F217,19,2))*1), "00000")</f>
        <v>DJ20191300009</v>
      </c>
      <c r="B217" t="s">
        <v>746</v>
      </c>
      <c r="C217" t="s">
        <v>747</v>
      </c>
      <c r="D217" t="s">
        <v>748</v>
      </c>
      <c r="E217" s="4">
        <v>43662</v>
      </c>
      <c r="F217" t="s">
        <v>749</v>
      </c>
      <c r="G217" t="str">
        <f>fnCallNM(표1[[#This Row],[도서명]],표1[[#This Row],[저자명]],표1[[#This Row],[ISBN'[부가기호']]])</f>
        <v>520 에 829 ㅅ</v>
      </c>
      <c r="H217" t="str">
        <f>IFERROR(NUMBERSTRING(LEFT(표1[[#This Row],[도서명]], 1), 1), "")</f>
        <v/>
      </c>
    </row>
    <row r="218" spans="1:8" x14ac:dyDescent="0.3">
      <c r="A218" t="str">
        <f t="array" ref="A218">"DJ" &amp; YEAR(표1[[#This Row],[출간일]]) &amp; MID(표1[[#This Row],[ISBN'[부가기호']]], 19, 2) &amp; TEXT(SUM((YEAR($E$2:E218)=YEAR(E218))*(MID($F$2:F218,19,2)=MID(F218,19,2))*1), "00000")</f>
        <v>DJ20190300044</v>
      </c>
      <c r="B218" t="s">
        <v>750</v>
      </c>
      <c r="C218" t="s">
        <v>751</v>
      </c>
      <c r="D218" t="s">
        <v>189</v>
      </c>
      <c r="E218" s="4">
        <v>43663</v>
      </c>
      <c r="F218" t="s">
        <v>752</v>
      </c>
      <c r="G218" t="str">
        <f>fnCallNM(표1[[#This Row],[도서명]],표1[[#This Row],[저자명]],표1[[#This Row],[ISBN'[부가기호']]])</f>
        <v>810 삼 11 ㅅ</v>
      </c>
      <c r="H218" t="str">
        <f>IFERROR(NUMBERSTRING(LEFT(표1[[#This Row],[도서명]], 1), 1), "")</f>
        <v/>
      </c>
    </row>
    <row r="219" spans="1:8" x14ac:dyDescent="0.3">
      <c r="A219" t="str">
        <f t="array" ref="A219">"DJ" &amp; YEAR(표1[[#This Row],[출간일]]) &amp; MID(표1[[#This Row],[ISBN'[부가기호']]], 19, 2) &amp; TEXT(SUM((YEAR($E$2:E219)=YEAR(E219))*(MID($F$2:F219,19,2)=MID(F219,19,2))*1), "00000")</f>
        <v>DJ20190300045</v>
      </c>
      <c r="B219" t="s">
        <v>753</v>
      </c>
      <c r="C219" t="s">
        <v>754</v>
      </c>
      <c r="D219" t="s">
        <v>157</v>
      </c>
      <c r="E219" s="4">
        <v>43664</v>
      </c>
      <c r="F219" t="s">
        <v>755</v>
      </c>
      <c r="G219" t="str">
        <f>fnCallNM(표1[[#This Row],[도서명]],표1[[#This Row],[저자명]],표1[[#This Row],[ISBN'[부가기호']]])</f>
        <v>810 신 58 ㅅ</v>
      </c>
      <c r="H219" t="str">
        <f>IFERROR(NUMBERSTRING(LEFT(표1[[#This Row],[도서명]], 1), 1), "")</f>
        <v/>
      </c>
    </row>
    <row r="220" spans="1:8" x14ac:dyDescent="0.3">
      <c r="A220" t="str">
        <f t="array" ref="A220">"DJ" &amp; YEAR(표1[[#This Row],[출간일]]) &amp; MID(표1[[#This Row],[ISBN'[부가기호']]], 19, 2) &amp; TEXT(SUM((YEAR($E$2:E220)=YEAR(E220))*(MID($F$2:F220,19,2)=MID(F220,19,2))*1), "00000")</f>
        <v>DJ20190300046</v>
      </c>
      <c r="B220" t="s">
        <v>756</v>
      </c>
      <c r="C220" t="s">
        <v>217</v>
      </c>
      <c r="D220" t="s">
        <v>218</v>
      </c>
      <c r="E220" s="4">
        <v>43665</v>
      </c>
      <c r="F220" t="s">
        <v>757</v>
      </c>
      <c r="G220" t="str">
        <f>fnCallNM(표1[[#This Row],[도서명]],표1[[#This Row],[저자명]],표1[[#This Row],[ISBN'[부가기호']]])</f>
        <v>810 김 64 ㅅ</v>
      </c>
      <c r="H220" t="str">
        <f>IFERROR(NUMBERSTRING(LEFT(표1[[#This Row],[도서명]], 1), 1), "")</f>
        <v/>
      </c>
    </row>
    <row r="221" spans="1:8" x14ac:dyDescent="0.3">
      <c r="A221" t="str">
        <f t="array" ref="A221">"DJ" &amp; YEAR(표1[[#This Row],[출간일]]) &amp; MID(표1[[#This Row],[ISBN'[부가기호']]], 19, 2) &amp; TEXT(SUM((YEAR($E$2:E221)=YEAR(E221))*(MID($F$2:F221,19,2)=MID(F221,19,2))*1), "00000")</f>
        <v>DJ20191300010</v>
      </c>
      <c r="B221" t="s">
        <v>758</v>
      </c>
      <c r="C221" t="s">
        <v>759</v>
      </c>
      <c r="D221" t="s">
        <v>741</v>
      </c>
      <c r="E221" s="4">
        <v>43666</v>
      </c>
      <c r="F221" t="s">
        <v>760</v>
      </c>
      <c r="G221" t="str">
        <f>fnCallNM(표1[[#This Row],[도서명]],표1[[#This Row],[저자명]],표1[[#This Row],[ISBN'[부가기호']]])</f>
        <v>180 레 65 ㅅ</v>
      </c>
      <c r="H221" t="str">
        <f>IFERROR(NUMBERSTRING(LEFT(표1[[#This Row],[도서명]], 1), 1), "")</f>
        <v/>
      </c>
    </row>
    <row r="222" spans="1:8" x14ac:dyDescent="0.3">
      <c r="A222" t="str">
        <f t="array" ref="A222">"DJ" &amp; YEAR(표1[[#This Row],[출간일]]) &amp; MID(표1[[#This Row],[ISBN'[부가기호']]], 19, 2) &amp; TEXT(SUM((YEAR($E$2:E222)=YEAR(E222))*(MID($F$2:F222,19,2)=MID(F222,19,2))*1), "00000")</f>
        <v>DJ20190300047</v>
      </c>
      <c r="B222" t="s">
        <v>761</v>
      </c>
      <c r="C222" t="s">
        <v>762</v>
      </c>
      <c r="D222" t="s">
        <v>285</v>
      </c>
      <c r="E222" s="4">
        <v>43667</v>
      </c>
      <c r="F222" t="s">
        <v>763</v>
      </c>
      <c r="G222" t="str">
        <f>fnCallNM(표1[[#This Row],[도서명]],표1[[#This Row],[저자명]],표1[[#This Row],[ISBN'[부가기호']]])</f>
        <v>810 장 19 ㅅ</v>
      </c>
      <c r="H222" t="str">
        <f>IFERROR(NUMBERSTRING(LEFT(표1[[#This Row],[도서명]], 1), 1), "")</f>
        <v/>
      </c>
    </row>
    <row r="223" spans="1:8" x14ac:dyDescent="0.3">
      <c r="A223" t="str">
        <f t="array" ref="A223">"DJ" &amp; YEAR(표1[[#This Row],[출간일]]) &amp; MID(표1[[#This Row],[ISBN'[부가기호']]], 19, 2) &amp; TEXT(SUM((YEAR($E$2:E223)=YEAR(E223))*(MID($F$2:F223,19,2)=MID(F223,19,2))*1), "00000")</f>
        <v>DJ20190300048</v>
      </c>
      <c r="B223" t="s">
        <v>764</v>
      </c>
      <c r="C223" t="s">
        <v>156</v>
      </c>
      <c r="D223" t="s">
        <v>690</v>
      </c>
      <c r="E223" s="4">
        <v>43668</v>
      </c>
      <c r="F223" t="s">
        <v>765</v>
      </c>
      <c r="G223" t="str">
        <f>fnCallNM(표1[[#This Row],[도서명]],표1[[#This Row],[저자명]],표1[[#This Row],[ISBN'[부가기호']]])</f>
        <v>810 정 64 ㅅ</v>
      </c>
      <c r="H223" t="str">
        <f>IFERROR(NUMBERSTRING(LEFT(표1[[#This Row],[도서명]], 1), 1), "")</f>
        <v/>
      </c>
    </row>
    <row r="224" spans="1:8" x14ac:dyDescent="0.3">
      <c r="A224" t="str">
        <f t="array" ref="A224">"DJ" &amp; YEAR(표1[[#This Row],[출간일]]) &amp; MID(표1[[#This Row],[ISBN'[부가기호']]], 19, 2) &amp; TEXT(SUM((YEAR($E$2:E224)=YEAR(E224))*(MID($F$2:F224,19,2)=MID(F224,19,2))*1), "00000")</f>
        <v>DJ20190300049</v>
      </c>
      <c r="B224" t="s">
        <v>766</v>
      </c>
      <c r="C224" t="s">
        <v>767</v>
      </c>
      <c r="D224" t="s">
        <v>768</v>
      </c>
      <c r="E224" s="4">
        <v>43669</v>
      </c>
      <c r="F224" t="s">
        <v>769</v>
      </c>
      <c r="G224" t="str">
        <f>fnCallNM(표1[[#This Row],[도서명]],표1[[#This Row],[저자명]],표1[[#This Row],[ISBN'[부가기호']]])</f>
        <v>300 김 31 ㅅ</v>
      </c>
      <c r="H224" t="str">
        <f>IFERROR(NUMBERSTRING(LEFT(표1[[#This Row],[도서명]], 1), 1), "")</f>
        <v/>
      </c>
    </row>
    <row r="225" spans="1:8" x14ac:dyDescent="0.3">
      <c r="A225" t="str">
        <f t="array" ref="A225">"DJ" &amp; YEAR(표1[[#This Row],[출간일]]) &amp; MID(표1[[#This Row],[ISBN'[부가기호']]], 19, 2) &amp; TEXT(SUM((YEAR($E$2:E225)=YEAR(E225))*(MID($F$2:F225,19,2)=MID(F225,19,2))*1), "00000")</f>
        <v>DJ20190300050</v>
      </c>
      <c r="B225" t="s">
        <v>770</v>
      </c>
      <c r="C225" t="s">
        <v>771</v>
      </c>
      <c r="D225" t="s">
        <v>214</v>
      </c>
      <c r="E225" s="4">
        <v>43670</v>
      </c>
      <c r="F225" t="s">
        <v>772</v>
      </c>
      <c r="G225" t="str">
        <f>fnCallNM(표1[[#This Row],[도서명]],표1[[#This Row],[저자명]],표1[[#This Row],[ISBN'[부가기호']]])</f>
        <v>810 최 72 ㅅ</v>
      </c>
      <c r="H225" t="str">
        <f>IFERROR(NUMBERSTRING(LEFT(표1[[#This Row],[도서명]], 1), 1), "")</f>
        <v/>
      </c>
    </row>
    <row r="226" spans="1:8" x14ac:dyDescent="0.3">
      <c r="A226" t="str">
        <f t="array" ref="A226">"DJ" &amp; YEAR(표1[[#This Row],[출간일]]) &amp; MID(표1[[#This Row],[ISBN'[부가기호']]], 19, 2) &amp; TEXT(SUM((YEAR($E$2:E226)=YEAR(E226))*(MID($F$2:F226,19,2)=MID(F226,19,2))*1), "00000")</f>
        <v>DJ20190500006</v>
      </c>
      <c r="B226" t="s">
        <v>773</v>
      </c>
      <c r="C226" t="s">
        <v>689</v>
      </c>
      <c r="D226" t="s">
        <v>690</v>
      </c>
      <c r="E226" s="4">
        <v>43529</v>
      </c>
      <c r="F226" t="s">
        <v>774</v>
      </c>
      <c r="G226" t="str">
        <f>fnCallNM(표1[[#This Row],[도서명]],표1[[#This Row],[저자명]],표1[[#This Row],[ISBN'[부가기호']]])</f>
        <v>810 이 73 ㅅ</v>
      </c>
      <c r="H226" t="str">
        <f>IFERROR(NUMBERSTRING(LEFT(표1[[#This Row],[도서명]], 1), 1), "")</f>
        <v/>
      </c>
    </row>
    <row r="227" spans="1:8" x14ac:dyDescent="0.3">
      <c r="A227" t="str">
        <f t="array" ref="A227">"DJ" &amp; YEAR(표1[[#This Row],[출간일]]) &amp; MID(표1[[#This Row],[ISBN'[부가기호']]], 19, 2) &amp; TEXT(SUM((YEAR($E$2:E227)=YEAR(E227))*(MID($F$2:F227,19,2)=MID(F227,19,2))*1), "00000")</f>
        <v>DJ20187400017</v>
      </c>
      <c r="B227" t="s">
        <v>775</v>
      </c>
      <c r="C227" t="s">
        <v>210</v>
      </c>
      <c r="D227" t="s">
        <v>200</v>
      </c>
      <c r="E227" s="4">
        <v>43258</v>
      </c>
      <c r="F227" t="s">
        <v>776</v>
      </c>
      <c r="G227" t="str">
        <f>fnCallNM(표1[[#This Row],[도서명]],표1[[#This Row],[저자명]],표1[[#This Row],[ISBN'[부가기호']]])</f>
        <v>810 김 64 ㅅ</v>
      </c>
      <c r="H227" t="str">
        <f>IFERROR(NUMBERSTRING(LEFT(표1[[#This Row],[도서명]], 1), 1), "")</f>
        <v/>
      </c>
    </row>
    <row r="228" spans="1:8" x14ac:dyDescent="0.3">
      <c r="A228" t="str">
        <f t="array" ref="A228">"DJ" &amp; YEAR(표1[[#This Row],[출간일]]) &amp; MID(표1[[#This Row],[ISBN'[부가기호']]], 19, 2) &amp; TEXT(SUM((YEAR($E$2:E228)=YEAR(E228))*(MID($F$2:F228,19,2)=MID(F228,19,2))*1), "00000")</f>
        <v>DJ20190300051</v>
      </c>
      <c r="B228" t="s">
        <v>777</v>
      </c>
      <c r="C228" t="s">
        <v>778</v>
      </c>
      <c r="D228" t="s">
        <v>189</v>
      </c>
      <c r="E228" s="4">
        <v>43671</v>
      </c>
      <c r="F228" t="s">
        <v>779</v>
      </c>
      <c r="G228" t="str">
        <f>fnCallNM(표1[[#This Row],[도서명]],표1[[#This Row],[저자명]],표1[[#This Row],[ISBN'[부가기호']]])</f>
        <v>810 김 65 ㅅ</v>
      </c>
      <c r="H228" t="str">
        <f>IFERROR(NUMBERSTRING(LEFT(표1[[#This Row],[도서명]], 1), 1), "")</f>
        <v/>
      </c>
    </row>
    <row r="229" spans="1:8" x14ac:dyDescent="0.3">
      <c r="A229" t="str">
        <f t="array" ref="A229">"DJ" &amp; YEAR(표1[[#This Row],[출간일]]) &amp; MID(표1[[#This Row],[ISBN'[부가기호']]], 19, 2) &amp; TEXT(SUM((YEAR($E$2:E229)=YEAR(E229))*(MID($F$2:F229,19,2)=MID(F229,19,2))*1), "00000")</f>
        <v>DJ20190300052</v>
      </c>
      <c r="B229" t="s">
        <v>780</v>
      </c>
      <c r="C229" t="s">
        <v>781</v>
      </c>
      <c r="D229" t="s">
        <v>782</v>
      </c>
      <c r="E229" s="4">
        <v>43672</v>
      </c>
      <c r="F229" t="s">
        <v>783</v>
      </c>
      <c r="G229" t="str">
        <f>fnCallNM(표1[[#This Row],[도서명]],표1[[#This Row],[저자명]],표1[[#This Row],[ISBN'[부가기호']]])</f>
        <v>900 홍 69 ㅅ</v>
      </c>
      <c r="H229" t="str">
        <f>IFERROR(NUMBERSTRING(LEFT(표1[[#This Row],[도서명]], 1), 1), "")</f>
        <v/>
      </c>
    </row>
    <row r="230" spans="1:8" x14ac:dyDescent="0.3">
      <c r="A230" t="str">
        <f t="array" ref="A230">"DJ" &amp; YEAR(표1[[#This Row],[출간일]]) &amp; MID(표1[[#This Row],[ISBN'[부가기호']]], 19, 2) &amp; TEXT(SUM((YEAR($E$2:E230)=YEAR(E230))*(MID($F$2:F230,19,2)=MID(F230,19,2))*1), "00000")</f>
        <v>DJ20190300053</v>
      </c>
      <c r="B230" t="s">
        <v>784</v>
      </c>
      <c r="C230" t="s">
        <v>785</v>
      </c>
      <c r="D230" t="s">
        <v>285</v>
      </c>
      <c r="E230" s="4">
        <v>43701</v>
      </c>
      <c r="F230" t="s">
        <v>786</v>
      </c>
      <c r="G230" t="str">
        <f>fnCallNM(표1[[#This Row],[도서명]],표1[[#This Row],[저자명]],표1[[#This Row],[ISBN'[부가기호']]])</f>
        <v>810 이 15 ㅅ</v>
      </c>
      <c r="H230" t="str">
        <f>IFERROR(NUMBERSTRING(LEFT(표1[[#This Row],[도서명]], 1), 1), "")</f>
        <v/>
      </c>
    </row>
    <row r="231" spans="1:8" x14ac:dyDescent="0.3">
      <c r="A231" t="str">
        <f t="array" ref="A231">"DJ" &amp; YEAR(표1[[#This Row],[출간일]]) &amp; MID(표1[[#This Row],[ISBN'[부가기호']]], 19, 2) &amp; TEXT(SUM((YEAR($E$2:E231)=YEAR(E231))*(MID($F$2:F231,19,2)=MID(F231,19,2))*1), "00000")</f>
        <v>DJ20194300005</v>
      </c>
      <c r="B231" t="s">
        <v>787</v>
      </c>
      <c r="C231" t="s">
        <v>788</v>
      </c>
      <c r="D231" t="s">
        <v>181</v>
      </c>
      <c r="E231" s="4">
        <v>43673</v>
      </c>
      <c r="F231" t="s">
        <v>789</v>
      </c>
      <c r="G231" t="str">
        <f>fnCallNM(표1[[#This Row],[도서명]],표1[[#This Row],[저자명]],표1[[#This Row],[ISBN'[부가기호']]])</f>
        <v>810 부 64 ㅅ</v>
      </c>
      <c r="H231" t="str">
        <f>IFERROR(NUMBERSTRING(LEFT(표1[[#This Row],[도서명]], 1), 1), "")</f>
        <v/>
      </c>
    </row>
    <row r="232" spans="1:8" x14ac:dyDescent="0.3">
      <c r="A232" t="str">
        <f t="array" ref="A232">"DJ" &amp; YEAR(표1[[#This Row],[출간일]]) &amp; MID(표1[[#This Row],[ISBN'[부가기호']]], 19, 2) &amp; TEXT(SUM((YEAR($E$2:E232)=YEAR(E232))*(MID($F$2:F232,19,2)=MID(F232,19,2))*1), "00000")</f>
        <v>DJ20190300054</v>
      </c>
      <c r="B232" t="s">
        <v>790</v>
      </c>
      <c r="C232" t="s">
        <v>791</v>
      </c>
      <c r="D232" t="s">
        <v>792</v>
      </c>
      <c r="E232" s="4">
        <v>43674</v>
      </c>
      <c r="F232" t="s">
        <v>793</v>
      </c>
      <c r="G232" t="str">
        <f>fnCallNM(표1[[#This Row],[도서명]],표1[[#This Row],[저자명]],표1[[#This Row],[ISBN'[부가기호']]])</f>
        <v>100 에 239 ㅅ</v>
      </c>
      <c r="H232" t="str">
        <f>IFERROR(NUMBERSTRING(LEFT(표1[[#This Row],[도서명]], 1), 1), "")</f>
        <v/>
      </c>
    </row>
    <row r="233" spans="1:8" x14ac:dyDescent="0.3">
      <c r="A233" t="str">
        <f t="array" ref="A233">"DJ" &amp; YEAR(표1[[#This Row],[출간일]]) &amp; MID(표1[[#This Row],[ISBN'[부가기호']]], 19, 2) &amp; TEXT(SUM((YEAR($E$2:E233)=YEAR(E233))*(MID($F$2:F233,19,2)=MID(F233,19,2))*1), "00000")</f>
        <v>DJ20206100002</v>
      </c>
      <c r="B233" t="s">
        <v>794</v>
      </c>
      <c r="C233" t="s">
        <v>252</v>
      </c>
      <c r="D233" t="s">
        <v>253</v>
      </c>
      <c r="E233" s="4">
        <v>43963</v>
      </c>
      <c r="F233" t="s">
        <v>795</v>
      </c>
      <c r="G233" t="str">
        <f>fnCallNM(표1[[#This Row],[도서명]],표1[[#This Row],[저자명]],표1[[#This Row],[ISBN'[부가기호']]])</f>
        <v>710 전 16 ㅅ</v>
      </c>
      <c r="H233" t="str">
        <f>IFERROR(NUMBERSTRING(LEFT(표1[[#This Row],[도서명]], 1), 1), "")</f>
        <v/>
      </c>
    </row>
    <row r="234" spans="1:8" x14ac:dyDescent="0.3">
      <c r="A234" t="str">
        <f t="array" ref="A234">"DJ" &amp; YEAR(표1[[#This Row],[출간일]]) &amp; MID(표1[[#This Row],[ISBN'[부가기호']]], 19, 2) &amp; TEXT(SUM((YEAR($E$2:E234)=YEAR(E234))*(MID($F$2:F234,19,2)=MID(F234,19,2))*1), "00000")</f>
        <v>DJ20190300055</v>
      </c>
      <c r="B234" t="s">
        <v>796</v>
      </c>
      <c r="C234" t="s">
        <v>797</v>
      </c>
      <c r="D234" t="s">
        <v>617</v>
      </c>
      <c r="E234" s="4">
        <v>43675</v>
      </c>
      <c r="F234" t="s">
        <v>798</v>
      </c>
      <c r="G234" t="str">
        <f>fnCallNM(표1[[#This Row],[도서명]],표1[[#This Row],[저자명]],표1[[#This Row],[ISBN'[부가기호']]])</f>
        <v>800 윤 225 ㅅ</v>
      </c>
      <c r="H234" t="str">
        <f>IFERROR(NUMBERSTRING(LEFT(표1[[#This Row],[도서명]], 1), 1), "")</f>
        <v/>
      </c>
    </row>
    <row r="235" spans="1:8" x14ac:dyDescent="0.3">
      <c r="A235" t="str">
        <f t="array" ref="A235">"DJ" &amp; YEAR(표1[[#This Row],[출간일]]) &amp; MID(표1[[#This Row],[ISBN'[부가기호']]], 19, 2) &amp; TEXT(SUM((YEAR($E$2:E235)=YEAR(E235))*(MID($F$2:F235,19,2)=MID(F235,19,2))*1), "00000")</f>
        <v>DJ20187700025</v>
      </c>
      <c r="B235" t="s">
        <v>799</v>
      </c>
      <c r="C235" t="s">
        <v>152</v>
      </c>
      <c r="D235" t="s">
        <v>193</v>
      </c>
      <c r="E235" s="4">
        <v>43259</v>
      </c>
      <c r="F235" t="s">
        <v>800</v>
      </c>
      <c r="G235" t="str">
        <f>fnCallNM(표1[[#This Row],[도서명]],표1[[#This Row],[저자명]],표1[[#This Row],[ISBN'[부가기호']]])</f>
        <v>810 안 214 ㅅ</v>
      </c>
      <c r="H235" t="str">
        <f>IFERROR(NUMBERSTRING(LEFT(표1[[#This Row],[도서명]], 1), 1), "")</f>
        <v/>
      </c>
    </row>
    <row r="236" spans="1:8" x14ac:dyDescent="0.3">
      <c r="A236" t="str">
        <f t="array" ref="A236">"DJ" &amp; YEAR(표1[[#This Row],[출간일]]) &amp; MID(표1[[#This Row],[ISBN'[부가기호']]], 19, 2) &amp; TEXT(SUM((YEAR($E$2:E236)=YEAR(E236))*(MID($F$2:F236,19,2)=MID(F236,19,2))*1), "00000")</f>
        <v>DJ20190300056</v>
      </c>
      <c r="B236" t="s">
        <v>801</v>
      </c>
      <c r="C236" t="s">
        <v>802</v>
      </c>
      <c r="D236" t="s">
        <v>196</v>
      </c>
      <c r="E236" s="4">
        <v>43676</v>
      </c>
      <c r="F236" t="s">
        <v>803</v>
      </c>
      <c r="G236" t="str">
        <f>fnCallNM(표1[[#This Row],[도서명]],표1[[#This Row],[저자명]],표1[[#This Row],[ISBN'[부가기호']]])</f>
        <v>810 신 69 ㅅ</v>
      </c>
      <c r="H236" t="str">
        <f>IFERROR(NUMBERSTRING(LEFT(표1[[#This Row],[도서명]], 1), 1), "")</f>
        <v/>
      </c>
    </row>
    <row r="237" spans="1:8" x14ac:dyDescent="0.3">
      <c r="A237" t="str">
        <f t="array" ref="A237">"DJ" &amp; YEAR(표1[[#This Row],[출간일]]) &amp; MID(표1[[#This Row],[ISBN'[부가기호']]], 19, 2) &amp; TEXT(SUM((YEAR($E$2:E237)=YEAR(E237))*(MID($F$2:F237,19,2)=MID(F237,19,2))*1), "00000")</f>
        <v>DJ20191300011</v>
      </c>
      <c r="B237" t="s">
        <v>804</v>
      </c>
      <c r="C237" t="s">
        <v>188</v>
      </c>
      <c r="D237" t="s">
        <v>189</v>
      </c>
      <c r="E237" s="4">
        <v>43677</v>
      </c>
      <c r="F237" t="s">
        <v>805</v>
      </c>
      <c r="G237" t="str">
        <f>fnCallNM(표1[[#This Row],[도서명]],표1[[#This Row],[저자명]],표1[[#This Row],[ISBN'[부가기호']]])</f>
        <v>590 이 39 ㅅ</v>
      </c>
      <c r="H237" t="str">
        <f>IFERROR(NUMBERSTRING(LEFT(표1[[#This Row],[도서명]], 1), 1), "")</f>
        <v/>
      </c>
    </row>
    <row r="238" spans="1:8" x14ac:dyDescent="0.3">
      <c r="A238" t="str">
        <f t="array" ref="A238">"DJ" &amp; YEAR(표1[[#This Row],[출간일]]) &amp; MID(표1[[#This Row],[ISBN'[부가기호']]], 19, 2) &amp; TEXT(SUM((YEAR($E$2:E238)=YEAR(E238))*(MID($F$2:F238,19,2)=MID(F238,19,2))*1), "00000")</f>
        <v>DJ20190300057</v>
      </c>
      <c r="B238" t="s">
        <v>806</v>
      </c>
      <c r="C238" t="s">
        <v>192</v>
      </c>
      <c r="D238" t="s">
        <v>185</v>
      </c>
      <c r="E238" s="4">
        <v>43678</v>
      </c>
      <c r="F238" t="s">
        <v>807</v>
      </c>
      <c r="G238" t="str">
        <f>fnCallNM(표1[[#This Row],[도서명]],표1[[#This Row],[저자명]],표1[[#This Row],[ISBN'[부가기호']]])</f>
        <v>810 조 68 ㅅ</v>
      </c>
      <c r="H238" t="str">
        <f>IFERROR(NUMBERSTRING(LEFT(표1[[#This Row],[도서명]], 1), 1), "")</f>
        <v/>
      </c>
    </row>
    <row r="239" spans="1:8" x14ac:dyDescent="0.3">
      <c r="A239" t="str">
        <f t="array" ref="A239">"DJ" &amp; YEAR(표1[[#This Row],[출간일]]) &amp; MID(표1[[#This Row],[ISBN'[부가기호']]], 19, 2) &amp; TEXT(SUM((YEAR($E$2:E239)=YEAR(E239))*(MID($F$2:F239,19,2)=MID(F239,19,2))*1), "00000")</f>
        <v>DJ20201100004</v>
      </c>
      <c r="B239" t="s">
        <v>808</v>
      </c>
      <c r="C239" t="s">
        <v>809</v>
      </c>
      <c r="D239" t="s">
        <v>495</v>
      </c>
      <c r="E239" s="4">
        <v>43964</v>
      </c>
      <c r="F239" t="s">
        <v>810</v>
      </c>
      <c r="G239" t="str">
        <f>fnCallNM(표1[[#This Row],[도서명]],표1[[#This Row],[저자명]],표1[[#This Row],[ISBN'[부가기호']]])</f>
        <v>770 김 817 ㅅ</v>
      </c>
      <c r="H239" t="str">
        <f>IFERROR(NUMBERSTRING(LEFT(표1[[#This Row],[도서명]], 1), 1), "")</f>
        <v/>
      </c>
    </row>
    <row r="240" spans="1:8" x14ac:dyDescent="0.3">
      <c r="A240" t="str">
        <f t="array" ref="A240">"DJ" &amp; YEAR(표1[[#This Row],[출간일]]) &amp; MID(표1[[#This Row],[ISBN'[부가기호']]], 19, 2) &amp; TEXT(SUM((YEAR($E$2:E240)=YEAR(E240))*(MID($F$2:F240,19,2)=MID(F240,19,2))*1), "00000")</f>
        <v>DJ20190400016</v>
      </c>
      <c r="B240" t="s">
        <v>811</v>
      </c>
      <c r="C240" t="s">
        <v>812</v>
      </c>
      <c r="D240" t="s">
        <v>813</v>
      </c>
      <c r="E240" s="4">
        <v>43679</v>
      </c>
      <c r="F240" t="s">
        <v>814</v>
      </c>
      <c r="G240" t="str">
        <f>fnCallNM(표1[[#This Row],[도서명]],표1[[#This Row],[저자명]],표1[[#This Row],[ISBN'[부가기호']]])</f>
        <v>810 김 53 ㅅ</v>
      </c>
      <c r="H240" t="str">
        <f>IFERROR(NUMBERSTRING(LEFT(표1[[#This Row],[도서명]], 1), 1), "")</f>
        <v/>
      </c>
    </row>
    <row r="241" spans="1:8" x14ac:dyDescent="0.3">
      <c r="A241" t="str">
        <f t="array" ref="A241">"DJ" &amp; YEAR(표1[[#This Row],[출간일]]) &amp; MID(표1[[#This Row],[ISBN'[부가기호']]], 19, 2) &amp; TEXT(SUM((YEAR($E$2:E241)=YEAR(E241))*(MID($F$2:F241,19,2)=MID(F241,19,2))*1), "00000")</f>
        <v>DJ20190300058</v>
      </c>
      <c r="B241" t="s">
        <v>815</v>
      </c>
      <c r="C241" t="s">
        <v>816</v>
      </c>
      <c r="D241" t="s">
        <v>285</v>
      </c>
      <c r="E241" s="4">
        <v>43680</v>
      </c>
      <c r="F241" t="s">
        <v>817</v>
      </c>
      <c r="G241" t="str">
        <f>fnCallNM(표1[[#This Row],[도서명]],표1[[#This Row],[저자명]],표1[[#This Row],[ISBN'[부가기호']]])</f>
        <v>810 정 53 ㅅ</v>
      </c>
      <c r="H241" t="str">
        <f>IFERROR(NUMBERSTRING(LEFT(표1[[#This Row],[도서명]], 1), 1), "")</f>
        <v/>
      </c>
    </row>
    <row r="242" spans="1:8" x14ac:dyDescent="0.3">
      <c r="A242" t="str">
        <f t="array" ref="A242">"DJ" &amp; YEAR(표1[[#This Row],[출간일]]) &amp; MID(표1[[#This Row],[ISBN'[부가기호']]], 19, 2) &amp; TEXT(SUM((YEAR($E$2:E242)=YEAR(E242))*(MID($F$2:F242,19,2)=MID(F242,19,2))*1), "00000")</f>
        <v>DJ20194300006</v>
      </c>
      <c r="B242" t="s">
        <v>818</v>
      </c>
      <c r="C242" t="s">
        <v>819</v>
      </c>
      <c r="D242" t="s">
        <v>181</v>
      </c>
      <c r="E242" s="4">
        <v>43681</v>
      </c>
      <c r="F242" t="s">
        <v>820</v>
      </c>
      <c r="G242" t="str">
        <f>fnCallNM(표1[[#This Row],[도서명]],표1[[#This Row],[저자명]],표1[[#This Row],[ISBN'[부가기호']]])</f>
        <v>810 이 72 ㅅ</v>
      </c>
      <c r="H242" t="str">
        <f>IFERROR(NUMBERSTRING(LEFT(표1[[#This Row],[도서명]], 1), 1), "")</f>
        <v/>
      </c>
    </row>
    <row r="243" spans="1:8" x14ac:dyDescent="0.3">
      <c r="A243" t="str">
        <f t="array" ref="A243">"DJ" &amp; YEAR(표1[[#This Row],[출간일]]) &amp; MID(표1[[#This Row],[ISBN'[부가기호']]], 19, 2) &amp; TEXT(SUM((YEAR($E$2:E243)=YEAR(E243))*(MID($F$2:F243,19,2)=MID(F243,19,2))*1), "00000")</f>
        <v>DJ20180300004</v>
      </c>
      <c r="B243" t="s">
        <v>821</v>
      </c>
      <c r="C243" t="s">
        <v>822</v>
      </c>
      <c r="D243" t="s">
        <v>823</v>
      </c>
      <c r="E243" s="4">
        <v>43210</v>
      </c>
      <c r="F243" t="s">
        <v>824</v>
      </c>
      <c r="G243" t="str">
        <f>fnCallNM(표1[[#This Row],[도서명]],표1[[#This Row],[저자명]],표1[[#This Row],[ISBN'[부가기호']]])</f>
        <v>900 도 94 ㅅ</v>
      </c>
      <c r="H243" t="str">
        <f>IFERROR(NUMBERSTRING(LEFT(표1[[#This Row],[도서명]], 1), 1), "")</f>
        <v/>
      </c>
    </row>
    <row r="244" spans="1:8" x14ac:dyDescent="0.3">
      <c r="A244" t="str">
        <f t="array" ref="A244">"DJ" &amp; YEAR(표1[[#This Row],[출간일]]) &amp; MID(표1[[#This Row],[ISBN'[부가기호']]], 19, 2) &amp; TEXT(SUM((YEAR($E$2:E244)=YEAR(E244))*(MID($F$2:F244,19,2)=MID(F244,19,2))*1), "00000")</f>
        <v>DJ20190300059</v>
      </c>
      <c r="B244" t="s">
        <v>825</v>
      </c>
      <c r="C244" t="s">
        <v>826</v>
      </c>
      <c r="D244" t="s">
        <v>827</v>
      </c>
      <c r="E244" s="4">
        <v>43682</v>
      </c>
      <c r="F244" t="s">
        <v>828</v>
      </c>
      <c r="G244" t="str">
        <f>fnCallNM(표1[[#This Row],[도서명]],표1[[#This Row],[저자명]],표1[[#This Row],[ISBN'[부가기호']]])</f>
        <v>320 김 94 ㅅ</v>
      </c>
      <c r="H244" t="str">
        <f>IFERROR(NUMBERSTRING(LEFT(표1[[#This Row],[도서명]], 1), 1), "")</f>
        <v/>
      </c>
    </row>
    <row r="245" spans="1:8" x14ac:dyDescent="0.3">
      <c r="A245" t="str">
        <f t="array" ref="A245">"DJ" &amp; YEAR(표1[[#This Row],[출간일]]) &amp; MID(표1[[#This Row],[ISBN'[부가기호']]], 19, 2) &amp; TEXT(SUM((YEAR($E$2:E245)=YEAR(E245))*(MID($F$2:F245,19,2)=MID(F245,19,2))*1), "00000")</f>
        <v>DJ20187700026</v>
      </c>
      <c r="B245" t="s">
        <v>829</v>
      </c>
      <c r="C245" t="s">
        <v>225</v>
      </c>
      <c r="D245" t="s">
        <v>603</v>
      </c>
      <c r="E245" s="4">
        <v>43261</v>
      </c>
      <c r="F245" t="s">
        <v>830</v>
      </c>
      <c r="G245" t="str">
        <f>fnCallNM(표1[[#This Row],[도서명]],표1[[#This Row],[저자명]],표1[[#This Row],[ISBN'[부가기호']]])</f>
        <v>810 사 69 ㅅ</v>
      </c>
      <c r="H245" t="str">
        <f>IFERROR(NUMBERSTRING(LEFT(표1[[#This Row],[도서명]], 1), 1), "")</f>
        <v/>
      </c>
    </row>
    <row r="246" spans="1:8" x14ac:dyDescent="0.3">
      <c r="A246" t="str">
        <f t="array" ref="A246">"DJ" &amp; YEAR(표1[[#This Row],[출간일]]) &amp; MID(표1[[#This Row],[ISBN'[부가기호']]], 19, 2) &amp; TEXT(SUM((YEAR($E$2:E246)=YEAR(E246))*(MID($F$2:F246,19,2)=MID(F246,19,2))*1), "00000")</f>
        <v>DJ20187700027</v>
      </c>
      <c r="B246" t="s">
        <v>831</v>
      </c>
      <c r="C246" t="s">
        <v>152</v>
      </c>
      <c r="D246" t="s">
        <v>298</v>
      </c>
      <c r="E246" s="4">
        <v>43262</v>
      </c>
      <c r="F246" t="s">
        <v>832</v>
      </c>
      <c r="G246" t="str">
        <f>fnCallNM(표1[[#This Row],[도서명]],표1[[#This Row],[저자명]],표1[[#This Row],[ISBN'[부가기호']]])</f>
        <v>810 안 214 ㅆ</v>
      </c>
      <c r="H246" t="str">
        <f>IFERROR(NUMBERSTRING(LEFT(표1[[#This Row],[도서명]], 1), 1), "")</f>
        <v/>
      </c>
    </row>
    <row r="247" spans="1:8" x14ac:dyDescent="0.3">
      <c r="A247" t="str">
        <f t="array" ref="A247">"DJ" &amp; YEAR(표1[[#This Row],[출간일]]) &amp; MID(표1[[#This Row],[ISBN'[부가기호']]], 19, 2) &amp; TEXT(SUM((YEAR($E$2:E247)=YEAR(E247))*(MID($F$2:F247,19,2)=MID(F247,19,2))*1), "00000")</f>
        <v>DJ20190300060</v>
      </c>
      <c r="B247" t="s">
        <v>833</v>
      </c>
      <c r="C247" t="s">
        <v>834</v>
      </c>
      <c r="D247" t="s">
        <v>189</v>
      </c>
      <c r="E247" s="4">
        <v>43683</v>
      </c>
      <c r="F247" t="s">
        <v>835</v>
      </c>
      <c r="G247" t="str">
        <f>fnCallNM(표1[[#This Row],[도서명]],표1[[#This Row],[저자명]],표1[[#This Row],[ISBN'[부가기호']]])</f>
        <v>810 박 73 ㅆ</v>
      </c>
      <c r="H247" t="str">
        <f>IFERROR(NUMBERSTRING(LEFT(표1[[#This Row],[도서명]], 1), 1), "")</f>
        <v/>
      </c>
    </row>
    <row r="248" spans="1:8" x14ac:dyDescent="0.3">
      <c r="A248" t="str">
        <f t="array" ref="A248">"DJ" &amp; YEAR(표1[[#This Row],[출간일]]) &amp; MID(표1[[#This Row],[ISBN'[부가기호']]], 19, 2) &amp; TEXT(SUM((YEAR($E$2:E248)=YEAR(E248))*(MID($F$2:F248,19,2)=MID(F248,19,2))*1), "00000")</f>
        <v>DJ20191300012</v>
      </c>
      <c r="B248" t="s">
        <v>836</v>
      </c>
      <c r="C248" t="s">
        <v>837</v>
      </c>
      <c r="D248" t="s">
        <v>189</v>
      </c>
      <c r="E248" s="4">
        <v>43684</v>
      </c>
      <c r="F248" t="s">
        <v>838</v>
      </c>
      <c r="G248" t="str">
        <f>fnCallNM(표1[[#This Row],[도서명]],표1[[#This Row],[저자명]],표1[[#This Row],[ISBN'[부가기호']]])</f>
        <v>980 유 813 ㅇ</v>
      </c>
      <c r="H248" t="str">
        <f>IFERROR(NUMBERSTRING(LEFT(표1[[#This Row],[도서명]], 1), 1), "")</f>
        <v/>
      </c>
    </row>
    <row r="249" spans="1:8" x14ac:dyDescent="0.3">
      <c r="A249" t="str">
        <f t="array" ref="A249">"DJ" &amp; YEAR(표1[[#This Row],[출간일]]) &amp; MID(표1[[#This Row],[ISBN'[부가기호']]], 19, 2) &amp; TEXT(SUM((YEAR($E$2:E249)=YEAR(E249))*(MID($F$2:F249,19,2)=MID(F249,19,2))*1), "00000")</f>
        <v>DJ20190300061</v>
      </c>
      <c r="B249" t="s">
        <v>839</v>
      </c>
      <c r="C249" t="s">
        <v>840</v>
      </c>
      <c r="D249" t="s">
        <v>181</v>
      </c>
      <c r="E249" s="4">
        <v>43685</v>
      </c>
      <c r="F249" t="s">
        <v>841</v>
      </c>
      <c r="G249" t="str">
        <f>fnCallNM(표1[[#This Row],[도서명]],표1[[#This Row],[저자명]],표1[[#This Row],[ISBN'[부가기호']]])</f>
        <v>600 손 64 ㅇ</v>
      </c>
      <c r="H249" t="str">
        <f>IFERROR(NUMBERSTRING(LEFT(표1[[#This Row],[도서명]], 1), 1), "")</f>
        <v/>
      </c>
    </row>
    <row r="250" spans="1:8" x14ac:dyDescent="0.3">
      <c r="A250" t="str">
        <f t="array" ref="A250">"DJ" &amp; YEAR(표1[[#This Row],[출간일]]) &amp; MID(표1[[#This Row],[ISBN'[부가기호']]], 19, 2) &amp; TEXT(SUM((YEAR($E$2:E250)=YEAR(E250))*(MID($F$2:F250,19,2)=MID(F250,19,2))*1), "00000")</f>
        <v>DJ20187300007</v>
      </c>
      <c r="B250" t="s">
        <v>842</v>
      </c>
      <c r="C250" t="s">
        <v>843</v>
      </c>
      <c r="D250" t="s">
        <v>193</v>
      </c>
      <c r="E250" s="4">
        <v>43263</v>
      </c>
      <c r="F250" t="s">
        <v>844</v>
      </c>
      <c r="G250" t="str">
        <f>fnCallNM(표1[[#This Row],[도서명]],표1[[#This Row],[저자명]],표1[[#This Row],[ISBN'[부가기호']]])</f>
        <v>360 권 51 ㅇ</v>
      </c>
      <c r="H250" t="str">
        <f>IFERROR(NUMBERSTRING(LEFT(표1[[#This Row],[도서명]], 1), 1), "")</f>
        <v/>
      </c>
    </row>
    <row r="251" spans="1:8" x14ac:dyDescent="0.3">
      <c r="A251" t="str">
        <f t="array" ref="A251">"DJ" &amp; YEAR(표1[[#This Row],[출간일]]) &amp; MID(표1[[#This Row],[ISBN'[부가기호']]], 19, 2) &amp; TEXT(SUM((YEAR($E$2:E251)=YEAR(E251))*(MID($F$2:F251,19,2)=MID(F251,19,2))*1), "00000")</f>
        <v>DJ20187700028</v>
      </c>
      <c r="B251" t="s">
        <v>845</v>
      </c>
      <c r="C251" t="s">
        <v>846</v>
      </c>
      <c r="D251" t="s">
        <v>683</v>
      </c>
      <c r="E251" s="4">
        <v>43264</v>
      </c>
      <c r="F251" t="s">
        <v>847</v>
      </c>
      <c r="G251" t="str">
        <f>fnCallNM(표1[[#This Row],[도서명]],표1[[#This Row],[저자명]],표1[[#This Row],[ISBN'[부가기호']]])</f>
        <v>810 조 14 ㅇ</v>
      </c>
      <c r="H251" t="str">
        <f>IFERROR(NUMBERSTRING(LEFT(표1[[#This Row],[도서명]], 1), 1), "")</f>
        <v/>
      </c>
    </row>
    <row r="252" spans="1:8" x14ac:dyDescent="0.3">
      <c r="A252" t="str">
        <f t="array" ref="A252">"DJ" &amp; YEAR(표1[[#This Row],[출간일]]) &amp; MID(표1[[#This Row],[ISBN'[부가기호']]], 19, 2) &amp; TEXT(SUM((YEAR($E$2:E252)=YEAR(E252))*(MID($F$2:F252,19,2)=MID(F252,19,2))*1), "00000")</f>
        <v>DJ20187700029</v>
      </c>
      <c r="B252" t="s">
        <v>848</v>
      </c>
      <c r="C252" t="s">
        <v>849</v>
      </c>
      <c r="D252" t="s">
        <v>850</v>
      </c>
      <c r="E252" s="4">
        <v>43265</v>
      </c>
      <c r="F252" t="s">
        <v>851</v>
      </c>
      <c r="G252" t="str">
        <f>fnCallNM(표1[[#This Row],[도서명]],표1[[#This Row],[저자명]],표1[[#This Row],[ISBN'[부가기호']]])</f>
        <v>860 정 39 ㅇ</v>
      </c>
      <c r="H252" t="str">
        <f>IFERROR(NUMBERSTRING(LEFT(표1[[#This Row],[도서명]], 1), 1), "")</f>
        <v/>
      </c>
    </row>
    <row r="253" spans="1:8" x14ac:dyDescent="0.3">
      <c r="A253" t="str">
        <f t="array" ref="A253">"DJ" &amp; YEAR(표1[[#This Row],[출간일]]) &amp; MID(표1[[#This Row],[ISBN'[부가기호']]], 19, 2) &amp; TEXT(SUM((YEAR($E$2:E253)=YEAR(E253))*(MID($F$2:F253,19,2)=MID(F253,19,2))*1), "00000")</f>
        <v>DJ20187300008</v>
      </c>
      <c r="B253" t="s">
        <v>852</v>
      </c>
      <c r="C253" t="s">
        <v>853</v>
      </c>
      <c r="D253" t="s">
        <v>854</v>
      </c>
      <c r="E253" s="4">
        <v>43266</v>
      </c>
      <c r="F253" t="s">
        <v>855</v>
      </c>
      <c r="G253" t="str">
        <f>fnCallNM(표1[[#This Row],[도서명]],표1[[#This Row],[저자명]],표1[[#This Row],[ISBN'[부가기호']]])</f>
        <v>830 청 67 ㅇ</v>
      </c>
      <c r="H253" t="str">
        <f>IFERROR(NUMBERSTRING(LEFT(표1[[#This Row],[도서명]], 1), 1), "")</f>
        <v/>
      </c>
    </row>
    <row r="254" spans="1:8" x14ac:dyDescent="0.3">
      <c r="A254" t="str">
        <f t="array" ref="A254">"DJ" &amp; YEAR(표1[[#This Row],[출간일]]) &amp; MID(표1[[#This Row],[ISBN'[부가기호']]], 19, 2) &amp; TEXT(SUM((YEAR($E$2:E254)=YEAR(E254))*(MID($F$2:F254,19,2)=MID(F254,19,2))*1), "00000")</f>
        <v>DJ20187700030</v>
      </c>
      <c r="B254" t="s">
        <v>856</v>
      </c>
      <c r="C254" t="s">
        <v>210</v>
      </c>
      <c r="D254" t="s">
        <v>298</v>
      </c>
      <c r="E254" s="4">
        <v>43267</v>
      </c>
      <c r="F254" t="s">
        <v>857</v>
      </c>
      <c r="G254" t="str">
        <f>fnCallNM(표1[[#This Row],[도서명]],표1[[#This Row],[저자명]],표1[[#This Row],[ISBN'[부가기호']]])</f>
        <v>810 김 64 ㅇ</v>
      </c>
      <c r="H254" t="str">
        <f>IFERROR(NUMBERSTRING(LEFT(표1[[#This Row],[도서명]], 1), 1), "")</f>
        <v/>
      </c>
    </row>
    <row r="255" spans="1:8" x14ac:dyDescent="0.3">
      <c r="A255" t="str">
        <f t="array" ref="A255">"DJ" &amp; YEAR(표1[[#This Row],[출간일]]) &amp; MID(표1[[#This Row],[ISBN'[부가기호']]], 19, 2) &amp; TEXT(SUM((YEAR($E$2:E255)=YEAR(E255))*(MID($F$2:F255,19,2)=MID(F255,19,2))*1), "00000")</f>
        <v>DJ20187700031</v>
      </c>
      <c r="B255" t="s">
        <v>858</v>
      </c>
      <c r="C255" t="s">
        <v>624</v>
      </c>
      <c r="D255" t="s">
        <v>625</v>
      </c>
      <c r="E255" s="4">
        <v>43268</v>
      </c>
      <c r="F255" t="s">
        <v>859</v>
      </c>
      <c r="G255" t="str">
        <f>fnCallNM(표1[[#This Row],[도서명]],표1[[#This Row],[저자명]],표1[[#This Row],[ISBN'[부가기호']]])</f>
        <v>890 마 238 ㅇ</v>
      </c>
      <c r="H255" t="str">
        <f>IFERROR(NUMBERSTRING(LEFT(표1[[#This Row],[도서명]], 1), 1), "")</f>
        <v/>
      </c>
    </row>
    <row r="256" spans="1:8" x14ac:dyDescent="0.3">
      <c r="A256" t="str">
        <f t="array" ref="A256">"DJ" &amp; YEAR(표1[[#This Row],[출간일]]) &amp; MID(표1[[#This Row],[ISBN'[부가기호']]], 19, 2) &amp; TEXT(SUM((YEAR($E$2:E256)=YEAR(E256))*(MID($F$2:F256,19,2)=MID(F256,19,2))*1), "00000")</f>
        <v>DJ20187700032</v>
      </c>
      <c r="B256" t="s">
        <v>860</v>
      </c>
      <c r="C256" t="s">
        <v>861</v>
      </c>
      <c r="D256" t="s">
        <v>862</v>
      </c>
      <c r="E256" s="4">
        <v>43269</v>
      </c>
      <c r="F256" t="s">
        <v>863</v>
      </c>
      <c r="G256" t="str">
        <f>fnCallNM(표1[[#This Row],[도서명]],표1[[#This Row],[저자명]],표1[[#This Row],[ISBN'[부가기호']]])</f>
        <v>810 최 73 ㅇ</v>
      </c>
      <c r="H256" t="str">
        <f>IFERROR(NUMBERSTRING(LEFT(표1[[#This Row],[도서명]], 1), 1), "")</f>
        <v/>
      </c>
    </row>
    <row r="257" spans="1:8" x14ac:dyDescent="0.3">
      <c r="A257" t="str">
        <f t="array" ref="A257">"DJ" &amp; YEAR(표1[[#This Row],[출간일]]) &amp; MID(표1[[#This Row],[ISBN'[부가기호']]], 19, 2) &amp; TEXT(SUM((YEAR($E$2:E257)=YEAR(E257))*(MID($F$2:F257,19,2)=MID(F257,19,2))*1), "00000")</f>
        <v>DJ20187700033</v>
      </c>
      <c r="B257" t="s">
        <v>864</v>
      </c>
      <c r="C257" t="s">
        <v>865</v>
      </c>
      <c r="D257" t="s">
        <v>193</v>
      </c>
      <c r="E257" s="4">
        <v>43270</v>
      </c>
      <c r="F257" t="s">
        <v>866</v>
      </c>
      <c r="G257" t="str">
        <f>fnCallNM(표1[[#This Row],[도서명]],표1[[#This Row],[저자명]],표1[[#This Row],[ISBN'[부가기호']]])</f>
        <v>830 아 11 ㅇ</v>
      </c>
      <c r="H257" t="str">
        <f>IFERROR(NUMBERSTRING(LEFT(표1[[#This Row],[도서명]], 1), 1), "")</f>
        <v/>
      </c>
    </row>
    <row r="258" spans="1:8" x14ac:dyDescent="0.3">
      <c r="A258" t="str">
        <f t="array" ref="A258">"DJ" &amp; YEAR(표1[[#This Row],[출간일]]) &amp; MID(표1[[#This Row],[ISBN'[부가기호']]], 19, 2) &amp; TEXT(SUM((YEAR($E$2:E258)=YEAR(E258))*(MID($F$2:F258,19,2)=MID(F258,19,2))*1), "00000")</f>
        <v>DJ20190300062</v>
      </c>
      <c r="B258" t="s">
        <v>867</v>
      </c>
      <c r="C258" t="s">
        <v>868</v>
      </c>
      <c r="D258" t="s">
        <v>302</v>
      </c>
      <c r="E258" s="4">
        <v>43686</v>
      </c>
      <c r="F258" t="s">
        <v>869</v>
      </c>
      <c r="G258" t="str">
        <f>fnCallNM(표1[[#This Row],[도서명]],표1[[#This Row],[저자명]],표1[[#This Row],[ISBN'[부가기호']]])</f>
        <v>810 황 77 ㅇ</v>
      </c>
      <c r="H258" t="str">
        <f>IFERROR(NUMBERSTRING(LEFT(표1[[#This Row],[도서명]], 1), 1), "")</f>
        <v/>
      </c>
    </row>
    <row r="259" spans="1:8" x14ac:dyDescent="0.3">
      <c r="A259" t="str">
        <f t="array" ref="A259">"DJ" &amp; YEAR(표1[[#This Row],[출간일]]) &amp; MID(표1[[#This Row],[ISBN'[부가기호']]], 19, 2) &amp; TEXT(SUM((YEAR($E$2:E259)=YEAR(E259))*(MID($F$2:F259,19,2)=MID(F259,19,2))*1), "00000")</f>
        <v>DJ20187700034</v>
      </c>
      <c r="B259" t="s">
        <v>870</v>
      </c>
      <c r="C259" t="s">
        <v>152</v>
      </c>
      <c r="D259" t="s">
        <v>193</v>
      </c>
      <c r="E259" s="4">
        <v>43271</v>
      </c>
      <c r="F259" t="s">
        <v>871</v>
      </c>
      <c r="G259" t="str">
        <f>fnCallNM(표1[[#This Row],[도서명]],표1[[#This Row],[저자명]],표1[[#This Row],[ISBN'[부가기호']]])</f>
        <v>810 안 214 ㅇ</v>
      </c>
      <c r="H259" t="str">
        <f>IFERROR(NUMBERSTRING(LEFT(표1[[#This Row],[도서명]], 1), 1), "")</f>
        <v/>
      </c>
    </row>
    <row r="260" spans="1:8" x14ac:dyDescent="0.3">
      <c r="A260" t="str">
        <f t="array" ref="A260">"DJ" &amp; YEAR(표1[[#This Row],[출간일]]) &amp; MID(표1[[#This Row],[ISBN'[부가기호']]], 19, 2) &amp; TEXT(SUM((YEAR($E$2:E260)=YEAR(E260))*(MID($F$2:F260,19,2)=MID(F260,19,2))*1), "00000")</f>
        <v>DJ20187300009</v>
      </c>
      <c r="B260" t="s">
        <v>872</v>
      </c>
      <c r="C260" t="s">
        <v>873</v>
      </c>
      <c r="D260" t="s">
        <v>285</v>
      </c>
      <c r="E260" s="4">
        <v>43272</v>
      </c>
      <c r="F260" t="s">
        <v>874</v>
      </c>
      <c r="G260" t="str">
        <f>fnCallNM(표1[[#This Row],[도서명]],표1[[#This Row],[저자명]],표1[[#This Row],[ISBN'[부가기호']]])</f>
        <v>810 김 67 ㅇ</v>
      </c>
      <c r="H260" t="str">
        <f>IFERROR(NUMBERSTRING(LEFT(표1[[#This Row],[도서명]], 1), 1), "")</f>
        <v/>
      </c>
    </row>
    <row r="261" spans="1:8" x14ac:dyDescent="0.3">
      <c r="A261" t="str">
        <f t="array" ref="A261">"DJ" &amp; YEAR(표1[[#This Row],[출간일]]) &amp; MID(표1[[#This Row],[ISBN'[부가기호']]], 19, 2) &amp; TEXT(SUM((YEAR($E$2:E261)=YEAR(E261))*(MID($F$2:F261,19,2)=MID(F261,19,2))*1), "00000")</f>
        <v>DJ20191300013</v>
      </c>
      <c r="B261" t="s">
        <v>875</v>
      </c>
      <c r="C261" t="s">
        <v>876</v>
      </c>
      <c r="D261" t="s">
        <v>189</v>
      </c>
      <c r="E261" s="4">
        <v>43687</v>
      </c>
      <c r="F261" t="s">
        <v>877</v>
      </c>
      <c r="G261" t="str">
        <f>fnCallNM(표1[[#This Row],[도서명]],표1[[#This Row],[저자명]],표1[[#This Row],[ISBN'[부가기호']]])</f>
        <v>980 이 75 ㅇ</v>
      </c>
      <c r="H261" t="str">
        <f>IFERROR(NUMBERSTRING(LEFT(표1[[#This Row],[도서명]], 1), 1), "")</f>
        <v/>
      </c>
    </row>
    <row r="262" spans="1:8" x14ac:dyDescent="0.3">
      <c r="A262" t="str">
        <f t="array" ref="A262">"DJ" &amp; YEAR(표1[[#This Row],[출간일]]) &amp; MID(표1[[#This Row],[ISBN'[부가기호']]], 19, 2) &amp; TEXT(SUM((YEAR($E$2:E262)=YEAR(E262))*(MID($F$2:F262,19,2)=MID(F262,19,2))*1), "00000")</f>
        <v>DJ20187400018</v>
      </c>
      <c r="B262" t="s">
        <v>878</v>
      </c>
      <c r="C262" t="s">
        <v>221</v>
      </c>
      <c r="D262" t="s">
        <v>241</v>
      </c>
      <c r="E262" s="4">
        <v>43273</v>
      </c>
      <c r="F262" t="s">
        <v>879</v>
      </c>
      <c r="G262" t="str">
        <f>fnCallNM(표1[[#This Row],[도서명]],표1[[#This Row],[저자명]],표1[[#This Row],[ISBN'[부가기호']]])</f>
        <v>800 앤 53 ㅇ</v>
      </c>
      <c r="H262" t="str">
        <f>IFERROR(NUMBERSTRING(LEFT(표1[[#This Row],[도서명]], 1), 1), "")</f>
        <v/>
      </c>
    </row>
    <row r="263" spans="1:8" x14ac:dyDescent="0.3">
      <c r="A263" t="str">
        <f t="array" ref="A263">"DJ" &amp; YEAR(표1[[#This Row],[출간일]]) &amp; MID(표1[[#This Row],[ISBN'[부가기호']]], 19, 2) &amp; TEXT(SUM((YEAR($E$2:E263)=YEAR(E263))*(MID($F$2:F263,19,2)=MID(F263,19,2))*1), "00000")</f>
        <v>DJ20187400019</v>
      </c>
      <c r="B263" t="s">
        <v>880</v>
      </c>
      <c r="C263" t="s">
        <v>210</v>
      </c>
      <c r="D263" t="s">
        <v>200</v>
      </c>
      <c r="E263" s="4">
        <v>43274</v>
      </c>
      <c r="F263" t="s">
        <v>881</v>
      </c>
      <c r="G263" t="str">
        <f>fnCallNM(표1[[#This Row],[도서명]],표1[[#This Row],[저자명]],표1[[#This Row],[ISBN'[부가기호']]])</f>
        <v>810 김 64 ㅇ</v>
      </c>
      <c r="H263" t="str">
        <f>IFERROR(NUMBERSTRING(LEFT(표1[[#This Row],[도서명]], 1), 1), "")</f>
        <v/>
      </c>
    </row>
    <row r="264" spans="1:8" x14ac:dyDescent="0.3">
      <c r="A264" t="str">
        <f t="array" ref="A264">"DJ" &amp; YEAR(표1[[#This Row],[출간일]]) &amp; MID(표1[[#This Row],[ISBN'[부가기호']]], 19, 2) &amp; TEXT(SUM((YEAR($E$2:E264)=YEAR(E264))*(MID($F$2:F264,19,2)=MID(F264,19,2))*1), "00000")</f>
        <v>DJ20190300063</v>
      </c>
      <c r="B264" t="s">
        <v>882</v>
      </c>
      <c r="C264" t="s">
        <v>883</v>
      </c>
      <c r="D264" t="s">
        <v>719</v>
      </c>
      <c r="E264" s="4">
        <v>43688</v>
      </c>
      <c r="F264" t="s">
        <v>884</v>
      </c>
      <c r="G264" t="str">
        <f>fnCallNM(표1[[#This Row],[도서명]],표1[[#This Row],[저자명]],표1[[#This Row],[ISBN'[부가기호']]])</f>
        <v>810 김 43 ㅇ</v>
      </c>
      <c r="H264" t="str">
        <f>IFERROR(NUMBERSTRING(LEFT(표1[[#This Row],[도서명]], 1), 1), "")</f>
        <v/>
      </c>
    </row>
    <row r="265" spans="1:8" x14ac:dyDescent="0.3">
      <c r="A265" t="str">
        <f t="array" ref="A265">"DJ" &amp; YEAR(표1[[#This Row],[출간일]]) &amp; MID(표1[[#This Row],[ISBN'[부가기호']]], 19, 2) &amp; TEXT(SUM((YEAR($E$2:E265)=YEAR(E265))*(MID($F$2:F265,19,2)=MID(F265,19,2))*1), "00000")</f>
        <v>DJ20191300014</v>
      </c>
      <c r="B265" t="s">
        <v>885</v>
      </c>
      <c r="C265" t="s">
        <v>352</v>
      </c>
      <c r="D265" t="s">
        <v>272</v>
      </c>
      <c r="E265" s="4">
        <v>43689</v>
      </c>
      <c r="F265" t="s">
        <v>886</v>
      </c>
      <c r="G265" t="str">
        <f>fnCallNM(표1[[#This Row],[도서명]],표1[[#This Row],[저자명]],표1[[#This Row],[ISBN'[부가기호']]])</f>
        <v>590 오 68 ㅇ</v>
      </c>
      <c r="H265" t="str">
        <f>IFERROR(NUMBERSTRING(LEFT(표1[[#This Row],[도서명]], 1), 1), "")</f>
        <v/>
      </c>
    </row>
    <row r="266" spans="1:8" x14ac:dyDescent="0.3">
      <c r="A266" t="str">
        <f t="array" ref="A266">"DJ" &amp; YEAR(표1[[#This Row],[출간일]]) &amp; MID(표1[[#This Row],[ISBN'[부가기호']]], 19, 2) &amp; TEXT(SUM((YEAR($E$2:E266)=YEAR(E266))*(MID($F$2:F266,19,2)=MID(F266,19,2))*1), "00000")</f>
        <v>DJ20190300064</v>
      </c>
      <c r="B266" t="s">
        <v>887</v>
      </c>
      <c r="C266" t="s">
        <v>888</v>
      </c>
      <c r="D266" t="s">
        <v>230</v>
      </c>
      <c r="E266" s="4">
        <v>43690</v>
      </c>
      <c r="F266" t="s">
        <v>889</v>
      </c>
      <c r="G266" t="str">
        <f>fnCallNM(표1[[#This Row],[도서명]],표1[[#This Row],[저자명]],표1[[#This Row],[ISBN'[부가기호']]])</f>
        <v>860 앙 837 ㅇ</v>
      </c>
      <c r="H266" t="str">
        <f>IFERROR(NUMBERSTRING(LEFT(표1[[#This Row],[도서명]], 1), 1), "")</f>
        <v/>
      </c>
    </row>
    <row r="267" spans="1:8" x14ac:dyDescent="0.3">
      <c r="A267" t="str">
        <f t="array" ref="A267">"DJ" &amp; YEAR(표1[[#This Row],[출간일]]) &amp; MID(표1[[#This Row],[ISBN'[부가기호']]], 19, 2) &amp; TEXT(SUM((YEAR($E$2:E267)=YEAR(E267))*(MID($F$2:F267,19,2)=MID(F267,19,2))*1), "00000")</f>
        <v>DJ20191300015</v>
      </c>
      <c r="B267" t="s">
        <v>890</v>
      </c>
      <c r="C267" t="s">
        <v>891</v>
      </c>
      <c r="D267" t="s">
        <v>189</v>
      </c>
      <c r="E267" s="4">
        <v>43691</v>
      </c>
      <c r="F267" t="s">
        <v>892</v>
      </c>
      <c r="G267" t="str">
        <f>fnCallNM(표1[[#This Row],[도서명]],표1[[#This Row],[저자명]],표1[[#This Row],[ISBN'[부가기호']]])</f>
        <v>980 쏠 838 ㅇ</v>
      </c>
      <c r="H267" t="str">
        <f>IFERROR(NUMBERSTRING(LEFT(표1[[#This Row],[도서명]], 1), 1), "")</f>
        <v/>
      </c>
    </row>
    <row r="268" spans="1:8" x14ac:dyDescent="0.3">
      <c r="A268" t="str">
        <f t="array" ref="A268">"DJ" &amp; YEAR(표1[[#This Row],[출간일]]) &amp; MID(표1[[#This Row],[ISBN'[부가기호']]], 19, 2) &amp; TEXT(SUM((YEAR($E$2:E268)=YEAR(E268))*(MID($F$2:F268,19,2)=MID(F268,19,2))*1), "00000")</f>
        <v>DJ20187700035</v>
      </c>
      <c r="B268" t="s">
        <v>893</v>
      </c>
      <c r="C268" t="s">
        <v>846</v>
      </c>
      <c r="D268" t="s">
        <v>683</v>
      </c>
      <c r="E268" s="4">
        <v>43275</v>
      </c>
      <c r="F268" t="s">
        <v>894</v>
      </c>
      <c r="G268" t="str">
        <f>fnCallNM(표1[[#This Row],[도서명]],표1[[#This Row],[저자명]],표1[[#This Row],[ISBN'[부가기호']]])</f>
        <v>810 조 14 ㅇ</v>
      </c>
      <c r="H268" t="str">
        <f>IFERROR(NUMBERSTRING(LEFT(표1[[#This Row],[도서명]], 1), 1), "")</f>
        <v/>
      </c>
    </row>
    <row r="269" spans="1:8" x14ac:dyDescent="0.3">
      <c r="A269" t="str">
        <f t="array" ref="A269">"DJ" &amp; YEAR(표1[[#This Row],[출간일]]) &amp; MID(표1[[#This Row],[ISBN'[부가기호']]], 19, 2) &amp; TEXT(SUM((YEAR($E$2:E269)=YEAR(E269))*(MID($F$2:F269,19,2)=MID(F269,19,2))*1), "00000")</f>
        <v>DJ20187400020</v>
      </c>
      <c r="B269" t="s">
        <v>895</v>
      </c>
      <c r="C269" t="s">
        <v>210</v>
      </c>
      <c r="D269" t="s">
        <v>200</v>
      </c>
      <c r="E269" s="4">
        <v>43276</v>
      </c>
      <c r="F269" t="s">
        <v>896</v>
      </c>
      <c r="G269" t="str">
        <f>fnCallNM(표1[[#This Row],[도서명]],표1[[#This Row],[저자명]],표1[[#This Row],[ISBN'[부가기호']]])</f>
        <v>810 김 64 ㅇ</v>
      </c>
      <c r="H269" t="str">
        <f>IFERROR(NUMBERSTRING(LEFT(표1[[#This Row],[도서명]], 1), 1), "")</f>
        <v/>
      </c>
    </row>
    <row r="270" spans="1:8" x14ac:dyDescent="0.3">
      <c r="A270" t="str">
        <f t="array" ref="A270">"DJ" &amp; YEAR(표1[[#This Row],[출간일]]) &amp; MID(표1[[#This Row],[ISBN'[부가기호']]], 19, 2) &amp; TEXT(SUM((YEAR($E$2:E270)=YEAR(E270))*(MID($F$2:F270,19,2)=MID(F270,19,2))*1), "00000")</f>
        <v>DJ20187400021</v>
      </c>
      <c r="B270" t="s">
        <v>897</v>
      </c>
      <c r="C270" t="s">
        <v>210</v>
      </c>
      <c r="D270" t="s">
        <v>200</v>
      </c>
      <c r="E270" s="4">
        <v>43277</v>
      </c>
      <c r="F270" t="s">
        <v>898</v>
      </c>
      <c r="G270" t="str">
        <f>fnCallNM(표1[[#This Row],[도서명]],표1[[#This Row],[저자명]],표1[[#This Row],[ISBN'[부가기호']]])</f>
        <v>810 김 64 ㅇ</v>
      </c>
      <c r="H270" t="str">
        <f>IFERROR(NUMBERSTRING(LEFT(표1[[#This Row],[도서명]], 1), 1), "")</f>
        <v/>
      </c>
    </row>
    <row r="271" spans="1:8" x14ac:dyDescent="0.3">
      <c r="A271" t="str">
        <f t="array" ref="A271">"DJ" &amp; YEAR(표1[[#This Row],[출간일]]) &amp; MID(표1[[#This Row],[ISBN'[부가기호']]], 19, 2) &amp; TEXT(SUM((YEAR($E$2:E271)=YEAR(E271))*(MID($F$2:F271,19,2)=MID(F271,19,2))*1), "00000")</f>
        <v>DJ20187400022</v>
      </c>
      <c r="B271" t="s">
        <v>899</v>
      </c>
      <c r="C271" t="s">
        <v>900</v>
      </c>
      <c r="D271" t="s">
        <v>169</v>
      </c>
      <c r="E271" s="4">
        <v>43278</v>
      </c>
      <c r="F271" t="s">
        <v>901</v>
      </c>
      <c r="G271" t="str">
        <f>fnCallNM(표1[[#This Row],[도서명]],표1[[#This Row],[저자명]],표1[[#This Row],[ISBN'[부가기호']]])</f>
        <v>810 김 98 ㅇ</v>
      </c>
      <c r="H271" t="str">
        <f>IFERROR(NUMBERSTRING(LEFT(표1[[#This Row],[도서명]], 1), 1), "")</f>
        <v/>
      </c>
    </row>
    <row r="272" spans="1:8" x14ac:dyDescent="0.3">
      <c r="A272" t="str">
        <f t="array" ref="A272">"DJ" &amp; YEAR(표1[[#This Row],[출간일]]) &amp; MID(표1[[#This Row],[ISBN'[부가기호']]], 19, 2) &amp; TEXT(SUM((YEAR($E$2:E272)=YEAR(E272))*(MID($F$2:F272,19,2)=MID(F272,19,2))*1), "00000")</f>
        <v>DJ20187700036</v>
      </c>
      <c r="B272" t="s">
        <v>902</v>
      </c>
      <c r="C272" t="s">
        <v>210</v>
      </c>
      <c r="D272" t="s">
        <v>298</v>
      </c>
      <c r="E272" s="4">
        <v>43279</v>
      </c>
      <c r="F272" t="s">
        <v>903</v>
      </c>
      <c r="G272" t="str">
        <f>fnCallNM(표1[[#This Row],[도서명]],표1[[#This Row],[저자명]],표1[[#This Row],[ISBN'[부가기호']]])</f>
        <v>810 김 64 ㅇ</v>
      </c>
      <c r="H272" t="str">
        <f>IFERROR(NUMBERSTRING(LEFT(표1[[#This Row],[도서명]], 1), 1), "")</f>
        <v/>
      </c>
    </row>
    <row r="273" spans="1:8" x14ac:dyDescent="0.3">
      <c r="A273" t="str">
        <f t="array" ref="A273">"DJ" &amp; YEAR(표1[[#This Row],[출간일]]) &amp; MID(표1[[#This Row],[ISBN'[부가기호']]], 19, 2) &amp; TEXT(SUM((YEAR($E$2:E273)=YEAR(E273))*(MID($F$2:F273,19,2)=MID(F273,19,2))*1), "00000")</f>
        <v>DJ20190300065</v>
      </c>
      <c r="B273" t="s">
        <v>904</v>
      </c>
      <c r="C273" t="s">
        <v>905</v>
      </c>
      <c r="D273" t="s">
        <v>189</v>
      </c>
      <c r="E273" s="4">
        <v>43692</v>
      </c>
      <c r="F273" t="s">
        <v>906</v>
      </c>
      <c r="G273" t="str">
        <f>fnCallNM(표1[[#This Row],[도서명]],표1[[#This Row],[저자명]],표1[[#This Row],[ISBN'[부가기호']]])</f>
        <v>370 김 53 ㅇ</v>
      </c>
      <c r="H273" t="str">
        <f>IFERROR(NUMBERSTRING(LEFT(표1[[#This Row],[도서명]], 1), 1), "")</f>
        <v/>
      </c>
    </row>
    <row r="274" spans="1:8" x14ac:dyDescent="0.3">
      <c r="A274" t="str">
        <f t="array" ref="A274">"DJ" &amp; YEAR(표1[[#This Row],[출간일]]) &amp; MID(표1[[#This Row],[ISBN'[부가기호']]], 19, 2) &amp; TEXT(SUM((YEAR($E$2:E274)=YEAR(E274))*(MID($F$2:F274,19,2)=MID(F274,19,2))*1), "00000")</f>
        <v>DJ20191500005</v>
      </c>
      <c r="B274" t="s">
        <v>907</v>
      </c>
      <c r="C274" t="s">
        <v>651</v>
      </c>
      <c r="D274" t="s">
        <v>189</v>
      </c>
      <c r="E274" s="4">
        <v>43693</v>
      </c>
      <c r="F274" t="s">
        <v>908</v>
      </c>
      <c r="G274" t="str">
        <f>fnCallNM(표1[[#This Row],[도서명]],표1[[#This Row],[저자명]],표1[[#This Row],[ISBN'[부가기호']]])</f>
        <v>590 문 53 ㅇ</v>
      </c>
      <c r="H274" t="str">
        <f>IFERROR(NUMBERSTRING(LEFT(표1[[#This Row],[도서명]], 1), 1), "")</f>
        <v/>
      </c>
    </row>
    <row r="275" spans="1:8" x14ac:dyDescent="0.3">
      <c r="A275" t="str">
        <f t="array" ref="A275">"DJ" &amp; YEAR(표1[[#This Row],[출간일]]) &amp; MID(표1[[#This Row],[ISBN'[부가기호']]], 19, 2) &amp; TEXT(SUM((YEAR($E$2:E275)=YEAR(E275))*(MID($F$2:F275,19,2)=MID(F275,19,2))*1), "00000")</f>
        <v>DJ20199300004</v>
      </c>
      <c r="B275" t="s">
        <v>909</v>
      </c>
      <c r="C275" t="s">
        <v>409</v>
      </c>
      <c r="D275" t="s">
        <v>443</v>
      </c>
      <c r="E275" s="4">
        <v>43694</v>
      </c>
      <c r="F275" t="s">
        <v>910</v>
      </c>
      <c r="G275" t="str">
        <f>fnCallNM(표1[[#This Row],[도서명]],표1[[#This Row],[저자명]],표1[[#This Row],[ISBN'[부가기호']]])</f>
        <v>000 김 79 ㅇ</v>
      </c>
      <c r="H275" t="str">
        <f>IFERROR(NUMBERSTRING(LEFT(표1[[#This Row],[도서명]], 1), 1), "")</f>
        <v/>
      </c>
    </row>
    <row r="276" spans="1:8" x14ac:dyDescent="0.3">
      <c r="A276" t="str">
        <f t="array" ref="A276">"DJ" &amp; YEAR(표1[[#This Row],[출간일]]) &amp; MID(표1[[#This Row],[ISBN'[부가기호']]], 19, 2) &amp; TEXT(SUM((YEAR($E$2:E276)=YEAR(E276))*(MID($F$2:F276,19,2)=MID(F276,19,2))*1), "00000")</f>
        <v>DJ20201100005</v>
      </c>
      <c r="B276" t="s">
        <v>911</v>
      </c>
      <c r="C276" t="s">
        <v>667</v>
      </c>
      <c r="D276" t="s">
        <v>668</v>
      </c>
      <c r="E276" s="4">
        <v>43966</v>
      </c>
      <c r="F276" t="s">
        <v>912</v>
      </c>
      <c r="G276" t="str">
        <f>fnCallNM(표1[[#This Row],[도서명]],표1[[#This Row],[저자명]],표1[[#This Row],[ISBN'[부가기호']]])</f>
        <v>710 민 77 ㅇ</v>
      </c>
      <c r="H276" t="str">
        <f>IFERROR(NUMBERSTRING(LEFT(표1[[#This Row],[도서명]], 1), 1), "")</f>
        <v/>
      </c>
    </row>
    <row r="277" spans="1:8" x14ac:dyDescent="0.3">
      <c r="A277" t="str">
        <f t="array" ref="A277">"DJ" &amp; YEAR(표1[[#This Row],[출간일]]) &amp; MID(표1[[#This Row],[ISBN'[부가기호']]], 19, 2) &amp; TEXT(SUM((YEAR($E$2:E277)=YEAR(E277))*(MID($F$2:F277,19,2)=MID(F277,19,2))*1), "00000")</f>
        <v>DJ20197300002</v>
      </c>
      <c r="B277" t="s">
        <v>913</v>
      </c>
      <c r="C277" t="s">
        <v>914</v>
      </c>
      <c r="D277" t="s">
        <v>915</v>
      </c>
      <c r="E277" s="4">
        <v>43695</v>
      </c>
      <c r="F277" t="s">
        <v>916</v>
      </c>
      <c r="G277" t="str">
        <f>fnCallNM(표1[[#This Row],[도서명]],표1[[#This Row],[저자명]],표1[[#This Row],[ISBN'[부가기호']]])</f>
        <v>690 나 221 ㅇ</v>
      </c>
      <c r="H277" t="str">
        <f>IFERROR(NUMBERSTRING(LEFT(표1[[#This Row],[도서명]], 1), 1), "")</f>
        <v/>
      </c>
    </row>
    <row r="278" spans="1:8" x14ac:dyDescent="0.3">
      <c r="A278" t="str">
        <f t="array" ref="A278">"DJ" &amp; YEAR(표1[[#This Row],[출간일]]) &amp; MID(표1[[#This Row],[ISBN'[부가기호']]], 19, 2) &amp; TEXT(SUM((YEAR($E$2:E278)=YEAR(E278))*(MID($F$2:F278,19,2)=MID(F278,19,2))*1), "00000")</f>
        <v>DJ20190300066</v>
      </c>
      <c r="B278" t="s">
        <v>917</v>
      </c>
      <c r="C278" t="s">
        <v>217</v>
      </c>
      <c r="D278" t="s">
        <v>285</v>
      </c>
      <c r="E278" s="4">
        <v>43696</v>
      </c>
      <c r="F278" t="s">
        <v>918</v>
      </c>
      <c r="G278" t="str">
        <f>fnCallNM(표1[[#This Row],[도서명]],표1[[#This Row],[저자명]],표1[[#This Row],[ISBN'[부가기호']]])</f>
        <v>810 김 64 ㅇ</v>
      </c>
      <c r="H278" t="str">
        <f>IFERROR(NUMBERSTRING(LEFT(표1[[#This Row],[도서명]], 1), 1), "")</f>
        <v/>
      </c>
    </row>
    <row r="279" spans="1:8" x14ac:dyDescent="0.3">
      <c r="A279" t="str">
        <f t="array" ref="A279">"DJ" &amp; YEAR(표1[[#This Row],[출간일]]) &amp; MID(표1[[#This Row],[ISBN'[부가기호']]], 19, 2) &amp; TEXT(SUM((YEAR($E$2:E279)=YEAR(E279))*(MID($F$2:F279,19,2)=MID(F279,19,2))*1), "00000")</f>
        <v>DJ20190300067</v>
      </c>
      <c r="B279" t="s">
        <v>919</v>
      </c>
      <c r="C279" t="s">
        <v>920</v>
      </c>
      <c r="D279" t="s">
        <v>189</v>
      </c>
      <c r="E279" s="4">
        <v>43697</v>
      </c>
      <c r="F279" t="s">
        <v>921</v>
      </c>
      <c r="G279" t="str">
        <f>fnCallNM(표1[[#This Row],[도서명]],표1[[#This Row],[저자명]],표1[[#This Row],[ISBN'[부가기호']]])</f>
        <v>320 김 64 ㅇ</v>
      </c>
      <c r="H279" t="str">
        <f>IFERROR(NUMBERSTRING(LEFT(표1[[#This Row],[도서명]], 1), 1), "")</f>
        <v/>
      </c>
    </row>
    <row r="280" spans="1:8" x14ac:dyDescent="0.3">
      <c r="A280" t="str">
        <f t="array" ref="A280">"DJ" &amp; YEAR(표1[[#This Row],[출간일]]) &amp; MID(표1[[#This Row],[ISBN'[부가기호']]], 19, 2) &amp; TEXT(SUM((YEAR($E$2:E280)=YEAR(E280))*(MID($F$2:F280,19,2)=MID(F280,19,2))*1), "00000")</f>
        <v>DJ20190400017</v>
      </c>
      <c r="B280" t="s">
        <v>922</v>
      </c>
      <c r="C280" t="s">
        <v>812</v>
      </c>
      <c r="D280" t="s">
        <v>813</v>
      </c>
      <c r="E280" s="4">
        <v>43698</v>
      </c>
      <c r="F280" t="s">
        <v>923</v>
      </c>
      <c r="G280" t="str">
        <f>fnCallNM(표1[[#This Row],[도서명]],표1[[#This Row],[저자명]],표1[[#This Row],[ISBN'[부가기호']]])</f>
        <v>810 김 53 ㅇ</v>
      </c>
      <c r="H280" t="str">
        <f>IFERROR(NUMBERSTRING(LEFT(표1[[#This Row],[도서명]], 1), 1), "")</f>
        <v/>
      </c>
    </row>
    <row r="281" spans="1:8" x14ac:dyDescent="0.3">
      <c r="A281" t="str">
        <f t="array" ref="A281">"DJ" &amp; YEAR(표1[[#This Row],[출간일]]) &amp; MID(표1[[#This Row],[ISBN'[부가기호']]], 19, 2) &amp; TEXT(SUM((YEAR($E$2:E281)=YEAR(E281))*(MID($F$2:F281,19,2)=MID(F281,19,2))*1), "00000")</f>
        <v>DJ20210300015</v>
      </c>
      <c r="B281" t="s">
        <v>924</v>
      </c>
      <c r="C281" t="s">
        <v>925</v>
      </c>
      <c r="D281" t="s">
        <v>477</v>
      </c>
      <c r="E281" s="4">
        <v>44403</v>
      </c>
      <c r="F281" t="s">
        <v>926</v>
      </c>
      <c r="G281" t="str">
        <f>fnCallNM(표1[[#This Row],[도서명]],표1[[#This Row],[저자명]],표1[[#This Row],[ISBN'[부가기호']]])</f>
        <v>810 초 59 ㅇ</v>
      </c>
      <c r="H281" t="str">
        <f>IFERROR(NUMBERSTRING(LEFT(표1[[#This Row],[도서명]], 1), 1), "")</f>
        <v/>
      </c>
    </row>
    <row r="282" spans="1:8" x14ac:dyDescent="0.3">
      <c r="A282" t="str">
        <f t="array" ref="A282">"DJ" &amp; YEAR(표1[[#This Row],[출간일]]) &amp; MID(표1[[#This Row],[ISBN'[부가기호']]], 19, 2) &amp; TEXT(SUM((YEAR($E$2:E282)=YEAR(E282))*(MID($F$2:F282,19,2)=MID(F282,19,2))*1), "00000")</f>
        <v>DJ20210300016</v>
      </c>
      <c r="B282" t="s">
        <v>924</v>
      </c>
      <c r="C282" t="s">
        <v>925</v>
      </c>
      <c r="D282" t="s">
        <v>477</v>
      </c>
      <c r="E282" s="4">
        <v>44403</v>
      </c>
      <c r="F282" t="s">
        <v>926</v>
      </c>
      <c r="G282" t="str">
        <f>fnCallNM(표1[[#This Row],[도서명]],표1[[#This Row],[저자명]],표1[[#This Row],[ISBN'[부가기호']]])</f>
        <v>810 초 59 ㅇ</v>
      </c>
      <c r="H282" t="str">
        <f>IFERROR(NUMBERSTRING(LEFT(표1[[#This Row],[도서명]], 1), 1), "")</f>
        <v/>
      </c>
    </row>
    <row r="283" spans="1:8" x14ac:dyDescent="0.3">
      <c r="A283" t="str">
        <f t="array" ref="A283">"DJ" &amp; YEAR(표1[[#This Row],[출간일]]) &amp; MID(표1[[#This Row],[ISBN'[부가기호']]], 19, 2) &amp; TEXT(SUM((YEAR($E$2:E283)=YEAR(E283))*(MID($F$2:F283,19,2)=MID(F283,19,2))*1), "00000")</f>
        <v>DJ20210300017</v>
      </c>
      <c r="B283" t="s">
        <v>924</v>
      </c>
      <c r="C283" t="s">
        <v>925</v>
      </c>
      <c r="D283" t="s">
        <v>477</v>
      </c>
      <c r="E283" s="4">
        <v>44403</v>
      </c>
      <c r="F283" t="s">
        <v>926</v>
      </c>
      <c r="G283" t="str">
        <f>fnCallNM(표1[[#This Row],[도서명]],표1[[#This Row],[저자명]],표1[[#This Row],[ISBN'[부가기호']]])</f>
        <v>810 초 59 ㅇ</v>
      </c>
      <c r="H283" t="str">
        <f>IFERROR(NUMBERSTRING(LEFT(표1[[#This Row],[도서명]], 1), 1), "")</f>
        <v/>
      </c>
    </row>
    <row r="284" spans="1:8" x14ac:dyDescent="0.3">
      <c r="A284" t="str">
        <f t="array" ref="A284">"DJ" &amp; YEAR(표1[[#This Row],[출간일]]) &amp; MID(표1[[#This Row],[ISBN'[부가기호']]], 19, 2) &amp; TEXT(SUM((YEAR($E$2:E284)=YEAR(E284))*(MID($F$2:F284,19,2)=MID(F284,19,2))*1), "00000")</f>
        <v>DJ20190300068</v>
      </c>
      <c r="B284" t="s">
        <v>927</v>
      </c>
      <c r="C284" t="s">
        <v>928</v>
      </c>
      <c r="D284" t="s">
        <v>189</v>
      </c>
      <c r="E284" s="4">
        <v>43699</v>
      </c>
      <c r="F284" t="s">
        <v>929</v>
      </c>
      <c r="G284" t="str">
        <f>fnCallNM(표1[[#This Row],[도서명]],표1[[#This Row],[저자명]],표1[[#This Row],[ISBN'[부가기호']]])</f>
        <v>810 최 221 ㅇ</v>
      </c>
      <c r="H284" t="str">
        <f>IFERROR(NUMBERSTRING(LEFT(표1[[#This Row],[도서명]], 1), 1), "")</f>
        <v/>
      </c>
    </row>
    <row r="285" spans="1:8" x14ac:dyDescent="0.3">
      <c r="A285" t="str">
        <f t="array" ref="A285">"DJ" &amp; YEAR(표1[[#This Row],[출간일]]) &amp; MID(표1[[#This Row],[ISBN'[부가기호']]], 19, 2) &amp; TEXT(SUM((YEAR($E$2:E285)=YEAR(E285))*(MID($F$2:F285,19,2)=MID(F285,19,2))*1), "00000")</f>
        <v>DJ20190300069</v>
      </c>
      <c r="B285" t="s">
        <v>930</v>
      </c>
      <c r="C285" t="s">
        <v>751</v>
      </c>
      <c r="D285" t="s">
        <v>931</v>
      </c>
      <c r="E285" s="4">
        <v>43700</v>
      </c>
      <c r="F285" t="s">
        <v>932</v>
      </c>
      <c r="G285" t="str">
        <f>fnCallNM(표1[[#This Row],[도서명]],표1[[#This Row],[저자명]],표1[[#This Row],[ISBN'[부가기호']]])</f>
        <v>810 삼 11 ㅇ</v>
      </c>
      <c r="H285" t="str">
        <f>IFERROR(NUMBERSTRING(LEFT(표1[[#This Row],[도서명]], 1), 1), "")</f>
        <v/>
      </c>
    </row>
    <row r="286" spans="1:8" x14ac:dyDescent="0.3">
      <c r="A286" t="str">
        <f t="array" ref="A286">"DJ" &amp; YEAR(표1[[#This Row],[출간일]]) &amp; MID(표1[[#This Row],[ISBN'[부가기호']]], 19, 2) &amp; TEXT(SUM((YEAR($E$2:E286)=YEAR(E286))*(MID($F$2:F286,19,2)=MID(F286,19,2))*1), "00000")</f>
        <v>DJ20187400023</v>
      </c>
      <c r="B286" t="s">
        <v>933</v>
      </c>
      <c r="C286" t="s">
        <v>934</v>
      </c>
      <c r="D286" t="s">
        <v>241</v>
      </c>
      <c r="E286" s="4">
        <v>43280</v>
      </c>
      <c r="F286" t="s">
        <v>935</v>
      </c>
      <c r="G286" t="str">
        <f>fnCallNM(표1[[#This Row],[도서명]],표1[[#This Row],[저자명]],표1[[#This Row],[ISBN'[부가기호']]])</f>
        <v>810 홍 57 ㅇ</v>
      </c>
      <c r="H286" t="str">
        <f>IFERROR(NUMBERSTRING(LEFT(표1[[#This Row],[도서명]], 1), 1), "")</f>
        <v/>
      </c>
    </row>
    <row r="287" spans="1:8" x14ac:dyDescent="0.3">
      <c r="A287" t="str">
        <f t="array" ref="A287">"DJ" &amp; YEAR(표1[[#This Row],[출간일]]) &amp; MID(표1[[#This Row],[ISBN'[부가기호']]], 19, 2) &amp; TEXT(SUM((YEAR($E$2:E287)=YEAR(E287))*(MID($F$2:F287,19,2)=MID(F287,19,2))*1), "00000")</f>
        <v>DJ20190300070</v>
      </c>
      <c r="B287" t="s">
        <v>936</v>
      </c>
      <c r="C287" t="s">
        <v>937</v>
      </c>
      <c r="D287" t="s">
        <v>189</v>
      </c>
      <c r="E287" s="4">
        <v>43702</v>
      </c>
      <c r="F287" t="s">
        <v>938</v>
      </c>
      <c r="G287" t="str">
        <f>fnCallNM(표1[[#This Row],[도서명]],표1[[#This Row],[저자명]],표1[[#This Row],[ISBN'[부가기호']]])</f>
        <v>810 박 221 ㅇ</v>
      </c>
      <c r="H287" t="str">
        <f>IFERROR(NUMBERSTRING(LEFT(표1[[#This Row],[도서명]], 1), 1), "")</f>
        <v/>
      </c>
    </row>
    <row r="288" spans="1:8" x14ac:dyDescent="0.3">
      <c r="A288" t="str">
        <f t="array" ref="A288">"DJ" &amp; YEAR(표1[[#This Row],[출간일]]) &amp; MID(표1[[#This Row],[ISBN'[부가기호']]], 19, 2) &amp; TEXT(SUM((YEAR($E$2:E288)=YEAR(E288))*(MID($F$2:F288,19,2)=MID(F288,19,2))*1), "00000")</f>
        <v>DJ20194300007</v>
      </c>
      <c r="B288" t="s">
        <v>939</v>
      </c>
      <c r="C288" t="s">
        <v>940</v>
      </c>
      <c r="D288" t="s">
        <v>181</v>
      </c>
      <c r="E288" s="4">
        <v>43703</v>
      </c>
      <c r="F288" t="s">
        <v>941</v>
      </c>
      <c r="G288" t="str">
        <f>fnCallNM(표1[[#This Row],[도서명]],표1[[#This Row],[저자명]],표1[[#This Row],[ISBN'[부가기호']]])</f>
        <v>810 유 64 ㅇ</v>
      </c>
      <c r="H288" t="str">
        <f>IFERROR(NUMBERSTRING(LEFT(표1[[#This Row],[도서명]], 1), 1), "")</f>
        <v/>
      </c>
    </row>
    <row r="289" spans="1:8" x14ac:dyDescent="0.3">
      <c r="A289" t="str">
        <f t="array" ref="A289">"DJ" &amp; YEAR(표1[[#This Row],[출간일]]) &amp; MID(표1[[#This Row],[ISBN'[부가기호']]], 19, 2) &amp; TEXT(SUM((YEAR($E$2:E289)=YEAR(E289))*(MID($F$2:F289,19,2)=MID(F289,19,2))*1), "00000")</f>
        <v>DJ20194500002</v>
      </c>
      <c r="B289" t="s">
        <v>942</v>
      </c>
      <c r="C289" t="s">
        <v>244</v>
      </c>
      <c r="D289" t="s">
        <v>245</v>
      </c>
      <c r="E289" s="4">
        <v>43704</v>
      </c>
      <c r="F289" t="s">
        <v>943</v>
      </c>
      <c r="G289" t="str">
        <f>fnCallNM(표1[[#This Row],[도서명]],표1[[#This Row],[저자명]],표1[[#This Row],[ISBN'[부가기호']]])</f>
        <v>370 마 69 ㅇ</v>
      </c>
      <c r="H289" t="str">
        <f>IFERROR(NUMBERSTRING(LEFT(표1[[#This Row],[도서명]], 1), 1), "")</f>
        <v/>
      </c>
    </row>
    <row r="290" spans="1:8" x14ac:dyDescent="0.3">
      <c r="A290" t="str">
        <f t="array" ref="A290">"DJ" &amp; YEAR(표1[[#This Row],[출간일]]) &amp; MID(표1[[#This Row],[ISBN'[부가기호']]], 19, 2) &amp; TEXT(SUM((YEAR($E$2:E290)=YEAR(E290))*(MID($F$2:F290,19,2)=MID(F290,19,2))*1), "00000")</f>
        <v>DJ20190300071</v>
      </c>
      <c r="B290" t="s">
        <v>944</v>
      </c>
      <c r="C290" t="s">
        <v>945</v>
      </c>
      <c r="D290" t="s">
        <v>690</v>
      </c>
      <c r="E290" s="4">
        <v>43705</v>
      </c>
      <c r="F290" t="s">
        <v>946</v>
      </c>
      <c r="G290" t="str">
        <f>fnCallNM(표1[[#This Row],[도서명]],표1[[#This Row],[저자명]],표1[[#This Row],[ISBN'[부가기호']]])</f>
        <v>810 정 67 ㅇ</v>
      </c>
      <c r="H290" t="str">
        <f>IFERROR(NUMBERSTRING(LEFT(표1[[#This Row],[도서명]], 1), 1), "")</f>
        <v/>
      </c>
    </row>
    <row r="291" spans="1:8" x14ac:dyDescent="0.3">
      <c r="A291" t="str">
        <f t="array" ref="A291">"DJ" &amp; YEAR(표1[[#This Row],[출간일]]) &amp; MID(표1[[#This Row],[ISBN'[부가기호']]], 19, 2) &amp; TEXT(SUM((YEAR($E$2:E291)=YEAR(E291))*(MID($F$2:F291,19,2)=MID(F291,19,2))*1), "00000")</f>
        <v>DJ20187400024</v>
      </c>
      <c r="B291" t="s">
        <v>947</v>
      </c>
      <c r="C291" t="s">
        <v>203</v>
      </c>
      <c r="D291" t="s">
        <v>485</v>
      </c>
      <c r="E291" s="4">
        <v>43281</v>
      </c>
      <c r="F291" t="s">
        <v>948</v>
      </c>
      <c r="G291" t="str">
        <f>fnCallNM(표1[[#This Row],[도서명]],표1[[#This Row],[저자명]],표1[[#This Row],[ISBN'[부가기호']]])</f>
        <v>810 정 95 ㅇ</v>
      </c>
      <c r="H291" t="str">
        <f>IFERROR(NUMBERSTRING(LEFT(표1[[#This Row],[도서명]], 1), 1), "")</f>
        <v/>
      </c>
    </row>
    <row r="292" spans="1:8" x14ac:dyDescent="0.3">
      <c r="A292" t="str">
        <f t="array" ref="A292">"DJ" &amp; YEAR(표1[[#This Row],[출간일]]) &amp; MID(표1[[#This Row],[ISBN'[부가기호']]], 19, 2) &amp; TEXT(SUM((YEAR($E$2:E292)=YEAR(E292))*(MID($F$2:F292,19,2)=MID(F292,19,2))*1), "00000")</f>
        <v>DJ20187700037</v>
      </c>
      <c r="B292" t="s">
        <v>949</v>
      </c>
      <c r="C292" t="s">
        <v>624</v>
      </c>
      <c r="D292" t="s">
        <v>625</v>
      </c>
      <c r="E292" s="4">
        <v>43282</v>
      </c>
      <c r="F292" t="s">
        <v>950</v>
      </c>
      <c r="G292" t="str">
        <f>fnCallNM(표1[[#This Row],[도서명]],표1[[#This Row],[저자명]],표1[[#This Row],[ISBN'[부가기호']]])</f>
        <v>890 마 238 ㅇ</v>
      </c>
      <c r="H292" t="str">
        <f>IFERROR(NUMBERSTRING(LEFT(표1[[#This Row],[도서명]], 1), 1), "")</f>
        <v/>
      </c>
    </row>
    <row r="293" spans="1:8" x14ac:dyDescent="0.3">
      <c r="A293" t="str">
        <f t="array" ref="A293">"DJ" &amp; YEAR(표1[[#This Row],[출간일]]) &amp; MID(표1[[#This Row],[ISBN'[부가기호']]], 19, 2) &amp; TEXT(SUM((YEAR($E$2:E293)=YEAR(E293))*(MID($F$2:F293,19,2)=MID(F293,19,2))*1), "00000")</f>
        <v>DJ20187700038</v>
      </c>
      <c r="B293" t="s">
        <v>951</v>
      </c>
      <c r="C293" t="s">
        <v>952</v>
      </c>
      <c r="D293" t="s">
        <v>298</v>
      </c>
      <c r="E293" s="4">
        <v>43192</v>
      </c>
      <c r="F293" t="s">
        <v>953</v>
      </c>
      <c r="G293" t="str">
        <f>fnCallNM(표1[[#This Row],[도서명]],표1[[#This Row],[저자명]],표1[[#This Row],[ISBN'[부가기호']]])</f>
        <v>810 유 53 ㅇ</v>
      </c>
      <c r="H293" t="str">
        <f>IFERROR(NUMBERSTRING(LEFT(표1[[#This Row],[도서명]], 1), 1), "")</f>
        <v/>
      </c>
    </row>
    <row r="294" spans="1:8" x14ac:dyDescent="0.3">
      <c r="A294" t="str">
        <f t="array" ref="A294">"DJ" &amp; YEAR(표1[[#This Row],[출간일]]) &amp; MID(표1[[#This Row],[ISBN'[부가기호']]], 19, 2) &amp; TEXT(SUM((YEAR($E$2:E294)=YEAR(E294))*(MID($F$2:F294,19,2)=MID(F294,19,2))*1), "00000")</f>
        <v>DJ20180400002</v>
      </c>
      <c r="B294" t="s">
        <v>954</v>
      </c>
      <c r="C294" t="s">
        <v>221</v>
      </c>
      <c r="D294" t="s">
        <v>241</v>
      </c>
      <c r="E294" s="4">
        <v>43283</v>
      </c>
      <c r="F294" t="s">
        <v>955</v>
      </c>
      <c r="G294" t="str">
        <f>fnCallNM(표1[[#This Row],[도서명]],표1[[#This Row],[저자명]],표1[[#This Row],[ISBN'[부가기호']]])</f>
        <v>800 앤 53 ㅇ</v>
      </c>
      <c r="H294" t="str">
        <f>IFERROR(NUMBERSTRING(LEFT(표1[[#This Row],[도서명]], 1), 1), "")</f>
        <v/>
      </c>
    </row>
    <row r="295" spans="1:8" x14ac:dyDescent="0.3">
      <c r="A295" t="str">
        <f t="array" ref="A295">"DJ" &amp; YEAR(표1[[#This Row],[출간일]]) &amp; MID(표1[[#This Row],[ISBN'[부가기호']]], 19, 2) &amp; TEXT(SUM((YEAR($E$2:E295)=YEAR(E295))*(MID($F$2:F295,19,2)=MID(F295,19,2))*1), "00000")</f>
        <v>DJ20187400025</v>
      </c>
      <c r="B295" t="s">
        <v>956</v>
      </c>
      <c r="C295" t="s">
        <v>957</v>
      </c>
      <c r="D295" t="s">
        <v>222</v>
      </c>
      <c r="E295" s="4">
        <v>43284</v>
      </c>
      <c r="F295" t="s">
        <v>958</v>
      </c>
      <c r="G295" t="str">
        <f>fnCallNM(표1[[#This Row],[도서명]],표1[[#This Row],[저자명]],표1[[#This Row],[ISBN'[부가기호']]])</f>
        <v>800 최 67 ㅇ</v>
      </c>
      <c r="H295" t="str">
        <f>IFERROR(NUMBERSTRING(LEFT(표1[[#This Row],[도서명]], 1), 1), "")</f>
        <v/>
      </c>
    </row>
    <row r="296" spans="1:8" x14ac:dyDescent="0.3">
      <c r="A296" t="str">
        <f t="array" ref="A296">"DJ" &amp; YEAR(표1[[#This Row],[출간일]]) &amp; MID(표1[[#This Row],[ISBN'[부가기호']]], 19, 2) &amp; TEXT(SUM((YEAR($E$2:E296)=YEAR(E296))*(MID($F$2:F296,19,2)=MID(F296,19,2))*1), "00000")</f>
        <v>DJ20187400026</v>
      </c>
      <c r="B296" t="s">
        <v>959</v>
      </c>
      <c r="C296" t="s">
        <v>221</v>
      </c>
      <c r="D296" t="s">
        <v>241</v>
      </c>
      <c r="E296" s="4">
        <v>43285</v>
      </c>
      <c r="F296" t="s">
        <v>960</v>
      </c>
      <c r="G296" t="str">
        <f>fnCallNM(표1[[#This Row],[도서명]],표1[[#This Row],[저자명]],표1[[#This Row],[ISBN'[부가기호']]])</f>
        <v>840 앤 53 ㅇ</v>
      </c>
      <c r="H296" t="str">
        <f>IFERROR(NUMBERSTRING(LEFT(표1[[#This Row],[도서명]], 1), 1), "")</f>
        <v/>
      </c>
    </row>
    <row r="297" spans="1:8" x14ac:dyDescent="0.3">
      <c r="A297" t="str">
        <f t="array" ref="A297">"DJ" &amp; YEAR(표1[[#This Row],[출간일]]) &amp; MID(표1[[#This Row],[ISBN'[부가기호']]], 19, 2) &amp; TEXT(SUM((YEAR($E$2:E297)=YEAR(E297))*(MID($F$2:F297,19,2)=MID(F297,19,2))*1), "00000")</f>
        <v>DJ20187700039</v>
      </c>
      <c r="B297" t="s">
        <v>961</v>
      </c>
      <c r="C297" t="s">
        <v>221</v>
      </c>
      <c r="D297" t="s">
        <v>962</v>
      </c>
      <c r="E297" s="4">
        <v>43286</v>
      </c>
      <c r="F297" t="s">
        <v>963</v>
      </c>
      <c r="G297" t="str">
        <f>fnCallNM(표1[[#This Row],[도서명]],표1[[#This Row],[저자명]],표1[[#This Row],[ISBN'[부가기호']]])</f>
        <v>840 앤 53 ㅇ</v>
      </c>
      <c r="H297" t="str">
        <f>IFERROR(NUMBERSTRING(LEFT(표1[[#This Row],[도서명]], 1), 1), "")</f>
        <v/>
      </c>
    </row>
    <row r="298" spans="1:8" x14ac:dyDescent="0.3">
      <c r="A298" t="str">
        <f t="array" ref="A298">"DJ" &amp; YEAR(표1[[#This Row],[출간일]]) &amp; MID(표1[[#This Row],[ISBN'[부가기호']]], 19, 2) &amp; TEXT(SUM((YEAR($E$2:E298)=YEAR(E298))*(MID($F$2:F298,19,2)=MID(F298,19,2))*1), "00000")</f>
        <v>DJ20191300016</v>
      </c>
      <c r="B298" t="s">
        <v>964</v>
      </c>
      <c r="C298" t="s">
        <v>965</v>
      </c>
      <c r="D298" t="s">
        <v>189</v>
      </c>
      <c r="E298" s="4">
        <v>43706</v>
      </c>
      <c r="F298" t="s">
        <v>966</v>
      </c>
      <c r="G298" t="str">
        <f>fnCallNM(표1[[#This Row],[도서명]],표1[[#This Row],[저자명]],표1[[#This Row],[ISBN'[부가기호']]])</f>
        <v>980 안 59 ㅇ</v>
      </c>
      <c r="H298" t="str">
        <f>IFERROR(NUMBERSTRING(LEFT(표1[[#This Row],[도서명]], 1), 1), "")</f>
        <v/>
      </c>
    </row>
    <row r="299" spans="1:8" x14ac:dyDescent="0.3">
      <c r="A299" t="str">
        <f t="array" ref="A299">"DJ" &amp; YEAR(표1[[#This Row],[출간일]]) &amp; MID(표1[[#This Row],[ISBN'[부가기호']]], 19, 2) &amp; TEXT(SUM((YEAR($E$2:E299)=YEAR(E299))*(MID($F$2:F299,19,2)=MID(F299,19,2))*1), "00000")</f>
        <v>DJ20180400003</v>
      </c>
      <c r="B299" t="s">
        <v>967</v>
      </c>
      <c r="C299" t="s">
        <v>221</v>
      </c>
      <c r="D299" t="s">
        <v>241</v>
      </c>
      <c r="E299" s="4">
        <v>43287</v>
      </c>
      <c r="F299" t="s">
        <v>968</v>
      </c>
      <c r="G299" t="str">
        <f>fnCallNM(표1[[#This Row],[도서명]],표1[[#This Row],[저자명]],표1[[#This Row],[ISBN'[부가기호']]])</f>
        <v>800 앤 53 ㅇ</v>
      </c>
      <c r="H299" t="str">
        <f>IFERROR(NUMBERSTRING(LEFT(표1[[#This Row],[도서명]], 1), 1), "")</f>
        <v/>
      </c>
    </row>
    <row r="300" spans="1:8" x14ac:dyDescent="0.3">
      <c r="A300" t="str">
        <f t="array" ref="A300">"DJ" &amp; YEAR(표1[[#This Row],[출간일]]) &amp; MID(표1[[#This Row],[ISBN'[부가기호']]], 19, 2) &amp; TEXT(SUM((YEAR($E$2:E300)=YEAR(E300))*(MID($F$2:F300,19,2)=MID(F300,19,2))*1), "00000")</f>
        <v>DJ20200100001</v>
      </c>
      <c r="B300" t="s">
        <v>969</v>
      </c>
      <c r="C300" t="s">
        <v>252</v>
      </c>
      <c r="D300" t="s">
        <v>253</v>
      </c>
      <c r="E300" s="4">
        <v>43967</v>
      </c>
      <c r="F300" t="s">
        <v>970</v>
      </c>
      <c r="G300" t="str">
        <f>fnCallNM(표1[[#This Row],[도서명]],표1[[#This Row],[저자명]],표1[[#This Row],[ISBN'[부가기호']]])</f>
        <v>710 전 16 ㅇ</v>
      </c>
      <c r="H300" t="str">
        <f>IFERROR(NUMBERSTRING(LEFT(표1[[#This Row],[도서명]], 1), 1), "")</f>
        <v/>
      </c>
    </row>
    <row r="301" spans="1:8" x14ac:dyDescent="0.3">
      <c r="A301" t="str">
        <f t="array" ref="A301">"DJ" &amp; YEAR(표1[[#This Row],[출간일]]) &amp; MID(표1[[#This Row],[ISBN'[부가기호']]], 19, 2) &amp; TEXT(SUM((YEAR($E$2:E301)=YEAR(E301))*(MID($F$2:F301,19,2)=MID(F301,19,2))*1), "00000")</f>
        <v>DJ20190500007</v>
      </c>
      <c r="B301" t="s">
        <v>971</v>
      </c>
      <c r="C301" t="s">
        <v>972</v>
      </c>
      <c r="D301" t="s">
        <v>189</v>
      </c>
      <c r="E301" s="4">
        <v>43707</v>
      </c>
      <c r="F301" t="s">
        <v>973</v>
      </c>
      <c r="G301" t="str">
        <f>fnCallNM(표1[[#This Row],[도서명]],표1[[#This Row],[저자명]],표1[[#This Row],[ISBN'[부가기호']]])</f>
        <v>140 임 53 ㅇ</v>
      </c>
      <c r="H301" t="str">
        <f>IFERROR(NUMBERSTRING(LEFT(표1[[#This Row],[도서명]], 1), 1), "")</f>
        <v/>
      </c>
    </row>
    <row r="302" spans="1:8" x14ac:dyDescent="0.3">
      <c r="A302" t="str">
        <f t="array" ref="A302">"DJ" &amp; YEAR(표1[[#This Row],[출간일]]) &amp; MID(표1[[#This Row],[ISBN'[부가기호']]], 19, 2) &amp; TEXT(SUM((YEAR($E$2:E302)=YEAR(E302))*(MID($F$2:F302,19,2)=MID(F302,19,2))*1), "00000")</f>
        <v>DJ20190300072</v>
      </c>
      <c r="B302" t="s">
        <v>974</v>
      </c>
      <c r="C302" t="s">
        <v>975</v>
      </c>
      <c r="D302" t="s">
        <v>310</v>
      </c>
      <c r="E302" s="4">
        <v>43708</v>
      </c>
      <c r="F302" t="s">
        <v>976</v>
      </c>
      <c r="G302" t="str">
        <f>fnCallNM(표1[[#This Row],[도서명]],표1[[#This Row],[저자명]],표1[[#This Row],[ISBN'[부가기호']]])</f>
        <v>190 게 69 ㅇ</v>
      </c>
      <c r="H302" t="str">
        <f>IFERROR(NUMBERSTRING(LEFT(표1[[#This Row],[도서명]], 1), 1), "")</f>
        <v/>
      </c>
    </row>
    <row r="303" spans="1:8" x14ac:dyDescent="0.3">
      <c r="A303" t="str">
        <f t="array" ref="A303">"DJ" &amp; YEAR(표1[[#This Row],[출간일]]) &amp; MID(표1[[#This Row],[ISBN'[부가기호']]], 19, 2) &amp; TEXT(SUM((YEAR($E$2:E303)=YEAR(E303))*(MID($F$2:F303,19,2)=MID(F303,19,2))*1), "00000")</f>
        <v>DJ20190300073</v>
      </c>
      <c r="B303" t="s">
        <v>977</v>
      </c>
      <c r="C303" t="s">
        <v>708</v>
      </c>
      <c r="D303" t="s">
        <v>978</v>
      </c>
      <c r="E303" s="4">
        <v>43709</v>
      </c>
      <c r="F303" t="s">
        <v>979</v>
      </c>
      <c r="G303" t="str">
        <f>fnCallNM(표1[[#This Row],[도서명]],표1[[#This Row],[저자명]],표1[[#This Row],[ISBN'[부가기호']]])</f>
        <v>180 정 96 ㅇ</v>
      </c>
      <c r="H303" t="str">
        <f>IFERROR(NUMBERSTRING(LEFT(표1[[#This Row],[도서명]], 1), 1), "")</f>
        <v/>
      </c>
    </row>
    <row r="304" spans="1:8" x14ac:dyDescent="0.3">
      <c r="A304" t="str">
        <f t="array" ref="A304">"DJ" &amp; YEAR(표1[[#This Row],[출간일]]) &amp; MID(표1[[#This Row],[ISBN'[부가기호']]], 19, 2) &amp; TEXT(SUM((YEAR($E$2:E304)=YEAR(E304))*(MID($F$2:F304,19,2)=MID(F304,19,2))*1), "00000")</f>
        <v>DJ20190300074</v>
      </c>
      <c r="B304" t="s">
        <v>980</v>
      </c>
      <c r="C304" t="s">
        <v>797</v>
      </c>
      <c r="D304" t="s">
        <v>981</v>
      </c>
      <c r="E304" s="4">
        <v>43710</v>
      </c>
      <c r="F304" t="s">
        <v>982</v>
      </c>
      <c r="G304" t="str">
        <f>fnCallNM(표1[[#This Row],[도서명]],표1[[#This Row],[저자명]],표1[[#This Row],[ISBN'[부가기호']]])</f>
        <v>810 윤 225 ㅇ</v>
      </c>
      <c r="H304" t="str">
        <f>IFERROR(NUMBERSTRING(LEFT(표1[[#This Row],[도서명]], 1), 1), "")</f>
        <v/>
      </c>
    </row>
    <row r="305" spans="1:8" x14ac:dyDescent="0.3">
      <c r="A305" t="str">
        <f t="array" ref="A305">"DJ" &amp; YEAR(표1[[#This Row],[출간일]]) &amp; MID(표1[[#This Row],[ISBN'[부가기호']]], 19, 2) &amp; TEXT(SUM((YEAR($E$2:E305)=YEAR(E305))*(MID($F$2:F305,19,2)=MID(F305,19,2))*1), "00000")</f>
        <v>DJ20187400027</v>
      </c>
      <c r="B305" t="s">
        <v>983</v>
      </c>
      <c r="C305" t="s">
        <v>484</v>
      </c>
      <c r="D305" t="s">
        <v>485</v>
      </c>
      <c r="E305" s="4">
        <v>43288</v>
      </c>
      <c r="F305" t="s">
        <v>984</v>
      </c>
      <c r="G305" t="str">
        <f>fnCallNM(표1[[#This Row],[도서명]],표1[[#This Row],[저자명]],표1[[#This Row],[ISBN'[부가기호']]])</f>
        <v>810 신 812 ㅇ</v>
      </c>
      <c r="H305" t="str">
        <f>IFERROR(NUMBERSTRING(LEFT(표1[[#This Row],[도서명]], 1), 1), "")</f>
        <v/>
      </c>
    </row>
    <row r="306" spans="1:8" x14ac:dyDescent="0.3">
      <c r="A306" t="str">
        <f t="array" ref="A306">"DJ" &amp; YEAR(표1[[#This Row],[출간일]]) &amp; MID(표1[[#This Row],[ISBN'[부가기호']]], 19, 2) &amp; TEXT(SUM((YEAR($E$2:E306)=YEAR(E306))*(MID($F$2:F306,19,2)=MID(F306,19,2))*1), "00000")</f>
        <v>DJ20190400018</v>
      </c>
      <c r="B306" t="s">
        <v>985</v>
      </c>
      <c r="C306" t="s">
        <v>986</v>
      </c>
      <c r="D306" t="s">
        <v>734</v>
      </c>
      <c r="E306" s="4">
        <v>43711</v>
      </c>
      <c r="F306" t="s">
        <v>987</v>
      </c>
      <c r="G306" t="str">
        <f>fnCallNM(표1[[#This Row],[도서명]],표1[[#This Row],[저자명]],표1[[#This Row],[ISBN'[부가기호']]])</f>
        <v>300 남 53 ㅇ</v>
      </c>
      <c r="H306" t="str">
        <f>IFERROR(NUMBERSTRING(LEFT(표1[[#This Row],[도서명]], 1), 1), "")</f>
        <v/>
      </c>
    </row>
    <row r="307" spans="1:8" x14ac:dyDescent="0.3">
      <c r="A307" t="str">
        <f t="array" ref="A307">"DJ" &amp; YEAR(표1[[#This Row],[출간일]]) &amp; MID(표1[[#This Row],[ISBN'[부가기호']]], 19, 2) &amp; TEXT(SUM((YEAR($E$2:E307)=YEAR(E307))*(MID($F$2:F307,19,2)=MID(F307,19,2))*1), "00000")</f>
        <v>DJ20190300075</v>
      </c>
      <c r="B307" t="s">
        <v>988</v>
      </c>
      <c r="C307" t="s">
        <v>781</v>
      </c>
      <c r="D307" t="s">
        <v>782</v>
      </c>
      <c r="E307" s="4">
        <v>43712</v>
      </c>
      <c r="F307" t="s">
        <v>989</v>
      </c>
      <c r="G307" t="str">
        <f>fnCallNM(표1[[#This Row],[도서명]],표1[[#This Row],[저자명]],표1[[#This Row],[ISBN'[부가기호']]])</f>
        <v>920 홍 69 ㅇ</v>
      </c>
      <c r="H307" t="str">
        <f>IFERROR(NUMBERSTRING(LEFT(표1[[#This Row],[도서명]], 1), 1), "")</f>
        <v/>
      </c>
    </row>
    <row r="308" spans="1:8" x14ac:dyDescent="0.3">
      <c r="A308" t="str">
        <f t="array" ref="A308">"DJ" &amp; YEAR(표1[[#This Row],[출간일]]) &amp; MID(표1[[#This Row],[ISBN'[부가기호']]], 19, 2) &amp; TEXT(SUM((YEAR($E$2:E308)=YEAR(E308))*(MID($F$2:F308,19,2)=MID(F308,19,2))*1), "00000")</f>
        <v>DJ20190400019</v>
      </c>
      <c r="B308" t="s">
        <v>990</v>
      </c>
      <c r="C308" t="s">
        <v>797</v>
      </c>
      <c r="D308" t="s">
        <v>991</v>
      </c>
      <c r="E308" s="4">
        <v>43713</v>
      </c>
      <c r="F308" t="s">
        <v>992</v>
      </c>
      <c r="G308" t="str">
        <f>fnCallNM(표1[[#This Row],[도서명]],표1[[#This Row],[저자명]],표1[[#This Row],[ISBN'[부가기호']]])</f>
        <v>810 윤 225 ㅇ</v>
      </c>
      <c r="H308" t="str">
        <f>IFERROR(NUMBERSTRING(LEFT(표1[[#This Row],[도서명]], 1), 1), "")</f>
        <v/>
      </c>
    </row>
    <row r="309" spans="1:8" x14ac:dyDescent="0.3">
      <c r="A309" t="str">
        <f t="array" ref="A309">"DJ" &amp; YEAR(표1[[#This Row],[출간일]]) &amp; MID(표1[[#This Row],[ISBN'[부가기호']]], 19, 2) &amp; TEXT(SUM((YEAR($E$2:E309)=YEAR(E309))*(MID($F$2:F309,19,2)=MID(F309,19,2))*1), "00000")</f>
        <v>DJ20190400020</v>
      </c>
      <c r="B309" t="s">
        <v>993</v>
      </c>
      <c r="C309" t="s">
        <v>797</v>
      </c>
      <c r="D309" t="s">
        <v>994</v>
      </c>
      <c r="E309" s="4">
        <v>43714</v>
      </c>
      <c r="F309" t="s">
        <v>995</v>
      </c>
      <c r="G309" t="str">
        <f>fnCallNM(표1[[#This Row],[도서명]],표1[[#This Row],[저자명]],표1[[#This Row],[ISBN'[부가기호']]])</f>
        <v>810 윤 225 ㅇ</v>
      </c>
      <c r="H309" t="str">
        <f>IFERROR(NUMBERSTRING(LEFT(표1[[#This Row],[도서명]], 1), 1), "")</f>
        <v/>
      </c>
    </row>
    <row r="310" spans="1:8" x14ac:dyDescent="0.3">
      <c r="A310" t="str">
        <f t="array" ref="A310">"DJ" &amp; YEAR(표1[[#This Row],[출간일]]) &amp; MID(표1[[#This Row],[ISBN'[부가기호']]], 19, 2) &amp; TEXT(SUM((YEAR($E$2:E310)=YEAR(E310))*(MID($F$2:F310,19,2)=MID(F310,19,2))*1), "00000")</f>
        <v>DJ20210300018</v>
      </c>
      <c r="B310" t="s">
        <v>996</v>
      </c>
      <c r="C310" t="s">
        <v>797</v>
      </c>
      <c r="D310" t="s">
        <v>617</v>
      </c>
      <c r="E310" s="4">
        <v>44317</v>
      </c>
      <c r="F310" t="s">
        <v>997</v>
      </c>
      <c r="G310" t="str">
        <f>fnCallNM(표1[[#This Row],[도서명]],표1[[#This Row],[저자명]],표1[[#This Row],[ISBN'[부가기호']]])</f>
        <v>810 윤 225 ㅇ</v>
      </c>
      <c r="H310" t="str">
        <f>IFERROR(NUMBERSTRING(LEFT(표1[[#This Row],[도서명]], 1), 1), "")</f>
        <v/>
      </c>
    </row>
    <row r="311" spans="1:8" x14ac:dyDescent="0.3">
      <c r="A311" t="str">
        <f t="array" ref="A311">"DJ" &amp; YEAR(표1[[#This Row],[출간일]]) &amp; MID(표1[[#This Row],[ISBN'[부가기호']]], 19, 2) &amp; TEXT(SUM((YEAR($E$2:E311)=YEAR(E311))*(MID($F$2:F311,19,2)=MID(F311,19,2))*1), "00000")</f>
        <v>DJ20210300019</v>
      </c>
      <c r="B311" t="s">
        <v>998</v>
      </c>
      <c r="C311" t="s">
        <v>797</v>
      </c>
      <c r="D311" t="s">
        <v>999</v>
      </c>
      <c r="E311" s="4">
        <v>44318</v>
      </c>
      <c r="F311" t="s">
        <v>1000</v>
      </c>
      <c r="G311" t="str">
        <f>fnCallNM(표1[[#This Row],[도서명]],표1[[#This Row],[저자명]],표1[[#This Row],[ISBN'[부가기호']]])</f>
        <v>810 윤 225 ㅇ</v>
      </c>
      <c r="H311" t="str">
        <f>IFERROR(NUMBERSTRING(LEFT(표1[[#This Row],[도서명]], 1), 1), "")</f>
        <v/>
      </c>
    </row>
    <row r="312" spans="1:8" x14ac:dyDescent="0.3">
      <c r="A312" t="str">
        <f t="array" ref="A312">"DJ" &amp; YEAR(표1[[#This Row],[출간일]]) &amp; MID(표1[[#This Row],[ISBN'[부가기호']]], 19, 2) &amp; TEXT(SUM((YEAR($E$2:E312)=YEAR(E312))*(MID($F$2:F312,19,2)=MID(F312,19,2))*1), "00000")</f>
        <v>DJ20210400001</v>
      </c>
      <c r="B312" t="s">
        <v>1001</v>
      </c>
      <c r="C312" t="s">
        <v>797</v>
      </c>
      <c r="D312" t="s">
        <v>1002</v>
      </c>
      <c r="E312" s="4">
        <v>44319</v>
      </c>
      <c r="F312" t="s">
        <v>1003</v>
      </c>
      <c r="G312" t="str">
        <f>fnCallNM(표1[[#This Row],[도서명]],표1[[#This Row],[저자명]],표1[[#This Row],[ISBN'[부가기호']]])</f>
        <v>810 윤 225 ㅇ</v>
      </c>
      <c r="H312" t="str">
        <f>IFERROR(NUMBERSTRING(LEFT(표1[[#This Row],[도서명]], 1), 1), "")</f>
        <v/>
      </c>
    </row>
    <row r="313" spans="1:8" x14ac:dyDescent="0.3">
      <c r="A313" t="str">
        <f t="array" ref="A313">"DJ" &amp; YEAR(표1[[#This Row],[출간일]]) &amp; MID(표1[[#This Row],[ISBN'[부가기호']]], 19, 2) &amp; TEXT(SUM((YEAR($E$2:E313)=YEAR(E313))*(MID($F$2:F313,19,2)=MID(F313,19,2))*1), "00000")</f>
        <v>DJ20210300020</v>
      </c>
      <c r="B313" t="s">
        <v>1004</v>
      </c>
      <c r="C313" t="s">
        <v>797</v>
      </c>
      <c r="D313" t="s">
        <v>1005</v>
      </c>
      <c r="E313" s="4">
        <v>44320</v>
      </c>
      <c r="F313" t="s">
        <v>1006</v>
      </c>
      <c r="G313" t="str">
        <f>fnCallNM(표1[[#This Row],[도서명]],표1[[#This Row],[저자명]],표1[[#This Row],[ISBN'[부가기호']]])</f>
        <v>810 윤 225 ㅇ</v>
      </c>
      <c r="H313" t="str">
        <f>IFERROR(NUMBERSTRING(LEFT(표1[[#This Row],[도서명]], 1), 1), "")</f>
        <v/>
      </c>
    </row>
    <row r="314" spans="1:8" x14ac:dyDescent="0.3">
      <c r="A314" t="str">
        <f t="array" ref="A314">"DJ" &amp; YEAR(표1[[#This Row],[출간일]]) &amp; MID(표1[[#This Row],[ISBN'[부가기호']]], 19, 2) &amp; TEXT(SUM((YEAR($E$2:E314)=YEAR(E314))*(MID($F$2:F314,19,2)=MID(F314,19,2))*1), "00000")</f>
        <v>DJ20190300076</v>
      </c>
      <c r="B314" t="s">
        <v>1007</v>
      </c>
      <c r="C314" t="s">
        <v>1008</v>
      </c>
      <c r="D314" t="s">
        <v>734</v>
      </c>
      <c r="E314" s="4">
        <v>43521</v>
      </c>
      <c r="F314" t="s">
        <v>1009</v>
      </c>
      <c r="G314" t="str">
        <f>fnCallNM(표1[[#This Row],[도서명]],표1[[#This Row],[저자명]],표1[[#This Row],[ISBN'[부가기호']]])</f>
        <v>410 최 64 ㅇ</v>
      </c>
      <c r="H314" t="str">
        <f>IFERROR(NUMBERSTRING(LEFT(표1[[#This Row],[도서명]], 1), 1), "")</f>
        <v/>
      </c>
    </row>
    <row r="315" spans="1:8" x14ac:dyDescent="0.3">
      <c r="A315" t="str">
        <f t="array" ref="A315">"DJ" &amp; YEAR(표1[[#This Row],[출간일]]) &amp; MID(표1[[#This Row],[ISBN'[부가기호']]], 19, 2) &amp; TEXT(SUM((YEAR($E$2:E315)=YEAR(E315))*(MID($F$2:F315,19,2)=MID(F315,19,2))*1), "00000")</f>
        <v>DJ20190300077</v>
      </c>
      <c r="B315" t="s">
        <v>1010</v>
      </c>
      <c r="C315" t="s">
        <v>1008</v>
      </c>
      <c r="D315" t="s">
        <v>734</v>
      </c>
      <c r="E315" s="4">
        <v>43522</v>
      </c>
      <c r="F315" t="s">
        <v>1011</v>
      </c>
      <c r="G315" t="str">
        <f>fnCallNM(표1[[#This Row],[도서명]],표1[[#This Row],[저자명]],표1[[#This Row],[ISBN'[부가기호']]])</f>
        <v>410 최 64 ㅇ</v>
      </c>
      <c r="H315" t="str">
        <f>IFERROR(NUMBERSTRING(LEFT(표1[[#This Row],[도서명]], 1), 1), "")</f>
        <v/>
      </c>
    </row>
    <row r="316" spans="1:8" x14ac:dyDescent="0.3">
      <c r="A316" t="str">
        <f t="array" ref="A316">"DJ" &amp; YEAR(표1[[#This Row],[출간일]]) &amp; MID(표1[[#This Row],[ISBN'[부가기호']]], 19, 2) &amp; TEXT(SUM((YEAR($E$2:E316)=YEAR(E316))*(MID($F$2:F316,19,2)=MID(F316,19,2))*1), "00000")</f>
        <v>DJ20187400028</v>
      </c>
      <c r="B316" t="s">
        <v>1012</v>
      </c>
      <c r="C316" t="s">
        <v>1013</v>
      </c>
      <c r="D316" t="s">
        <v>1014</v>
      </c>
      <c r="E316" s="4">
        <v>43289</v>
      </c>
      <c r="F316" t="s">
        <v>1015</v>
      </c>
      <c r="G316" t="str">
        <f>fnCallNM(표1[[#This Row],[도서명]],표1[[#This Row],[저자명]],표1[[#This Row],[ISBN'[부가기호']]])</f>
        <v>400 크 239 ㅇ</v>
      </c>
      <c r="H316" t="str">
        <f>IFERROR(NUMBERSTRING(LEFT(표1[[#This Row],[도서명]], 1), 1), "")</f>
        <v/>
      </c>
    </row>
    <row r="317" spans="1:8" x14ac:dyDescent="0.3">
      <c r="A317" t="str">
        <f t="array" ref="A317">"DJ" &amp; YEAR(표1[[#This Row],[출간일]]) &amp; MID(표1[[#This Row],[ISBN'[부가기호']]], 19, 2) &amp; TEXT(SUM((YEAR($E$2:E317)=YEAR(E317))*(MID($F$2:F317,19,2)=MID(F317,19,2))*1), "00000")</f>
        <v>DJ20187700040</v>
      </c>
      <c r="B317" t="s">
        <v>1016</v>
      </c>
      <c r="C317" t="s">
        <v>210</v>
      </c>
      <c r="D317" t="s">
        <v>298</v>
      </c>
      <c r="E317" s="4">
        <v>43290</v>
      </c>
      <c r="F317" t="s">
        <v>1017</v>
      </c>
      <c r="G317" t="str">
        <f>fnCallNM(표1[[#This Row],[도서명]],표1[[#This Row],[저자명]],표1[[#This Row],[ISBN'[부가기호']]])</f>
        <v>810 김 64 ㅇ</v>
      </c>
      <c r="H317" t="str">
        <f>IFERROR(NUMBERSTRING(LEFT(표1[[#This Row],[도서명]], 1), 1), "")</f>
        <v/>
      </c>
    </row>
    <row r="318" spans="1:8" x14ac:dyDescent="0.3">
      <c r="A318" t="str">
        <f t="array" ref="A318">"DJ" &amp; YEAR(표1[[#This Row],[출간일]]) &amp; MID(표1[[#This Row],[ISBN'[부가기호']]], 19, 2) &amp; TEXT(SUM((YEAR($E$2:E318)=YEAR(E318))*(MID($F$2:F318,19,2)=MID(F318,19,2))*1), "00000")</f>
        <v>DJ20187700041</v>
      </c>
      <c r="B318" t="s">
        <v>1018</v>
      </c>
      <c r="C318" t="s">
        <v>1019</v>
      </c>
      <c r="D318" t="s">
        <v>603</v>
      </c>
      <c r="E318" s="4">
        <v>43299</v>
      </c>
      <c r="F318" t="s">
        <v>1020</v>
      </c>
      <c r="G318" t="str">
        <f>fnCallNM(표1[[#This Row],[도서명]],표1[[#This Row],[저자명]],표1[[#This Row],[ISBN'[부가기호']]])</f>
        <v>810 이 79 ㅇ</v>
      </c>
      <c r="H318" t="str">
        <f>IFERROR(NUMBERSTRING(LEFT(표1[[#This Row],[도서명]], 1), 1), "")</f>
        <v/>
      </c>
    </row>
    <row r="319" spans="1:8" x14ac:dyDescent="0.3">
      <c r="A319" t="str">
        <f t="array" ref="A319">"DJ" &amp; YEAR(표1[[#This Row],[출간일]]) &amp; MID(표1[[#This Row],[ISBN'[부가기호']]], 19, 2) &amp; TEXT(SUM((YEAR($E$2:E319)=YEAR(E319))*(MID($F$2:F319,19,2)=MID(F319,19,2))*1), "00000")</f>
        <v>DJ20210400002</v>
      </c>
      <c r="B319" t="s">
        <v>1021</v>
      </c>
      <c r="C319" t="s">
        <v>661</v>
      </c>
      <c r="D319" t="s">
        <v>457</v>
      </c>
      <c r="E319" s="4">
        <v>44321</v>
      </c>
      <c r="F319" t="s">
        <v>1022</v>
      </c>
      <c r="G319" t="str">
        <f>fnCallNM(표1[[#This Row],[도서명]],표1[[#This Row],[저자명]],표1[[#This Row],[ISBN'[부가기호']]])</f>
        <v>810 박 55 ㅇ</v>
      </c>
      <c r="H319" t="str">
        <f>IFERROR(NUMBERSTRING(LEFT(표1[[#This Row],[도서명]], 1), 1), "")</f>
        <v/>
      </c>
    </row>
    <row r="320" spans="1:8" x14ac:dyDescent="0.3">
      <c r="A320" t="str">
        <f t="array" ref="A320">"DJ" &amp; YEAR(표1[[#This Row],[출간일]]) &amp; MID(표1[[#This Row],[ISBN'[부가기호']]], 19, 2) &amp; TEXT(SUM((YEAR($E$2:E320)=YEAR(E320))*(MID($F$2:F320,19,2)=MID(F320,19,2))*1), "00000")</f>
        <v>DJ20187700042</v>
      </c>
      <c r="B320" t="s">
        <v>1023</v>
      </c>
      <c r="C320" t="s">
        <v>1024</v>
      </c>
      <c r="D320" t="s">
        <v>1025</v>
      </c>
      <c r="E320" s="4">
        <v>43193</v>
      </c>
      <c r="F320" t="s">
        <v>1026</v>
      </c>
      <c r="G320" t="str">
        <f>fnCallNM(표1[[#This Row],[도서명]],표1[[#This Row],[저자명]],표1[[#This Row],[ISBN'[부가기호']]])</f>
        <v>810 이 211 ㅇ</v>
      </c>
      <c r="H320" t="str">
        <f>IFERROR(NUMBERSTRING(LEFT(표1[[#This Row],[도서명]], 1), 1), "")</f>
        <v/>
      </c>
    </row>
    <row r="321" spans="1:8" x14ac:dyDescent="0.3">
      <c r="A321" t="str">
        <f t="array" ref="A321">"DJ" &amp; YEAR(표1[[#This Row],[출간일]]) &amp; MID(표1[[#This Row],[ISBN'[부가기호']]], 19, 2) &amp; TEXT(SUM((YEAR($E$2:E321)=YEAR(E321))*(MID($F$2:F321,19,2)=MID(F321,19,2))*1), "00000")</f>
        <v>DJ20211300002</v>
      </c>
      <c r="B321" t="s">
        <v>1027</v>
      </c>
      <c r="C321" t="s">
        <v>1028</v>
      </c>
      <c r="D321" t="s">
        <v>189</v>
      </c>
      <c r="E321" s="4">
        <v>44322</v>
      </c>
      <c r="F321" t="s">
        <v>1029</v>
      </c>
      <c r="G321" t="str">
        <f>fnCallNM(표1[[#This Row],[도서명]],표1[[#This Row],[저자명]],표1[[#This Row],[ISBN'[부가기호']]])</f>
        <v>590 배 34 ㅈ</v>
      </c>
      <c r="H321" t="str">
        <f>IFERROR(NUMBERSTRING(LEFT(표1[[#This Row],[도서명]], 1), 1), "")</f>
        <v/>
      </c>
    </row>
    <row r="322" spans="1:8" x14ac:dyDescent="0.3">
      <c r="A322" t="str">
        <f t="array" ref="A322">"DJ" &amp; YEAR(표1[[#This Row],[출간일]]) &amp; MID(표1[[#This Row],[ISBN'[부가기호']]], 19, 2) &amp; TEXT(SUM((YEAR($E$2:E322)=YEAR(E322))*(MID($F$2:F322,19,2)=MID(F322,19,2))*1), "00000")</f>
        <v>DJ20210500001</v>
      </c>
      <c r="B322" t="s">
        <v>1030</v>
      </c>
      <c r="C322" t="s">
        <v>740</v>
      </c>
      <c r="D322" t="s">
        <v>741</v>
      </c>
      <c r="E322" s="4">
        <v>44323</v>
      </c>
      <c r="F322" t="s">
        <v>1031</v>
      </c>
      <c r="G322" t="str">
        <f>fnCallNM(표1[[#This Row],[도서명]],표1[[#This Row],[저자명]],표1[[#This Row],[ISBN'[부가기호']]])</f>
        <v>190 윤 95 ㅈ</v>
      </c>
      <c r="H322" t="str">
        <f>IFERROR(NUMBERSTRING(LEFT(표1[[#This Row],[도서명]], 1), 1), "")</f>
        <v/>
      </c>
    </row>
    <row r="323" spans="1:8" x14ac:dyDescent="0.3">
      <c r="A323" t="str">
        <f t="array" ref="A323">"DJ" &amp; YEAR(표1[[#This Row],[출간일]]) &amp; MID(표1[[#This Row],[ISBN'[부가기호']]], 19, 2) &amp; TEXT(SUM((YEAR($E$2:E323)=YEAR(E323))*(MID($F$2:F323,19,2)=MID(F323,19,2))*1), "00000")</f>
        <v>DJ20190500008</v>
      </c>
      <c r="B323" t="s">
        <v>1032</v>
      </c>
      <c r="C323" t="s">
        <v>229</v>
      </c>
      <c r="D323" t="s">
        <v>230</v>
      </c>
      <c r="E323" s="4">
        <v>43533</v>
      </c>
      <c r="F323" t="s">
        <v>1033</v>
      </c>
      <c r="G323" t="str">
        <f>fnCallNM(표1[[#This Row],[도서명]],표1[[#This Row],[저자명]],표1[[#This Row],[ISBN'[부가기호']]])</f>
        <v>860 베 238 ㅈ</v>
      </c>
      <c r="H323" t="str">
        <f>IFERROR(NUMBERSTRING(LEFT(표1[[#This Row],[도서명]], 1), 1), "")</f>
        <v/>
      </c>
    </row>
    <row r="324" spans="1:8" x14ac:dyDescent="0.3">
      <c r="A324" t="str">
        <f t="array" ref="A324">"DJ" &amp; YEAR(표1[[#This Row],[출간일]]) &amp; MID(표1[[#This Row],[ISBN'[부가기호']]], 19, 2) &amp; TEXT(SUM((YEAR($E$2:E324)=YEAR(E324))*(MID($F$2:F324,19,2)=MID(F324,19,2))*1), "00000")</f>
        <v>DJ20190500009</v>
      </c>
      <c r="B324" t="s">
        <v>1034</v>
      </c>
      <c r="C324" t="s">
        <v>229</v>
      </c>
      <c r="D324" t="s">
        <v>230</v>
      </c>
      <c r="E324" s="4">
        <v>43534</v>
      </c>
      <c r="F324" t="s">
        <v>1035</v>
      </c>
      <c r="G324" t="str">
        <f>fnCallNM(표1[[#This Row],[도서명]],표1[[#This Row],[저자명]],표1[[#This Row],[ISBN'[부가기호']]])</f>
        <v>860 베 238 ㅈ</v>
      </c>
      <c r="H324" t="str">
        <f>IFERROR(NUMBERSTRING(LEFT(표1[[#This Row],[도서명]], 1), 1), "")</f>
        <v/>
      </c>
    </row>
    <row r="325" spans="1:8" x14ac:dyDescent="0.3">
      <c r="A325" t="str">
        <f t="array" ref="A325">"DJ" &amp; YEAR(표1[[#This Row],[출간일]]) &amp; MID(표1[[#This Row],[ISBN'[부가기호']]], 19, 2) &amp; TEXT(SUM((YEAR($E$2:E325)=YEAR(E325))*(MID($F$2:F325,19,2)=MID(F325,19,2))*1), "00000")</f>
        <v>DJ20210300021</v>
      </c>
      <c r="B325" t="s">
        <v>1036</v>
      </c>
      <c r="C325" t="s">
        <v>1037</v>
      </c>
      <c r="D325" t="s">
        <v>189</v>
      </c>
      <c r="E325" s="4">
        <v>44324</v>
      </c>
      <c r="F325" t="s">
        <v>1038</v>
      </c>
      <c r="G325" t="str">
        <f>fnCallNM(표1[[#This Row],[도서명]],표1[[#This Row],[저자명]],표1[[#This Row],[ISBN'[부가기호']]])</f>
        <v>810 최 67 ㅈ</v>
      </c>
      <c r="H325" t="str">
        <f>IFERROR(NUMBERSTRING(LEFT(표1[[#This Row],[도서명]], 1), 1), "")</f>
        <v/>
      </c>
    </row>
    <row r="326" spans="1:8" x14ac:dyDescent="0.3">
      <c r="A326" t="str">
        <f t="array" ref="A326">"DJ" &amp; YEAR(표1[[#This Row],[출간일]]) &amp; MID(표1[[#This Row],[ISBN'[부가기호']]], 19, 2) &amp; TEXT(SUM((YEAR($E$2:E326)=YEAR(E326))*(MID($F$2:F326,19,2)=MID(F326,19,2))*1), "00000")</f>
        <v>DJ20211300003</v>
      </c>
      <c r="B326" t="s">
        <v>1039</v>
      </c>
      <c r="C326" t="s">
        <v>737</v>
      </c>
      <c r="D326" t="s">
        <v>189</v>
      </c>
      <c r="E326" s="4">
        <v>44325</v>
      </c>
      <c r="F326" t="s">
        <v>1040</v>
      </c>
      <c r="G326" t="str">
        <f>fnCallNM(표1[[#This Row],[도서명]],표1[[#This Row],[저자명]],표1[[#This Row],[ISBN'[부가기호']]])</f>
        <v>980 이 66 ㅈ</v>
      </c>
      <c r="H326" t="str">
        <f>IFERROR(NUMBERSTRING(LEFT(표1[[#This Row],[도서명]], 1), 1), "")</f>
        <v/>
      </c>
    </row>
    <row r="327" spans="1:8" x14ac:dyDescent="0.3">
      <c r="A327" t="str">
        <f t="array" ref="A327">"DJ" &amp; YEAR(표1[[#This Row],[출간일]]) &amp; MID(표1[[#This Row],[ISBN'[부가기호']]], 19, 2) &amp; TEXT(SUM((YEAR($E$2:E327)=YEAR(E327))*(MID($F$2:F327,19,2)=MID(F327,19,2))*1), "00000")</f>
        <v>DJ20187400029</v>
      </c>
      <c r="B327" t="s">
        <v>1041</v>
      </c>
      <c r="C327" t="s">
        <v>1042</v>
      </c>
      <c r="D327" t="s">
        <v>1043</v>
      </c>
      <c r="E327" s="4">
        <v>43291</v>
      </c>
      <c r="F327" t="s">
        <v>1044</v>
      </c>
      <c r="G327" t="str">
        <f>fnCallNM(표1[[#This Row],[도서명]],표1[[#This Row],[저자명]],표1[[#This Row],[ISBN'[부가기호']]])</f>
        <v>370 한 15 ㅈ</v>
      </c>
      <c r="H327" t="str">
        <f>IFERROR(NUMBERSTRING(LEFT(표1[[#This Row],[도서명]], 1), 1), "")</f>
        <v/>
      </c>
    </row>
    <row r="328" spans="1:8" x14ac:dyDescent="0.3">
      <c r="A328" t="str">
        <f t="array" ref="A328">"DJ" &amp; YEAR(표1[[#This Row],[출간일]]) &amp; MID(표1[[#This Row],[ISBN'[부가기호']]], 19, 2) &amp; TEXT(SUM((YEAR($E$2:E328)=YEAR(E328))*(MID($F$2:F328,19,2)=MID(F328,19,2))*1), "00000")</f>
        <v>DJ20210300022</v>
      </c>
      <c r="B328" t="s">
        <v>1045</v>
      </c>
      <c r="C328" t="s">
        <v>797</v>
      </c>
      <c r="D328" t="s">
        <v>1046</v>
      </c>
      <c r="E328" s="4">
        <v>44326</v>
      </c>
      <c r="F328" t="s">
        <v>1047</v>
      </c>
      <c r="G328" t="str">
        <f>fnCallNM(표1[[#This Row],[도서명]],표1[[#This Row],[저자명]],표1[[#This Row],[ISBN'[부가기호']]])</f>
        <v>810 윤 225 ㅈ</v>
      </c>
      <c r="H328" t="str">
        <f>IFERROR(NUMBERSTRING(LEFT(표1[[#This Row],[도서명]], 1), 1), "")</f>
        <v/>
      </c>
    </row>
    <row r="329" spans="1:8" x14ac:dyDescent="0.3">
      <c r="A329" t="str">
        <f t="array" ref="A329">"DJ" &amp; YEAR(표1[[#This Row],[출간일]]) &amp; MID(표1[[#This Row],[ISBN'[부가기호']]], 19, 2) &amp; TEXT(SUM((YEAR($E$2:E329)=YEAR(E329))*(MID($F$2:F329,19,2)=MID(F329,19,2))*1), "00000")</f>
        <v>DJ20210300023</v>
      </c>
      <c r="B329" t="s">
        <v>1048</v>
      </c>
      <c r="C329" t="s">
        <v>244</v>
      </c>
      <c r="D329" t="s">
        <v>245</v>
      </c>
      <c r="E329" s="4">
        <v>44327</v>
      </c>
      <c r="F329" t="s">
        <v>1049</v>
      </c>
      <c r="G329" t="str">
        <f>fnCallNM(표1[[#This Row],[도서명]],표1[[#This Row],[저자명]],표1[[#This Row],[ISBN'[부가기호']]])</f>
        <v>190 마 69 ㅈ</v>
      </c>
      <c r="H329" t="str">
        <f>IFERROR(NUMBERSTRING(LEFT(표1[[#This Row],[도서명]], 1), 1), "")</f>
        <v/>
      </c>
    </row>
    <row r="330" spans="1:8" x14ac:dyDescent="0.3">
      <c r="A330" t="str">
        <f t="array" ref="A330">"DJ" &amp; YEAR(표1[[#This Row],[출간일]]) &amp; MID(표1[[#This Row],[ISBN'[부가기호']]], 19, 2) &amp; TEXT(SUM((YEAR($E$2:E330)=YEAR(E330))*(MID($F$2:F330,19,2)=MID(F330,19,2))*1), "00000")</f>
        <v>DJ20211300004</v>
      </c>
      <c r="B330" t="s">
        <v>1050</v>
      </c>
      <c r="C330" t="s">
        <v>1051</v>
      </c>
      <c r="D330" t="s">
        <v>189</v>
      </c>
      <c r="E330" s="4">
        <v>44328</v>
      </c>
      <c r="F330" t="s">
        <v>1052</v>
      </c>
      <c r="G330" t="str">
        <f>fnCallNM(표1[[#This Row],[도서명]],표1[[#This Row],[저자명]],표1[[#This Row],[ISBN'[부가기호']]])</f>
        <v>980 이 67 ㅈ</v>
      </c>
      <c r="H330" t="str">
        <f>IFERROR(NUMBERSTRING(LEFT(표1[[#This Row],[도서명]], 1), 1), "")</f>
        <v/>
      </c>
    </row>
    <row r="331" spans="1:8" x14ac:dyDescent="0.3">
      <c r="A331" t="str">
        <f t="array" ref="A331">"DJ" &amp; YEAR(표1[[#This Row],[출간일]]) &amp; MID(표1[[#This Row],[ISBN'[부가기호']]], 19, 2) &amp; TEXT(SUM((YEAR($E$2:E331)=YEAR(E331))*(MID($F$2:F331,19,2)=MID(F331,19,2))*1), "00000")</f>
        <v>DJ20190400021</v>
      </c>
      <c r="B331" t="s">
        <v>1053</v>
      </c>
      <c r="C331" t="s">
        <v>229</v>
      </c>
      <c r="D331" t="s">
        <v>230</v>
      </c>
      <c r="E331" s="4">
        <v>43535</v>
      </c>
      <c r="F331" t="s">
        <v>1054</v>
      </c>
      <c r="G331" t="str">
        <f>fnCallNM(표1[[#This Row],[도서명]],표1[[#This Row],[저자명]],표1[[#This Row],[ISBN'[부가기호']]])</f>
        <v>860 베 238 ㅈ</v>
      </c>
      <c r="H331" t="str">
        <f>IFERROR(NUMBERSTRING(LEFT(표1[[#This Row],[도서명]], 1), 1), "")</f>
        <v/>
      </c>
    </row>
    <row r="332" spans="1:8" x14ac:dyDescent="0.3">
      <c r="A332" t="str">
        <f t="array" ref="A332">"DJ" &amp; YEAR(표1[[#This Row],[출간일]]) &amp; MID(표1[[#This Row],[ISBN'[부가기호']]], 19, 2) &amp; TEXT(SUM((YEAR($E$2:E332)=YEAR(E332))*(MID($F$2:F332,19,2)=MID(F332,19,2))*1), "00000")</f>
        <v>DJ20190400022</v>
      </c>
      <c r="B332" t="s">
        <v>1055</v>
      </c>
      <c r="C332" t="s">
        <v>229</v>
      </c>
      <c r="D332" t="s">
        <v>230</v>
      </c>
      <c r="E332" s="4">
        <v>43536</v>
      </c>
      <c r="F332" t="s">
        <v>1056</v>
      </c>
      <c r="G332" t="str">
        <f>fnCallNM(표1[[#This Row],[도서명]],표1[[#This Row],[저자명]],표1[[#This Row],[ISBN'[부가기호']]])</f>
        <v>860 베 238 ㅈ</v>
      </c>
      <c r="H332" t="str">
        <f>IFERROR(NUMBERSTRING(LEFT(표1[[#This Row],[도서명]], 1), 1), "")</f>
        <v/>
      </c>
    </row>
    <row r="333" spans="1:8" x14ac:dyDescent="0.3">
      <c r="A333" t="str">
        <f t="array" ref="A333">"DJ" &amp; YEAR(표1[[#This Row],[출간일]]) &amp; MID(표1[[#This Row],[ISBN'[부가기호']]], 19, 2) &amp; TEXT(SUM((YEAR($E$2:E333)=YEAR(E333))*(MID($F$2:F333,19,2)=MID(F333,19,2))*1), "00000")</f>
        <v>DJ20190400023</v>
      </c>
      <c r="B333" t="s">
        <v>1057</v>
      </c>
      <c r="C333" t="s">
        <v>229</v>
      </c>
      <c r="D333" t="s">
        <v>230</v>
      </c>
      <c r="E333" s="4">
        <v>43537</v>
      </c>
      <c r="F333" t="s">
        <v>1058</v>
      </c>
      <c r="G333" t="str">
        <f>fnCallNM(표1[[#This Row],[도서명]],표1[[#This Row],[저자명]],표1[[#This Row],[ISBN'[부가기호']]])</f>
        <v>860 베 238 ㅈ</v>
      </c>
      <c r="H333" t="str">
        <f>IFERROR(NUMBERSTRING(LEFT(표1[[#This Row],[도서명]], 1), 1), "")</f>
        <v/>
      </c>
    </row>
    <row r="334" spans="1:8" x14ac:dyDescent="0.3">
      <c r="A334" t="str">
        <f t="array" ref="A334">"DJ" &amp; YEAR(표1[[#This Row],[출간일]]) &amp; MID(표1[[#This Row],[ISBN'[부가기호']]], 19, 2) &amp; TEXT(SUM((YEAR($E$2:E334)=YEAR(E334))*(MID($F$2:F334,19,2)=MID(F334,19,2))*1), "00000")</f>
        <v>DJ20190500010</v>
      </c>
      <c r="B334" t="s">
        <v>1059</v>
      </c>
      <c r="C334" t="s">
        <v>229</v>
      </c>
      <c r="D334" t="s">
        <v>230</v>
      </c>
      <c r="E334" s="4">
        <v>43537</v>
      </c>
      <c r="F334" t="s">
        <v>1060</v>
      </c>
      <c r="G334" t="str">
        <f>fnCallNM(표1[[#This Row],[도서명]],표1[[#This Row],[저자명]],표1[[#This Row],[ISBN'[부가기호']]])</f>
        <v>860 베 238 ㅈ</v>
      </c>
      <c r="H334" t="str">
        <f>IFERROR(NUMBERSTRING(LEFT(표1[[#This Row],[도서명]], 1), 1), "")</f>
        <v/>
      </c>
    </row>
    <row r="335" spans="1:8" x14ac:dyDescent="0.3">
      <c r="A335" t="str">
        <f t="array" ref="A335">"DJ" &amp; YEAR(표1[[#This Row],[출간일]]) &amp; MID(표1[[#This Row],[ISBN'[부가기호']]], 19, 2) &amp; TEXT(SUM((YEAR($E$2:E335)=YEAR(E335))*(MID($F$2:F335,19,2)=MID(F335,19,2))*1), "00000")</f>
        <v>DJ20190400024</v>
      </c>
      <c r="B335" t="s">
        <v>1061</v>
      </c>
      <c r="C335" t="s">
        <v>229</v>
      </c>
      <c r="D335" t="s">
        <v>230</v>
      </c>
      <c r="E335" s="4">
        <v>43537</v>
      </c>
      <c r="F335" t="s">
        <v>1062</v>
      </c>
      <c r="G335" t="str">
        <f>fnCallNM(표1[[#This Row],[도서명]],표1[[#This Row],[저자명]],표1[[#This Row],[ISBN'[부가기호']]])</f>
        <v>860 베 238 ㅈ</v>
      </c>
      <c r="H335" t="str">
        <f>IFERROR(NUMBERSTRING(LEFT(표1[[#This Row],[도서명]], 1), 1), "")</f>
        <v/>
      </c>
    </row>
    <row r="336" spans="1:8" x14ac:dyDescent="0.3">
      <c r="A336" t="str">
        <f t="array" ref="A336">"DJ" &amp; YEAR(표1[[#This Row],[출간일]]) &amp; MID(표1[[#This Row],[ISBN'[부가기호']]], 19, 2) &amp; TEXT(SUM((YEAR($E$2:E336)=YEAR(E336))*(MID($F$2:F336,19,2)=MID(F336,19,2))*1), "00000")</f>
        <v>DJ20190400025</v>
      </c>
      <c r="B336" t="s">
        <v>1063</v>
      </c>
      <c r="C336" t="s">
        <v>229</v>
      </c>
      <c r="D336" t="s">
        <v>230</v>
      </c>
      <c r="E336" s="4">
        <v>43538</v>
      </c>
      <c r="F336" t="s">
        <v>1064</v>
      </c>
      <c r="G336" t="str">
        <f>fnCallNM(표1[[#This Row],[도서명]],표1[[#This Row],[저자명]],표1[[#This Row],[ISBN'[부가기호']]])</f>
        <v>860 베 238 ㅈ</v>
      </c>
      <c r="H336" t="str">
        <f>IFERROR(NUMBERSTRING(LEFT(표1[[#This Row],[도서명]], 1), 1), "")</f>
        <v/>
      </c>
    </row>
    <row r="337" spans="1:8" x14ac:dyDescent="0.3">
      <c r="A337" t="str">
        <f t="array" ref="A337">"DJ" &amp; YEAR(표1[[#This Row],[출간일]]) &amp; MID(표1[[#This Row],[ISBN'[부가기호']]], 19, 2) &amp; TEXT(SUM((YEAR($E$2:E337)=YEAR(E337))*(MID($F$2:F337,19,2)=MID(F337,19,2))*1), "00000")</f>
        <v>DJ20210300024</v>
      </c>
      <c r="B337" t="s">
        <v>1065</v>
      </c>
      <c r="C337" t="s">
        <v>425</v>
      </c>
      <c r="D337" t="s">
        <v>1066</v>
      </c>
      <c r="E337" s="4">
        <v>44329</v>
      </c>
      <c r="F337" t="s">
        <v>1067</v>
      </c>
      <c r="G337" t="str">
        <f>fnCallNM(표1[[#This Row],[도서명]],표1[[#This Row],[저자명]],표1[[#This Row],[ISBN'[부가기호']]])</f>
        <v>800 한 58 ㅈ</v>
      </c>
      <c r="H337" t="str">
        <f>IFERROR(NUMBERSTRING(LEFT(표1[[#This Row],[도서명]], 1), 1), "")</f>
        <v/>
      </c>
    </row>
    <row r="338" spans="1:8" x14ac:dyDescent="0.3">
      <c r="A338" t="str">
        <f t="array" ref="A338">"DJ" &amp; YEAR(표1[[#This Row],[출간일]]) &amp; MID(표1[[#This Row],[ISBN'[부가기호']]], 19, 2) &amp; TEXT(SUM((YEAR($E$2:E338)=YEAR(E338))*(MID($F$2:F338,19,2)=MID(F338,19,2))*1), "00000")</f>
        <v>DJ20210300025</v>
      </c>
      <c r="B338" t="s">
        <v>1068</v>
      </c>
      <c r="C338" t="s">
        <v>945</v>
      </c>
      <c r="D338" t="s">
        <v>690</v>
      </c>
      <c r="E338" s="4">
        <v>44330</v>
      </c>
      <c r="F338" t="s">
        <v>1069</v>
      </c>
      <c r="G338" t="str">
        <f>fnCallNM(표1[[#This Row],[도서명]],표1[[#This Row],[저자명]],표1[[#This Row],[ISBN'[부가기호']]])</f>
        <v>810 정 67 ㅈ</v>
      </c>
      <c r="H338" t="str">
        <f>IFERROR(NUMBERSTRING(LEFT(표1[[#This Row],[도서명]], 1), 1), "")</f>
        <v/>
      </c>
    </row>
    <row r="339" spans="1:8" x14ac:dyDescent="0.3">
      <c r="A339" t="str">
        <f t="array" ref="A339">"DJ" &amp; YEAR(표1[[#This Row],[출간일]]) &amp; MID(표1[[#This Row],[ISBN'[부가기호']]], 19, 2) &amp; TEXT(SUM((YEAR($E$2:E339)=YEAR(E339))*(MID($F$2:F339,19,2)=MID(F339,19,2))*1), "00000")</f>
        <v>DJ20190400026</v>
      </c>
      <c r="B339" t="s">
        <v>1070</v>
      </c>
      <c r="C339" t="s">
        <v>1071</v>
      </c>
      <c r="D339" t="s">
        <v>690</v>
      </c>
      <c r="E339" s="4">
        <v>43526</v>
      </c>
      <c r="F339" t="s">
        <v>1072</v>
      </c>
      <c r="G339" t="str">
        <f>fnCallNM(표1[[#This Row],[도서명]],표1[[#This Row],[저자명]],표1[[#This Row],[ISBN'[부가기호']]])</f>
        <v>830 오 827 ㅈ</v>
      </c>
      <c r="H339" t="str">
        <f>IFERROR(NUMBERSTRING(LEFT(표1[[#This Row],[도서명]], 1), 1), "")</f>
        <v/>
      </c>
    </row>
    <row r="340" spans="1:8" x14ac:dyDescent="0.3">
      <c r="A340" t="str">
        <f t="array" ref="A340">"DJ" &amp; YEAR(표1[[#This Row],[출간일]]) &amp; MID(표1[[#This Row],[ISBN'[부가기호']]], 19, 2) &amp; TEXT(SUM((YEAR($E$2:E340)=YEAR(E340))*(MID($F$2:F340,19,2)=MID(F340,19,2))*1), "00000")</f>
        <v>DJ20190400027</v>
      </c>
      <c r="B340" t="s">
        <v>1073</v>
      </c>
      <c r="C340" t="s">
        <v>1071</v>
      </c>
      <c r="D340" t="s">
        <v>690</v>
      </c>
      <c r="E340" s="4">
        <v>43525</v>
      </c>
      <c r="F340" t="s">
        <v>1074</v>
      </c>
      <c r="G340" t="str">
        <f>fnCallNM(표1[[#This Row],[도서명]],표1[[#This Row],[저자명]],표1[[#This Row],[ISBN'[부가기호']]])</f>
        <v>830 오 827 ㅈ</v>
      </c>
      <c r="H340" t="str">
        <f>IFERROR(NUMBERSTRING(LEFT(표1[[#This Row],[도서명]], 1), 1), "")</f>
        <v/>
      </c>
    </row>
    <row r="341" spans="1:8" x14ac:dyDescent="0.3">
      <c r="A341" t="str">
        <f t="array" ref="A341">"DJ" &amp; YEAR(표1[[#This Row],[출간일]]) &amp; MID(표1[[#This Row],[ISBN'[부가기호']]], 19, 2) &amp; TEXT(SUM((YEAR($E$2:E341)=YEAR(E341))*(MID($F$2:F341,19,2)=MID(F341,19,2))*1), "00000")</f>
        <v>DJ20210300026</v>
      </c>
      <c r="B341" t="s">
        <v>1075</v>
      </c>
      <c r="C341" t="s">
        <v>1076</v>
      </c>
      <c r="D341" t="s">
        <v>1077</v>
      </c>
      <c r="E341" s="4">
        <v>44331</v>
      </c>
      <c r="F341" t="s">
        <v>1078</v>
      </c>
      <c r="G341" t="str">
        <f>fnCallNM(표1[[#This Row],[도서명]],표1[[#This Row],[저자명]],표1[[#This Row],[ISBN'[부가기호']]])</f>
        <v>320 염 58 ㅈ</v>
      </c>
      <c r="H341" t="str">
        <f>IFERROR(NUMBERSTRING(LEFT(표1[[#This Row],[도서명]], 1), 1), "")</f>
        <v/>
      </c>
    </row>
    <row r="342" spans="1:8" x14ac:dyDescent="0.3">
      <c r="A342" t="str">
        <f t="array" ref="A342">"DJ" &amp; YEAR(표1[[#This Row],[출간일]]) &amp; MID(표1[[#This Row],[ISBN'[부가기호']]], 19, 2) &amp; TEXT(SUM((YEAR($E$2:E342)=YEAR(E342))*(MID($F$2:F342,19,2)=MID(F342,19,2))*1), "00000")</f>
        <v>DJ20200300001</v>
      </c>
      <c r="B342" t="s">
        <v>1079</v>
      </c>
      <c r="C342" t="s">
        <v>1080</v>
      </c>
      <c r="D342" t="s">
        <v>1077</v>
      </c>
      <c r="E342" s="4">
        <v>43968</v>
      </c>
      <c r="F342" t="s">
        <v>1081</v>
      </c>
      <c r="G342" t="str">
        <f>fnCallNM(표1[[#This Row],[도서명]],표1[[#This Row],[저자명]],표1[[#This Row],[ISBN'[부가기호']]])</f>
        <v>320 황 75 ㅈ</v>
      </c>
      <c r="H342" t="str">
        <f>IFERROR(NUMBERSTRING(LEFT(표1[[#This Row],[도서명]], 1), 1), "")</f>
        <v/>
      </c>
    </row>
    <row r="343" spans="1:8" x14ac:dyDescent="0.3">
      <c r="A343" t="str">
        <f t="array" ref="A343">"DJ" &amp; YEAR(표1[[#This Row],[출간일]]) &amp; MID(표1[[#This Row],[ISBN'[부가기호']]], 19, 2) &amp; TEXT(SUM((YEAR($E$2:E343)=YEAR(E343))*(MID($F$2:F343,19,2)=MID(F343,19,2))*1), "00000")</f>
        <v>DJ20210300027</v>
      </c>
      <c r="B343" t="s">
        <v>1082</v>
      </c>
      <c r="C343" t="s">
        <v>1083</v>
      </c>
      <c r="D343" t="s">
        <v>261</v>
      </c>
      <c r="E343" s="4">
        <v>44400</v>
      </c>
      <c r="F343" t="s">
        <v>1084</v>
      </c>
      <c r="G343" t="str">
        <f>fnCallNM(표1[[#This Row],[도서명]],표1[[#This Row],[저자명]],표1[[#This Row],[ISBN'[부가기호']]])</f>
        <v>810 김 39 ㅈ</v>
      </c>
      <c r="H343" t="str">
        <f>IFERROR(NUMBERSTRING(LEFT(표1[[#This Row],[도서명]], 1), 1), "")</f>
        <v/>
      </c>
    </row>
    <row r="344" spans="1:8" x14ac:dyDescent="0.3">
      <c r="A344" t="str">
        <f t="array" ref="A344">"DJ" &amp; YEAR(표1[[#This Row],[출간일]]) &amp; MID(표1[[#This Row],[ISBN'[부가기호']]], 19, 2) &amp; TEXT(SUM((YEAR($E$2:E344)=YEAR(E344))*(MID($F$2:F344,19,2)=MID(F344,19,2))*1), "00000")</f>
        <v>DJ20210300028</v>
      </c>
      <c r="B344" t="s">
        <v>1082</v>
      </c>
      <c r="C344" t="s">
        <v>1083</v>
      </c>
      <c r="D344" t="s">
        <v>261</v>
      </c>
      <c r="E344" s="4">
        <v>44400</v>
      </c>
      <c r="F344" t="s">
        <v>1084</v>
      </c>
      <c r="G344" t="str">
        <f>fnCallNM(표1[[#This Row],[도서명]],표1[[#This Row],[저자명]],표1[[#This Row],[ISBN'[부가기호']]])</f>
        <v>810 김 39 ㅈ</v>
      </c>
      <c r="H344" t="str">
        <f>IFERROR(NUMBERSTRING(LEFT(표1[[#This Row],[도서명]], 1), 1), "")</f>
        <v/>
      </c>
    </row>
    <row r="345" spans="1:8" x14ac:dyDescent="0.3">
      <c r="A345" t="str">
        <f t="array" ref="A345">"DJ" &amp; YEAR(표1[[#This Row],[출간일]]) &amp; MID(표1[[#This Row],[ISBN'[부가기호']]], 19, 2) &amp; TEXT(SUM((YEAR($E$2:E345)=YEAR(E345))*(MID($F$2:F345,19,2)=MID(F345,19,2))*1), "00000")</f>
        <v>DJ20210300029</v>
      </c>
      <c r="B345" t="s">
        <v>1085</v>
      </c>
      <c r="C345" t="s">
        <v>1086</v>
      </c>
      <c r="D345" t="s">
        <v>1087</v>
      </c>
      <c r="E345" s="4">
        <v>44332</v>
      </c>
      <c r="F345" t="s">
        <v>1088</v>
      </c>
      <c r="G345" t="str">
        <f>fnCallNM(표1[[#This Row],[도서명]],표1[[#This Row],[저자명]],표1[[#This Row],[ISBN'[부가기호']]])</f>
        <v>810 백 53 ㅈ</v>
      </c>
      <c r="H345" t="str">
        <f>IFERROR(NUMBERSTRING(LEFT(표1[[#This Row],[도서명]], 1), 1), "")</f>
        <v/>
      </c>
    </row>
    <row r="346" spans="1:8" x14ac:dyDescent="0.3">
      <c r="A346" t="str">
        <f t="array" ref="A346">"DJ" &amp; YEAR(표1[[#This Row],[출간일]]) &amp; MID(표1[[#This Row],[ISBN'[부가기호']]], 19, 2) &amp; TEXT(SUM((YEAR($E$2:E346)=YEAR(E346))*(MID($F$2:F346,19,2)=MID(F346,19,2))*1), "00000")</f>
        <v>DJ20190300078</v>
      </c>
      <c r="B346" t="s">
        <v>1089</v>
      </c>
      <c r="C346" t="s">
        <v>229</v>
      </c>
      <c r="D346" t="s">
        <v>230</v>
      </c>
      <c r="E346" s="4">
        <v>43539</v>
      </c>
      <c r="F346" t="s">
        <v>1090</v>
      </c>
      <c r="G346" t="str">
        <f>fnCallNM(표1[[#This Row],[도서명]],표1[[#This Row],[저자명]],표1[[#This Row],[ISBN'[부가기호']]])</f>
        <v>860 베 238 ㅈ</v>
      </c>
      <c r="H346" t="str">
        <f>IFERROR(NUMBERSTRING(LEFT(표1[[#This Row],[도서명]], 1), 1), "")</f>
        <v/>
      </c>
    </row>
    <row r="347" spans="1:8" x14ac:dyDescent="0.3">
      <c r="A347" t="str">
        <f t="array" ref="A347">"DJ" &amp; YEAR(표1[[#This Row],[출간일]]) &amp; MID(표1[[#This Row],[ISBN'[부가기호']]], 19, 2) &amp; TEXT(SUM((YEAR($E$2:E347)=YEAR(E347))*(MID($F$2:F347,19,2)=MID(F347,19,2))*1), "00000")</f>
        <v>DJ20190500011</v>
      </c>
      <c r="B347" t="s">
        <v>1091</v>
      </c>
      <c r="C347" t="s">
        <v>229</v>
      </c>
      <c r="D347" t="s">
        <v>230</v>
      </c>
      <c r="E347" s="4">
        <v>43540</v>
      </c>
      <c r="F347" t="s">
        <v>1092</v>
      </c>
      <c r="G347" t="str">
        <f>fnCallNM(표1[[#This Row],[도서명]],표1[[#This Row],[저자명]],표1[[#This Row],[ISBN'[부가기호']]])</f>
        <v>860 베 238 ㅈ</v>
      </c>
      <c r="H347" t="str">
        <f>IFERROR(NUMBERSTRING(LEFT(표1[[#This Row],[도서명]], 1), 1), "")</f>
        <v/>
      </c>
    </row>
    <row r="348" spans="1:8" x14ac:dyDescent="0.3">
      <c r="A348" t="str">
        <f t="array" ref="A348">"DJ" &amp; YEAR(표1[[#This Row],[출간일]]) &amp; MID(표1[[#This Row],[ISBN'[부가기호']]], 19, 2) &amp; TEXT(SUM((YEAR($E$2:E348)=YEAR(E348))*(MID($F$2:F348,19,2)=MID(F348,19,2))*1), "00000")</f>
        <v>DJ20210300030</v>
      </c>
      <c r="B348" t="s">
        <v>1093</v>
      </c>
      <c r="C348" t="s">
        <v>1094</v>
      </c>
      <c r="D348" t="s">
        <v>1095</v>
      </c>
      <c r="E348" s="4">
        <v>44232</v>
      </c>
      <c r="F348" t="s">
        <v>1096</v>
      </c>
      <c r="G348" t="str">
        <f>fnCallNM(표1[[#This Row],[도서명]],표1[[#This Row],[저자명]],표1[[#This Row],[ISBN'[부가기호']]])</f>
        <v>720 조 94 ㅈ</v>
      </c>
      <c r="H348" t="str">
        <f>IFERROR(NUMBERSTRING(LEFT(표1[[#This Row],[도서명]], 1), 1), "")</f>
        <v/>
      </c>
    </row>
    <row r="349" spans="1:8" x14ac:dyDescent="0.3">
      <c r="A349" t="str">
        <f t="array" ref="A349">"DJ" &amp; YEAR(표1[[#This Row],[출간일]]) &amp; MID(표1[[#This Row],[ISBN'[부가기호']]], 19, 2) &amp; TEXT(SUM((YEAR($E$2:E349)=YEAR(E349))*(MID($F$2:F349,19,2)=MID(F349,19,2))*1), "00000")</f>
        <v>DJ20215400001</v>
      </c>
      <c r="B349" t="s">
        <v>1097</v>
      </c>
      <c r="C349" t="s">
        <v>1098</v>
      </c>
      <c r="D349" t="s">
        <v>1099</v>
      </c>
      <c r="E349" s="4">
        <v>44333</v>
      </c>
      <c r="F349" t="s">
        <v>1100</v>
      </c>
      <c r="G349" t="str">
        <f>fnCallNM(표1[[#This Row],[도서명]],표1[[#This Row],[저자명]],표1[[#This Row],[ISBN'[부가기호']]])</f>
        <v>400 김 53 ㅈ</v>
      </c>
      <c r="H349" t="str">
        <f>IFERROR(NUMBERSTRING(LEFT(표1[[#This Row],[도서명]], 1), 1), "")</f>
        <v/>
      </c>
    </row>
    <row r="350" spans="1:8" x14ac:dyDescent="0.3">
      <c r="A350" t="str">
        <f t="array" ref="A350">"DJ" &amp; YEAR(표1[[#This Row],[출간일]]) &amp; MID(표1[[#This Row],[ISBN'[부가기호']]], 19, 2) &amp; TEXT(SUM((YEAR($E$2:E350)=YEAR(E350))*(MID($F$2:F350,19,2)=MID(F350,19,2))*1), "00000")</f>
        <v>DJ20210300031</v>
      </c>
      <c r="B350" t="s">
        <v>1101</v>
      </c>
      <c r="C350" t="s">
        <v>1102</v>
      </c>
      <c r="D350" t="s">
        <v>1103</v>
      </c>
      <c r="E350" s="4">
        <v>44334</v>
      </c>
      <c r="F350" t="s">
        <v>1104</v>
      </c>
      <c r="G350" t="str">
        <f>fnCallNM(표1[[#This Row],[도서명]],표1[[#This Row],[저자명]],표1[[#This Row],[ISBN'[부가기호']]])</f>
        <v>330 마 69 ㅈ</v>
      </c>
      <c r="H350" t="str">
        <f>IFERROR(NUMBERSTRING(LEFT(표1[[#This Row],[도서명]], 1), 1), "")</f>
        <v/>
      </c>
    </row>
    <row r="351" spans="1:8" x14ac:dyDescent="0.3">
      <c r="A351" t="str">
        <f t="array" ref="A351">"DJ" &amp; YEAR(표1[[#This Row],[출간일]]) &amp; MID(표1[[#This Row],[ISBN'[부가기호']]], 19, 2) &amp; TEXT(SUM((YEAR($E$2:E351)=YEAR(E351))*(MID($F$2:F351,19,2)=MID(F351,19,2))*1), "00000")</f>
        <v>DJ20210300032</v>
      </c>
      <c r="B351" t="s">
        <v>1105</v>
      </c>
      <c r="C351" t="s">
        <v>359</v>
      </c>
      <c r="D351" t="s">
        <v>1106</v>
      </c>
      <c r="E351" s="4">
        <v>44335</v>
      </c>
      <c r="F351" t="s">
        <v>1107</v>
      </c>
      <c r="G351" t="str">
        <f>fnCallNM(표1[[#This Row],[도서명]],표1[[#This Row],[저자명]],표1[[#This Row],[ISBN'[부가기호']]])</f>
        <v>450 최 223 ㅈ</v>
      </c>
      <c r="H351" t="str">
        <f>IFERROR(NUMBERSTRING(LEFT(표1[[#This Row],[도서명]], 1), 1), "")</f>
        <v/>
      </c>
    </row>
    <row r="352" spans="1:8" x14ac:dyDescent="0.3">
      <c r="A352" t="str">
        <f t="array" ref="A352">"DJ" &amp; YEAR(표1[[#This Row],[출간일]]) &amp; MID(표1[[#This Row],[ISBN'[부가기호']]], 19, 2) &amp; TEXT(SUM((YEAR($E$2:E352)=YEAR(E352))*(MID($F$2:F352,19,2)=MID(F352,19,2))*1), "00000")</f>
        <v>DJ20210300033</v>
      </c>
      <c r="B352" t="s">
        <v>1108</v>
      </c>
      <c r="C352" t="s">
        <v>816</v>
      </c>
      <c r="D352" t="s">
        <v>157</v>
      </c>
      <c r="E352" s="4">
        <v>44336</v>
      </c>
      <c r="F352" t="s">
        <v>1109</v>
      </c>
      <c r="G352" t="str">
        <f>fnCallNM(표1[[#This Row],[도서명]],표1[[#This Row],[저자명]],표1[[#This Row],[ISBN'[부가기호']]])</f>
        <v>810 정 53 ㅈ</v>
      </c>
      <c r="H352" t="str">
        <f>IFERROR(NUMBERSTRING(LEFT(표1[[#This Row],[도서명]], 1), 1), "")</f>
        <v/>
      </c>
    </row>
    <row r="353" spans="1:8" x14ac:dyDescent="0.3">
      <c r="A353" t="str">
        <f t="array" ref="A353">"DJ" &amp; YEAR(표1[[#This Row],[출간일]]) &amp; MID(표1[[#This Row],[ISBN'[부가기호']]], 19, 2) &amp; TEXT(SUM((YEAR($E$2:E353)=YEAR(E353))*(MID($F$2:F353,19,2)=MID(F353,19,2))*1), "00000")</f>
        <v>DJ20210300034</v>
      </c>
      <c r="B353" t="s">
        <v>1110</v>
      </c>
      <c r="C353" t="s">
        <v>1111</v>
      </c>
      <c r="D353" t="s">
        <v>1112</v>
      </c>
      <c r="E353" s="4">
        <v>44337</v>
      </c>
      <c r="F353" t="s">
        <v>1113</v>
      </c>
      <c r="G353" t="str">
        <f>fnCallNM(표1[[#This Row],[도서명]],표1[[#This Row],[저자명]],표1[[#This Row],[ISBN'[부가기호']]])</f>
        <v>440 이 34 ㅈ</v>
      </c>
      <c r="H353" t="str">
        <f>IFERROR(NUMBERSTRING(LEFT(표1[[#This Row],[도서명]], 1), 1), "")</f>
        <v/>
      </c>
    </row>
    <row r="354" spans="1:8" x14ac:dyDescent="0.3">
      <c r="A354" t="str">
        <f t="array" ref="A354">"DJ" &amp; YEAR(표1[[#This Row],[출간일]]) &amp; MID(표1[[#This Row],[ISBN'[부가기호']]], 19, 2) &amp; TEXT(SUM((YEAR($E$2:E354)=YEAR(E354))*(MID($F$2:F354,19,2)=MID(F354,19,2))*1), "00000")</f>
        <v>DJ20211300005</v>
      </c>
      <c r="B354" t="s">
        <v>1114</v>
      </c>
      <c r="C354" t="s">
        <v>1115</v>
      </c>
      <c r="D354" t="s">
        <v>189</v>
      </c>
      <c r="E354" s="4">
        <v>44338</v>
      </c>
      <c r="F354" t="s">
        <v>1116</v>
      </c>
      <c r="G354" t="str">
        <f>fnCallNM(표1[[#This Row],[도서명]],표1[[#This Row],[저자명]],표1[[#This Row],[ISBN'[부가기호']]])</f>
        <v>980 권 19 ㅈ</v>
      </c>
      <c r="H354" t="str">
        <f>IFERROR(NUMBERSTRING(LEFT(표1[[#This Row],[도서명]], 1), 1), "")</f>
        <v/>
      </c>
    </row>
    <row r="355" spans="1:8" x14ac:dyDescent="0.3">
      <c r="A355" t="str">
        <f t="array" ref="A355">"DJ" &amp; YEAR(표1[[#This Row],[출간일]]) &amp; MID(표1[[#This Row],[ISBN'[부가기호']]], 19, 2) &amp; TEXT(SUM((YEAR($E$2:E355)=YEAR(E355))*(MID($F$2:F355,19,2)=MID(F355,19,2))*1), "00000")</f>
        <v>DJ20210500002</v>
      </c>
      <c r="B355" t="s">
        <v>1117</v>
      </c>
      <c r="C355" t="s">
        <v>1118</v>
      </c>
      <c r="D355" t="s">
        <v>719</v>
      </c>
      <c r="E355" s="4">
        <v>44338</v>
      </c>
      <c r="F355" t="s">
        <v>1119</v>
      </c>
      <c r="G355" t="str">
        <f>fnCallNM(표1[[#This Row],[도서명]],표1[[#This Row],[저자명]],표1[[#This Row],[ISBN'[부가기호']]])</f>
        <v>100 이 59 ㅈ</v>
      </c>
      <c r="H355" t="str">
        <f>IFERROR(NUMBERSTRING(LEFT(표1[[#This Row],[도서명]], 1), 1), "")</f>
        <v/>
      </c>
    </row>
    <row r="356" spans="1:8" x14ac:dyDescent="0.3">
      <c r="A356" t="str">
        <f t="array" ref="A356">"DJ" &amp; YEAR(표1[[#This Row],[출간일]]) &amp; MID(표1[[#This Row],[ISBN'[부가기호']]], 19, 2) &amp; TEXT(SUM((YEAR($E$2:E356)=YEAR(E356))*(MID($F$2:F356,19,2)=MID(F356,19,2))*1), "00000")</f>
        <v>DJ20190300079</v>
      </c>
      <c r="B356" t="s">
        <v>1120</v>
      </c>
      <c r="C356" t="s">
        <v>1121</v>
      </c>
      <c r="D356" t="s">
        <v>1122</v>
      </c>
      <c r="E356" s="4">
        <v>43541</v>
      </c>
      <c r="F356" t="s">
        <v>1123</v>
      </c>
      <c r="G356" t="str">
        <f>fnCallNM(표1[[#This Row],[도서명]],표1[[#This Row],[저자명]],표1[[#This Row],[ISBN'[부가기호']]])</f>
        <v>100 채 51 ㅈ</v>
      </c>
      <c r="H356" t="str">
        <f>IFERROR(NUMBERSTRING(LEFT(표1[[#This Row],[도서명]], 1), 1), "")</f>
        <v/>
      </c>
    </row>
    <row r="357" spans="1:8" x14ac:dyDescent="0.3">
      <c r="A357" t="str">
        <f t="array" ref="A357">"DJ" &amp; YEAR(표1[[#This Row],[출간일]]) &amp; MID(표1[[#This Row],[ISBN'[부가기호']]], 19, 2) &amp; TEXT(SUM((YEAR($E$2:E357)=YEAR(E357))*(MID($F$2:F357,19,2)=MID(F357,19,2))*1), "00000")</f>
        <v>DJ20190500012</v>
      </c>
      <c r="B357" t="s">
        <v>1124</v>
      </c>
      <c r="C357" t="s">
        <v>1121</v>
      </c>
      <c r="D357" t="s">
        <v>1122</v>
      </c>
      <c r="E357" s="4">
        <v>43542</v>
      </c>
      <c r="F357" t="s">
        <v>1125</v>
      </c>
      <c r="G357" t="str">
        <f>fnCallNM(표1[[#This Row],[도서명]],표1[[#This Row],[저자명]],표1[[#This Row],[ISBN'[부가기호']]])</f>
        <v>100 채 51 ㅈ</v>
      </c>
      <c r="H357" t="str">
        <f>IFERROR(NUMBERSTRING(LEFT(표1[[#This Row],[도서명]], 1), 1), "")</f>
        <v/>
      </c>
    </row>
    <row r="358" spans="1:8" x14ac:dyDescent="0.3">
      <c r="A358" t="str">
        <f t="array" ref="A358">"DJ" &amp; YEAR(표1[[#This Row],[출간일]]) &amp; MID(표1[[#This Row],[ISBN'[부가기호']]], 19, 2) &amp; TEXT(SUM((YEAR($E$2:E358)=YEAR(E358))*(MID($F$2:F358,19,2)=MID(F358,19,2))*1), "00000")</f>
        <v>DJ20190500013</v>
      </c>
      <c r="B358" t="s">
        <v>1126</v>
      </c>
      <c r="C358" t="s">
        <v>1121</v>
      </c>
      <c r="D358" t="s">
        <v>1122</v>
      </c>
      <c r="E358" s="4">
        <v>43543</v>
      </c>
      <c r="F358" t="s">
        <v>1127</v>
      </c>
      <c r="G358" t="str">
        <f>fnCallNM(표1[[#This Row],[도서명]],표1[[#This Row],[저자명]],표1[[#This Row],[ISBN'[부가기호']]])</f>
        <v>100 채 51 ㅈ</v>
      </c>
      <c r="H358" t="str">
        <f>IFERROR(NUMBERSTRING(LEFT(표1[[#This Row],[도서명]], 1), 1), "")</f>
        <v/>
      </c>
    </row>
    <row r="359" spans="1:8" x14ac:dyDescent="0.3">
      <c r="A359" t="str">
        <f t="array" ref="A359">"DJ" &amp; YEAR(표1[[#This Row],[출간일]]) &amp; MID(표1[[#This Row],[ISBN'[부가기호']]], 19, 2) &amp; TEXT(SUM((YEAR($E$2:E359)=YEAR(E359))*(MID($F$2:F359,19,2)=MID(F359,19,2))*1), "00000")</f>
        <v>DJ20210500003</v>
      </c>
      <c r="B359" t="s">
        <v>1128</v>
      </c>
      <c r="C359" t="s">
        <v>945</v>
      </c>
      <c r="D359" t="s">
        <v>690</v>
      </c>
      <c r="E359" s="4">
        <v>44378</v>
      </c>
      <c r="F359" t="s">
        <v>1129</v>
      </c>
      <c r="G359" t="str">
        <f>fnCallNM(표1[[#This Row],[도서명]],표1[[#This Row],[저자명]],표1[[#This Row],[ISBN'[부가기호']]])</f>
        <v>810 정 67 ㅈ</v>
      </c>
      <c r="H359" t="str">
        <f>IFERROR(NUMBERSTRING(LEFT(표1[[#This Row],[도서명]], 1), 1), "")</f>
        <v/>
      </c>
    </row>
    <row r="360" spans="1:8" x14ac:dyDescent="0.3">
      <c r="A360" t="str">
        <f t="array" ref="A360">"DJ" &amp; YEAR(표1[[#This Row],[출간일]]) &amp; MID(표1[[#This Row],[ISBN'[부가기호']]], 19, 2) &amp; TEXT(SUM((YEAR($E$2:E360)=YEAR(E360))*(MID($F$2:F360,19,2)=MID(F360,19,2))*1), "00000")</f>
        <v>DJ20187300010</v>
      </c>
      <c r="B360" t="s">
        <v>1130</v>
      </c>
      <c r="C360" t="s">
        <v>152</v>
      </c>
      <c r="D360" t="s">
        <v>193</v>
      </c>
      <c r="E360" s="4">
        <v>43292</v>
      </c>
      <c r="F360" t="s">
        <v>1131</v>
      </c>
      <c r="G360" t="str">
        <f>fnCallNM(표1[[#This Row],[도서명]],표1[[#This Row],[저자명]],표1[[#This Row],[ISBN'[부가기호']]])</f>
        <v>810 안 214 ㅈ</v>
      </c>
      <c r="H360" t="str">
        <f>IFERROR(NUMBERSTRING(LEFT(표1[[#This Row],[도서명]], 1), 1), "")</f>
        <v/>
      </c>
    </row>
    <row r="361" spans="1:8" x14ac:dyDescent="0.3">
      <c r="A361" t="str">
        <f t="array" ref="A361">"DJ" &amp; YEAR(표1[[#This Row],[출간일]]) &amp; MID(표1[[#This Row],[ISBN'[부가기호']]], 19, 2) &amp; TEXT(SUM((YEAR($E$2:E361)=YEAR(E361))*(MID($F$2:F361,19,2)=MID(F361,19,2))*1), "00000")</f>
        <v>DJ20187700043</v>
      </c>
      <c r="B361" t="s">
        <v>1132</v>
      </c>
      <c r="C361" t="s">
        <v>203</v>
      </c>
      <c r="D361" t="s">
        <v>193</v>
      </c>
      <c r="E361" s="4">
        <v>43293</v>
      </c>
      <c r="F361" t="s">
        <v>1133</v>
      </c>
      <c r="G361" t="str">
        <f>fnCallNM(표1[[#This Row],[도서명]],표1[[#This Row],[저자명]],표1[[#This Row],[ISBN'[부가기호']]])</f>
        <v>810 정 95 ㅉ</v>
      </c>
      <c r="H361" t="str">
        <f>IFERROR(NUMBERSTRING(LEFT(표1[[#This Row],[도서명]], 1), 1), "")</f>
        <v/>
      </c>
    </row>
    <row r="362" spans="1:8" x14ac:dyDescent="0.3">
      <c r="A362" t="str">
        <f t="array" ref="A362">"DJ" &amp; YEAR(표1[[#This Row],[출간일]]) &amp; MID(표1[[#This Row],[ISBN'[부가기호']]], 19, 2) &amp; TEXT(SUM((YEAR($E$2:E362)=YEAR(E362))*(MID($F$2:F362,19,2)=MID(F362,19,2))*1), "00000")</f>
        <v>DJ20214300001</v>
      </c>
      <c r="B362" t="s">
        <v>1134</v>
      </c>
      <c r="C362" t="s">
        <v>1135</v>
      </c>
      <c r="D362" t="s">
        <v>181</v>
      </c>
      <c r="E362" s="4">
        <v>44379</v>
      </c>
      <c r="F362" t="s">
        <v>1136</v>
      </c>
      <c r="G362" t="str">
        <f>fnCallNM(표1[[#This Row],[도서명]],표1[[#This Row],[저자명]],표1[[#This Row],[ISBN'[부가기호']]])</f>
        <v>810 손 53 ㅊ</v>
      </c>
      <c r="H362" t="str">
        <f>IFERROR(NUMBERSTRING(LEFT(표1[[#This Row],[도서명]], 1), 1), "")</f>
        <v/>
      </c>
    </row>
    <row r="363" spans="1:8" x14ac:dyDescent="0.3">
      <c r="A363" t="str">
        <f t="array" ref="A363">"DJ" &amp; YEAR(표1[[#This Row],[출간일]]) &amp; MID(표1[[#This Row],[ISBN'[부가기호']]], 19, 2) &amp; TEXT(SUM((YEAR($E$2:E363)=YEAR(E363))*(MID($F$2:F363,19,2)=MID(F363,19,2))*1), "00000")</f>
        <v>DJ20187700044</v>
      </c>
      <c r="B363" t="s">
        <v>1137</v>
      </c>
      <c r="C363" t="s">
        <v>367</v>
      </c>
      <c r="D363" t="s">
        <v>200</v>
      </c>
      <c r="E363" s="4">
        <v>43294</v>
      </c>
      <c r="F363" t="s">
        <v>1138</v>
      </c>
      <c r="G363" t="str">
        <f>fnCallNM(표1[[#This Row],[도서명]],표1[[#This Row],[저자명]],표1[[#This Row],[ISBN'[부가기호']]])</f>
        <v>810 문 58 ㅊ</v>
      </c>
      <c r="H363" t="str">
        <f>IFERROR(NUMBERSTRING(LEFT(표1[[#This Row],[도서명]], 1), 1), "")</f>
        <v/>
      </c>
    </row>
    <row r="364" spans="1:8" x14ac:dyDescent="0.3">
      <c r="A364" t="str">
        <f t="array" ref="A364">"DJ" &amp; YEAR(표1[[#This Row],[출간일]]) &amp; MID(표1[[#This Row],[ISBN'[부가기호']]], 19, 2) &amp; TEXT(SUM((YEAR($E$2:E364)=YEAR(E364))*(MID($F$2:F364,19,2)=MID(F364,19,2))*1), "00000")</f>
        <v>DJ20187700045</v>
      </c>
      <c r="B364" t="s">
        <v>1139</v>
      </c>
      <c r="C364" t="s">
        <v>1140</v>
      </c>
      <c r="D364" t="s">
        <v>1025</v>
      </c>
      <c r="E364" s="4">
        <v>43194</v>
      </c>
      <c r="F364" t="s">
        <v>1141</v>
      </c>
      <c r="G364" t="str">
        <f>fnCallNM(표1[[#This Row],[도서명]],표1[[#This Row],[저자명]],표1[[#This Row],[ISBN'[부가기호']]])</f>
        <v>810 임 73 ㅊ</v>
      </c>
      <c r="H364" t="str">
        <f>IFERROR(NUMBERSTRING(LEFT(표1[[#This Row],[도서명]], 1), 1), "")</f>
        <v/>
      </c>
    </row>
    <row r="365" spans="1:8" x14ac:dyDescent="0.3">
      <c r="A365" t="str">
        <f t="array" ref="A365">"DJ" &amp; YEAR(표1[[#This Row],[출간일]]) &amp; MID(표1[[#This Row],[ISBN'[부가기호']]], 19, 2) &amp; TEXT(SUM((YEAR($E$2:E365)=YEAR(E365))*(MID($F$2:F365,19,2)=MID(F365,19,2))*1), "00000")</f>
        <v>DJ20187700046</v>
      </c>
      <c r="B365" t="s">
        <v>1142</v>
      </c>
      <c r="C365" t="s">
        <v>370</v>
      </c>
      <c r="D365" t="s">
        <v>481</v>
      </c>
      <c r="E365" s="4">
        <v>43295</v>
      </c>
      <c r="F365" t="s">
        <v>1143</v>
      </c>
      <c r="G365" t="str">
        <f>fnCallNM(표1[[#This Row],[도서명]],표1[[#This Row],[저자명]],표1[[#This Row],[ISBN'[부가기호']]])</f>
        <v>850 귄 833 ㅊ</v>
      </c>
      <c r="H365" t="str">
        <f>IFERROR(NUMBERSTRING(LEFT(표1[[#This Row],[도서명]], 1), 1), "")</f>
        <v/>
      </c>
    </row>
    <row r="366" spans="1:8" x14ac:dyDescent="0.3">
      <c r="A366" t="str">
        <f t="array" ref="A366">"DJ" &amp; YEAR(표1[[#This Row],[출간일]]) &amp; MID(표1[[#This Row],[ISBN'[부가기호']]], 19, 2) &amp; TEXT(SUM((YEAR($E$2:E366)=YEAR(E366))*(MID($F$2:F366,19,2)=MID(F366,19,2))*1), "00000")</f>
        <v>DJ20190500014</v>
      </c>
      <c r="B366" t="s">
        <v>1144</v>
      </c>
      <c r="C366" t="s">
        <v>689</v>
      </c>
      <c r="D366" t="s">
        <v>690</v>
      </c>
      <c r="E366" s="4">
        <v>43544</v>
      </c>
      <c r="F366" t="s">
        <v>1145</v>
      </c>
      <c r="G366" t="str">
        <f>fnCallNM(표1[[#This Row],[도서명]],표1[[#This Row],[저자명]],표1[[#This Row],[ISBN'[부가기호']]])</f>
        <v>810 이 73 ㅊ</v>
      </c>
      <c r="H366" t="str">
        <f>IFERROR(NUMBERSTRING(LEFT(표1[[#This Row],[도서명]], 1), 1), "")</f>
        <v/>
      </c>
    </row>
    <row r="367" spans="1:8" x14ac:dyDescent="0.3">
      <c r="A367" t="str">
        <f t="array" ref="A367">"DJ" &amp; YEAR(표1[[#This Row],[출간일]]) &amp; MID(표1[[#This Row],[ISBN'[부가기호']]], 19, 2) &amp; TEXT(SUM((YEAR($E$2:E367)=YEAR(E367))*(MID($F$2:F367,19,2)=MID(F367,19,2))*1), "00000")</f>
        <v>DJ20190400028</v>
      </c>
      <c r="B367" t="s">
        <v>1146</v>
      </c>
      <c r="C367" t="s">
        <v>689</v>
      </c>
      <c r="D367" t="s">
        <v>690</v>
      </c>
      <c r="E367" s="4">
        <v>43545</v>
      </c>
      <c r="F367" t="s">
        <v>1147</v>
      </c>
      <c r="G367" t="str">
        <f>fnCallNM(표1[[#This Row],[도서명]],표1[[#This Row],[저자명]],표1[[#This Row],[ISBN'[부가기호']]])</f>
        <v>810 이 73 ㅊ</v>
      </c>
      <c r="H367" t="str">
        <f>IFERROR(NUMBERSTRING(LEFT(표1[[#This Row],[도서명]], 1), 1), "")</f>
        <v/>
      </c>
    </row>
    <row r="368" spans="1:8" x14ac:dyDescent="0.3">
      <c r="A368" t="str">
        <f t="array" ref="A368">"DJ" &amp; YEAR(표1[[#This Row],[출간일]]) &amp; MID(표1[[#This Row],[ISBN'[부가기호']]], 19, 2) &amp; TEXT(SUM((YEAR($E$2:E368)=YEAR(E368))*(MID($F$2:F368,19,2)=MID(F368,19,2))*1), "00000")</f>
        <v>DJ20180300005</v>
      </c>
      <c r="B368" t="s">
        <v>1148</v>
      </c>
      <c r="C368" t="s">
        <v>1149</v>
      </c>
      <c r="D368" t="s">
        <v>285</v>
      </c>
      <c r="E368" s="4">
        <v>43296</v>
      </c>
      <c r="F368" t="s">
        <v>1150</v>
      </c>
      <c r="G368" t="str">
        <f>fnCallNM(표1[[#This Row],[도서명]],표1[[#This Row],[저자명]],표1[[#This Row],[ISBN'[부가기호']]])</f>
        <v>810 심 812 ㅊ</v>
      </c>
      <c r="H368" t="str">
        <f>IFERROR(NUMBERSTRING(LEFT(표1[[#This Row],[도서명]], 1), 1), "")</f>
        <v/>
      </c>
    </row>
    <row r="369" spans="1:8" x14ac:dyDescent="0.3">
      <c r="A369" t="str">
        <f t="array" ref="A369">"DJ" &amp; YEAR(표1[[#This Row],[출간일]]) &amp; MID(표1[[#This Row],[ISBN'[부가기호']]], 19, 2) &amp; TEXT(SUM((YEAR($E$2:E369)=YEAR(E369))*(MID($F$2:F369,19,2)=MID(F369,19,2))*1), "00000")</f>
        <v>DJ20210300035</v>
      </c>
      <c r="B369" t="s">
        <v>1151</v>
      </c>
      <c r="C369" t="s">
        <v>288</v>
      </c>
      <c r="D369" t="s">
        <v>189</v>
      </c>
      <c r="E369" s="4">
        <v>44380</v>
      </c>
      <c r="F369" t="s">
        <v>1152</v>
      </c>
      <c r="G369" t="str">
        <f>fnCallNM(표1[[#This Row],[도서명]],표1[[#This Row],[저자명]],표1[[#This Row],[ISBN'[부가기호']]])</f>
        <v>900 신 73 ㅊ</v>
      </c>
      <c r="H369" t="str">
        <f>IFERROR(NUMBERSTRING(LEFT(표1[[#This Row],[도서명]], 1), 1), "")</f>
        <v/>
      </c>
    </row>
    <row r="370" spans="1:8" x14ac:dyDescent="0.3">
      <c r="A370" t="str">
        <f t="array" ref="A370">"DJ" &amp; YEAR(표1[[#This Row],[출간일]]) &amp; MID(표1[[#This Row],[ISBN'[부가기호']]], 19, 2) &amp; TEXT(SUM((YEAR($E$2:E370)=YEAR(E370))*(MID($F$2:F370,19,2)=MID(F370,19,2))*1), "00000")</f>
        <v>DJ20210300036</v>
      </c>
      <c r="B370" t="s">
        <v>1153</v>
      </c>
      <c r="C370" t="s">
        <v>1154</v>
      </c>
      <c r="D370" t="s">
        <v>1155</v>
      </c>
      <c r="E370" s="4">
        <v>44381</v>
      </c>
      <c r="F370" t="s">
        <v>1156</v>
      </c>
      <c r="G370" t="str">
        <f>fnCallNM(표1[[#This Row],[도서명]],표1[[#This Row],[저자명]],표1[[#This Row],[ISBN'[부가기호']]])</f>
        <v>100 머 31 ㅊ</v>
      </c>
      <c r="H370" t="str">
        <f>IFERROR(NUMBERSTRING(LEFT(표1[[#This Row],[도서명]], 1), 1), "")</f>
        <v/>
      </c>
    </row>
    <row r="371" spans="1:8" x14ac:dyDescent="0.3">
      <c r="A371" t="str">
        <f t="array" ref="A371">"DJ" &amp; YEAR(표1[[#This Row],[출간일]]) &amp; MID(표1[[#This Row],[ISBN'[부가기호']]], 19, 2) &amp; TEXT(SUM((YEAR($E$2:E371)=YEAR(E371))*(MID($F$2:F371,19,2)=MID(F371,19,2))*1), "00000")</f>
        <v>DJ20200300002</v>
      </c>
      <c r="B371" t="s">
        <v>1157</v>
      </c>
      <c r="C371" t="s">
        <v>1158</v>
      </c>
      <c r="D371" t="s">
        <v>285</v>
      </c>
      <c r="E371" s="4">
        <v>43965</v>
      </c>
      <c r="F371" t="s">
        <v>1159</v>
      </c>
      <c r="G371" t="str">
        <f>fnCallNM(표1[[#This Row],[도서명]],표1[[#This Row],[저자명]],표1[[#This Row],[ISBN'[부가기호']]])</f>
        <v>810 황 64 ㅊ</v>
      </c>
      <c r="H371" t="str">
        <f>IFERROR(NUMBERSTRING(LEFT(표1[[#This Row],[도서명]], 1), 1), "")</f>
        <v/>
      </c>
    </row>
    <row r="372" spans="1:8" x14ac:dyDescent="0.3">
      <c r="A372" t="str">
        <f t="array" ref="A372">"DJ" &amp; YEAR(표1[[#This Row],[출간일]]) &amp; MID(표1[[#This Row],[ISBN'[부가기호']]], 19, 2) &amp; TEXT(SUM((YEAR($E$2:E372)=YEAR(E372))*(MID($F$2:F372,19,2)=MID(F372,19,2))*1), "00000")</f>
        <v>DJ20216100001</v>
      </c>
      <c r="B372" t="s">
        <v>1160</v>
      </c>
      <c r="C372" t="s">
        <v>667</v>
      </c>
      <c r="D372" t="s">
        <v>668</v>
      </c>
      <c r="E372" s="4">
        <v>44233</v>
      </c>
      <c r="F372" t="s">
        <v>1161</v>
      </c>
      <c r="G372" t="str">
        <f>fnCallNM(표1[[#This Row],[도서명]],표1[[#This Row],[저자명]],표1[[#This Row],[ISBN'[부가기호']]])</f>
        <v>710 민 77 ㅊ</v>
      </c>
      <c r="H372" t="str">
        <f>IFERROR(NUMBERSTRING(LEFT(표1[[#This Row],[도서명]], 1), 1), "")</f>
        <v/>
      </c>
    </row>
    <row r="373" spans="1:8" x14ac:dyDescent="0.3">
      <c r="A373" t="str">
        <f t="array" ref="A373">"DJ" &amp; YEAR(표1[[#This Row],[출간일]]) &amp; MID(표1[[#This Row],[ISBN'[부가기호']]], 19, 2) &amp; TEXT(SUM((YEAR($E$2:E373)=YEAR(E373))*(MID($F$2:F373,19,2)=MID(F373,19,2))*1), "00000")</f>
        <v>DJ20211300006</v>
      </c>
      <c r="B373" t="s">
        <v>1162</v>
      </c>
      <c r="C373" t="s">
        <v>1163</v>
      </c>
      <c r="D373" t="s">
        <v>495</v>
      </c>
      <c r="E373" s="4">
        <v>44236</v>
      </c>
      <c r="F373" t="s">
        <v>1164</v>
      </c>
      <c r="G373" t="str">
        <f>fnCallNM(표1[[#This Row],[도서명]],표1[[#This Row],[저자명]],표1[[#This Row],[ISBN'[부가기호']]])</f>
        <v>790 데 45 ㅊ</v>
      </c>
      <c r="H373" t="str">
        <f>IFERROR(NUMBERSTRING(LEFT(표1[[#This Row],[도서명]], 1), 1), "")</f>
        <v/>
      </c>
    </row>
    <row r="374" spans="1:8" x14ac:dyDescent="0.3">
      <c r="A374" t="str">
        <f t="array" ref="A374">"DJ" &amp; YEAR(표1[[#This Row],[출간일]]) &amp; MID(표1[[#This Row],[ISBN'[부가기호']]], 19, 2) &amp; TEXT(SUM((YEAR($E$2:E374)=YEAR(E374))*(MID($F$2:F374,19,2)=MID(F374,19,2))*1), "00000")</f>
        <v>DJ20187700047</v>
      </c>
      <c r="B374" t="s">
        <v>1165</v>
      </c>
      <c r="C374" t="s">
        <v>1166</v>
      </c>
      <c r="D374" t="s">
        <v>613</v>
      </c>
      <c r="E374" s="4">
        <v>43196</v>
      </c>
      <c r="F374" t="s">
        <v>1167</v>
      </c>
      <c r="G374" t="str">
        <f>fnCallNM(표1[[#This Row],[도서명]],표1[[#This Row],[저자명]],표1[[#This Row],[ISBN'[부가기호']]])</f>
        <v>810 남 53 ㅊ</v>
      </c>
      <c r="H374" t="str">
        <f>IFERROR(NUMBERSTRING(LEFT(표1[[#This Row],[도서명]], 1), 1), "")</f>
        <v/>
      </c>
    </row>
    <row r="375" spans="1:8" x14ac:dyDescent="0.3">
      <c r="A375" t="str">
        <f t="array" ref="A375">"DJ" &amp; YEAR(표1[[#This Row],[출간일]]) &amp; MID(표1[[#This Row],[ISBN'[부가기호']]], 19, 2) &amp; TEXT(SUM((YEAR($E$2:E375)=YEAR(E375))*(MID($F$2:F375,19,2)=MID(F375,19,2))*1), "00000")</f>
        <v>DJ20187400030</v>
      </c>
      <c r="B375" t="s">
        <v>1168</v>
      </c>
      <c r="C375" t="s">
        <v>210</v>
      </c>
      <c r="D375" t="s">
        <v>200</v>
      </c>
      <c r="E375" s="4">
        <v>43304</v>
      </c>
      <c r="F375" t="s">
        <v>1169</v>
      </c>
      <c r="G375" t="str">
        <f>fnCallNM(표1[[#This Row],[도서명]],표1[[#This Row],[저자명]],표1[[#This Row],[ISBN'[부가기호']]])</f>
        <v>810 김 64 ㅊ</v>
      </c>
      <c r="H375" t="str">
        <f>IFERROR(NUMBERSTRING(LEFT(표1[[#This Row],[도서명]], 1), 1), "")</f>
        <v/>
      </c>
    </row>
    <row r="376" spans="1:8" x14ac:dyDescent="0.3">
      <c r="A376" t="str">
        <f t="array" ref="A376">"DJ" &amp; YEAR(표1[[#This Row],[출간일]]) &amp; MID(표1[[#This Row],[ISBN'[부가기호']]], 19, 2) &amp; TEXT(SUM((YEAR($E$2:E376)=YEAR(E376))*(MID($F$2:F376,19,2)=MID(F376,19,2))*1), "00000")</f>
        <v>DJ20187400031</v>
      </c>
      <c r="B376" t="s">
        <v>1170</v>
      </c>
      <c r="C376" t="s">
        <v>1171</v>
      </c>
      <c r="D376" t="s">
        <v>222</v>
      </c>
      <c r="E376" s="4">
        <v>43297</v>
      </c>
      <c r="F376" t="s">
        <v>1172</v>
      </c>
      <c r="G376" t="str">
        <f>fnCallNM(표1[[#This Row],[도서명]],표1[[#This Row],[저자명]],표1[[#This Row],[ISBN'[부가기호']]])</f>
        <v>800 육 67 ㅊ</v>
      </c>
      <c r="H376" t="str">
        <f>IFERROR(NUMBERSTRING(LEFT(표1[[#This Row],[도서명]], 1), 1), "")</f>
        <v/>
      </c>
    </row>
    <row r="377" spans="1:8" x14ac:dyDescent="0.3">
      <c r="A377" t="str">
        <f t="array" ref="A377">"DJ" &amp; YEAR(표1[[#This Row],[출간일]]) &amp; MID(표1[[#This Row],[ISBN'[부가기호']]], 19, 2) &amp; TEXT(SUM((YEAR($E$2:E377)=YEAR(E377))*(MID($F$2:F377,19,2)=MID(F377,19,2))*1), "00000")</f>
        <v>DJ20187700048</v>
      </c>
      <c r="B377" t="s">
        <v>1173</v>
      </c>
      <c r="C377" t="s">
        <v>1174</v>
      </c>
      <c r="D377" t="s">
        <v>1175</v>
      </c>
      <c r="E377" s="4">
        <v>43298</v>
      </c>
      <c r="F377" t="s">
        <v>1176</v>
      </c>
      <c r="G377" t="str">
        <f>fnCallNM(표1[[#This Row],[도서명]],표1[[#This Row],[저자명]],표1[[#This Row],[ISBN'[부가기호']]])</f>
        <v>840 신 94 ㅊ</v>
      </c>
      <c r="H377" t="str">
        <f>IFERROR(NUMBERSTRING(LEFT(표1[[#This Row],[도서명]], 1), 1), "")</f>
        <v/>
      </c>
    </row>
    <row r="378" spans="1:8" x14ac:dyDescent="0.3">
      <c r="A378" t="str">
        <f t="array" ref="A378">"DJ" &amp; YEAR(표1[[#This Row],[출간일]]) &amp; MID(표1[[#This Row],[ISBN'[부가기호']]], 19, 2) &amp; TEXT(SUM((YEAR($E$2:E378)=YEAR(E378))*(MID($F$2:F378,19,2)=MID(F378,19,2))*1), "00000")</f>
        <v>DJ20214500001</v>
      </c>
      <c r="B378" t="s">
        <v>1177</v>
      </c>
      <c r="C378" t="s">
        <v>1178</v>
      </c>
      <c r="D378" t="s">
        <v>181</v>
      </c>
      <c r="E378" s="4">
        <v>44382</v>
      </c>
      <c r="F378" t="s">
        <v>1179</v>
      </c>
      <c r="G378" t="str">
        <f>fnCallNM(표1[[#This Row],[도서명]],표1[[#This Row],[저자명]],표1[[#This Row],[ISBN'[부가기호']]])</f>
        <v>810 이 79 ㅋ</v>
      </c>
      <c r="H378" t="str">
        <f>IFERROR(NUMBERSTRING(LEFT(표1[[#This Row],[도서명]], 1), 1), "")</f>
        <v/>
      </c>
    </row>
    <row r="379" spans="1:8" x14ac:dyDescent="0.3">
      <c r="A379" t="str">
        <f t="array" ref="A379">"DJ" &amp; YEAR(표1[[#This Row],[출간일]]) &amp; MID(표1[[#This Row],[ISBN'[부가기호']]], 19, 2) &amp; TEXT(SUM((YEAR($E$2:E379)=YEAR(E379))*(MID($F$2:F379,19,2)=MID(F379,19,2))*1), "00000")</f>
        <v>DJ20210500004</v>
      </c>
      <c r="B379" t="s">
        <v>1180</v>
      </c>
      <c r="C379" t="s">
        <v>206</v>
      </c>
      <c r="D379" t="s">
        <v>285</v>
      </c>
      <c r="E379" s="4">
        <v>44383</v>
      </c>
      <c r="F379" t="s">
        <v>1181</v>
      </c>
      <c r="G379" t="str">
        <f>fnCallNM(표1[[#This Row],[도서명]],표1[[#This Row],[저자명]],표1[[#This Row],[ISBN'[부가기호']]])</f>
        <v>810 김 97 ㅋ</v>
      </c>
      <c r="H379" t="str">
        <f>IFERROR(NUMBERSTRING(LEFT(표1[[#This Row],[도서명]], 1), 1), "")</f>
        <v/>
      </c>
    </row>
    <row r="380" spans="1:8" x14ac:dyDescent="0.3">
      <c r="A380" t="str">
        <f t="array" ref="A380">"DJ" &amp; YEAR(표1[[#This Row],[출간일]]) &amp; MID(표1[[#This Row],[ISBN'[부가기호']]], 19, 2) &amp; TEXT(SUM((YEAR($E$2:E380)=YEAR(E380))*(MID($F$2:F380,19,2)=MID(F380,19,2))*1), "00000")</f>
        <v>DJ20210400003</v>
      </c>
      <c r="B380" t="s">
        <v>1182</v>
      </c>
      <c r="C380" t="s">
        <v>1183</v>
      </c>
      <c r="D380" t="s">
        <v>145</v>
      </c>
      <c r="E380" s="4">
        <v>44384</v>
      </c>
      <c r="F380" t="s">
        <v>1184</v>
      </c>
      <c r="G380" t="str">
        <f>fnCallNM(표1[[#This Row],[도서명]],표1[[#This Row],[저자명]],표1[[#This Row],[ISBN'[부가기호']]])</f>
        <v>300 구 222 ㅋ</v>
      </c>
      <c r="H380" t="str">
        <f>IFERROR(NUMBERSTRING(LEFT(표1[[#This Row],[도서명]], 1), 1), "")</f>
        <v/>
      </c>
    </row>
    <row r="381" spans="1:8" x14ac:dyDescent="0.3">
      <c r="A381" t="str">
        <f t="array" ref="A381">"DJ" &amp; YEAR(표1[[#This Row],[출간일]]) &amp; MID(표1[[#This Row],[ISBN'[부가기호']]], 19, 2) &amp; TEXT(SUM((YEAR($E$2:E381)=YEAR(E381))*(MID($F$2:F381,19,2)=MID(F381,19,2))*1), "00000")</f>
        <v>DJ20210400004</v>
      </c>
      <c r="B381" t="s">
        <v>1185</v>
      </c>
      <c r="C381" t="s">
        <v>812</v>
      </c>
      <c r="D381" t="s">
        <v>813</v>
      </c>
      <c r="E381" s="4">
        <v>44385</v>
      </c>
      <c r="F381" t="s">
        <v>1186</v>
      </c>
      <c r="G381" t="str">
        <f>fnCallNM(표1[[#This Row],[도서명]],표1[[#This Row],[저자명]],표1[[#This Row],[ISBN'[부가기호']]])</f>
        <v>810 김 53 ㅌ</v>
      </c>
      <c r="H381" t="str">
        <f>IFERROR(NUMBERSTRING(LEFT(표1[[#This Row],[도서명]], 1), 1), "")</f>
        <v/>
      </c>
    </row>
    <row r="382" spans="1:8" x14ac:dyDescent="0.3">
      <c r="A382" t="str">
        <f t="array" ref="A382">"DJ" &amp; YEAR(표1[[#This Row],[출간일]]) &amp; MID(표1[[#This Row],[ISBN'[부가기호']]], 19, 2) &amp; TEXT(SUM((YEAR($E$2:E382)=YEAR(E382))*(MID($F$2:F382,19,2)=MID(F382,19,2))*1), "00000")</f>
        <v>DJ20187300011</v>
      </c>
      <c r="B382" t="s">
        <v>1187</v>
      </c>
      <c r="C382" t="s">
        <v>934</v>
      </c>
      <c r="D382" t="s">
        <v>1188</v>
      </c>
      <c r="E382" s="4">
        <v>43300</v>
      </c>
      <c r="F382" t="s">
        <v>1189</v>
      </c>
      <c r="G382" t="str">
        <f>fnCallNM(표1[[#This Row],[도서명]],표1[[#This Row],[저자명]],표1[[#This Row],[ISBN'[부가기호']]])</f>
        <v>800 홍 57 ㅌ</v>
      </c>
      <c r="H382" t="str">
        <f>IFERROR(NUMBERSTRING(LEFT(표1[[#This Row],[도서명]], 1), 1), "")</f>
        <v/>
      </c>
    </row>
    <row r="383" spans="1:8" x14ac:dyDescent="0.3">
      <c r="A383" t="str">
        <f t="array" ref="A383">"DJ" &amp; YEAR(표1[[#This Row],[출간일]]) &amp; MID(표1[[#This Row],[ISBN'[부가기호']]], 19, 2) &amp; TEXT(SUM((YEAR($E$2:E383)=YEAR(E383))*(MID($F$2:F383,19,2)=MID(F383,19,2))*1), "00000")</f>
        <v>DJ20187400032</v>
      </c>
      <c r="B383" t="s">
        <v>1190</v>
      </c>
      <c r="C383" t="s">
        <v>484</v>
      </c>
      <c r="D383" t="s">
        <v>485</v>
      </c>
      <c r="E383" s="4">
        <v>43301</v>
      </c>
      <c r="F383" t="s">
        <v>1191</v>
      </c>
      <c r="G383" t="str">
        <f>fnCallNM(표1[[#This Row],[도서명]],표1[[#This Row],[저자명]],표1[[#This Row],[ISBN'[부가기호']]])</f>
        <v>810 신 812 ㅌ</v>
      </c>
      <c r="H383" t="str">
        <f>IFERROR(NUMBERSTRING(LEFT(표1[[#This Row],[도서명]], 1), 1), "")</f>
        <v/>
      </c>
    </row>
    <row r="384" spans="1:8" x14ac:dyDescent="0.3">
      <c r="A384" t="str">
        <f t="array" ref="A384">"DJ" &amp; YEAR(표1[[#This Row],[출간일]]) &amp; MID(표1[[#This Row],[ISBN'[부가기호']]], 19, 2) &amp; TEXT(SUM((YEAR($E$2:E384)=YEAR(E384))*(MID($F$2:F384,19,2)=MID(F384,19,2))*1), "00000")</f>
        <v>DJ20210700001</v>
      </c>
      <c r="B384" t="s">
        <v>1192</v>
      </c>
      <c r="C384" t="s">
        <v>1193</v>
      </c>
      <c r="D384" t="s">
        <v>310</v>
      </c>
      <c r="E384" s="4">
        <v>44386</v>
      </c>
      <c r="F384" t="s">
        <v>1194</v>
      </c>
      <c r="G384" t="e">
        <f>fnCallNM(표1[[#This Row],[도서명]],표1[[#This Row],[저자명]],표1[[#This Row],[ISBN'[부가기호']]])</f>
        <v>#VALUE!</v>
      </c>
      <c r="H384" t="str">
        <f>IFERROR(NUMBERSTRING(LEFT(표1[[#This Row],[도서명]], 1), 1), "")</f>
        <v/>
      </c>
    </row>
    <row r="385" spans="1:8" x14ac:dyDescent="0.3">
      <c r="A385" t="str">
        <f t="array" ref="A385">"DJ" &amp; YEAR(표1[[#This Row],[출간일]]) &amp; MID(표1[[#This Row],[ISBN'[부가기호']]], 19, 2) &amp; TEXT(SUM((YEAR($E$2:E385)=YEAR(E385))*(MID($F$2:F385,19,2)=MID(F385,19,2))*1), "00000")</f>
        <v>DJ20190500015</v>
      </c>
      <c r="B385" t="s">
        <v>1195</v>
      </c>
      <c r="C385" t="s">
        <v>229</v>
      </c>
      <c r="D385" t="s">
        <v>230</v>
      </c>
      <c r="E385" s="4">
        <v>43546</v>
      </c>
      <c r="F385" t="s">
        <v>1196</v>
      </c>
      <c r="G385" t="str">
        <f>fnCallNM(표1[[#This Row],[도서명]],표1[[#This Row],[저자명]],표1[[#This Row],[ISBN'[부가기호']]])</f>
        <v>860 베 238 ㅍ</v>
      </c>
      <c r="H385" t="str">
        <f>IFERROR(NUMBERSTRING(LEFT(표1[[#This Row],[도서명]], 1), 1), "")</f>
        <v/>
      </c>
    </row>
    <row r="386" spans="1:8" x14ac:dyDescent="0.3">
      <c r="A386" t="str">
        <f t="array" ref="A386">"DJ" &amp; YEAR(표1[[#This Row],[출간일]]) &amp; MID(표1[[#This Row],[ISBN'[부가기호']]], 19, 2) &amp; TEXT(SUM((YEAR($E$2:E386)=YEAR(E386))*(MID($F$2:F386,19,2)=MID(F386,19,2))*1), "00000")</f>
        <v>DJ20190500016</v>
      </c>
      <c r="B386" t="s">
        <v>1197</v>
      </c>
      <c r="C386" t="s">
        <v>229</v>
      </c>
      <c r="D386" t="s">
        <v>230</v>
      </c>
      <c r="E386" s="4">
        <v>43547</v>
      </c>
      <c r="F386" t="s">
        <v>1198</v>
      </c>
      <c r="G386" t="str">
        <f>fnCallNM(표1[[#This Row],[도서명]],표1[[#This Row],[저자명]],표1[[#This Row],[ISBN'[부가기호']]])</f>
        <v>860 베 238 ㅍ</v>
      </c>
      <c r="H386" t="str">
        <f>IFERROR(NUMBERSTRING(LEFT(표1[[#This Row],[도서명]], 1), 1), "")</f>
        <v/>
      </c>
    </row>
    <row r="387" spans="1:8" x14ac:dyDescent="0.3">
      <c r="A387" t="str">
        <f t="array" ref="A387">"DJ" &amp; YEAR(표1[[#This Row],[출간일]]) &amp; MID(표1[[#This Row],[ISBN'[부가기호']]], 19, 2) &amp; TEXT(SUM((YEAR($E$2:E387)=YEAR(E387))*(MID($F$2:F387,19,2)=MID(F387,19,2))*1), "00000")</f>
        <v>DJ20210300037</v>
      </c>
      <c r="B387" t="s">
        <v>1199</v>
      </c>
      <c r="C387" t="s">
        <v>1200</v>
      </c>
      <c r="D387" t="s">
        <v>1201</v>
      </c>
      <c r="E387" s="4">
        <v>44387</v>
      </c>
      <c r="F387" t="s">
        <v>1202</v>
      </c>
      <c r="G387" t="str">
        <f>fnCallNM(표1[[#This Row],[도서명]],표1[[#This Row],[저자명]],표1[[#This Row],[ISBN'[부가기호']]])</f>
        <v>450 조 813 ㅍ</v>
      </c>
      <c r="H387" t="str">
        <f>IFERROR(NUMBERSTRING(LEFT(표1[[#This Row],[도서명]], 1), 1), "")</f>
        <v/>
      </c>
    </row>
    <row r="388" spans="1:8" x14ac:dyDescent="0.3">
      <c r="A388" t="str">
        <f t="array" ref="A388">"DJ" &amp; YEAR(표1[[#This Row],[출간일]]) &amp; MID(표1[[#This Row],[ISBN'[부가기호']]], 19, 2) &amp; TEXT(SUM((YEAR($E$2:E388)=YEAR(E388))*(MID($F$2:F388,19,2)=MID(F388,19,2))*1), "00000")</f>
        <v>DJ20187700049</v>
      </c>
      <c r="B388" t="s">
        <v>1203</v>
      </c>
      <c r="C388" t="s">
        <v>1204</v>
      </c>
      <c r="D388" t="s">
        <v>613</v>
      </c>
      <c r="E388" s="4">
        <v>43197</v>
      </c>
      <c r="F388" t="s">
        <v>1205</v>
      </c>
      <c r="G388" t="str">
        <f>fnCallNM(표1[[#This Row],[도서명]],표1[[#This Row],[저자명]],표1[[#This Row],[ISBN'[부가기호']]])</f>
        <v>810 현 39 ㅍ</v>
      </c>
      <c r="H388" t="str">
        <f>IFERROR(NUMBERSTRING(LEFT(표1[[#This Row],[도서명]], 1), 1), "")</f>
        <v/>
      </c>
    </row>
    <row r="389" spans="1:8" x14ac:dyDescent="0.3">
      <c r="A389" t="str">
        <f t="array" ref="A389">"DJ" &amp; YEAR(표1[[#This Row],[출간일]]) &amp; MID(표1[[#This Row],[ISBN'[부가기호']]], 19, 2) &amp; TEXT(SUM((YEAR($E$2:E389)=YEAR(E389))*(MID($F$2:F389,19,2)=MID(F389,19,2))*1), "00000")</f>
        <v>DJ20180400004</v>
      </c>
      <c r="B389" t="s">
        <v>1206</v>
      </c>
      <c r="C389" t="s">
        <v>1019</v>
      </c>
      <c r="D389" t="s">
        <v>241</v>
      </c>
      <c r="E389" s="4">
        <v>43103</v>
      </c>
      <c r="F389" t="s">
        <v>1207</v>
      </c>
      <c r="G389" t="str">
        <f>fnCallNM(표1[[#This Row],[도서명]],표1[[#This Row],[저자명]],표1[[#This Row],[ISBN'[부가기호']]])</f>
        <v>800 이 79 ㅍ</v>
      </c>
      <c r="H389" t="str">
        <f>IFERROR(NUMBERSTRING(LEFT(표1[[#This Row],[도서명]], 1), 1), "")</f>
        <v/>
      </c>
    </row>
    <row r="390" spans="1:8" x14ac:dyDescent="0.3">
      <c r="A390" t="str">
        <f t="array" ref="A390">"DJ" &amp; YEAR(표1[[#This Row],[출간일]]) &amp; MID(표1[[#This Row],[ISBN'[부가기호']]], 19, 2) &amp; TEXT(SUM((YEAR($E$2:E390)=YEAR(E390))*(MID($F$2:F390,19,2)=MID(F390,19,2))*1), "00000")</f>
        <v>DJ20197300003</v>
      </c>
      <c r="B390" t="s">
        <v>1208</v>
      </c>
      <c r="C390" t="s">
        <v>1209</v>
      </c>
      <c r="D390" t="s">
        <v>193</v>
      </c>
      <c r="E390" s="4">
        <v>43532</v>
      </c>
      <c r="F390" t="s">
        <v>1210</v>
      </c>
      <c r="G390" t="str">
        <f>fnCallNM(표1[[#This Row],[도서명]],표1[[#This Row],[저자명]],표1[[#This Row],[ISBN'[부가기호']]])</f>
        <v>810 이 94 ㅍ</v>
      </c>
      <c r="H390" t="str">
        <f>IFERROR(NUMBERSTRING(LEFT(표1[[#This Row],[도서명]], 1), 1), "")</f>
        <v/>
      </c>
    </row>
    <row r="391" spans="1:8" x14ac:dyDescent="0.3">
      <c r="A391" t="str">
        <f t="array" ref="A391">"DJ" &amp; YEAR(표1[[#This Row],[출간일]]) &amp; MID(표1[[#This Row],[ISBN'[부가기호']]], 19, 2) &amp; TEXT(SUM((YEAR($E$2:E391)=YEAR(E391))*(MID($F$2:F391,19,2)=MID(F391,19,2))*1), "00000")</f>
        <v>DJ20197300004</v>
      </c>
      <c r="B391" t="s">
        <v>1211</v>
      </c>
      <c r="C391" t="s">
        <v>1209</v>
      </c>
      <c r="D391" t="s">
        <v>193</v>
      </c>
      <c r="E391" s="4">
        <v>43531</v>
      </c>
      <c r="F391" t="s">
        <v>1212</v>
      </c>
      <c r="G391" t="str">
        <f>fnCallNM(표1[[#This Row],[도서명]],표1[[#This Row],[저자명]],표1[[#This Row],[ISBN'[부가기호']]])</f>
        <v>810 이 94 ㅍ</v>
      </c>
      <c r="H391" t="str">
        <f>IFERROR(NUMBERSTRING(LEFT(표1[[#This Row],[도서명]], 1), 1), "")</f>
        <v/>
      </c>
    </row>
    <row r="392" spans="1:8" x14ac:dyDescent="0.3">
      <c r="A392" t="str">
        <f t="array" ref="A392">"DJ" &amp; YEAR(표1[[#This Row],[출간일]]) &amp; MID(표1[[#This Row],[ISBN'[부가기호']]], 19, 2) &amp; TEXT(SUM((YEAR($E$2:E392)=YEAR(E392))*(MID($F$2:F392,19,2)=MID(F392,19,2))*1), "00000")</f>
        <v>DJ20197300005</v>
      </c>
      <c r="B392" t="s">
        <v>1213</v>
      </c>
      <c r="C392" t="s">
        <v>1209</v>
      </c>
      <c r="D392" t="s">
        <v>193</v>
      </c>
      <c r="E392" s="4">
        <v>43530</v>
      </c>
      <c r="F392" t="s">
        <v>1214</v>
      </c>
      <c r="G392" t="str">
        <f>fnCallNM(표1[[#This Row],[도서명]],표1[[#This Row],[저자명]],표1[[#This Row],[ISBN'[부가기호']]])</f>
        <v>810 이 94 ㅍ</v>
      </c>
      <c r="H392" t="str">
        <f>IFERROR(NUMBERSTRING(LEFT(표1[[#This Row],[도서명]], 1), 1), "")</f>
        <v/>
      </c>
    </row>
    <row r="393" spans="1:8" x14ac:dyDescent="0.3">
      <c r="A393" t="str">
        <f t="array" ref="A393">"DJ" &amp; YEAR(표1[[#This Row],[출간일]]) &amp; MID(표1[[#This Row],[ISBN'[부가기호']]], 19, 2) &amp; TEXT(SUM((YEAR($E$2:E393)=YEAR(E393))*(MID($F$2:F393,19,2)=MID(F393,19,2))*1), "00000")</f>
        <v>DJ20210300038</v>
      </c>
      <c r="B393" t="s">
        <v>1215</v>
      </c>
      <c r="C393" t="s">
        <v>1216</v>
      </c>
      <c r="D393" t="s">
        <v>193</v>
      </c>
      <c r="E393" s="4">
        <v>44388</v>
      </c>
      <c r="F393" t="s">
        <v>1217</v>
      </c>
      <c r="G393" t="str">
        <f>fnCallNM(표1[[#This Row],[도서명]],표1[[#This Row],[저자명]],표1[[#This Row],[ISBN'[부가기호']]])</f>
        <v>810 하 53 ㅍ</v>
      </c>
      <c r="H393" t="str">
        <f>IFERROR(NUMBERSTRING(LEFT(표1[[#This Row],[도서명]], 1), 1), "")</f>
        <v/>
      </c>
    </row>
    <row r="394" spans="1:8" x14ac:dyDescent="0.3">
      <c r="A394" t="str">
        <f t="array" ref="A394">"DJ" &amp; YEAR(표1[[#This Row],[출간일]]) &amp; MID(표1[[#This Row],[ISBN'[부가기호']]], 19, 2) &amp; TEXT(SUM((YEAR($E$2:E394)=YEAR(E394))*(MID($F$2:F394,19,2)=MID(F394,19,2))*1), "00000")</f>
        <v>DJ20180400005</v>
      </c>
      <c r="B394" t="s">
        <v>1218</v>
      </c>
      <c r="C394" t="s">
        <v>225</v>
      </c>
      <c r="D394" t="s">
        <v>241</v>
      </c>
      <c r="E394" s="4">
        <v>43302</v>
      </c>
      <c r="F394" t="s">
        <v>1219</v>
      </c>
      <c r="G394" t="str">
        <f>fnCallNM(표1[[#This Row],[도서명]],표1[[#This Row],[저자명]],표1[[#This Row],[ISBN'[부가기호']]])</f>
        <v>800 사 69 ㅍ</v>
      </c>
      <c r="H394" t="str">
        <f>IFERROR(NUMBERSTRING(LEFT(표1[[#This Row],[도서명]], 1), 1), "")</f>
        <v/>
      </c>
    </row>
    <row r="395" spans="1:8" x14ac:dyDescent="0.3">
      <c r="A395" t="str">
        <f t="array" ref="A395">"DJ" &amp; YEAR(표1[[#This Row],[출간일]]) &amp; MID(표1[[#This Row],[ISBN'[부가기호']]], 19, 2) &amp; TEXT(SUM((YEAR($E$2:E395)=YEAR(E395))*(MID($F$2:F395,19,2)=MID(F395,19,2))*1), "00000")</f>
        <v>DJ20210300039</v>
      </c>
      <c r="B395" t="s">
        <v>1220</v>
      </c>
      <c r="C395" t="s">
        <v>415</v>
      </c>
      <c r="D395" t="s">
        <v>1221</v>
      </c>
      <c r="E395" s="4">
        <v>44389</v>
      </c>
      <c r="F395" t="s">
        <v>1222</v>
      </c>
      <c r="G395" t="str">
        <f>fnCallNM(표1[[#This Row],[도서명]],표1[[#This Row],[저자명]],표1[[#This Row],[ISBN'[부가기호']]])</f>
        <v>300 위 18 ㅍ</v>
      </c>
      <c r="H395" t="str">
        <f>IFERROR(NUMBERSTRING(LEFT(표1[[#This Row],[도서명]], 1), 1), "")</f>
        <v/>
      </c>
    </row>
    <row r="396" spans="1:8" x14ac:dyDescent="0.3">
      <c r="A396" t="str">
        <f t="array" ref="A396">"DJ" &amp; YEAR(표1[[#This Row],[출간일]]) &amp; MID(표1[[#This Row],[ISBN'[부가기호']]], 19, 2) &amp; TEXT(SUM((YEAR($E$2:E396)=YEAR(E396))*(MID($F$2:F396,19,2)=MID(F396,19,2))*1), "00000")</f>
        <v>DJ20214500002</v>
      </c>
      <c r="B396" t="s">
        <v>1223</v>
      </c>
      <c r="C396" t="s">
        <v>1224</v>
      </c>
      <c r="D396" t="s">
        <v>181</v>
      </c>
      <c r="E396" s="4">
        <v>44390</v>
      </c>
      <c r="F396" t="s">
        <v>1225</v>
      </c>
      <c r="G396" t="str">
        <f>fnCallNM(표1[[#This Row],[도서명]],표1[[#This Row],[저자명]],표1[[#This Row],[ISBN'[부가기호']]])</f>
        <v>810 신 94 ㅍ</v>
      </c>
      <c r="H396" t="str">
        <f>IFERROR(NUMBERSTRING(LEFT(표1[[#This Row],[도서명]], 1), 1), "")</f>
        <v/>
      </c>
    </row>
    <row r="397" spans="1:8" x14ac:dyDescent="0.3">
      <c r="A397" t="str">
        <f t="array" ref="A397">"DJ" &amp; YEAR(표1[[#This Row],[출간일]]) &amp; MID(표1[[#This Row],[ISBN'[부가기호']]], 19, 2) &amp; TEXT(SUM((YEAR($E$2:E397)=YEAR(E397))*(MID($F$2:F397,19,2)=MID(F397,19,2))*1), "00000")</f>
        <v>DJ20216100002</v>
      </c>
      <c r="B397" t="s">
        <v>1226</v>
      </c>
      <c r="C397" t="s">
        <v>450</v>
      </c>
      <c r="D397" t="s">
        <v>1227</v>
      </c>
      <c r="E397" s="4">
        <v>44237</v>
      </c>
      <c r="F397" t="s">
        <v>1228</v>
      </c>
      <c r="G397" t="str">
        <f>fnCallNM(표1[[#This Row],[도서명]],표1[[#This Row],[저자명]],표1[[#This Row],[ISBN'[부가기호']]])</f>
        <v>710 편 79 ㅍ</v>
      </c>
      <c r="H397" t="str">
        <f>IFERROR(NUMBERSTRING(LEFT(표1[[#This Row],[도서명]], 1), 1), "")</f>
        <v/>
      </c>
    </row>
    <row r="398" spans="1:8" x14ac:dyDescent="0.3">
      <c r="A398" t="str">
        <f t="array" ref="A398">"DJ" &amp; YEAR(표1[[#This Row],[출간일]]) &amp; MID(표1[[#This Row],[ISBN'[부가기호']]], 19, 2) &amp; TEXT(SUM((YEAR($E$2:E398)=YEAR(E398))*(MID($F$2:F398,19,2)=MID(F398,19,2))*1), "00000")</f>
        <v>DJ20210300040</v>
      </c>
      <c r="B398" t="s">
        <v>1229</v>
      </c>
      <c r="C398" t="s">
        <v>797</v>
      </c>
      <c r="D398" t="s">
        <v>617</v>
      </c>
      <c r="E398" s="4">
        <v>44391</v>
      </c>
      <c r="F398" t="s">
        <v>997</v>
      </c>
      <c r="G398" t="str">
        <f>fnCallNM(표1[[#This Row],[도서명]],표1[[#This Row],[저자명]],표1[[#This Row],[ISBN'[부가기호']]])</f>
        <v>810 윤 225 ㅎ</v>
      </c>
      <c r="H398" t="str">
        <f>IFERROR(NUMBERSTRING(LEFT(표1[[#This Row],[도서명]], 1), 1), "")</f>
        <v/>
      </c>
    </row>
    <row r="399" spans="1:8" x14ac:dyDescent="0.3">
      <c r="A399" t="str">
        <f t="array" ref="A399">"DJ" &amp; YEAR(표1[[#This Row],[출간일]]) &amp; MID(표1[[#This Row],[ISBN'[부가기호']]], 19, 2) &amp; TEXT(SUM((YEAR($E$2:E399)=YEAR(E399))*(MID($F$2:F399,19,2)=MID(F399,19,2))*1), "00000")</f>
        <v>DJ20211500001</v>
      </c>
      <c r="B399" t="s">
        <v>1230</v>
      </c>
      <c r="C399" t="s">
        <v>1231</v>
      </c>
      <c r="D399" t="s">
        <v>189</v>
      </c>
      <c r="E399" s="4">
        <v>44392</v>
      </c>
      <c r="F399" t="s">
        <v>1232</v>
      </c>
      <c r="G399" t="str">
        <f>fnCallNM(표1[[#This Row],[도서명]],표1[[#This Row],[저자명]],표1[[#This Row],[ISBN'[부가기호']]])</f>
        <v>980 주 61 ㅎ</v>
      </c>
      <c r="H399" t="str">
        <f>IFERROR(NUMBERSTRING(LEFT(표1[[#This Row],[도서명]], 1), 1), "")</f>
        <v/>
      </c>
    </row>
    <row r="400" spans="1:8" x14ac:dyDescent="0.3">
      <c r="A400" t="str">
        <f t="array" ref="A400">"DJ" &amp; YEAR(표1[[#This Row],[출간일]]) &amp; MID(표1[[#This Row],[ISBN'[부가기호']]], 19, 2) &amp; TEXT(SUM((YEAR($E$2:E400)=YEAR(E400))*(MID($F$2:F400,19,2)=MID(F400,19,2))*1), "00000")</f>
        <v>DJ20210300041</v>
      </c>
      <c r="B400" t="s">
        <v>1233</v>
      </c>
      <c r="C400" t="s">
        <v>1234</v>
      </c>
      <c r="D400" t="s">
        <v>1235</v>
      </c>
      <c r="E400" s="4">
        <v>44393</v>
      </c>
      <c r="F400" t="s">
        <v>1236</v>
      </c>
      <c r="G400" t="str">
        <f>fnCallNM(표1[[#This Row],[도서명]],표1[[#This Row],[저자명]],표1[[#This Row],[ISBN'[부가기호']]])</f>
        <v>810 문 45 ㅎ</v>
      </c>
      <c r="H400" t="str">
        <f>IFERROR(NUMBERSTRING(LEFT(표1[[#This Row],[도서명]], 1), 1), "")</f>
        <v/>
      </c>
    </row>
    <row r="401" spans="1:8" x14ac:dyDescent="0.3">
      <c r="A401" t="str">
        <f t="array" ref="A401">"DJ" &amp; YEAR(표1[[#This Row],[출간일]]) &amp; MID(표1[[#This Row],[ISBN'[부가기호']]], 19, 2) &amp; TEXT(SUM((YEAR($E$2:E401)=YEAR(E401))*(MID($F$2:F401,19,2)=MID(F401,19,2))*1), "00000")</f>
        <v>DJ20210500005</v>
      </c>
      <c r="B401" t="s">
        <v>1237</v>
      </c>
      <c r="C401" t="s">
        <v>1238</v>
      </c>
      <c r="D401" t="s">
        <v>157</v>
      </c>
      <c r="E401" s="4">
        <v>44394</v>
      </c>
      <c r="F401" t="s">
        <v>1239</v>
      </c>
      <c r="G401" t="str">
        <f>fnCallNM(표1[[#This Row],[도서명]],표1[[#This Row],[저자명]],표1[[#This Row],[ISBN'[부가기호']]])</f>
        <v>810 구 44 ㅎ</v>
      </c>
      <c r="H401" t="str">
        <f>IFERROR(NUMBERSTRING(LEFT(표1[[#This Row],[도서명]], 1), 1), "")</f>
        <v/>
      </c>
    </row>
    <row r="402" spans="1:8" x14ac:dyDescent="0.3">
      <c r="A402" t="str">
        <f t="array" ref="A402">"DJ" &amp; YEAR(표1[[#This Row],[출간일]]) &amp; MID(표1[[#This Row],[ISBN'[부가기호']]], 19, 2) &amp; TEXT(SUM((YEAR($E$2:E402)=YEAR(E402))*(MID($F$2:F402,19,2)=MID(F402,19,2))*1), "00000")</f>
        <v>DJ20211300007</v>
      </c>
      <c r="B402" t="s">
        <v>1240</v>
      </c>
      <c r="C402" t="s">
        <v>450</v>
      </c>
      <c r="D402" t="s">
        <v>495</v>
      </c>
      <c r="E402" s="4">
        <v>44238</v>
      </c>
      <c r="F402" t="s">
        <v>1241</v>
      </c>
      <c r="G402" t="str">
        <f>fnCallNM(표1[[#This Row],[도서명]],표1[[#This Row],[저자명]],표1[[#This Row],[ISBN'[부가기호']]])</f>
        <v>790 편 79 ㅎ</v>
      </c>
      <c r="H402" t="str">
        <f>IFERROR(NUMBERSTRING(LEFT(표1[[#This Row],[도서명]], 1), 1), "")</f>
        <v/>
      </c>
    </row>
    <row r="403" spans="1:8" x14ac:dyDescent="0.3">
      <c r="A403" t="str">
        <f t="array" ref="A403">"DJ" &amp; YEAR(표1[[#This Row],[출간일]]) &amp; MID(표1[[#This Row],[ISBN'[부가기호']]], 19, 2) &amp; TEXT(SUM((YEAR($E$2:E403)=YEAR(E403))*(MID($F$2:F403,19,2)=MID(F403,19,2))*1), "00000")</f>
        <v>DJ20210400005</v>
      </c>
      <c r="B403" t="s">
        <v>1242</v>
      </c>
      <c r="C403" t="s">
        <v>1019</v>
      </c>
      <c r="D403" t="s">
        <v>241</v>
      </c>
      <c r="E403" s="4">
        <v>44235</v>
      </c>
      <c r="F403" t="s">
        <v>1243</v>
      </c>
      <c r="G403" t="str">
        <f>fnCallNM(표1[[#This Row],[도서명]],표1[[#This Row],[저자명]],표1[[#This Row],[ISBN'[부가기호']]])</f>
        <v>800 이 79 ㅎ</v>
      </c>
      <c r="H403" t="str">
        <f>IFERROR(NUMBERSTRING(LEFT(표1[[#This Row],[도서명]], 1), 1), "")</f>
        <v/>
      </c>
    </row>
    <row r="404" spans="1:8" x14ac:dyDescent="0.3">
      <c r="A404" t="str">
        <f t="array" ref="A404">"DJ" &amp; YEAR(표1[[#This Row],[출간일]]) &amp; MID(표1[[#This Row],[ISBN'[부가기호']]], 19, 2) &amp; TEXT(SUM((YEAR($E$2:E404)=YEAR(E404))*(MID($F$2:F404,19,2)=MID(F404,19,2))*1), "00000")</f>
        <v>DJ20217700001</v>
      </c>
      <c r="B404" t="s">
        <v>1244</v>
      </c>
      <c r="C404" t="s">
        <v>1245</v>
      </c>
      <c r="D404" t="s">
        <v>723</v>
      </c>
      <c r="E404" s="4">
        <v>44200</v>
      </c>
      <c r="F404" t="s">
        <v>1246</v>
      </c>
      <c r="G404" t="str">
        <f>fnCallNM(표1[[#This Row],[도서명]],표1[[#This Row],[저자명]],표1[[#This Row],[ISBN'[부가기호']]])</f>
        <v>810 강 94 ㅎ</v>
      </c>
      <c r="H404" t="str">
        <f>IFERROR(NUMBERSTRING(LEFT(표1[[#This Row],[도서명]], 1), 1), "")</f>
        <v/>
      </c>
    </row>
    <row r="405" spans="1:8" x14ac:dyDescent="0.3">
      <c r="A405" t="str">
        <f t="array" ref="A405">"DJ" &amp; YEAR(표1[[#This Row],[출간일]]) &amp; MID(표1[[#This Row],[ISBN'[부가기호']]], 19, 2) &amp; TEXT(SUM((YEAR($E$2:E405)=YEAR(E405))*(MID($F$2:F405,19,2)=MID(F405,19,2))*1), "00000")</f>
        <v>DJ20187700050</v>
      </c>
      <c r="B405" t="s">
        <v>1247</v>
      </c>
      <c r="C405" t="s">
        <v>152</v>
      </c>
      <c r="D405" t="s">
        <v>193</v>
      </c>
      <c r="E405" s="4">
        <v>43303</v>
      </c>
      <c r="F405" t="s">
        <v>1248</v>
      </c>
      <c r="G405" t="str">
        <f>fnCallNM(표1[[#This Row],[도서명]],표1[[#This Row],[저자명]],표1[[#This Row],[ISBN'[부가기호']]])</f>
        <v>810 안 214 ㅎ</v>
      </c>
      <c r="H405" t="str">
        <f>IFERROR(NUMBERSTRING(LEFT(표1[[#This Row],[도서명]], 1), 1), "")</f>
        <v/>
      </c>
    </row>
    <row r="406" spans="1:8" x14ac:dyDescent="0.3">
      <c r="A406" t="str">
        <f t="array" ref="A406">"DJ" &amp; YEAR(표1[[#This Row],[출간일]]) &amp; MID(표1[[#This Row],[ISBN'[부가기호']]], 19, 2) &amp; TEXT(SUM((YEAR($E$2:E406)=YEAR(E406))*(MID($F$2:F406,19,2)=MID(F406,19,2))*1), "00000")</f>
        <v>DJ20190400029</v>
      </c>
      <c r="B406" t="s">
        <v>1249</v>
      </c>
      <c r="C406" t="s">
        <v>689</v>
      </c>
      <c r="D406" t="s">
        <v>1250</v>
      </c>
      <c r="E406" s="4">
        <v>43548</v>
      </c>
      <c r="F406" t="s">
        <v>1251</v>
      </c>
      <c r="G406" t="str">
        <f>fnCallNM(표1[[#This Row],[도서명]],표1[[#This Row],[저자명]],표1[[#This Row],[ISBN'[부가기호']]])</f>
        <v>810 이 73 ㅎ</v>
      </c>
      <c r="H406" t="str">
        <f>IFERROR(NUMBERSTRING(LEFT(표1[[#This Row],[도서명]], 1), 1), "")</f>
        <v/>
      </c>
    </row>
    <row r="407" spans="1:8" x14ac:dyDescent="0.3">
      <c r="A407" t="str">
        <f t="array" ref="A407">"DJ" &amp; YEAR(표1[[#This Row],[출간일]]) &amp; MID(표1[[#This Row],[ISBN'[부가기호']]], 19, 2) &amp; TEXT(SUM((YEAR($E$2:E407)=YEAR(E407))*(MID($F$2:F407,19,2)=MID(F407,19,2))*1), "00000")</f>
        <v>DJ20190400030</v>
      </c>
      <c r="B407" t="s">
        <v>1252</v>
      </c>
      <c r="C407" t="s">
        <v>689</v>
      </c>
      <c r="D407" t="s">
        <v>1250</v>
      </c>
      <c r="E407" s="4">
        <v>43548</v>
      </c>
      <c r="F407" t="s">
        <v>1253</v>
      </c>
      <c r="G407" t="str">
        <f>fnCallNM(표1[[#This Row],[도서명]],표1[[#This Row],[저자명]],표1[[#This Row],[ISBN'[부가기호']]])</f>
        <v>810 이 73 ㅎ</v>
      </c>
      <c r="H407" t="str">
        <f>IFERROR(NUMBERSTRING(LEFT(표1[[#This Row],[도서명]], 1), 1), "")</f>
        <v/>
      </c>
    </row>
    <row r="408" spans="1:8" x14ac:dyDescent="0.3">
      <c r="A408" t="str">
        <f t="array" ref="A408">"DJ" &amp; YEAR(표1[[#This Row],[출간일]]) &amp; MID(표1[[#This Row],[ISBN'[부가기호']]], 19, 2) &amp; TEXT(SUM((YEAR($E$2:E408)=YEAR(E408))*(MID($F$2:F408,19,2)=MID(F408,19,2))*1), "00000")</f>
        <v>DJ20190400031</v>
      </c>
      <c r="B408" t="s">
        <v>1254</v>
      </c>
      <c r="C408" t="s">
        <v>689</v>
      </c>
      <c r="D408" t="s">
        <v>1250</v>
      </c>
      <c r="E408" s="4">
        <v>43548</v>
      </c>
      <c r="F408" t="s">
        <v>1255</v>
      </c>
      <c r="G408" t="str">
        <f>fnCallNM(표1[[#This Row],[도서명]],표1[[#This Row],[저자명]],표1[[#This Row],[ISBN'[부가기호']]])</f>
        <v>810 이 73 ㅎ</v>
      </c>
      <c r="H408" t="str">
        <f>IFERROR(NUMBERSTRING(LEFT(표1[[#This Row],[도서명]], 1), 1), "")</f>
        <v/>
      </c>
    </row>
    <row r="409" spans="1:8" x14ac:dyDescent="0.3">
      <c r="A409" t="str">
        <f t="array" ref="A409">"DJ" &amp; YEAR(표1[[#This Row],[출간일]]) &amp; MID(표1[[#This Row],[ISBN'[부가기호']]], 19, 2) &amp; TEXT(SUM((YEAR($E$2:E409)=YEAR(E409))*(MID($F$2:F409,19,2)=MID(F409,19,2))*1), "00000")</f>
        <v>DJ20210500006</v>
      </c>
      <c r="B409" t="s">
        <v>1256</v>
      </c>
      <c r="C409" t="s">
        <v>1257</v>
      </c>
      <c r="D409" t="s">
        <v>310</v>
      </c>
      <c r="E409" s="4">
        <v>44395</v>
      </c>
      <c r="F409" t="s">
        <v>1258</v>
      </c>
      <c r="G409" t="str">
        <f>fnCallNM(표1[[#This Row],[도서명]],표1[[#This Row],[저자명]],표1[[#This Row],[ISBN'[부가기호']]])</f>
        <v>190 나 59 ㅎ</v>
      </c>
      <c r="H409" t="str">
        <f>IFERROR(NUMBERSTRING(LEFT(표1[[#This Row],[도서명]], 1), 1), "")</f>
        <v/>
      </c>
    </row>
    <row r="410" spans="1:8" x14ac:dyDescent="0.3">
      <c r="A410" t="str">
        <f t="array" ref="A410">"DJ" &amp; YEAR(표1[[#This Row],[출간일]]) &amp; MID(표1[[#This Row],[ISBN'[부가기호']]], 19, 2) &amp; TEXT(SUM((YEAR($E$2:E410)=YEAR(E410))*(MID($F$2:F410,19,2)=MID(F410,19,2))*1), "00000")</f>
        <v>DJ20190500017</v>
      </c>
      <c r="B410" t="s">
        <v>1259</v>
      </c>
      <c r="C410" t="s">
        <v>1260</v>
      </c>
      <c r="D410" t="s">
        <v>272</v>
      </c>
      <c r="E410" s="4">
        <v>43519</v>
      </c>
      <c r="F410" t="s">
        <v>1261</v>
      </c>
      <c r="G410" t="str">
        <f>fnCallNM(표1[[#This Row],[도서명]],표1[[#This Row],[저자명]],표1[[#This Row],[ISBN'[부가기호']]])</f>
        <v>320 허 48 ㅎ</v>
      </c>
      <c r="H410" t="str">
        <f>IFERROR(NUMBERSTRING(LEFT(표1[[#This Row],[도서명]], 1), 1), "")</f>
        <v/>
      </c>
    </row>
    <row r="411" spans="1:8" x14ac:dyDescent="0.3">
      <c r="A411" t="str">
        <f t="array" ref="A411">"DJ" &amp; YEAR(표1[[#This Row],[출간일]]) &amp; MID(표1[[#This Row],[ISBN'[부가기호']]], 19, 2) &amp; TEXT(SUM((YEAR($E$2:E411)=YEAR(E411))*(MID($F$2:F411,19,2)=MID(F411,19,2))*1), "00000")</f>
        <v>DJ20190400032</v>
      </c>
      <c r="B411" t="s">
        <v>1262</v>
      </c>
      <c r="C411" t="s">
        <v>1260</v>
      </c>
      <c r="D411" t="s">
        <v>272</v>
      </c>
      <c r="E411" s="4">
        <v>43519</v>
      </c>
      <c r="F411" t="s">
        <v>1263</v>
      </c>
      <c r="G411" t="str">
        <f>fnCallNM(표1[[#This Row],[도서명]],표1[[#This Row],[저자명]],표1[[#This Row],[ISBN'[부가기호']]])</f>
        <v>320 허 48 ㅎ</v>
      </c>
      <c r="H411" t="str">
        <f>IFERROR(NUMBERSTRING(LEFT(표1[[#This Row],[도서명]], 1), 1), "")</f>
        <v/>
      </c>
    </row>
    <row r="412" spans="1:8" x14ac:dyDescent="0.3">
      <c r="A412" t="str">
        <f t="array" ref="A412">"DJ" &amp; YEAR(표1[[#This Row],[출간일]]) &amp; MID(표1[[#This Row],[ISBN'[부가기호']]], 19, 2) &amp; TEXT(SUM((YEAR($E$2:E412)=YEAR(E412))*(MID($F$2:F412,19,2)=MID(F412,19,2))*1), "00000")</f>
        <v>DJ20184400001</v>
      </c>
      <c r="B412" t="s">
        <v>1264</v>
      </c>
      <c r="C412" t="s">
        <v>1265</v>
      </c>
      <c r="D412" t="s">
        <v>222</v>
      </c>
      <c r="E412" s="4">
        <v>43304</v>
      </c>
      <c r="F412" t="s">
        <v>1266</v>
      </c>
      <c r="G412" t="str">
        <f>fnCallNM(표1[[#This Row],[도서명]],표1[[#This Row],[저자명]],표1[[#This Row],[ISBN'[부가기호']]])</f>
        <v>320 야 31 ㅎ</v>
      </c>
      <c r="H412" t="str">
        <f>IFERROR(NUMBERSTRING(LEFT(표1[[#This Row],[도서명]], 1), 1), "")</f>
        <v/>
      </c>
    </row>
    <row r="413" spans="1:8" x14ac:dyDescent="0.3">
      <c r="A413" t="str">
        <f t="array" ref="A413">"DJ" &amp; YEAR(표1[[#This Row],[출간일]]) &amp; MID(표1[[#This Row],[ISBN'[부가기호']]], 19, 2) &amp; TEXT(SUM((YEAR($E$2:E413)=YEAR(E413))*(MID($F$2:F413,19,2)=MID(F413,19,2))*1), "00000")</f>
        <v>DJ20210500007</v>
      </c>
      <c r="B413" t="s">
        <v>1267</v>
      </c>
      <c r="C413" t="s">
        <v>1268</v>
      </c>
      <c r="D413" t="s">
        <v>1269</v>
      </c>
      <c r="E413" s="4">
        <v>44396</v>
      </c>
      <c r="F413" t="s">
        <v>1270</v>
      </c>
      <c r="G413" t="str">
        <f>fnCallNM(표1[[#This Row],[도서명]],표1[[#This Row],[저자명]],표1[[#This Row],[ISBN'[부가기호']]])</f>
        <v>900 뤼 838 ㅎ</v>
      </c>
      <c r="H413" t="str">
        <f>IFERROR(NUMBERSTRING(LEFT(표1[[#This Row],[도서명]], 1), 1), "")</f>
        <v/>
      </c>
    </row>
    <row r="414" spans="1:8" x14ac:dyDescent="0.3">
      <c r="A414" t="str">
        <f t="array" ref="A414">"DJ" &amp; YEAR(표1[[#This Row],[출간일]]) &amp; MID(표1[[#This Row],[ISBN'[부가기호']]], 19, 2) &amp; TEXT(SUM((YEAR($E$2:E414)=YEAR(E414))*(MID($F$2:F414,19,2)=MID(F414,19,2))*1), "00000")</f>
        <v>DJ20210500008</v>
      </c>
      <c r="B414" t="s">
        <v>1267</v>
      </c>
      <c r="C414" t="s">
        <v>1268</v>
      </c>
      <c r="D414" t="s">
        <v>1269</v>
      </c>
      <c r="E414" s="4">
        <v>44396</v>
      </c>
      <c r="F414" t="s">
        <v>1270</v>
      </c>
      <c r="G414" t="str">
        <f>fnCallNM(표1[[#This Row],[도서명]],표1[[#This Row],[저자명]],표1[[#This Row],[ISBN'[부가기호']]])</f>
        <v>900 뤼 838 ㅎ</v>
      </c>
      <c r="H414" t="str">
        <f>IFERROR(NUMBERSTRING(LEFT(표1[[#This Row],[도서명]], 1), 1), "")</f>
        <v/>
      </c>
    </row>
    <row r="415" spans="1:8" x14ac:dyDescent="0.3">
      <c r="A415" t="str">
        <f t="array" ref="A415">"DJ" &amp; YEAR(표1[[#This Row],[출간일]]) &amp; MID(표1[[#This Row],[ISBN'[부가기호']]], 19, 2) &amp; TEXT(SUM((YEAR($E$2:E415)=YEAR(E415))*(MID($F$2:F415,19,2)=MID(F415,19,2))*1), "00000")</f>
        <v>DJ20214400001</v>
      </c>
      <c r="B415" t="s">
        <v>1271</v>
      </c>
      <c r="C415" t="s">
        <v>1272</v>
      </c>
      <c r="D415" t="s">
        <v>181</v>
      </c>
      <c r="E415" s="4">
        <v>44397</v>
      </c>
      <c r="F415" t="s">
        <v>1273</v>
      </c>
      <c r="G415" t="str">
        <f>fnCallNM(표1[[#This Row],[도서명]],표1[[#This Row],[저자명]],표1[[#This Row],[ISBN'[부가기호']]])</f>
        <v>080 한 225 ㅎ</v>
      </c>
      <c r="H415" t="str">
        <f>IFERROR(NUMBERSTRING(LEFT(표1[[#This Row],[도서명]], 1), 1), "")</f>
        <v/>
      </c>
    </row>
    <row r="416" spans="1:8" x14ac:dyDescent="0.3">
      <c r="A416" s="6"/>
      <c r="E416" s="4"/>
      <c r="G416" s="6"/>
      <c r="H416" s="6" t="str">
        <f>IFERROR(NUMBERSTRING(LEFT(표1[[#This Row],[도서명]], 1), 1), "")</f>
        <v/>
      </c>
    </row>
    <row r="417" spans="1:8" x14ac:dyDescent="0.3">
      <c r="A417" s="6"/>
      <c r="E417" s="4"/>
      <c r="G417" s="6"/>
      <c r="H417" s="6" t="str">
        <f>IFERROR(NUMBERSTRING(LEFT(표1[[#This Row],[도서명]], 1), 1), "")</f>
        <v/>
      </c>
    </row>
    <row r="418" spans="1:8" x14ac:dyDescent="0.3">
      <c r="A418" s="6"/>
      <c r="E418" s="4"/>
      <c r="G418" s="6"/>
      <c r="H418" s="6" t="str">
        <f>IFERROR(NUMBERSTRING(LEFT(표1[[#This Row],[도서명]], 1), 1), "")</f>
        <v/>
      </c>
    </row>
  </sheetData>
  <phoneticPr fontId="1" type="noConversion"/>
  <conditionalFormatting sqref="A1:G418">
    <cfRule type="expression" dxfId="107" priority="3">
      <formula>$A1&lt;&gt;""</formula>
    </cfRule>
  </conditionalFormatting>
  <conditionalFormatting sqref="B416:F416">
    <cfRule type="expression" dxfId="106" priority="2">
      <formula>$A416&lt;&gt;""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A3 A4:A412 A414" formulaRange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5"/>
  <sheetViews>
    <sheetView topLeftCell="A316" zoomScale="70" zoomScaleNormal="70" workbookViewId="0">
      <selection sqref="A1:J364"/>
    </sheetView>
  </sheetViews>
  <sheetFormatPr defaultRowHeight="16.5" x14ac:dyDescent="0.3"/>
  <cols>
    <col min="1" max="1" width="15" bestFit="1" customWidth="1"/>
    <col min="3" max="3" width="11.125" bestFit="1" customWidth="1"/>
    <col min="4" max="4" width="12.125" customWidth="1"/>
    <col min="5" max="5" width="11.125" bestFit="1" customWidth="1"/>
    <col min="6" max="6" width="10.25" customWidth="1"/>
    <col min="8" max="8" width="11.125" bestFit="1" customWidth="1"/>
    <col min="9" max="9" width="7.75" customWidth="1"/>
  </cols>
  <sheetData>
    <row r="1" spans="1:12" x14ac:dyDescent="0.3">
      <c r="A1" s="3" t="s">
        <v>136</v>
      </c>
      <c r="B1" s="3" t="s">
        <v>0</v>
      </c>
      <c r="C1" s="3" t="s">
        <v>1274</v>
      </c>
      <c r="D1" s="3" t="s">
        <v>1275</v>
      </c>
      <c r="E1" s="3" t="s">
        <v>1276</v>
      </c>
      <c r="F1" s="3" t="s">
        <v>1277</v>
      </c>
      <c r="G1" s="3" t="s">
        <v>1278</v>
      </c>
      <c r="H1" s="3" t="s">
        <v>1279</v>
      </c>
      <c r="I1" s="3" t="s">
        <v>1547</v>
      </c>
      <c r="J1" s="3" t="s">
        <v>1548</v>
      </c>
    </row>
    <row r="2" spans="1:12" x14ac:dyDescent="0.3">
      <c r="A2" t="s">
        <v>1280</v>
      </c>
      <c r="B2" t="s">
        <v>4</v>
      </c>
      <c r="C2" s="4">
        <v>44197</v>
      </c>
      <c r="D2" s="4">
        <v>44211</v>
      </c>
      <c r="E2" s="4">
        <v>44211</v>
      </c>
      <c r="F2" t="s">
        <v>1281</v>
      </c>
      <c r="I2" t="str">
        <f>VLOOKUP(표3[[#This Row],[도서코드]], 표1[], 2, 0)</f>
        <v>바보의 세계  한 권으로 읽는 인류의 오류사</v>
      </c>
      <c r="J2" t="str">
        <f>IF(표3[[#This Row],[대출연장]]="Y", "반납연기", IF(표3[[#This Row],[반납예정일]]&lt;표3[[#This Row],[반납일자]], "연체", ""))</f>
        <v/>
      </c>
      <c r="L2">
        <f>MATCH("DJ20210300003", A:A, 0)</f>
        <v>159</v>
      </c>
    </row>
    <row r="3" spans="1:12" x14ac:dyDescent="0.3">
      <c r="A3" t="s">
        <v>1282</v>
      </c>
      <c r="B3" t="s">
        <v>13</v>
      </c>
      <c r="C3" s="4">
        <v>44200</v>
      </c>
      <c r="D3" s="4">
        <v>44214</v>
      </c>
      <c r="E3" s="4">
        <v>44214</v>
      </c>
      <c r="F3" t="s">
        <v>1281</v>
      </c>
      <c r="I3" t="str">
        <f>VLOOKUP(표3[[#This Row],[도서코드]], 표1[], 2, 0)</f>
        <v>팥빙수의 전설</v>
      </c>
      <c r="J3" t="str">
        <f>IF(표3[[#This Row],[대출연장]]="Y", "반납연기", IF(표3[[#This Row],[반납예정일]]&lt;표3[[#This Row],[반납일자]], "연체", ""))</f>
        <v/>
      </c>
    </row>
    <row r="4" spans="1:12" x14ac:dyDescent="0.3">
      <c r="A4" t="s">
        <v>1283</v>
      </c>
      <c r="B4" t="s">
        <v>4</v>
      </c>
      <c r="C4" s="4">
        <v>44200</v>
      </c>
      <c r="D4" s="4">
        <v>44214</v>
      </c>
      <c r="E4" s="4">
        <v>44214</v>
      </c>
      <c r="F4" t="s">
        <v>1281</v>
      </c>
      <c r="I4" t="str">
        <f>VLOOKUP(표3[[#This Row],[도서코드]], 표1[], 2, 0)</f>
        <v>100층짜리 집</v>
      </c>
      <c r="J4" t="str">
        <f>IF(표3[[#This Row],[대출연장]]="Y", "반납연기", IF(표3[[#This Row],[반납예정일]]&lt;표3[[#This Row],[반납일자]], "연체", ""))</f>
        <v/>
      </c>
    </row>
    <row r="5" spans="1:12" x14ac:dyDescent="0.3">
      <c r="A5" t="s">
        <v>1284</v>
      </c>
      <c r="B5" t="s">
        <v>4</v>
      </c>
      <c r="C5" s="4">
        <v>44200</v>
      </c>
      <c r="D5" s="4">
        <v>44214</v>
      </c>
      <c r="E5" s="4">
        <v>44214</v>
      </c>
      <c r="F5" t="s">
        <v>1281</v>
      </c>
      <c r="I5" t="str">
        <f>VLOOKUP(표3[[#This Row],[도서코드]], 표1[], 2, 0)</f>
        <v>0.1%의 비밀</v>
      </c>
      <c r="J5" t="str">
        <f>IF(표3[[#This Row],[대출연장]]="Y", "반납연기", IF(표3[[#This Row],[반납예정일]]&lt;표3[[#This Row],[반납일자]], "연체", ""))</f>
        <v/>
      </c>
    </row>
    <row r="6" spans="1:12" x14ac:dyDescent="0.3">
      <c r="A6" t="s">
        <v>1285</v>
      </c>
      <c r="B6" t="s">
        <v>4</v>
      </c>
      <c r="C6" s="4">
        <v>44200</v>
      </c>
      <c r="D6" s="4">
        <v>44214</v>
      </c>
      <c r="E6" s="4">
        <v>44214</v>
      </c>
      <c r="F6" t="s">
        <v>1281</v>
      </c>
      <c r="I6" t="str">
        <f>VLOOKUP(표3[[#This Row],[도서코드]], 표1[], 2, 0)</f>
        <v>1억년 전 공룡 오줌이 빗물로 내려요</v>
      </c>
      <c r="J6" t="str">
        <f>IF(표3[[#This Row],[대출연장]]="Y", "반납연기", IF(표3[[#This Row],[반납예정일]]&lt;표3[[#This Row],[반납일자]], "연체", ""))</f>
        <v/>
      </c>
    </row>
    <row r="7" spans="1:12" x14ac:dyDescent="0.3">
      <c r="A7" t="s">
        <v>1286</v>
      </c>
      <c r="B7" t="s">
        <v>28</v>
      </c>
      <c r="C7" s="4">
        <v>44200</v>
      </c>
      <c r="D7" s="4">
        <v>44214</v>
      </c>
      <c r="E7" s="4">
        <v>44214</v>
      </c>
      <c r="F7" t="s">
        <v>1281</v>
      </c>
      <c r="I7" t="str">
        <f>VLOOKUP(표3[[#This Row],[도서코드]], 표1[], 2, 0)</f>
        <v>인터내셔널의 밤</v>
      </c>
      <c r="J7" t="str">
        <f>IF(표3[[#This Row],[대출연장]]="Y", "반납연기", IF(표3[[#This Row],[반납예정일]]&lt;표3[[#This Row],[반납일자]], "연체", ""))</f>
        <v/>
      </c>
    </row>
    <row r="8" spans="1:12" x14ac:dyDescent="0.3">
      <c r="A8" t="s">
        <v>1287</v>
      </c>
      <c r="B8" t="s">
        <v>22</v>
      </c>
      <c r="C8" s="4">
        <v>44200</v>
      </c>
      <c r="D8" s="4">
        <v>44214</v>
      </c>
      <c r="E8" s="4">
        <v>44214</v>
      </c>
      <c r="F8" t="s">
        <v>1281</v>
      </c>
      <c r="I8" t="str">
        <f>VLOOKUP(표3[[#This Row],[도서코드]], 표1[], 2, 0)</f>
        <v>3 2 1</v>
      </c>
      <c r="J8" t="str">
        <f>IF(표3[[#This Row],[대출연장]]="Y", "반납연기", IF(표3[[#This Row],[반납예정일]]&lt;표3[[#This Row],[반납일자]], "연체", ""))</f>
        <v/>
      </c>
    </row>
    <row r="9" spans="1:12" x14ac:dyDescent="0.3">
      <c r="A9" t="s">
        <v>1288</v>
      </c>
      <c r="B9" t="s">
        <v>22</v>
      </c>
      <c r="C9" s="4">
        <v>44201</v>
      </c>
      <c r="D9" s="4">
        <v>44215</v>
      </c>
      <c r="E9" s="4">
        <v>44215</v>
      </c>
      <c r="F9" t="s">
        <v>1281</v>
      </c>
      <c r="I9" t="str">
        <f>VLOOKUP(표3[[#This Row],[도서코드]], 표1[], 2, 0)</f>
        <v>할머니 엄마</v>
      </c>
      <c r="J9" t="str">
        <f>IF(표3[[#This Row],[대출연장]]="Y", "반납연기", IF(표3[[#This Row],[반납예정일]]&lt;표3[[#This Row],[반납일자]], "연체", ""))</f>
        <v/>
      </c>
    </row>
    <row r="10" spans="1:12" x14ac:dyDescent="0.3">
      <c r="A10" t="s">
        <v>1289</v>
      </c>
      <c r="B10" t="s">
        <v>22</v>
      </c>
      <c r="C10" s="4">
        <v>44201</v>
      </c>
      <c r="D10" s="4">
        <v>44215</v>
      </c>
      <c r="E10" s="4">
        <v>44215</v>
      </c>
      <c r="F10" t="s">
        <v>1281</v>
      </c>
      <c r="I10" t="str">
        <f>VLOOKUP(표3[[#This Row],[도서코드]], 표1[], 2, 0)</f>
        <v>최신 한국어-몽골어사전</v>
      </c>
      <c r="J10" t="str">
        <f>IF(표3[[#This Row],[대출연장]]="Y", "반납연기", IF(표3[[#This Row],[반납예정일]]&lt;표3[[#This Row],[반납일자]], "연체", ""))</f>
        <v/>
      </c>
    </row>
    <row r="11" spans="1:12" x14ac:dyDescent="0.3">
      <c r="A11" t="s">
        <v>1290</v>
      </c>
      <c r="B11" t="s">
        <v>22</v>
      </c>
      <c r="C11" s="4">
        <v>44201</v>
      </c>
      <c r="D11" s="4">
        <v>44215</v>
      </c>
      <c r="E11" s="4">
        <v>44215</v>
      </c>
      <c r="F11" t="s">
        <v>1281</v>
      </c>
      <c r="I11" t="str">
        <f>VLOOKUP(표3[[#This Row],[도서코드]], 표1[], 2, 0)</f>
        <v>플러스 새국어사전</v>
      </c>
      <c r="J11" t="str">
        <f>IF(표3[[#This Row],[대출연장]]="Y", "반납연기", IF(표3[[#This Row],[반납예정일]]&lt;표3[[#This Row],[반납일자]], "연체", ""))</f>
        <v/>
      </c>
    </row>
    <row r="12" spans="1:12" x14ac:dyDescent="0.3">
      <c r="A12" t="s">
        <v>1291</v>
      </c>
      <c r="B12" t="s">
        <v>22</v>
      </c>
      <c r="C12" s="4">
        <v>44201</v>
      </c>
      <c r="D12" s="4">
        <v>44215</v>
      </c>
      <c r="E12" s="4">
        <v>44215</v>
      </c>
      <c r="F12" t="s">
        <v>1281</v>
      </c>
      <c r="I12" t="str">
        <f>VLOOKUP(표3[[#This Row],[도서코드]], 표1[], 2, 0)</f>
        <v>한국어-우크라이나어사전</v>
      </c>
      <c r="J12" t="str">
        <f>IF(표3[[#This Row],[대출연장]]="Y", "반납연기", IF(표3[[#This Row],[반납예정일]]&lt;표3[[#This Row],[반납일자]], "연체", ""))</f>
        <v/>
      </c>
    </row>
    <row r="13" spans="1:12" x14ac:dyDescent="0.3">
      <c r="A13" t="s">
        <v>1292</v>
      </c>
      <c r="B13" t="s">
        <v>13</v>
      </c>
      <c r="C13" s="4">
        <v>44201</v>
      </c>
      <c r="D13" s="4">
        <v>44222</v>
      </c>
      <c r="E13" s="4">
        <v>44222</v>
      </c>
      <c r="F13" t="s">
        <v>1293</v>
      </c>
      <c r="I13" t="str">
        <f>VLOOKUP(표3[[#This Row],[도서코드]], 표1[], 2, 0)</f>
        <v>제3인류 1</v>
      </c>
      <c r="J13" t="str">
        <f>IF(표3[[#This Row],[대출연장]]="Y", "반납연기", IF(표3[[#This Row],[반납예정일]]&lt;표3[[#This Row],[반납일자]], "연체", ""))</f>
        <v>반납연기</v>
      </c>
    </row>
    <row r="14" spans="1:12" x14ac:dyDescent="0.3">
      <c r="A14" t="s">
        <v>1294</v>
      </c>
      <c r="B14" t="s">
        <v>13</v>
      </c>
      <c r="C14" s="4">
        <v>44201</v>
      </c>
      <c r="D14" s="4">
        <v>44222</v>
      </c>
      <c r="E14" s="4">
        <v>44222</v>
      </c>
      <c r="F14" t="s">
        <v>1293</v>
      </c>
      <c r="I14" t="str">
        <f>VLOOKUP(표3[[#This Row],[도서코드]], 표1[], 2, 0)</f>
        <v>제3인류 2</v>
      </c>
      <c r="J14" t="str">
        <f>IF(표3[[#This Row],[대출연장]]="Y", "반납연기", IF(표3[[#This Row],[반납예정일]]&lt;표3[[#This Row],[반납일자]], "연체", ""))</f>
        <v>반납연기</v>
      </c>
    </row>
    <row r="15" spans="1:12" x14ac:dyDescent="0.3">
      <c r="A15" t="s">
        <v>1295</v>
      </c>
      <c r="B15" t="s">
        <v>13</v>
      </c>
      <c r="C15" s="4">
        <v>44201</v>
      </c>
      <c r="D15" s="4">
        <v>44222</v>
      </c>
      <c r="E15" s="4">
        <v>44222</v>
      </c>
      <c r="F15" t="s">
        <v>1293</v>
      </c>
      <c r="I15" t="str">
        <f>VLOOKUP(표3[[#This Row],[도서코드]], 표1[], 2, 0)</f>
        <v>제3인류 5</v>
      </c>
      <c r="J15" t="str">
        <f>IF(표3[[#This Row],[대출연장]]="Y", "반납연기", IF(표3[[#This Row],[반납예정일]]&lt;표3[[#This Row],[반납일자]], "연체", ""))</f>
        <v>반납연기</v>
      </c>
    </row>
    <row r="16" spans="1:12" x14ac:dyDescent="0.3">
      <c r="A16" t="s">
        <v>1296</v>
      </c>
      <c r="B16" t="s">
        <v>16</v>
      </c>
      <c r="C16" s="4">
        <v>44208</v>
      </c>
      <c r="D16" s="4">
        <v>44222</v>
      </c>
      <c r="E16" s="4">
        <v>44222</v>
      </c>
      <c r="F16" t="s">
        <v>1281</v>
      </c>
      <c r="I16" t="str">
        <f>VLOOKUP(표3[[#This Row],[도서코드]], 표1[], 2, 0)</f>
        <v>마법천자문 16</v>
      </c>
      <c r="J16" t="str">
        <f>IF(표3[[#This Row],[대출연장]]="Y", "반납연기", IF(표3[[#This Row],[반납예정일]]&lt;표3[[#This Row],[반납일자]], "연체", ""))</f>
        <v/>
      </c>
    </row>
    <row r="17" spans="1:10" x14ac:dyDescent="0.3">
      <c r="A17" t="s">
        <v>1297</v>
      </c>
      <c r="B17" t="s">
        <v>4</v>
      </c>
      <c r="C17" s="4">
        <v>44211</v>
      </c>
      <c r="D17" s="4">
        <v>44225</v>
      </c>
      <c r="E17" s="4">
        <v>44225</v>
      </c>
      <c r="F17" t="s">
        <v>1281</v>
      </c>
      <c r="I17" t="str">
        <f>VLOOKUP(표3[[#This Row],[도서코드]], 표1[], 2, 0)</f>
        <v>데이터베이스 기초와 실습</v>
      </c>
      <c r="J17" t="str">
        <f>IF(표3[[#This Row],[대출연장]]="Y", "반납연기", IF(표3[[#This Row],[반납예정일]]&lt;표3[[#This Row],[반납일자]], "연체", ""))</f>
        <v/>
      </c>
    </row>
    <row r="18" spans="1:10" x14ac:dyDescent="0.3">
      <c r="A18" t="s">
        <v>1298</v>
      </c>
      <c r="B18" t="s">
        <v>7</v>
      </c>
      <c r="C18" s="4">
        <v>44213</v>
      </c>
      <c r="D18" s="4">
        <v>44227</v>
      </c>
      <c r="E18" s="4">
        <v>44227</v>
      </c>
      <c r="F18" t="s">
        <v>1281</v>
      </c>
      <c r="I18" t="str">
        <f>VLOOKUP(표3[[#This Row],[도서코드]], 표1[], 2, 0)</f>
        <v>엑셀 2016</v>
      </c>
      <c r="J18" t="str">
        <f>IF(표3[[#This Row],[대출연장]]="Y", "반납연기", IF(표3[[#This Row],[반납예정일]]&lt;표3[[#This Row],[반납일자]], "연체", ""))</f>
        <v/>
      </c>
    </row>
    <row r="19" spans="1:10" x14ac:dyDescent="0.3">
      <c r="A19" t="s">
        <v>1299</v>
      </c>
      <c r="B19" t="s">
        <v>13</v>
      </c>
      <c r="C19" s="4">
        <v>44215</v>
      </c>
      <c r="D19" s="4">
        <v>44234</v>
      </c>
      <c r="E19" s="4">
        <v>44234</v>
      </c>
      <c r="F19" t="s">
        <v>1293</v>
      </c>
      <c r="I19" t="str">
        <f>VLOOKUP(표3[[#This Row],[도서코드]], 표1[], 2, 0)</f>
        <v>제3인류 4</v>
      </c>
      <c r="J19" t="str">
        <f>IF(표3[[#This Row],[대출연장]]="Y", "반납연기", IF(표3[[#This Row],[반납예정일]]&lt;표3[[#This Row],[반납일자]], "연체", ""))</f>
        <v>반납연기</v>
      </c>
    </row>
    <row r="20" spans="1:10" x14ac:dyDescent="0.3">
      <c r="A20" t="s">
        <v>1300</v>
      </c>
      <c r="B20" t="s">
        <v>13</v>
      </c>
      <c r="C20" s="4">
        <v>44215</v>
      </c>
      <c r="D20" s="4">
        <v>44234</v>
      </c>
      <c r="E20" s="4">
        <v>44234</v>
      </c>
      <c r="F20" t="s">
        <v>1293</v>
      </c>
      <c r="I20" t="str">
        <f>VLOOKUP(표3[[#This Row],[도서코드]], 표1[], 2, 0)</f>
        <v>제3인류 3</v>
      </c>
      <c r="J20" t="str">
        <f>IF(표3[[#This Row],[대출연장]]="Y", "반납연기", IF(표3[[#This Row],[반납예정일]]&lt;표3[[#This Row],[반납일자]], "연체", ""))</f>
        <v>반납연기</v>
      </c>
    </row>
    <row r="21" spans="1:10" x14ac:dyDescent="0.3">
      <c r="A21" t="s">
        <v>1283</v>
      </c>
      <c r="B21" t="s">
        <v>31</v>
      </c>
      <c r="C21" s="4">
        <v>44220</v>
      </c>
      <c r="D21" s="4">
        <v>44234</v>
      </c>
      <c r="E21" s="4">
        <v>44234</v>
      </c>
      <c r="F21" t="s">
        <v>1281</v>
      </c>
      <c r="I21" t="str">
        <f>VLOOKUP(표3[[#This Row],[도서코드]], 표1[], 2, 0)</f>
        <v>100층짜리 집</v>
      </c>
      <c r="J21" t="str">
        <f>IF(표3[[#This Row],[대출연장]]="Y", "반납연기", IF(표3[[#This Row],[반납예정일]]&lt;표3[[#This Row],[반납일자]], "연체", ""))</f>
        <v/>
      </c>
    </row>
    <row r="22" spans="1:10" x14ac:dyDescent="0.3">
      <c r="A22" t="s">
        <v>1301</v>
      </c>
      <c r="B22" t="s">
        <v>31</v>
      </c>
      <c r="C22" s="4">
        <v>44220</v>
      </c>
      <c r="D22" s="4">
        <v>44234</v>
      </c>
      <c r="E22" s="4">
        <v>44234</v>
      </c>
      <c r="F22" t="s">
        <v>1281</v>
      </c>
      <c r="I22" t="str">
        <f>VLOOKUP(표3[[#This Row],[도서코드]], 표1[], 2, 0)</f>
        <v>특별한 배달</v>
      </c>
      <c r="J22" t="str">
        <f>IF(표3[[#This Row],[대출연장]]="Y", "반납연기", IF(표3[[#This Row],[반납예정일]]&lt;표3[[#This Row],[반납일자]], "연체", ""))</f>
        <v/>
      </c>
    </row>
    <row r="23" spans="1:10" x14ac:dyDescent="0.3">
      <c r="A23" t="s">
        <v>1302</v>
      </c>
      <c r="B23" t="s">
        <v>31</v>
      </c>
      <c r="C23" s="4">
        <v>44220</v>
      </c>
      <c r="D23" s="4">
        <v>44234</v>
      </c>
      <c r="E23" s="4">
        <v>44234</v>
      </c>
      <c r="F23" t="s">
        <v>1281</v>
      </c>
      <c r="I23" t="str">
        <f>VLOOKUP(표3[[#This Row],[도서코드]], 표1[], 2, 0)</f>
        <v>틴틴팅클!</v>
      </c>
      <c r="J23" t="str">
        <f>IF(표3[[#This Row],[대출연장]]="Y", "반납연기", IF(표3[[#This Row],[반납예정일]]&lt;표3[[#This Row],[반납일자]], "연체", ""))</f>
        <v/>
      </c>
    </row>
    <row r="24" spans="1:10" x14ac:dyDescent="0.3">
      <c r="A24" t="s">
        <v>1303</v>
      </c>
      <c r="B24" t="s">
        <v>31</v>
      </c>
      <c r="C24" s="4">
        <v>44220</v>
      </c>
      <c r="D24" s="4">
        <v>44234</v>
      </c>
      <c r="E24" s="4">
        <v>44234</v>
      </c>
      <c r="F24" t="s">
        <v>1281</v>
      </c>
      <c r="I24" t="str">
        <f>VLOOKUP(표3[[#This Row],[도서코드]], 표1[], 2, 0)</f>
        <v>파란하늘 빨간지구</v>
      </c>
      <c r="J24" t="str">
        <f>IF(표3[[#This Row],[대출연장]]="Y", "반납연기", IF(표3[[#This Row],[반납예정일]]&lt;표3[[#This Row],[반납일자]], "연체", ""))</f>
        <v/>
      </c>
    </row>
    <row r="25" spans="1:10" x14ac:dyDescent="0.3">
      <c r="A25" t="s">
        <v>1286</v>
      </c>
      <c r="B25" t="s">
        <v>25</v>
      </c>
      <c r="C25" s="4">
        <v>44220</v>
      </c>
      <c r="D25" s="4">
        <v>44234</v>
      </c>
      <c r="E25" s="4">
        <v>44234</v>
      </c>
      <c r="F25" t="s">
        <v>1281</v>
      </c>
      <c r="I25" t="str">
        <f>VLOOKUP(표3[[#This Row],[도서코드]], 표1[], 2, 0)</f>
        <v>인터내셔널의 밤</v>
      </c>
      <c r="J25" t="str">
        <f>IF(표3[[#This Row],[대출연장]]="Y", "반납연기", IF(표3[[#This Row],[반납예정일]]&lt;표3[[#This Row],[반납일자]], "연체", ""))</f>
        <v/>
      </c>
    </row>
    <row r="26" spans="1:10" x14ac:dyDescent="0.3">
      <c r="A26" t="s">
        <v>1284</v>
      </c>
      <c r="B26" t="s">
        <v>7</v>
      </c>
      <c r="C26" s="4">
        <v>44221</v>
      </c>
      <c r="D26" s="4">
        <v>44235</v>
      </c>
      <c r="E26" s="4">
        <v>44235</v>
      </c>
      <c r="F26" t="s">
        <v>1281</v>
      </c>
      <c r="I26" t="str">
        <f>VLOOKUP(표3[[#This Row],[도서코드]], 표1[], 2, 0)</f>
        <v>0.1%의 비밀</v>
      </c>
      <c r="J26" t="str">
        <f>IF(표3[[#This Row],[대출연장]]="Y", "반납연기", IF(표3[[#This Row],[반납예정일]]&lt;표3[[#This Row],[반납일자]], "연체", ""))</f>
        <v/>
      </c>
    </row>
    <row r="27" spans="1:10" x14ac:dyDescent="0.3">
      <c r="A27" t="s">
        <v>1285</v>
      </c>
      <c r="B27" t="s">
        <v>7</v>
      </c>
      <c r="C27" s="4">
        <v>44228</v>
      </c>
      <c r="D27" s="4">
        <v>44242</v>
      </c>
      <c r="E27" s="4">
        <v>44242</v>
      </c>
      <c r="F27" t="s">
        <v>1281</v>
      </c>
      <c r="I27" t="str">
        <f>VLOOKUP(표3[[#This Row],[도서코드]], 표1[], 2, 0)</f>
        <v>1억년 전 공룡 오줌이 빗물로 내려요</v>
      </c>
      <c r="J27" t="str">
        <f>IF(표3[[#This Row],[대출연장]]="Y", "반납연기", IF(표3[[#This Row],[반납예정일]]&lt;표3[[#This Row],[반납일자]], "연체", ""))</f>
        <v/>
      </c>
    </row>
    <row r="28" spans="1:10" x14ac:dyDescent="0.3">
      <c r="A28" t="s">
        <v>1304</v>
      </c>
      <c r="B28" t="s">
        <v>22</v>
      </c>
      <c r="C28" s="4">
        <v>44228</v>
      </c>
      <c r="D28" s="4">
        <v>44242</v>
      </c>
      <c r="E28" s="4">
        <v>44242</v>
      </c>
      <c r="F28" t="s">
        <v>1281</v>
      </c>
      <c r="I28" t="str">
        <f>VLOOKUP(표3[[#This Row],[도서코드]], 표1[], 2, 0)</f>
        <v>살고 싶어서, 더 살리고 싶었다</v>
      </c>
      <c r="J28" t="str">
        <f>IF(표3[[#This Row],[대출연장]]="Y", "반납연기", IF(표3[[#This Row],[반납예정일]]&lt;표3[[#This Row],[반납일자]], "연체", ""))</f>
        <v/>
      </c>
    </row>
    <row r="29" spans="1:10" x14ac:dyDescent="0.3">
      <c r="A29" t="s">
        <v>1298</v>
      </c>
      <c r="B29" t="s">
        <v>10</v>
      </c>
      <c r="C29" s="4">
        <v>44229</v>
      </c>
      <c r="D29" s="4">
        <v>44243</v>
      </c>
      <c r="E29" s="4">
        <v>44243</v>
      </c>
      <c r="F29" t="s">
        <v>1281</v>
      </c>
      <c r="I29" t="str">
        <f>VLOOKUP(표3[[#This Row],[도서코드]], 표1[], 2, 0)</f>
        <v>엑셀 2016</v>
      </c>
      <c r="J29" t="str">
        <f>IF(표3[[#This Row],[대출연장]]="Y", "반납연기", IF(표3[[#This Row],[반납예정일]]&lt;표3[[#This Row],[반납일자]], "연체", ""))</f>
        <v/>
      </c>
    </row>
    <row r="30" spans="1:10" x14ac:dyDescent="0.3">
      <c r="A30" t="s">
        <v>1282</v>
      </c>
      <c r="B30" t="s">
        <v>10</v>
      </c>
      <c r="C30" s="4">
        <v>44231</v>
      </c>
      <c r="D30" s="4">
        <v>44245</v>
      </c>
      <c r="E30" s="4">
        <v>44245</v>
      </c>
      <c r="F30" t="s">
        <v>1281</v>
      </c>
      <c r="I30" t="str">
        <f>VLOOKUP(표3[[#This Row],[도서코드]], 표1[], 2, 0)</f>
        <v>팥빙수의 전설</v>
      </c>
      <c r="J30" t="str">
        <f>IF(표3[[#This Row],[대출연장]]="Y", "반납연기", IF(표3[[#This Row],[반납예정일]]&lt;표3[[#This Row],[반납일자]], "연체", ""))</f>
        <v/>
      </c>
    </row>
    <row r="31" spans="1:10" x14ac:dyDescent="0.3">
      <c r="A31" t="s">
        <v>1287</v>
      </c>
      <c r="B31" t="s">
        <v>19</v>
      </c>
      <c r="C31" s="4">
        <v>44231</v>
      </c>
      <c r="D31" s="4">
        <v>44245</v>
      </c>
      <c r="E31" s="4">
        <v>44245</v>
      </c>
      <c r="F31" t="s">
        <v>1281</v>
      </c>
      <c r="I31" t="str">
        <f>VLOOKUP(표3[[#This Row],[도서코드]], 표1[], 2, 0)</f>
        <v>3 2 1</v>
      </c>
      <c r="J31" t="str">
        <f>IF(표3[[#This Row],[대출연장]]="Y", "반납연기", IF(표3[[#This Row],[반납예정일]]&lt;표3[[#This Row],[반납일자]], "연체", ""))</f>
        <v/>
      </c>
    </row>
    <row r="32" spans="1:10" x14ac:dyDescent="0.3">
      <c r="A32" t="s">
        <v>1305</v>
      </c>
      <c r="B32" t="s">
        <v>19</v>
      </c>
      <c r="C32" s="4">
        <v>44231</v>
      </c>
      <c r="D32" s="4">
        <v>44245</v>
      </c>
      <c r="E32" s="4">
        <v>44245</v>
      </c>
      <c r="F32" t="s">
        <v>1281</v>
      </c>
      <c r="I32" t="str">
        <f>VLOOKUP(표3[[#This Row],[도서코드]], 표1[], 2, 0)</f>
        <v>도시는 무엇으로 사는가</v>
      </c>
      <c r="J32" t="str">
        <f>IF(표3[[#This Row],[대출연장]]="Y", "반납연기", IF(표3[[#This Row],[반납예정일]]&lt;표3[[#This Row],[반납일자]], "연체", ""))</f>
        <v/>
      </c>
    </row>
    <row r="33" spans="1:10" x14ac:dyDescent="0.3">
      <c r="A33" t="s">
        <v>1306</v>
      </c>
      <c r="B33" t="s">
        <v>19</v>
      </c>
      <c r="C33" s="4">
        <v>44231</v>
      </c>
      <c r="D33" s="4">
        <v>44245</v>
      </c>
      <c r="E33" s="4">
        <v>44245</v>
      </c>
      <c r="F33" t="s">
        <v>1281</v>
      </c>
      <c r="I33" t="str">
        <f>VLOOKUP(표3[[#This Row],[도서코드]], 표1[], 2, 0)</f>
        <v>딜레마</v>
      </c>
      <c r="J33" t="str">
        <f>IF(표3[[#This Row],[대출연장]]="Y", "반납연기", IF(표3[[#This Row],[반납예정일]]&lt;표3[[#This Row],[반납일자]], "연체", ""))</f>
        <v/>
      </c>
    </row>
    <row r="34" spans="1:10" x14ac:dyDescent="0.3">
      <c r="A34" t="s">
        <v>1307</v>
      </c>
      <c r="B34" t="s">
        <v>19</v>
      </c>
      <c r="C34" s="4">
        <v>44231</v>
      </c>
      <c r="D34" s="4">
        <v>44245</v>
      </c>
      <c r="E34" s="4">
        <v>44245</v>
      </c>
      <c r="F34" t="s">
        <v>1281</v>
      </c>
      <c r="I34" t="str">
        <f>VLOOKUP(표3[[#This Row],[도서코드]], 표1[], 2, 0)</f>
        <v>딸은 애도하지 않는다</v>
      </c>
      <c r="J34" t="str">
        <f>IF(표3[[#This Row],[대출연장]]="Y", "반납연기", IF(표3[[#This Row],[반납예정일]]&lt;표3[[#This Row],[반납일자]], "연체", ""))</f>
        <v/>
      </c>
    </row>
    <row r="35" spans="1:10" x14ac:dyDescent="0.3">
      <c r="A35" t="s">
        <v>1308</v>
      </c>
      <c r="B35" t="s">
        <v>19</v>
      </c>
      <c r="C35" s="4">
        <v>44231</v>
      </c>
      <c r="D35" s="4">
        <v>44245</v>
      </c>
      <c r="E35" s="4">
        <v>44245</v>
      </c>
      <c r="F35" t="s">
        <v>1281</v>
      </c>
      <c r="I35" t="str">
        <f>VLOOKUP(표3[[#This Row],[도서코드]], 표1[], 2, 0)</f>
        <v>맛있게 쓴 옥주부 레시피 100</v>
      </c>
      <c r="J35" t="str">
        <f>IF(표3[[#This Row],[대출연장]]="Y", "반납연기", IF(표3[[#This Row],[반납예정일]]&lt;표3[[#This Row],[반납일자]], "연체", ""))</f>
        <v/>
      </c>
    </row>
    <row r="36" spans="1:10" x14ac:dyDescent="0.3">
      <c r="A36" t="s">
        <v>1309</v>
      </c>
      <c r="B36" t="s">
        <v>16</v>
      </c>
      <c r="C36" s="4">
        <v>44232</v>
      </c>
      <c r="D36" s="4">
        <v>44246</v>
      </c>
      <c r="E36" s="4">
        <v>44246</v>
      </c>
      <c r="F36" t="s">
        <v>1281</v>
      </c>
      <c r="I36" t="str">
        <f>VLOOKUP(표3[[#This Row],[도서코드]], 표1[], 2, 0)</f>
        <v>나를 돌보지 않는 나에게</v>
      </c>
      <c r="J36" t="str">
        <f>IF(표3[[#This Row],[대출연장]]="Y", "반납연기", IF(표3[[#This Row],[반납예정일]]&lt;표3[[#This Row],[반납일자]], "연체", ""))</f>
        <v/>
      </c>
    </row>
    <row r="37" spans="1:10" x14ac:dyDescent="0.3">
      <c r="A37" t="s">
        <v>1310</v>
      </c>
      <c r="B37" t="s">
        <v>16</v>
      </c>
      <c r="C37" s="4">
        <v>44232</v>
      </c>
      <c r="D37" s="4">
        <v>44246</v>
      </c>
      <c r="E37" s="4">
        <v>44246</v>
      </c>
      <c r="F37" t="s">
        <v>1281</v>
      </c>
      <c r="I37" t="str">
        <f>VLOOKUP(표3[[#This Row],[도서코드]], 표1[], 2, 0)</f>
        <v>나를 지키는 매일 심리학</v>
      </c>
      <c r="J37" t="str">
        <f>IF(표3[[#This Row],[대출연장]]="Y", "반납연기", IF(표3[[#This Row],[반납예정일]]&lt;표3[[#This Row],[반납일자]], "연체", ""))</f>
        <v/>
      </c>
    </row>
    <row r="38" spans="1:10" x14ac:dyDescent="0.3">
      <c r="A38" t="s">
        <v>1311</v>
      </c>
      <c r="B38" t="s">
        <v>16</v>
      </c>
      <c r="C38" s="4">
        <v>44232</v>
      </c>
      <c r="D38" s="4">
        <v>44246</v>
      </c>
      <c r="E38" s="4">
        <v>44246</v>
      </c>
      <c r="F38" t="s">
        <v>1281</v>
      </c>
      <c r="I38" t="str">
        <f>VLOOKUP(표3[[#This Row],[도서코드]], 표1[], 2, 0)</f>
        <v>나의 최소 취향 이야기</v>
      </c>
      <c r="J38" t="str">
        <f>IF(표3[[#This Row],[대출연장]]="Y", "반납연기", IF(표3[[#This Row],[반납예정일]]&lt;표3[[#This Row],[반납일자]], "연체", ""))</f>
        <v/>
      </c>
    </row>
    <row r="39" spans="1:10" x14ac:dyDescent="0.3">
      <c r="A39" t="s">
        <v>1312</v>
      </c>
      <c r="B39" t="s">
        <v>4</v>
      </c>
      <c r="C39" s="4">
        <v>44232</v>
      </c>
      <c r="D39" s="4">
        <v>44246</v>
      </c>
      <c r="E39" s="4">
        <v>44246</v>
      </c>
      <c r="F39" t="s">
        <v>1281</v>
      </c>
      <c r="I39" t="str">
        <f>VLOOKUP(표3[[#This Row],[도서코드]], 표1[], 2, 0)</f>
        <v>땅의 역사 1 소인배와 대인들</v>
      </c>
      <c r="J39" t="str">
        <f>IF(표3[[#This Row],[대출연장]]="Y", "반납연기", IF(표3[[#This Row],[반납예정일]]&lt;표3[[#This Row],[반납일자]], "연체", ""))</f>
        <v/>
      </c>
    </row>
    <row r="40" spans="1:10" x14ac:dyDescent="0.3">
      <c r="A40" t="s">
        <v>1313</v>
      </c>
      <c r="B40" t="s">
        <v>4</v>
      </c>
      <c r="C40" s="4">
        <v>44232</v>
      </c>
      <c r="D40" s="4">
        <v>44246</v>
      </c>
      <c r="E40" s="4">
        <v>44246</v>
      </c>
      <c r="F40" t="s">
        <v>1281</v>
      </c>
      <c r="I40" t="str">
        <f>VLOOKUP(표3[[#This Row],[도서코드]], 표1[], 2, 0)</f>
        <v>땅의 역사 2 치욕의 역사, 명예의 역사</v>
      </c>
      <c r="J40" t="str">
        <f>IF(표3[[#This Row],[대출연장]]="Y", "반납연기", IF(표3[[#This Row],[반납예정일]]&lt;표3[[#This Row],[반납일자]], "연체", ""))</f>
        <v/>
      </c>
    </row>
    <row r="41" spans="1:10" x14ac:dyDescent="0.3">
      <c r="A41" t="s">
        <v>1314</v>
      </c>
      <c r="B41" t="s">
        <v>4</v>
      </c>
      <c r="C41" s="4">
        <v>44232</v>
      </c>
      <c r="D41" s="4">
        <v>44246</v>
      </c>
      <c r="E41" s="4">
        <v>44246</v>
      </c>
      <c r="F41" t="s">
        <v>1281</v>
      </c>
      <c r="I41" t="str">
        <f>VLOOKUP(표3[[#This Row],[도서코드]], 표1[], 2, 0)</f>
        <v>마법천자문 1</v>
      </c>
      <c r="J41" t="str">
        <f>IF(표3[[#This Row],[대출연장]]="Y", "반납연기", IF(표3[[#This Row],[반납예정일]]&lt;표3[[#This Row],[반납일자]], "연체", ""))</f>
        <v/>
      </c>
    </row>
    <row r="42" spans="1:10" x14ac:dyDescent="0.3">
      <c r="A42" t="s">
        <v>1315</v>
      </c>
      <c r="B42" t="s">
        <v>28</v>
      </c>
      <c r="C42" s="4">
        <v>44232</v>
      </c>
      <c r="D42" s="4">
        <v>44246</v>
      </c>
      <c r="E42" s="4">
        <v>44246</v>
      </c>
      <c r="F42" t="s">
        <v>1281</v>
      </c>
      <c r="I42" t="str">
        <f>VLOOKUP(표3[[#This Row],[도서코드]], 표1[], 2, 0)</f>
        <v>빨간모자 요정 이야기</v>
      </c>
      <c r="J42" t="str">
        <f>IF(표3[[#This Row],[대출연장]]="Y", "반납연기", IF(표3[[#This Row],[반납예정일]]&lt;표3[[#This Row],[반납일자]], "연체", ""))</f>
        <v/>
      </c>
    </row>
    <row r="43" spans="1:10" x14ac:dyDescent="0.3">
      <c r="A43" t="s">
        <v>1316</v>
      </c>
      <c r="B43" t="s">
        <v>25</v>
      </c>
      <c r="C43" s="4">
        <v>44232</v>
      </c>
      <c r="D43" s="4">
        <v>44246</v>
      </c>
      <c r="E43" s="4">
        <v>44246</v>
      </c>
      <c r="F43" t="s">
        <v>1281</v>
      </c>
      <c r="I43" t="str">
        <f>VLOOKUP(표3[[#This Row],[도서코드]], 표1[], 2, 0)</f>
        <v>잠시만 어깨를 빌려줘</v>
      </c>
      <c r="J43" t="str">
        <f>IF(표3[[#This Row],[대출연장]]="Y", "반납연기", IF(표3[[#This Row],[반납예정일]]&lt;표3[[#This Row],[반납일자]], "연체", ""))</f>
        <v/>
      </c>
    </row>
    <row r="44" spans="1:10" x14ac:dyDescent="0.3">
      <c r="A44" t="s">
        <v>1317</v>
      </c>
      <c r="B44" t="s">
        <v>25</v>
      </c>
      <c r="C44" s="4">
        <v>44232</v>
      </c>
      <c r="D44" s="4">
        <v>44246</v>
      </c>
      <c r="E44" s="4">
        <v>44246</v>
      </c>
      <c r="F44" t="s">
        <v>1281</v>
      </c>
      <c r="I44" t="str">
        <f>VLOOKUP(표3[[#This Row],[도서코드]], 표1[], 2, 0)</f>
        <v>정본 윤동주 전집</v>
      </c>
      <c r="J44" t="str">
        <f>IF(표3[[#This Row],[대출연장]]="Y", "반납연기", IF(표3[[#This Row],[반납예정일]]&lt;표3[[#This Row],[반납일자]], "연체", ""))</f>
        <v/>
      </c>
    </row>
    <row r="45" spans="1:10" x14ac:dyDescent="0.3">
      <c r="A45" t="s">
        <v>1318</v>
      </c>
      <c r="B45" t="s">
        <v>25</v>
      </c>
      <c r="C45" s="4">
        <v>44232</v>
      </c>
      <c r="D45" s="4">
        <v>44246</v>
      </c>
      <c r="E45" s="4">
        <v>44246</v>
      </c>
      <c r="F45" t="s">
        <v>1281</v>
      </c>
      <c r="I45" t="str">
        <f>VLOOKUP(표3[[#This Row],[도서코드]], 표1[], 2, 0)</f>
        <v>정치와 도덕을 말하다</v>
      </c>
      <c r="J45" t="str">
        <f>IF(표3[[#This Row],[대출연장]]="Y", "반납연기", IF(표3[[#This Row],[반납예정일]]&lt;표3[[#This Row],[반납일자]], "연체", ""))</f>
        <v/>
      </c>
    </row>
    <row r="46" spans="1:10" x14ac:dyDescent="0.3">
      <c r="A46" t="s">
        <v>1297</v>
      </c>
      <c r="B46" t="s">
        <v>7</v>
      </c>
      <c r="C46" s="4">
        <v>44237</v>
      </c>
      <c r="D46" s="4">
        <v>44251</v>
      </c>
      <c r="E46" s="4">
        <v>44251</v>
      </c>
      <c r="F46" t="s">
        <v>1281</v>
      </c>
      <c r="I46" t="str">
        <f>VLOOKUP(표3[[#This Row],[도서코드]], 표1[], 2, 0)</f>
        <v>데이터베이스 기초와 실습</v>
      </c>
      <c r="J46" t="str">
        <f>IF(표3[[#This Row],[대출연장]]="Y", "반납연기", IF(표3[[#This Row],[반납예정일]]&lt;표3[[#This Row],[반납일자]], "연체", ""))</f>
        <v/>
      </c>
    </row>
    <row r="47" spans="1:10" x14ac:dyDescent="0.3">
      <c r="A47" t="s">
        <v>1319</v>
      </c>
      <c r="B47" t="s">
        <v>22</v>
      </c>
      <c r="C47" s="4">
        <v>44237</v>
      </c>
      <c r="D47" s="4">
        <v>44251</v>
      </c>
      <c r="E47" s="4">
        <v>44251</v>
      </c>
      <c r="F47" t="s">
        <v>1281</v>
      </c>
      <c r="I47" t="str">
        <f>VLOOKUP(표3[[#This Row],[도서코드]], 표1[], 2, 0)</f>
        <v>삶의 무기가 되는 심리학</v>
      </c>
      <c r="J47" t="str">
        <f>IF(표3[[#This Row],[대출연장]]="Y", "반납연기", IF(표3[[#This Row],[반납예정일]]&lt;표3[[#This Row],[반납일자]], "연체", ""))</f>
        <v/>
      </c>
    </row>
    <row r="48" spans="1:10" x14ac:dyDescent="0.3">
      <c r="A48" t="s">
        <v>1320</v>
      </c>
      <c r="B48" t="s">
        <v>22</v>
      </c>
      <c r="C48" s="4">
        <v>44237</v>
      </c>
      <c r="D48" s="4">
        <v>44251</v>
      </c>
      <c r="E48" s="4">
        <v>44251</v>
      </c>
      <c r="F48" t="s">
        <v>1281</v>
      </c>
      <c r="I48" t="str">
        <f>VLOOKUP(표3[[#This Row],[도서코드]], 표1[], 2, 0)</f>
        <v>상관없는 거 아닌가</v>
      </c>
      <c r="J48" t="str">
        <f>IF(표3[[#This Row],[대출연장]]="Y", "반납연기", IF(표3[[#This Row],[반납예정일]]&lt;표3[[#This Row],[반납일자]], "연체", ""))</f>
        <v/>
      </c>
    </row>
    <row r="49" spans="1:10" x14ac:dyDescent="0.3">
      <c r="A49" t="s">
        <v>1321</v>
      </c>
      <c r="B49" t="s">
        <v>31</v>
      </c>
      <c r="C49" s="4">
        <v>44240</v>
      </c>
      <c r="D49" s="4">
        <v>44254</v>
      </c>
      <c r="E49" s="4">
        <v>44254</v>
      </c>
      <c r="F49" t="s">
        <v>1281</v>
      </c>
      <c r="I49" t="str">
        <f>VLOOKUP(표3[[#This Row],[도서코드]], 표1[], 2, 0)</f>
        <v>카페, 공장</v>
      </c>
      <c r="J49" t="str">
        <f>IF(표3[[#This Row],[대출연장]]="Y", "반납연기", IF(표3[[#This Row],[반납예정일]]&lt;표3[[#This Row],[반납일자]], "연체", ""))</f>
        <v/>
      </c>
    </row>
    <row r="50" spans="1:10" x14ac:dyDescent="0.3">
      <c r="A50" t="s">
        <v>1322</v>
      </c>
      <c r="B50" t="s">
        <v>31</v>
      </c>
      <c r="C50" s="4">
        <v>44240</v>
      </c>
      <c r="D50" s="4">
        <v>44254</v>
      </c>
      <c r="E50" s="4">
        <v>44254</v>
      </c>
      <c r="F50" t="s">
        <v>1281</v>
      </c>
      <c r="I50" t="str">
        <f>VLOOKUP(표3[[#This Row],[도서코드]], 표1[], 2, 0)</f>
        <v>푸른수염의 첫번째 아내</v>
      </c>
      <c r="J50" t="str">
        <f>IF(표3[[#This Row],[대출연장]]="Y", "반납연기", IF(표3[[#This Row],[반납예정일]]&lt;표3[[#This Row],[반납일자]], "연체", ""))</f>
        <v/>
      </c>
    </row>
    <row r="51" spans="1:10" x14ac:dyDescent="0.3">
      <c r="A51" t="s">
        <v>1323</v>
      </c>
      <c r="B51" t="s">
        <v>31</v>
      </c>
      <c r="C51" s="4">
        <v>44240</v>
      </c>
      <c r="D51" s="4">
        <v>44254</v>
      </c>
      <c r="E51" s="4">
        <v>44254</v>
      </c>
      <c r="F51" t="s">
        <v>1281</v>
      </c>
      <c r="I51" t="str">
        <f>VLOOKUP(표3[[#This Row],[도서코드]], 표1[], 2, 0)</f>
        <v>프로불편러 일기</v>
      </c>
      <c r="J51" t="str">
        <f>IF(표3[[#This Row],[대출연장]]="Y", "반납연기", IF(표3[[#This Row],[반납예정일]]&lt;표3[[#This Row],[반납일자]], "연체", ""))</f>
        <v/>
      </c>
    </row>
    <row r="52" spans="1:10" x14ac:dyDescent="0.3">
      <c r="A52" t="s">
        <v>1324</v>
      </c>
      <c r="B52" t="s">
        <v>31</v>
      </c>
      <c r="C52" s="4">
        <v>44240</v>
      </c>
      <c r="D52" s="4">
        <v>44254</v>
      </c>
      <c r="E52" s="4">
        <v>44254</v>
      </c>
      <c r="F52" t="s">
        <v>1281</v>
      </c>
      <c r="I52" t="str">
        <f>VLOOKUP(표3[[#This Row],[도서코드]], 표1[], 2, 0)</f>
        <v>플라스틱 빔보</v>
      </c>
      <c r="J52" t="str">
        <f>IF(표3[[#This Row],[대출연장]]="Y", "반납연기", IF(표3[[#This Row],[반납예정일]]&lt;표3[[#This Row],[반납일자]], "연체", ""))</f>
        <v/>
      </c>
    </row>
    <row r="53" spans="1:10" x14ac:dyDescent="0.3">
      <c r="A53" t="s">
        <v>1283</v>
      </c>
      <c r="B53" t="s">
        <v>28</v>
      </c>
      <c r="C53" s="4">
        <v>44241</v>
      </c>
      <c r="D53" s="4">
        <v>44255</v>
      </c>
      <c r="E53" s="4">
        <v>44255</v>
      </c>
      <c r="F53" t="s">
        <v>1281</v>
      </c>
      <c r="I53" t="str">
        <f>VLOOKUP(표3[[#This Row],[도서코드]], 표1[], 2, 0)</f>
        <v>100층짜리 집</v>
      </c>
      <c r="J53" t="str">
        <f>IF(표3[[#This Row],[대출연장]]="Y", "반납연기", IF(표3[[#This Row],[반납예정일]]&lt;표3[[#This Row],[반납일자]], "연체", ""))</f>
        <v/>
      </c>
    </row>
    <row r="54" spans="1:10" x14ac:dyDescent="0.3">
      <c r="A54" t="s">
        <v>1286</v>
      </c>
      <c r="B54" t="s">
        <v>22</v>
      </c>
      <c r="C54" s="4">
        <v>44241</v>
      </c>
      <c r="D54" s="4">
        <v>44255</v>
      </c>
      <c r="E54" s="4">
        <v>44255</v>
      </c>
      <c r="F54" t="s">
        <v>1281</v>
      </c>
      <c r="I54" t="str">
        <f>VLOOKUP(표3[[#This Row],[도서코드]], 표1[], 2, 0)</f>
        <v>인터내셔널의 밤</v>
      </c>
      <c r="J54" t="str">
        <f>IF(표3[[#This Row],[대출연장]]="Y", "반납연기", IF(표3[[#This Row],[반납예정일]]&lt;표3[[#This Row],[반납일자]], "연체", ""))</f>
        <v/>
      </c>
    </row>
    <row r="55" spans="1:10" x14ac:dyDescent="0.3">
      <c r="A55" t="s">
        <v>1298</v>
      </c>
      <c r="B55" t="s">
        <v>13</v>
      </c>
      <c r="C55" s="4">
        <v>44245</v>
      </c>
      <c r="D55" s="4">
        <v>44259</v>
      </c>
      <c r="E55" s="4">
        <v>44259</v>
      </c>
      <c r="F55" t="s">
        <v>1281</v>
      </c>
      <c r="I55" t="str">
        <f>VLOOKUP(표3[[#This Row],[도서코드]], 표1[], 2, 0)</f>
        <v>엑셀 2016</v>
      </c>
      <c r="J55" t="str">
        <f>IF(표3[[#This Row],[대출연장]]="Y", "반납연기", IF(표3[[#This Row],[반납예정일]]&lt;표3[[#This Row],[반납일자]], "연체", ""))</f>
        <v/>
      </c>
    </row>
    <row r="56" spans="1:10" x14ac:dyDescent="0.3">
      <c r="A56" t="s">
        <v>1284</v>
      </c>
      <c r="B56" t="s">
        <v>10</v>
      </c>
      <c r="C56" s="4">
        <v>44251</v>
      </c>
      <c r="D56" s="4">
        <v>44265</v>
      </c>
      <c r="E56" s="4">
        <v>44265</v>
      </c>
      <c r="F56" t="s">
        <v>1281</v>
      </c>
      <c r="I56" t="str">
        <f>VLOOKUP(표3[[#This Row],[도서코드]], 표1[], 2, 0)</f>
        <v>0.1%의 비밀</v>
      </c>
      <c r="J56" t="str">
        <f>IF(표3[[#This Row],[대출연장]]="Y", "반납연기", IF(표3[[#This Row],[반납예정일]]&lt;표3[[#This Row],[반납일자]], "연체", ""))</f>
        <v/>
      </c>
    </row>
    <row r="57" spans="1:10" x14ac:dyDescent="0.3">
      <c r="A57" t="s">
        <v>1282</v>
      </c>
      <c r="B57" t="s">
        <v>7</v>
      </c>
      <c r="C57" s="4">
        <v>44251</v>
      </c>
      <c r="D57" s="4">
        <v>44265</v>
      </c>
      <c r="E57" s="4">
        <v>44265</v>
      </c>
      <c r="F57" t="s">
        <v>1281</v>
      </c>
      <c r="I57" t="str">
        <f>VLOOKUP(표3[[#This Row],[도서코드]], 표1[], 2, 0)</f>
        <v>팥빙수의 전설</v>
      </c>
      <c r="J57" t="str">
        <f>IF(표3[[#This Row],[대출연장]]="Y", "반납연기", IF(표3[[#This Row],[반납예정일]]&lt;표3[[#This Row],[반납일자]], "연체", ""))</f>
        <v/>
      </c>
    </row>
    <row r="58" spans="1:10" x14ac:dyDescent="0.3">
      <c r="A58" t="s">
        <v>1287</v>
      </c>
      <c r="B58" t="s">
        <v>16</v>
      </c>
      <c r="C58" s="4">
        <v>44251</v>
      </c>
      <c r="D58" s="4">
        <v>44265</v>
      </c>
      <c r="E58" s="4">
        <v>44265</v>
      </c>
      <c r="F58" t="s">
        <v>1281</v>
      </c>
      <c r="I58" t="str">
        <f>VLOOKUP(표3[[#This Row],[도서코드]], 표1[], 2, 0)</f>
        <v>3 2 1</v>
      </c>
      <c r="J58" t="str">
        <f>IF(표3[[#This Row],[대출연장]]="Y", "반납연기", IF(표3[[#This Row],[반납예정일]]&lt;표3[[#This Row],[반납일자]], "연체", ""))</f>
        <v/>
      </c>
    </row>
    <row r="59" spans="1:10" x14ac:dyDescent="0.3">
      <c r="A59" t="s">
        <v>1315</v>
      </c>
      <c r="B59" t="s">
        <v>25</v>
      </c>
      <c r="C59" s="4">
        <v>44251</v>
      </c>
      <c r="D59" s="4">
        <v>44265</v>
      </c>
      <c r="E59" s="4">
        <v>44265</v>
      </c>
      <c r="F59" t="s">
        <v>1281</v>
      </c>
      <c r="I59" t="str">
        <f>VLOOKUP(표3[[#This Row],[도서코드]], 표1[], 2, 0)</f>
        <v>빨간모자 요정 이야기</v>
      </c>
      <c r="J59" t="str">
        <f>IF(표3[[#This Row],[대출연장]]="Y", "반납연기", IF(표3[[#This Row],[반납예정일]]&lt;표3[[#This Row],[반납일자]], "연체", ""))</f>
        <v/>
      </c>
    </row>
    <row r="60" spans="1:10" x14ac:dyDescent="0.3">
      <c r="A60" t="s">
        <v>1325</v>
      </c>
      <c r="B60" t="s">
        <v>22</v>
      </c>
      <c r="C60" s="4">
        <v>44251</v>
      </c>
      <c r="D60" s="4">
        <v>44265</v>
      </c>
      <c r="E60" s="4">
        <v>44265</v>
      </c>
      <c r="F60" t="s">
        <v>1281</v>
      </c>
      <c r="I60" t="str">
        <f>VLOOKUP(표3[[#This Row],[도서코드]], 표1[], 2, 0)</f>
        <v>상처조차 아름다운 당신에게</v>
      </c>
      <c r="J60" t="str">
        <f>IF(표3[[#This Row],[대출연장]]="Y", "반납연기", IF(표3[[#This Row],[반납예정일]]&lt;표3[[#This Row],[반납일자]], "연체", ""))</f>
        <v/>
      </c>
    </row>
    <row r="61" spans="1:10" x14ac:dyDescent="0.3">
      <c r="A61" t="s">
        <v>1326</v>
      </c>
      <c r="B61" t="s">
        <v>22</v>
      </c>
      <c r="C61" s="4">
        <v>44251</v>
      </c>
      <c r="D61" s="4">
        <v>44265</v>
      </c>
      <c r="E61" s="4">
        <v>44265</v>
      </c>
      <c r="F61" t="s">
        <v>1281</v>
      </c>
      <c r="I61" t="str">
        <f>VLOOKUP(표3[[#This Row],[도서코드]], 표1[], 2, 0)</f>
        <v>새로운 가난이 온다</v>
      </c>
      <c r="J61" t="str">
        <f>IF(표3[[#This Row],[대출연장]]="Y", "반납연기", IF(표3[[#This Row],[반납예정일]]&lt;표3[[#This Row],[반납일자]], "연체", ""))</f>
        <v/>
      </c>
    </row>
    <row r="62" spans="1:10" x14ac:dyDescent="0.3">
      <c r="A62" t="s">
        <v>1327</v>
      </c>
      <c r="B62" t="s">
        <v>22</v>
      </c>
      <c r="C62" s="4">
        <v>44251</v>
      </c>
      <c r="D62" s="4">
        <v>44265</v>
      </c>
      <c r="E62" s="4">
        <v>44265</v>
      </c>
      <c r="F62" t="s">
        <v>1281</v>
      </c>
      <c r="I62" t="str">
        <f>VLOOKUP(표3[[#This Row],[도서코드]], 표1[], 2, 0)</f>
        <v>생명이 있는 것은 다 아름답다</v>
      </c>
      <c r="J62" t="str">
        <f>IF(표3[[#This Row],[대출연장]]="Y", "반납연기", IF(표3[[#This Row],[반납예정일]]&lt;표3[[#This Row],[반납일자]], "연체", ""))</f>
        <v/>
      </c>
    </row>
    <row r="63" spans="1:10" x14ac:dyDescent="0.3">
      <c r="A63" t="s">
        <v>1328</v>
      </c>
      <c r="B63" t="s">
        <v>22</v>
      </c>
      <c r="C63" s="4">
        <v>44251</v>
      </c>
      <c r="D63" s="4">
        <v>44265</v>
      </c>
      <c r="E63" s="4">
        <v>44265</v>
      </c>
      <c r="F63" t="s">
        <v>1281</v>
      </c>
      <c r="I63" t="str">
        <f>VLOOKUP(표3[[#This Row],[도서코드]], 표1[], 2, 0)</f>
        <v>설레는 건 많을수록 좋아</v>
      </c>
      <c r="J63" t="str">
        <f>IF(표3[[#This Row],[대출연장]]="Y", "반납연기", IF(표3[[#This Row],[반납예정일]]&lt;표3[[#This Row],[반납일자]], "연체", ""))</f>
        <v/>
      </c>
    </row>
    <row r="64" spans="1:10" x14ac:dyDescent="0.3">
      <c r="A64" t="s">
        <v>1329</v>
      </c>
      <c r="B64" t="s">
        <v>4</v>
      </c>
      <c r="C64" s="4">
        <v>44252</v>
      </c>
      <c r="D64" s="4">
        <v>44266</v>
      </c>
      <c r="E64" s="4">
        <v>44266</v>
      </c>
      <c r="F64" t="s">
        <v>1281</v>
      </c>
      <c r="I64" t="str">
        <f>VLOOKUP(표3[[#This Row],[도서코드]], 표1[], 2, 0)</f>
        <v>마법천자문 2</v>
      </c>
      <c r="J64" t="str">
        <f>IF(표3[[#This Row],[대출연장]]="Y", "반납연기", IF(표3[[#This Row],[반납예정일]]&lt;표3[[#This Row],[반납일자]], "연체", ""))</f>
        <v/>
      </c>
    </row>
    <row r="65" spans="1:10" x14ac:dyDescent="0.3">
      <c r="A65" t="s">
        <v>1330</v>
      </c>
      <c r="B65" t="s">
        <v>4</v>
      </c>
      <c r="C65" s="4">
        <v>44252</v>
      </c>
      <c r="D65" s="4">
        <v>44266</v>
      </c>
      <c r="E65" s="4">
        <v>44266</v>
      </c>
      <c r="F65" t="s">
        <v>1281</v>
      </c>
      <c r="I65" t="str">
        <f>VLOOKUP(표3[[#This Row],[도서코드]], 표1[], 2, 0)</f>
        <v>마법천자문 3</v>
      </c>
      <c r="J65" t="str">
        <f>IF(표3[[#This Row],[대출연장]]="Y", "반납연기", IF(표3[[#This Row],[반납예정일]]&lt;표3[[#This Row],[반납일자]], "연체", ""))</f>
        <v/>
      </c>
    </row>
    <row r="66" spans="1:10" x14ac:dyDescent="0.3">
      <c r="A66" t="s">
        <v>1296</v>
      </c>
      <c r="B66" t="s">
        <v>13</v>
      </c>
      <c r="C66" s="4">
        <v>44255</v>
      </c>
      <c r="D66" s="4">
        <v>44269</v>
      </c>
      <c r="E66" s="4">
        <v>44269</v>
      </c>
      <c r="F66" t="s">
        <v>1281</v>
      </c>
      <c r="I66" t="str">
        <f>VLOOKUP(표3[[#This Row],[도서코드]], 표1[], 2, 0)</f>
        <v>마법천자문 16</v>
      </c>
      <c r="J66" t="str">
        <f>IF(표3[[#This Row],[대출연장]]="Y", "반납연기", IF(표3[[#This Row],[반납예정일]]&lt;표3[[#This Row],[반납일자]], "연체", ""))</f>
        <v/>
      </c>
    </row>
    <row r="67" spans="1:10" x14ac:dyDescent="0.3">
      <c r="A67" t="s">
        <v>1286</v>
      </c>
      <c r="B67" t="s">
        <v>19</v>
      </c>
      <c r="C67" s="4">
        <v>44256</v>
      </c>
      <c r="D67" s="4">
        <v>44270</v>
      </c>
      <c r="E67" s="4">
        <v>44270</v>
      </c>
      <c r="F67" t="s">
        <v>1281</v>
      </c>
      <c r="I67" t="str">
        <f>VLOOKUP(표3[[#This Row],[도서코드]], 표1[], 2, 0)</f>
        <v>인터내셔널의 밤</v>
      </c>
      <c r="J67" t="str">
        <f>IF(표3[[#This Row],[대출연장]]="Y", "반납연기", IF(표3[[#This Row],[반납예정일]]&lt;표3[[#This Row],[반납일자]], "연체", ""))</f>
        <v/>
      </c>
    </row>
    <row r="68" spans="1:10" x14ac:dyDescent="0.3">
      <c r="A68" t="s">
        <v>1283</v>
      </c>
      <c r="B68" t="s">
        <v>25</v>
      </c>
      <c r="C68" s="4">
        <v>44259</v>
      </c>
      <c r="D68" s="4">
        <v>44273</v>
      </c>
      <c r="E68" s="4">
        <v>44273</v>
      </c>
      <c r="F68" t="s">
        <v>1281</v>
      </c>
      <c r="I68" t="str">
        <f>VLOOKUP(표3[[#This Row],[도서코드]], 표1[], 2, 0)</f>
        <v>100층짜리 집</v>
      </c>
      <c r="J68" t="str">
        <f>IF(표3[[#This Row],[대출연장]]="Y", "반납연기", IF(표3[[#This Row],[반납예정일]]&lt;표3[[#This Row],[반납일자]], "연체", ""))</f>
        <v/>
      </c>
    </row>
    <row r="69" spans="1:10" x14ac:dyDescent="0.3">
      <c r="A69" t="s">
        <v>1331</v>
      </c>
      <c r="B69" t="s">
        <v>13</v>
      </c>
      <c r="C69" s="4">
        <v>44260</v>
      </c>
      <c r="D69" s="4">
        <v>44274</v>
      </c>
      <c r="E69" s="4">
        <v>44274</v>
      </c>
      <c r="F69" t="s">
        <v>1281</v>
      </c>
      <c r="I69" t="str">
        <f>VLOOKUP(표3[[#This Row],[도서코드]], 표1[], 2, 0)</f>
        <v>천국의 소년 2</v>
      </c>
      <c r="J69" t="str">
        <f>IF(표3[[#This Row],[대출연장]]="Y", "반납연기", IF(표3[[#This Row],[반납예정일]]&lt;표3[[#This Row],[반납일자]], "연체", ""))</f>
        <v/>
      </c>
    </row>
    <row r="70" spans="1:10" x14ac:dyDescent="0.3">
      <c r="A70" t="s">
        <v>1332</v>
      </c>
      <c r="B70" t="s">
        <v>13</v>
      </c>
      <c r="C70" s="4">
        <v>44260</v>
      </c>
      <c r="D70" s="4">
        <v>44274</v>
      </c>
      <c r="E70" s="4">
        <v>44274</v>
      </c>
      <c r="F70" t="s">
        <v>1281</v>
      </c>
      <c r="I70" t="str">
        <f>VLOOKUP(표3[[#This Row],[도서코드]], 표1[], 2, 0)</f>
        <v>파라다이스 1</v>
      </c>
      <c r="J70" t="str">
        <f>IF(표3[[#This Row],[대출연장]]="Y", "반납연기", IF(표3[[#This Row],[반납예정일]]&lt;표3[[#This Row],[반납일자]], "연체", ""))</f>
        <v/>
      </c>
    </row>
    <row r="71" spans="1:10" x14ac:dyDescent="0.3">
      <c r="A71" t="s">
        <v>1333</v>
      </c>
      <c r="B71" t="s">
        <v>13</v>
      </c>
      <c r="C71" s="4">
        <v>44260</v>
      </c>
      <c r="D71" s="4">
        <v>44274</v>
      </c>
      <c r="E71" s="4">
        <v>44274</v>
      </c>
      <c r="F71" t="s">
        <v>1281</v>
      </c>
      <c r="I71" t="str">
        <f>VLOOKUP(표3[[#This Row],[도서코드]], 표1[], 2, 0)</f>
        <v>파라다이스 2</v>
      </c>
      <c r="J71" t="str">
        <f>IF(표3[[#This Row],[대출연장]]="Y", "반납연기", IF(표3[[#This Row],[반납예정일]]&lt;표3[[#This Row],[반납일자]], "연체", ""))</f>
        <v/>
      </c>
    </row>
    <row r="72" spans="1:10" x14ac:dyDescent="0.3">
      <c r="A72" t="s">
        <v>1297</v>
      </c>
      <c r="B72" t="s">
        <v>19</v>
      </c>
      <c r="C72" s="4">
        <v>44260</v>
      </c>
      <c r="D72" s="4">
        <v>44274</v>
      </c>
      <c r="E72" s="4">
        <v>44274</v>
      </c>
      <c r="F72" t="s">
        <v>1281</v>
      </c>
      <c r="I72" t="str">
        <f>VLOOKUP(표3[[#This Row],[도서코드]], 표1[], 2, 0)</f>
        <v>데이터베이스 기초와 실습</v>
      </c>
      <c r="J72" t="str">
        <f>IF(표3[[#This Row],[대출연장]]="Y", "반납연기", IF(표3[[#This Row],[반납예정일]]&lt;표3[[#This Row],[반납일자]], "연체", ""))</f>
        <v/>
      </c>
    </row>
    <row r="73" spans="1:10" x14ac:dyDescent="0.3">
      <c r="A73" t="s">
        <v>1334</v>
      </c>
      <c r="B73" t="s">
        <v>19</v>
      </c>
      <c r="C73" s="4">
        <v>44260</v>
      </c>
      <c r="D73" s="4">
        <v>44274</v>
      </c>
      <c r="E73" s="4">
        <v>44274</v>
      </c>
      <c r="F73" t="s">
        <v>1281</v>
      </c>
      <c r="I73" t="str">
        <f>VLOOKUP(표3[[#This Row],[도서코드]], 표1[], 2, 0)</f>
        <v>도슨트 정우철의 미술 극장</v>
      </c>
      <c r="J73" t="str">
        <f>IF(표3[[#This Row],[대출연장]]="Y", "반납연기", IF(표3[[#This Row],[반납예정일]]&lt;표3[[#This Row],[반납일자]], "연체", ""))</f>
        <v/>
      </c>
    </row>
    <row r="74" spans="1:10" x14ac:dyDescent="0.3">
      <c r="A74" t="s">
        <v>1298</v>
      </c>
      <c r="B74" t="s">
        <v>16</v>
      </c>
      <c r="C74" s="4">
        <v>44261</v>
      </c>
      <c r="D74" s="4">
        <v>44275</v>
      </c>
      <c r="E74" s="4">
        <v>44275</v>
      </c>
      <c r="F74" t="s">
        <v>1281</v>
      </c>
      <c r="I74" t="str">
        <f>VLOOKUP(표3[[#This Row],[도서코드]], 표1[], 2, 0)</f>
        <v>엑셀 2016</v>
      </c>
      <c r="J74" t="str">
        <f>IF(표3[[#This Row],[대출연장]]="Y", "반납연기", IF(표3[[#This Row],[반납예정일]]&lt;표3[[#This Row],[반납일자]], "연체", ""))</f>
        <v/>
      </c>
    </row>
    <row r="75" spans="1:10" x14ac:dyDescent="0.3">
      <c r="A75" t="s">
        <v>1335</v>
      </c>
      <c r="B75" t="s">
        <v>31</v>
      </c>
      <c r="C75" s="4">
        <v>44263</v>
      </c>
      <c r="D75" s="4">
        <v>44277</v>
      </c>
      <c r="E75" s="4">
        <v>44277</v>
      </c>
      <c r="F75" t="s">
        <v>1281</v>
      </c>
      <c r="I75" t="str">
        <f>VLOOKUP(표3[[#This Row],[도서코드]], 표1[], 2, 0)</f>
        <v>하늘과 바람과 별과 시 윤동주 유고 시집</v>
      </c>
      <c r="J75" t="str">
        <f>IF(표3[[#This Row],[대출연장]]="Y", "반납연기", IF(표3[[#This Row],[반납예정일]]&lt;표3[[#This Row],[반납일자]], "연체", ""))</f>
        <v/>
      </c>
    </row>
    <row r="76" spans="1:10" x14ac:dyDescent="0.3">
      <c r="A76" t="s">
        <v>1336</v>
      </c>
      <c r="B76" t="s">
        <v>31</v>
      </c>
      <c r="C76" s="4">
        <v>44263</v>
      </c>
      <c r="D76" s="4">
        <v>44277</v>
      </c>
      <c r="E76" s="4">
        <v>44277</v>
      </c>
      <c r="F76" t="s">
        <v>1281</v>
      </c>
      <c r="I76" t="str">
        <f>VLOOKUP(표3[[#This Row],[도서코드]], 표1[], 2, 0)</f>
        <v>하루하루 교토 꽃길 에디션</v>
      </c>
      <c r="J76" t="str">
        <f>IF(표3[[#This Row],[대출연장]]="Y", "반납연기", IF(표3[[#This Row],[반납예정일]]&lt;표3[[#This Row],[반납일자]], "연체", ""))</f>
        <v/>
      </c>
    </row>
    <row r="77" spans="1:10" x14ac:dyDescent="0.3">
      <c r="A77" t="s">
        <v>1337</v>
      </c>
      <c r="B77" t="s">
        <v>31</v>
      </c>
      <c r="C77" s="4">
        <v>44263</v>
      </c>
      <c r="D77" s="4">
        <v>44277</v>
      </c>
      <c r="E77" s="4">
        <v>44277</v>
      </c>
      <c r="F77" t="s">
        <v>1281</v>
      </c>
      <c r="I77" t="str">
        <f>VLOOKUP(표3[[#This Row],[도서코드]], 표1[], 2, 0)</f>
        <v>하품의 언덕</v>
      </c>
      <c r="J77" t="str">
        <f>IF(표3[[#This Row],[대출연장]]="Y", "반납연기", IF(표3[[#This Row],[반납예정일]]&lt;표3[[#This Row],[반납일자]], "연체", ""))</f>
        <v/>
      </c>
    </row>
    <row r="78" spans="1:10" x14ac:dyDescent="0.3">
      <c r="A78" t="s">
        <v>1315</v>
      </c>
      <c r="B78" t="s">
        <v>22</v>
      </c>
      <c r="C78" s="4">
        <v>44267</v>
      </c>
      <c r="D78" s="4">
        <v>44281</v>
      </c>
      <c r="E78" s="4">
        <v>44281</v>
      </c>
      <c r="F78" t="s">
        <v>1281</v>
      </c>
      <c r="I78" t="str">
        <f>VLOOKUP(표3[[#This Row],[도서코드]], 표1[], 2, 0)</f>
        <v>빨간모자 요정 이야기</v>
      </c>
      <c r="J78" t="str">
        <f>IF(표3[[#This Row],[대출연장]]="Y", "반납연기", IF(표3[[#This Row],[반납예정일]]&lt;표3[[#This Row],[반납일자]], "연체", ""))</f>
        <v/>
      </c>
    </row>
    <row r="79" spans="1:10" x14ac:dyDescent="0.3">
      <c r="A79" t="s">
        <v>1284</v>
      </c>
      <c r="B79" t="s">
        <v>13</v>
      </c>
      <c r="C79" s="4">
        <v>44269</v>
      </c>
      <c r="D79" s="4">
        <v>44283</v>
      </c>
      <c r="E79" s="4">
        <v>44283</v>
      </c>
      <c r="F79" t="s">
        <v>1281</v>
      </c>
      <c r="I79" t="str">
        <f>VLOOKUP(표3[[#This Row],[도서코드]], 표1[], 2, 0)</f>
        <v>0.1%의 비밀</v>
      </c>
      <c r="J79" t="str">
        <f>IF(표3[[#This Row],[대출연장]]="Y", "반납연기", IF(표3[[#This Row],[반납예정일]]&lt;표3[[#This Row],[반납일자]], "연체", ""))</f>
        <v/>
      </c>
    </row>
    <row r="80" spans="1:10" x14ac:dyDescent="0.3">
      <c r="A80" t="s">
        <v>1287</v>
      </c>
      <c r="B80" t="s">
        <v>13</v>
      </c>
      <c r="C80" s="4">
        <v>44269</v>
      </c>
      <c r="D80" s="4">
        <v>44283</v>
      </c>
      <c r="E80" s="4">
        <v>44283</v>
      </c>
      <c r="F80" t="s">
        <v>1281</v>
      </c>
      <c r="I80" t="str">
        <f>VLOOKUP(표3[[#This Row],[도서코드]], 표1[], 2, 0)</f>
        <v>3 2 1</v>
      </c>
      <c r="J80" t="str">
        <f>IF(표3[[#This Row],[대출연장]]="Y", "반납연기", IF(표3[[#This Row],[반납예정일]]&lt;표3[[#This Row],[반납일자]], "연체", ""))</f>
        <v/>
      </c>
    </row>
    <row r="81" spans="1:10" x14ac:dyDescent="0.3">
      <c r="A81" t="s">
        <v>1338</v>
      </c>
      <c r="B81" t="s">
        <v>4</v>
      </c>
      <c r="C81" s="4">
        <v>44270</v>
      </c>
      <c r="D81" s="4">
        <v>44284</v>
      </c>
      <c r="E81" s="4">
        <v>44284</v>
      </c>
      <c r="F81" t="s">
        <v>1281</v>
      </c>
      <c r="I81" t="str">
        <f>VLOOKUP(표3[[#This Row],[도서코드]], 표1[], 2, 0)</f>
        <v>마법천자문 7</v>
      </c>
      <c r="J81" t="str">
        <f>IF(표3[[#This Row],[대출연장]]="Y", "반납연기", IF(표3[[#This Row],[반납예정일]]&lt;표3[[#This Row],[반납일자]], "연체", ""))</f>
        <v/>
      </c>
    </row>
    <row r="82" spans="1:10" x14ac:dyDescent="0.3">
      <c r="A82" t="s">
        <v>1339</v>
      </c>
      <c r="B82" t="s">
        <v>4</v>
      </c>
      <c r="C82" s="4">
        <v>44270</v>
      </c>
      <c r="D82" s="4">
        <v>44284</v>
      </c>
      <c r="E82" s="4">
        <v>44284</v>
      </c>
      <c r="F82" t="s">
        <v>1281</v>
      </c>
      <c r="I82" t="str">
        <f>VLOOKUP(표3[[#This Row],[도서코드]], 표1[], 2, 0)</f>
        <v>마법천자문 8</v>
      </c>
      <c r="J82" t="str">
        <f>IF(표3[[#This Row],[대출연장]]="Y", "반납연기", IF(표3[[#This Row],[반납예정일]]&lt;표3[[#This Row],[반납일자]], "연체", ""))</f>
        <v/>
      </c>
    </row>
    <row r="83" spans="1:10" x14ac:dyDescent="0.3">
      <c r="A83" t="s">
        <v>1340</v>
      </c>
      <c r="B83" t="s">
        <v>4</v>
      </c>
      <c r="C83" s="4">
        <v>44270</v>
      </c>
      <c r="D83" s="4">
        <v>44284</v>
      </c>
      <c r="E83" s="4">
        <v>44284</v>
      </c>
      <c r="F83" t="s">
        <v>1281</v>
      </c>
      <c r="I83" t="str">
        <f>VLOOKUP(표3[[#This Row],[도서코드]], 표1[], 2, 0)</f>
        <v>마법천자문 9</v>
      </c>
      <c r="J83" t="str">
        <f>IF(표3[[#This Row],[대출연장]]="Y", "반납연기", IF(표3[[#This Row],[반납예정일]]&lt;표3[[#This Row],[반납일자]], "연체", ""))</f>
        <v/>
      </c>
    </row>
    <row r="84" spans="1:10" x14ac:dyDescent="0.3">
      <c r="A84" t="s">
        <v>1341</v>
      </c>
      <c r="B84" t="s">
        <v>4</v>
      </c>
      <c r="C84" s="4">
        <v>44270</v>
      </c>
      <c r="D84" s="4">
        <v>44284</v>
      </c>
      <c r="E84" s="4">
        <v>44284</v>
      </c>
      <c r="F84" t="s">
        <v>1281</v>
      </c>
      <c r="I84" t="str">
        <f>VLOOKUP(표3[[#This Row],[도서코드]], 표1[], 2, 0)</f>
        <v>마법천자문 10</v>
      </c>
      <c r="J84" t="str">
        <f>IF(표3[[#This Row],[대출연장]]="Y", "반납연기", IF(표3[[#This Row],[반납예정일]]&lt;표3[[#This Row],[반납일자]], "연체", ""))</f>
        <v/>
      </c>
    </row>
    <row r="85" spans="1:10" x14ac:dyDescent="0.3">
      <c r="A85" t="s">
        <v>1342</v>
      </c>
      <c r="B85" t="s">
        <v>13</v>
      </c>
      <c r="C85" s="4">
        <v>44270</v>
      </c>
      <c r="D85" s="4">
        <v>44284</v>
      </c>
      <c r="E85" s="4">
        <v>44284</v>
      </c>
      <c r="F85" t="s">
        <v>1281</v>
      </c>
      <c r="I85" t="str">
        <f>VLOOKUP(표3[[#This Row],[도서코드]], 표1[], 2, 0)</f>
        <v>90일 밤의 클래식</v>
      </c>
      <c r="J85" t="str">
        <f>IF(표3[[#This Row],[대출연장]]="Y", "반납연기", IF(표3[[#This Row],[반납예정일]]&lt;표3[[#This Row],[반납일자]], "연체", ""))</f>
        <v/>
      </c>
    </row>
    <row r="86" spans="1:10" x14ac:dyDescent="0.3">
      <c r="A86" t="s">
        <v>1343</v>
      </c>
      <c r="B86" t="s">
        <v>13</v>
      </c>
      <c r="C86" s="4">
        <v>44270</v>
      </c>
      <c r="D86" s="4">
        <v>44284</v>
      </c>
      <c r="E86" s="4">
        <v>44284</v>
      </c>
      <c r="F86" t="s">
        <v>1281</v>
      </c>
      <c r="I86" t="str">
        <f>VLOOKUP(표3[[#This Row],[도서코드]], 표1[], 2, 0)</f>
        <v>LP로 듣는 클래식 유재후의 음악이야기</v>
      </c>
      <c r="J86" t="str">
        <f>IF(표3[[#This Row],[대출연장]]="Y", "반납연기", IF(표3[[#This Row],[반납예정일]]&lt;표3[[#This Row],[반납일자]], "연체", ""))</f>
        <v/>
      </c>
    </row>
    <row r="87" spans="1:10" x14ac:dyDescent="0.3">
      <c r="A87" t="s">
        <v>1344</v>
      </c>
      <c r="B87" t="s">
        <v>22</v>
      </c>
      <c r="C87" s="4">
        <v>44270</v>
      </c>
      <c r="D87" s="4">
        <v>44284</v>
      </c>
      <c r="E87" s="4">
        <v>44284</v>
      </c>
      <c r="F87" t="s">
        <v>1281</v>
      </c>
      <c r="I87" t="str">
        <f>VLOOKUP(표3[[#This Row],[도서코드]], 표1[], 2, 0)</f>
        <v>세 종교 이야기</v>
      </c>
      <c r="J87" t="str">
        <f>IF(표3[[#This Row],[대출연장]]="Y", "반납연기", IF(표3[[#This Row],[반납예정일]]&lt;표3[[#This Row],[반납일자]], "연체", ""))</f>
        <v/>
      </c>
    </row>
    <row r="88" spans="1:10" x14ac:dyDescent="0.3">
      <c r="A88" t="s">
        <v>1345</v>
      </c>
      <c r="B88" t="s">
        <v>22</v>
      </c>
      <c r="C88" s="4">
        <v>44270</v>
      </c>
      <c r="D88" s="4">
        <v>44284</v>
      </c>
      <c r="E88" s="4">
        <v>44284</v>
      </c>
      <c r="F88" t="s">
        <v>1281</v>
      </c>
      <c r="I88" t="str">
        <f>VLOOKUP(표3[[#This Row],[도서코드]], 표1[], 2, 0)</f>
        <v>소리를 삼킨 소년</v>
      </c>
      <c r="J88" t="str">
        <f>IF(표3[[#This Row],[대출연장]]="Y", "반납연기", IF(표3[[#This Row],[반납예정일]]&lt;표3[[#This Row],[반납일자]], "연체", ""))</f>
        <v/>
      </c>
    </row>
    <row r="89" spans="1:10" x14ac:dyDescent="0.3">
      <c r="A89" t="s">
        <v>1346</v>
      </c>
      <c r="B89" t="s">
        <v>22</v>
      </c>
      <c r="C89" s="4">
        <v>44270</v>
      </c>
      <c r="D89" s="4">
        <v>44284</v>
      </c>
      <c r="E89" s="4">
        <v>44284</v>
      </c>
      <c r="F89" t="s">
        <v>1281</v>
      </c>
      <c r="I89" t="str">
        <f>VLOOKUP(표3[[#This Row],[도서코드]], 표1[], 2, 0)</f>
        <v>소크라테스 익스프레스</v>
      </c>
      <c r="J89" t="str">
        <f>IF(표3[[#This Row],[대출연장]]="Y", "반납연기", IF(표3[[#This Row],[반납예정일]]&lt;표3[[#This Row],[반납일자]], "연체", ""))</f>
        <v/>
      </c>
    </row>
    <row r="90" spans="1:10" x14ac:dyDescent="0.3">
      <c r="A90" t="s">
        <v>1347</v>
      </c>
      <c r="B90" t="s">
        <v>22</v>
      </c>
      <c r="C90" s="4">
        <v>44270</v>
      </c>
      <c r="D90" s="4">
        <v>44284</v>
      </c>
      <c r="E90" s="4">
        <v>44284</v>
      </c>
      <c r="F90" t="s">
        <v>1281</v>
      </c>
      <c r="I90" t="str">
        <f>VLOOKUP(표3[[#This Row],[도서코드]], 표1[], 2, 0)</f>
        <v>손글씨, 윤동주 시인 따라잡기</v>
      </c>
      <c r="J90" t="str">
        <f>IF(표3[[#This Row],[대출연장]]="Y", "반납연기", IF(표3[[#This Row],[반납예정일]]&lt;표3[[#This Row],[반납일자]], "연체", ""))</f>
        <v/>
      </c>
    </row>
    <row r="91" spans="1:10" x14ac:dyDescent="0.3">
      <c r="A91" t="s">
        <v>1282</v>
      </c>
      <c r="B91" t="s">
        <v>4</v>
      </c>
      <c r="C91" s="4">
        <v>44271</v>
      </c>
      <c r="D91" s="4">
        <v>44285</v>
      </c>
      <c r="E91" s="4">
        <v>44285</v>
      </c>
      <c r="F91" t="s">
        <v>1281</v>
      </c>
      <c r="I91" t="str">
        <f>VLOOKUP(표3[[#This Row],[도서코드]], 표1[], 2, 0)</f>
        <v>팥빙수의 전설</v>
      </c>
      <c r="J91" t="str">
        <f>IF(표3[[#This Row],[대출연장]]="Y", "반납연기", IF(표3[[#This Row],[반납예정일]]&lt;표3[[#This Row],[반납일자]], "연체", ""))</f>
        <v/>
      </c>
    </row>
    <row r="92" spans="1:10" x14ac:dyDescent="0.3">
      <c r="A92" t="s">
        <v>1286</v>
      </c>
      <c r="B92" t="s">
        <v>16</v>
      </c>
      <c r="C92" s="4">
        <v>44272</v>
      </c>
      <c r="D92" s="4">
        <v>44286</v>
      </c>
      <c r="E92" s="4">
        <v>44286</v>
      </c>
      <c r="F92" t="s">
        <v>1281</v>
      </c>
      <c r="I92" t="str">
        <f>VLOOKUP(표3[[#This Row],[도서코드]], 표1[], 2, 0)</f>
        <v>인터내셔널의 밤</v>
      </c>
      <c r="J92" t="str">
        <f>IF(표3[[#This Row],[대출연장]]="Y", "반납연기", IF(표3[[#This Row],[반납예정일]]&lt;표3[[#This Row],[반납일자]], "연체", ""))</f>
        <v/>
      </c>
    </row>
    <row r="93" spans="1:10" x14ac:dyDescent="0.3">
      <c r="A93" t="s">
        <v>1297</v>
      </c>
      <c r="B93" t="s">
        <v>10</v>
      </c>
      <c r="C93" s="4">
        <v>44275</v>
      </c>
      <c r="D93" s="4">
        <v>44289</v>
      </c>
      <c r="E93" s="4">
        <v>44289</v>
      </c>
      <c r="F93" t="s">
        <v>1281</v>
      </c>
      <c r="I93" t="str">
        <f>VLOOKUP(표3[[#This Row],[도서코드]], 표1[], 2, 0)</f>
        <v>데이터베이스 기초와 실습</v>
      </c>
      <c r="J93" t="str">
        <f>IF(표3[[#This Row],[대출연장]]="Y", "반납연기", IF(표3[[#This Row],[반납예정일]]&lt;표3[[#This Row],[반납일자]], "연체", ""))</f>
        <v/>
      </c>
    </row>
    <row r="94" spans="1:10" x14ac:dyDescent="0.3">
      <c r="A94" t="s">
        <v>1285</v>
      </c>
      <c r="B94" t="s">
        <v>10</v>
      </c>
      <c r="C94" s="4">
        <v>44275</v>
      </c>
      <c r="D94" s="4">
        <v>44289</v>
      </c>
      <c r="E94" s="4">
        <v>44289</v>
      </c>
      <c r="F94" t="s">
        <v>1281</v>
      </c>
      <c r="I94" t="str">
        <f>VLOOKUP(표3[[#This Row],[도서코드]], 표1[], 2, 0)</f>
        <v>1억년 전 공룡 오줌이 빗물로 내려요</v>
      </c>
      <c r="J94" t="str">
        <f>IF(표3[[#This Row],[대출연장]]="Y", "반납연기", IF(표3[[#This Row],[반납예정일]]&lt;표3[[#This Row],[반납일자]], "연체", ""))</f>
        <v/>
      </c>
    </row>
    <row r="95" spans="1:10" x14ac:dyDescent="0.3">
      <c r="A95" t="s">
        <v>1298</v>
      </c>
      <c r="B95" t="s">
        <v>19</v>
      </c>
      <c r="C95" s="4">
        <v>44277</v>
      </c>
      <c r="D95" s="4">
        <v>44291</v>
      </c>
      <c r="E95" s="4">
        <v>44291</v>
      </c>
      <c r="F95" t="s">
        <v>1281</v>
      </c>
      <c r="I95" t="str">
        <f>VLOOKUP(표3[[#This Row],[도서코드]], 표1[], 2, 0)</f>
        <v>엑셀 2016</v>
      </c>
      <c r="J95" t="str">
        <f>IF(표3[[#This Row],[대출연장]]="Y", "반납연기", IF(표3[[#This Row],[반납예정일]]&lt;표3[[#This Row],[반납일자]], "연체", ""))</f>
        <v/>
      </c>
    </row>
    <row r="96" spans="1:10" x14ac:dyDescent="0.3">
      <c r="A96" t="s">
        <v>1348</v>
      </c>
      <c r="B96" t="s">
        <v>4</v>
      </c>
      <c r="C96" s="4">
        <v>44283</v>
      </c>
      <c r="D96" s="4">
        <v>44297</v>
      </c>
      <c r="E96" s="4">
        <v>44297</v>
      </c>
      <c r="F96" t="s">
        <v>1281</v>
      </c>
      <c r="I96" t="str">
        <f>VLOOKUP(표3[[#This Row],[도서코드]], 표1[], 2, 0)</f>
        <v>마법천자문 11</v>
      </c>
      <c r="J96" t="str">
        <f>IF(표3[[#This Row],[대출연장]]="Y", "반납연기", IF(표3[[#This Row],[반납예정일]]&lt;표3[[#This Row],[반납일자]], "연체", ""))</f>
        <v/>
      </c>
    </row>
    <row r="97" spans="1:10" x14ac:dyDescent="0.3">
      <c r="A97" t="s">
        <v>1349</v>
      </c>
      <c r="B97" t="s">
        <v>4</v>
      </c>
      <c r="C97" s="4">
        <v>44283</v>
      </c>
      <c r="D97" s="4">
        <v>44297</v>
      </c>
      <c r="E97" s="4">
        <v>44297</v>
      </c>
      <c r="F97" t="s">
        <v>1281</v>
      </c>
      <c r="I97" t="str">
        <f>VLOOKUP(표3[[#This Row],[도서코드]], 표1[], 2, 0)</f>
        <v>마법천자문 12</v>
      </c>
      <c r="J97" t="str">
        <f>IF(표3[[#This Row],[대출연장]]="Y", "반납연기", IF(표3[[#This Row],[반납예정일]]&lt;표3[[#This Row],[반납일자]], "연체", ""))</f>
        <v/>
      </c>
    </row>
    <row r="98" spans="1:10" x14ac:dyDescent="0.3">
      <c r="A98" t="s">
        <v>1350</v>
      </c>
      <c r="B98" t="s">
        <v>13</v>
      </c>
      <c r="C98" s="4">
        <v>44285</v>
      </c>
      <c r="D98" s="4">
        <v>44290</v>
      </c>
      <c r="E98" s="4">
        <v>44290</v>
      </c>
      <c r="F98" t="s">
        <v>1281</v>
      </c>
      <c r="I98" t="str">
        <f>VLOOKUP(표3[[#This Row],[도서코드]], 표1[], 2, 0)</f>
        <v>가면생활자</v>
      </c>
      <c r="J98" t="str">
        <f>IF(표3[[#This Row],[대출연장]]="Y", "반납연기", IF(표3[[#This Row],[반납예정일]]&lt;표3[[#This Row],[반납일자]], "연체", ""))</f>
        <v/>
      </c>
    </row>
    <row r="99" spans="1:10" x14ac:dyDescent="0.3">
      <c r="A99" t="s">
        <v>1351</v>
      </c>
      <c r="B99" t="s">
        <v>13</v>
      </c>
      <c r="C99" s="4">
        <v>44285</v>
      </c>
      <c r="D99" s="4">
        <v>44290</v>
      </c>
      <c r="E99" s="4">
        <v>44290</v>
      </c>
      <c r="F99" t="s">
        <v>1281</v>
      </c>
      <c r="I99" t="str">
        <f>VLOOKUP(표3[[#This Row],[도서코드]], 표1[], 2, 0)</f>
        <v>가장 예쁜 생각을 너에게 주고 싶다</v>
      </c>
      <c r="J99" t="str">
        <f>IF(표3[[#This Row],[대출연장]]="Y", "반납연기", IF(표3[[#This Row],[반납예정일]]&lt;표3[[#This Row],[반납일자]], "연체", ""))</f>
        <v/>
      </c>
    </row>
    <row r="100" spans="1:10" x14ac:dyDescent="0.3">
      <c r="A100" t="s">
        <v>1352</v>
      </c>
      <c r="B100" t="s">
        <v>13</v>
      </c>
      <c r="C100" s="4">
        <v>44285</v>
      </c>
      <c r="D100" s="4">
        <v>44290</v>
      </c>
      <c r="E100" s="4">
        <v>44290</v>
      </c>
      <c r="F100" t="s">
        <v>1281</v>
      </c>
      <c r="I100" t="str">
        <f>VLOOKUP(표3[[#This Row],[도서코드]], 표1[], 2, 0)</f>
        <v>가정간편식</v>
      </c>
      <c r="J100" t="str">
        <f>IF(표3[[#This Row],[대출연장]]="Y", "반납연기", IF(표3[[#This Row],[반납예정일]]&lt;표3[[#This Row],[반납일자]], "연체", ""))</f>
        <v/>
      </c>
    </row>
    <row r="101" spans="1:10" x14ac:dyDescent="0.3">
      <c r="A101" t="s">
        <v>1353</v>
      </c>
      <c r="B101" t="s">
        <v>13</v>
      </c>
      <c r="C101" s="4">
        <v>44285</v>
      </c>
      <c r="D101" s="4">
        <v>44290</v>
      </c>
      <c r="E101" s="4">
        <v>44290</v>
      </c>
      <c r="F101" t="s">
        <v>1281</v>
      </c>
      <c r="I101" t="str">
        <f>VLOOKUP(표3[[#This Row],[도서코드]], 표1[], 2, 0)</f>
        <v>가족과 통치</v>
      </c>
      <c r="J101" t="str">
        <f>IF(표3[[#This Row],[대출연장]]="Y", "반납연기", IF(표3[[#This Row],[반납예정일]]&lt;표3[[#This Row],[반납일자]], "연체", ""))</f>
        <v/>
      </c>
    </row>
    <row r="102" spans="1:10" x14ac:dyDescent="0.3">
      <c r="A102" t="s">
        <v>1354</v>
      </c>
      <c r="B102" t="s">
        <v>13</v>
      </c>
      <c r="C102" s="4">
        <v>44285</v>
      </c>
      <c r="D102" s="4">
        <v>44290</v>
      </c>
      <c r="E102" s="4">
        <v>44290</v>
      </c>
      <c r="F102" t="s">
        <v>1281</v>
      </c>
      <c r="I102" t="str">
        <f>VLOOKUP(표3[[#This Row],[도서코드]], 표1[], 2, 0)</f>
        <v>가지 말라는데 가고 싶은 길이 있다</v>
      </c>
      <c r="J102" t="str">
        <f>IF(표3[[#This Row],[대출연장]]="Y", "반납연기", IF(표3[[#This Row],[반납예정일]]&lt;표3[[#This Row],[반납일자]], "연체", ""))</f>
        <v/>
      </c>
    </row>
    <row r="103" spans="1:10" x14ac:dyDescent="0.3">
      <c r="A103" t="s">
        <v>1355</v>
      </c>
      <c r="B103" t="s">
        <v>7</v>
      </c>
      <c r="C103" s="4">
        <v>44287</v>
      </c>
      <c r="D103" s="4">
        <v>44301</v>
      </c>
      <c r="E103" s="4">
        <v>44301</v>
      </c>
      <c r="F103" t="s">
        <v>1281</v>
      </c>
      <c r="I103" t="str">
        <f>VLOOKUP(표3[[#This Row],[도서코드]], 표1[], 2, 0)</f>
        <v>마법천자문 50</v>
      </c>
      <c r="J103" t="str">
        <f>IF(표3[[#This Row],[대출연장]]="Y", "반납연기", IF(표3[[#This Row],[반납예정일]]&lt;표3[[#This Row],[반납일자]], "연체", ""))</f>
        <v/>
      </c>
    </row>
    <row r="104" spans="1:10" x14ac:dyDescent="0.3">
      <c r="A104" t="s">
        <v>1356</v>
      </c>
      <c r="B104" t="s">
        <v>7</v>
      </c>
      <c r="C104" s="4">
        <v>44287</v>
      </c>
      <c r="D104" s="4">
        <v>44301</v>
      </c>
      <c r="E104" s="4">
        <v>44301</v>
      </c>
      <c r="F104" t="s">
        <v>1281</v>
      </c>
      <c r="I104" t="str">
        <f>VLOOKUP(표3[[#This Row],[도서코드]], 표1[], 2, 0)</f>
        <v>문명 1</v>
      </c>
      <c r="J104" t="str">
        <f>IF(표3[[#This Row],[대출연장]]="Y", "반납연기", IF(표3[[#This Row],[반납예정일]]&lt;표3[[#This Row],[반납일자]], "연체", ""))</f>
        <v/>
      </c>
    </row>
    <row r="105" spans="1:10" x14ac:dyDescent="0.3">
      <c r="A105" t="s">
        <v>1357</v>
      </c>
      <c r="B105" t="s">
        <v>7</v>
      </c>
      <c r="C105" s="4">
        <v>44287</v>
      </c>
      <c r="D105" s="4">
        <v>44301</v>
      </c>
      <c r="E105" s="4">
        <v>44301</v>
      </c>
      <c r="F105" t="s">
        <v>1281</v>
      </c>
      <c r="I105" t="str">
        <f>VLOOKUP(표3[[#This Row],[도서코드]], 표1[], 2, 0)</f>
        <v>허브 코헨의 협상의 기술 1</v>
      </c>
      <c r="J105" t="str">
        <f>IF(표3[[#This Row],[대출연장]]="Y", "반납연기", IF(표3[[#This Row],[반납예정일]]&lt;표3[[#This Row],[반납일자]], "연체", ""))</f>
        <v/>
      </c>
    </row>
    <row r="106" spans="1:10" x14ac:dyDescent="0.3">
      <c r="A106" t="s">
        <v>1283</v>
      </c>
      <c r="B106" t="s">
        <v>22</v>
      </c>
      <c r="C106" s="4">
        <v>44287</v>
      </c>
      <c r="D106" s="4">
        <v>44301</v>
      </c>
      <c r="E106" s="4">
        <v>44301</v>
      </c>
      <c r="F106" t="s">
        <v>1281</v>
      </c>
      <c r="I106" t="str">
        <f>VLOOKUP(표3[[#This Row],[도서코드]], 표1[], 2, 0)</f>
        <v>100층짜리 집</v>
      </c>
      <c r="J106" t="str">
        <f>IF(표3[[#This Row],[대출연장]]="Y", "반납연기", IF(표3[[#This Row],[반납예정일]]&lt;표3[[#This Row],[반납일자]], "연체", ""))</f>
        <v/>
      </c>
    </row>
    <row r="107" spans="1:10" x14ac:dyDescent="0.3">
      <c r="A107" t="s">
        <v>1358</v>
      </c>
      <c r="B107" t="s">
        <v>22</v>
      </c>
      <c r="C107" s="4">
        <v>44287</v>
      </c>
      <c r="D107" s="4">
        <v>44301</v>
      </c>
      <c r="E107" s="4">
        <v>44301</v>
      </c>
      <c r="F107" t="s">
        <v>1281</v>
      </c>
      <c r="I107" t="str">
        <f>VLOOKUP(표3[[#This Row],[도서코드]], 표1[], 2, 0)</f>
        <v>숨어있기 좋은 방</v>
      </c>
      <c r="J107" t="str">
        <f>IF(표3[[#This Row],[대출연장]]="Y", "반납연기", IF(표3[[#This Row],[반납예정일]]&lt;표3[[#This Row],[반납일자]], "연체", ""))</f>
        <v/>
      </c>
    </row>
    <row r="108" spans="1:10" x14ac:dyDescent="0.3">
      <c r="A108" t="s">
        <v>1359</v>
      </c>
      <c r="B108" t="s">
        <v>22</v>
      </c>
      <c r="C108" s="4">
        <v>44287</v>
      </c>
      <c r="D108" s="4">
        <v>44301</v>
      </c>
      <c r="E108" s="4">
        <v>44301</v>
      </c>
      <c r="F108" t="s">
        <v>1281</v>
      </c>
      <c r="I108" t="str">
        <f>VLOOKUP(표3[[#This Row],[도서코드]], 표1[], 2, 0)</f>
        <v>쉽고 맛있게 진짜 캠핑 요리</v>
      </c>
      <c r="J108" t="str">
        <f>IF(표3[[#This Row],[대출연장]]="Y", "반납연기", IF(표3[[#This Row],[반납예정일]]&lt;표3[[#This Row],[반납일자]], "연체", ""))</f>
        <v/>
      </c>
    </row>
    <row r="109" spans="1:10" x14ac:dyDescent="0.3">
      <c r="A109" t="s">
        <v>1360</v>
      </c>
      <c r="B109" t="s">
        <v>22</v>
      </c>
      <c r="C109" s="4">
        <v>44287</v>
      </c>
      <c r="D109" s="4">
        <v>44301</v>
      </c>
      <c r="E109" s="4">
        <v>44301</v>
      </c>
      <c r="F109" t="s">
        <v>1281</v>
      </c>
      <c r="I109" t="str">
        <f>VLOOKUP(표3[[#This Row],[도서코드]], 표1[], 2, 0)</f>
        <v>스물셋, 죽기로 결심하다</v>
      </c>
      <c r="J109" t="str">
        <f>IF(표3[[#This Row],[대출연장]]="Y", "반납연기", IF(표3[[#This Row],[반납예정일]]&lt;표3[[#This Row],[반납일자]], "연체", ""))</f>
        <v/>
      </c>
    </row>
    <row r="110" spans="1:10" x14ac:dyDescent="0.3">
      <c r="A110" t="s">
        <v>1361</v>
      </c>
      <c r="B110" t="s">
        <v>22</v>
      </c>
      <c r="C110" s="4">
        <v>44287</v>
      </c>
      <c r="D110" s="4">
        <v>44301</v>
      </c>
      <c r="E110" s="4">
        <v>44301</v>
      </c>
      <c r="F110" t="s">
        <v>1281</v>
      </c>
      <c r="I110" t="str">
        <f>VLOOKUP(표3[[#This Row],[도서코드]], 표1[], 2, 0)</f>
        <v>시간을 파는 상점</v>
      </c>
      <c r="J110" t="str">
        <f>IF(표3[[#This Row],[대출연장]]="Y", "반납연기", IF(표3[[#This Row],[반납예정일]]&lt;표3[[#This Row],[반납일자]], "연체", ""))</f>
        <v/>
      </c>
    </row>
    <row r="111" spans="1:10" x14ac:dyDescent="0.3">
      <c r="A111" t="s">
        <v>1283</v>
      </c>
      <c r="B111" t="s">
        <v>19</v>
      </c>
      <c r="C111" s="4">
        <v>44291</v>
      </c>
      <c r="D111" s="4">
        <v>44305</v>
      </c>
      <c r="E111" s="4">
        <v>44305</v>
      </c>
      <c r="F111" t="s">
        <v>1281</v>
      </c>
      <c r="I111" t="str">
        <f>VLOOKUP(표3[[#This Row],[도서코드]], 표1[], 2, 0)</f>
        <v>100층짜리 집</v>
      </c>
      <c r="J111" t="str">
        <f>IF(표3[[#This Row],[대출연장]]="Y", "반납연기", IF(표3[[#This Row],[반납예정일]]&lt;표3[[#This Row],[반납일자]], "연체", ""))</f>
        <v/>
      </c>
    </row>
    <row r="112" spans="1:10" x14ac:dyDescent="0.3">
      <c r="A112" t="s">
        <v>1315</v>
      </c>
      <c r="B112" t="s">
        <v>19</v>
      </c>
      <c r="C112" s="4">
        <v>44291</v>
      </c>
      <c r="D112" s="4">
        <v>44305</v>
      </c>
      <c r="E112" s="4">
        <v>44305</v>
      </c>
      <c r="F112" t="s">
        <v>1281</v>
      </c>
      <c r="I112" t="str">
        <f>VLOOKUP(표3[[#This Row],[도서코드]], 표1[], 2, 0)</f>
        <v>빨간모자 요정 이야기</v>
      </c>
      <c r="J112" t="str">
        <f>IF(표3[[#This Row],[대출연장]]="Y", "반납연기", IF(표3[[#This Row],[반납예정일]]&lt;표3[[#This Row],[반납일자]], "연체", ""))</f>
        <v/>
      </c>
    </row>
    <row r="113" spans="1:10" x14ac:dyDescent="0.3">
      <c r="A113" t="s">
        <v>1362</v>
      </c>
      <c r="B113" t="s">
        <v>19</v>
      </c>
      <c r="C113" s="4">
        <v>44291</v>
      </c>
      <c r="D113" s="4">
        <v>44305</v>
      </c>
      <c r="E113" s="4">
        <v>44305</v>
      </c>
      <c r="F113" t="s">
        <v>1281</v>
      </c>
      <c r="I113" t="str">
        <f>VLOOKUP(표3[[#This Row],[도서코드]], 표1[], 2, 0)</f>
        <v>모더니즘</v>
      </c>
      <c r="J113" t="str">
        <f>IF(표3[[#This Row],[대출연장]]="Y", "반납연기", IF(표3[[#This Row],[반납예정일]]&lt;표3[[#This Row],[반납일자]], "연체", ""))</f>
        <v/>
      </c>
    </row>
    <row r="114" spans="1:10" x14ac:dyDescent="0.3">
      <c r="A114" t="s">
        <v>1363</v>
      </c>
      <c r="B114" t="s">
        <v>19</v>
      </c>
      <c r="C114" s="4">
        <v>44291</v>
      </c>
      <c r="D114" s="4">
        <v>44305</v>
      </c>
      <c r="E114" s="4">
        <v>44305</v>
      </c>
      <c r="F114" t="s">
        <v>1281</v>
      </c>
      <c r="I114" t="str">
        <f>VLOOKUP(표3[[#This Row],[도서코드]], 표1[], 2, 0)</f>
        <v>무한한 밤 홀로 미러볼 켜네</v>
      </c>
      <c r="J114" t="str">
        <f>IF(표3[[#This Row],[대출연장]]="Y", "반납연기", IF(표3[[#This Row],[반납예정일]]&lt;표3[[#This Row],[반납일자]], "연체", ""))</f>
        <v/>
      </c>
    </row>
    <row r="115" spans="1:10" x14ac:dyDescent="0.3">
      <c r="A115" t="s">
        <v>1364</v>
      </c>
      <c r="B115" t="s">
        <v>19</v>
      </c>
      <c r="C115" s="4">
        <v>44291</v>
      </c>
      <c r="D115" s="4">
        <v>44305</v>
      </c>
      <c r="E115" s="4">
        <v>44305</v>
      </c>
      <c r="F115" t="s">
        <v>1281</v>
      </c>
      <c r="I115" t="str">
        <f>VLOOKUP(표3[[#This Row],[도서코드]], 표1[], 2, 0)</f>
        <v>문명, 수학의 필하모니</v>
      </c>
      <c r="J115" t="str">
        <f>IF(표3[[#This Row],[대출연장]]="Y", "반납연기", IF(표3[[#This Row],[반납예정일]]&lt;표3[[#This Row],[반납일자]], "연체", ""))</f>
        <v/>
      </c>
    </row>
    <row r="116" spans="1:10" x14ac:dyDescent="0.3">
      <c r="A116" t="s">
        <v>1286</v>
      </c>
      <c r="B116" t="s">
        <v>13</v>
      </c>
      <c r="C116" s="4">
        <v>44293</v>
      </c>
      <c r="D116" s="4">
        <v>44301</v>
      </c>
      <c r="E116" s="4">
        <v>44301</v>
      </c>
      <c r="F116" t="s">
        <v>1281</v>
      </c>
      <c r="I116" t="str">
        <f>VLOOKUP(표3[[#This Row],[도서코드]], 표1[], 2, 0)</f>
        <v>인터내셔널의 밤</v>
      </c>
      <c r="J116" t="str">
        <f>IF(표3[[#This Row],[대출연장]]="Y", "반납연기", IF(표3[[#This Row],[반납예정일]]&lt;표3[[#This Row],[반납일자]], "연체", ""))</f>
        <v/>
      </c>
    </row>
    <row r="117" spans="1:10" x14ac:dyDescent="0.3">
      <c r="A117" t="s">
        <v>1285</v>
      </c>
      <c r="B117" t="s">
        <v>13</v>
      </c>
      <c r="C117" s="4">
        <v>44294</v>
      </c>
      <c r="D117" s="4">
        <v>44305</v>
      </c>
      <c r="E117" s="4">
        <v>44305</v>
      </c>
      <c r="F117" t="s">
        <v>1281</v>
      </c>
      <c r="I117" t="str">
        <f>VLOOKUP(표3[[#This Row],[도서코드]], 표1[], 2, 0)</f>
        <v>1억년 전 공룡 오줌이 빗물로 내려요</v>
      </c>
      <c r="J117" t="str">
        <f>IF(표3[[#This Row],[대출연장]]="Y", "반납연기", IF(표3[[#This Row],[반납예정일]]&lt;표3[[#This Row],[반납일자]], "연체", ""))</f>
        <v/>
      </c>
    </row>
    <row r="118" spans="1:10" x14ac:dyDescent="0.3">
      <c r="A118" t="s">
        <v>1287</v>
      </c>
      <c r="B118" t="s">
        <v>10</v>
      </c>
      <c r="C118" s="4">
        <v>44296</v>
      </c>
      <c r="D118" s="4">
        <v>44310</v>
      </c>
      <c r="E118" s="4">
        <v>44310</v>
      </c>
      <c r="F118" t="s">
        <v>1281</v>
      </c>
      <c r="I118" t="str">
        <f>VLOOKUP(표3[[#This Row],[도서코드]], 표1[], 2, 0)</f>
        <v>3 2 1</v>
      </c>
      <c r="J118" t="str">
        <f>IF(표3[[#This Row],[대출연장]]="Y", "반납연기", IF(표3[[#This Row],[반납예정일]]&lt;표3[[#This Row],[반납일자]], "연체", ""))</f>
        <v/>
      </c>
    </row>
    <row r="119" spans="1:10" x14ac:dyDescent="0.3">
      <c r="A119" t="s">
        <v>1365</v>
      </c>
      <c r="B119" t="s">
        <v>13</v>
      </c>
      <c r="C119" s="4">
        <v>44296</v>
      </c>
      <c r="D119" s="4">
        <v>44310</v>
      </c>
      <c r="E119" s="4">
        <v>44310</v>
      </c>
      <c r="F119" t="s">
        <v>1281</v>
      </c>
      <c r="I119" t="str">
        <f>VLOOKUP(표3[[#This Row],[도서코드]], 표1[], 2, 0)</f>
        <v>개</v>
      </c>
      <c r="J119" t="str">
        <f>IF(표3[[#This Row],[대출연장]]="Y", "반납연기", IF(표3[[#This Row],[반납예정일]]&lt;표3[[#This Row],[반납일자]], "연체", ""))</f>
        <v/>
      </c>
    </row>
    <row r="120" spans="1:10" x14ac:dyDescent="0.3">
      <c r="A120" t="s">
        <v>1366</v>
      </c>
      <c r="B120" t="s">
        <v>13</v>
      </c>
      <c r="C120" s="4">
        <v>44296</v>
      </c>
      <c r="D120" s="4">
        <v>44310</v>
      </c>
      <c r="E120" s="4">
        <v>44310</v>
      </c>
      <c r="F120" t="s">
        <v>1281</v>
      </c>
      <c r="I120" t="str">
        <f>VLOOKUP(표3[[#This Row],[도서코드]], 표1[], 2, 0)</f>
        <v>건축, 음악처럼 듣고 미술처럼 보다</v>
      </c>
      <c r="J120" t="str">
        <f>IF(표3[[#This Row],[대출연장]]="Y", "반납연기", IF(표3[[#This Row],[반납예정일]]&lt;표3[[#This Row],[반납일자]], "연체", ""))</f>
        <v/>
      </c>
    </row>
    <row r="121" spans="1:10" x14ac:dyDescent="0.3">
      <c r="A121" t="s">
        <v>1367</v>
      </c>
      <c r="B121" t="s">
        <v>13</v>
      </c>
      <c r="C121" s="4">
        <v>44296</v>
      </c>
      <c r="D121" s="4">
        <v>44310</v>
      </c>
      <c r="E121" s="4">
        <v>44310</v>
      </c>
      <c r="F121" t="s">
        <v>1281</v>
      </c>
      <c r="I121" t="str">
        <f>VLOOKUP(표3[[#This Row],[도서코드]], 표1[], 2, 0)</f>
        <v>검은 꽃</v>
      </c>
      <c r="J121" t="str">
        <f>IF(표3[[#This Row],[대출연장]]="Y", "반납연기", IF(표3[[#This Row],[반납예정일]]&lt;표3[[#This Row],[반납일자]], "연체", ""))</f>
        <v/>
      </c>
    </row>
    <row r="122" spans="1:10" x14ac:dyDescent="0.3">
      <c r="A122" t="s">
        <v>1368</v>
      </c>
      <c r="B122" t="s">
        <v>16</v>
      </c>
      <c r="C122" s="4">
        <v>44298</v>
      </c>
      <c r="D122" s="4">
        <v>44312</v>
      </c>
      <c r="E122" s="4">
        <v>44312</v>
      </c>
      <c r="F122" t="s">
        <v>1281</v>
      </c>
      <c r="I122" t="str">
        <f>VLOOKUP(표3[[#This Row],[도서코드]], 표1[], 2, 0)</f>
        <v>낯선 일상을 찾아, 틈만 나면 걸었다</v>
      </c>
      <c r="J122" t="str">
        <f>IF(표3[[#This Row],[대출연장]]="Y", "반납연기", IF(표3[[#This Row],[반납예정일]]&lt;표3[[#This Row],[반납일자]], "연체", ""))</f>
        <v/>
      </c>
    </row>
    <row r="123" spans="1:10" x14ac:dyDescent="0.3">
      <c r="A123" t="s">
        <v>1369</v>
      </c>
      <c r="B123" t="s">
        <v>16</v>
      </c>
      <c r="C123" s="4">
        <v>44298</v>
      </c>
      <c r="D123" s="4">
        <v>44312</v>
      </c>
      <c r="E123" s="4">
        <v>44312</v>
      </c>
      <c r="F123" t="s">
        <v>1281</v>
      </c>
      <c r="I123" t="str">
        <f>VLOOKUP(표3[[#This Row],[도서코드]], 표1[], 2, 0)</f>
        <v>내 마음을 담은 집 서현 작은 집의 건축학개론</v>
      </c>
      <c r="J123" t="str">
        <f>IF(표3[[#This Row],[대출연장]]="Y", "반납연기", IF(표3[[#This Row],[반납예정일]]&lt;표3[[#This Row],[반납일자]], "연체", ""))</f>
        <v/>
      </c>
    </row>
    <row r="124" spans="1:10" x14ac:dyDescent="0.3">
      <c r="A124" t="s">
        <v>1370</v>
      </c>
      <c r="B124" t="s">
        <v>16</v>
      </c>
      <c r="C124" s="4">
        <v>44298</v>
      </c>
      <c r="D124" s="4">
        <v>44312</v>
      </c>
      <c r="E124" s="4">
        <v>44312</v>
      </c>
      <c r="F124" t="s">
        <v>1281</v>
      </c>
      <c r="I124" t="str">
        <f>VLOOKUP(표3[[#This Row],[도서코드]], 표1[], 2, 0)</f>
        <v>내 아이가 힘겨운 부모들에게</v>
      </c>
      <c r="J124" t="str">
        <f>IF(표3[[#This Row],[대출연장]]="Y", "반납연기", IF(표3[[#This Row],[반납예정일]]&lt;표3[[#This Row],[반납일자]], "연체", ""))</f>
        <v/>
      </c>
    </row>
    <row r="125" spans="1:10" x14ac:dyDescent="0.3">
      <c r="A125" t="s">
        <v>1284</v>
      </c>
      <c r="B125" t="s">
        <v>16</v>
      </c>
      <c r="C125" s="4">
        <v>44301</v>
      </c>
      <c r="D125" s="4">
        <v>44315</v>
      </c>
      <c r="E125" s="4">
        <v>44315</v>
      </c>
      <c r="F125" t="s">
        <v>1281</v>
      </c>
      <c r="I125" t="str">
        <f>VLOOKUP(표3[[#This Row],[도서코드]], 표1[], 2, 0)</f>
        <v>0.1%의 비밀</v>
      </c>
      <c r="J125" t="str">
        <f>IF(표3[[#This Row],[대출연장]]="Y", "반납연기", IF(표3[[#This Row],[반납예정일]]&lt;표3[[#This Row],[반납일자]], "연체", ""))</f>
        <v/>
      </c>
    </row>
    <row r="126" spans="1:10" x14ac:dyDescent="0.3">
      <c r="A126" t="s">
        <v>1296</v>
      </c>
      <c r="B126" t="s">
        <v>4</v>
      </c>
      <c r="C126" s="4">
        <v>44301</v>
      </c>
      <c r="D126" s="4">
        <v>44315</v>
      </c>
      <c r="E126" s="4">
        <v>44315</v>
      </c>
      <c r="F126" t="s">
        <v>1281</v>
      </c>
      <c r="I126" t="str">
        <f>VLOOKUP(표3[[#This Row],[도서코드]], 표1[], 2, 0)</f>
        <v>마법천자문 16</v>
      </c>
      <c r="J126" t="str">
        <f>IF(표3[[#This Row],[대출연장]]="Y", "반납연기", IF(표3[[#This Row],[반납예정일]]&lt;표3[[#This Row],[반납일자]], "연체", ""))</f>
        <v/>
      </c>
    </row>
    <row r="127" spans="1:10" x14ac:dyDescent="0.3">
      <c r="A127" t="s">
        <v>1371</v>
      </c>
      <c r="B127" t="s">
        <v>4</v>
      </c>
      <c r="C127" s="4">
        <v>44301</v>
      </c>
      <c r="D127" s="4">
        <v>44315</v>
      </c>
      <c r="E127" s="4">
        <v>44315</v>
      </c>
      <c r="F127" t="s">
        <v>1281</v>
      </c>
      <c r="I127" t="str">
        <f>VLOOKUP(표3[[#This Row],[도서코드]], 표1[], 2, 0)</f>
        <v>마법천자문 15</v>
      </c>
      <c r="J127" t="str">
        <f>IF(표3[[#This Row],[대출연장]]="Y", "반납연기", IF(표3[[#This Row],[반납예정일]]&lt;표3[[#This Row],[반납일자]], "연체", ""))</f>
        <v/>
      </c>
    </row>
    <row r="128" spans="1:10" x14ac:dyDescent="0.3">
      <c r="A128" t="s">
        <v>1372</v>
      </c>
      <c r="B128" t="s">
        <v>4</v>
      </c>
      <c r="C128" s="4">
        <v>44301</v>
      </c>
      <c r="D128" s="4">
        <v>44315</v>
      </c>
      <c r="E128" s="4">
        <v>44315</v>
      </c>
      <c r="F128" t="s">
        <v>1281</v>
      </c>
      <c r="I128" t="str">
        <f>VLOOKUP(표3[[#This Row],[도서코드]], 표1[], 2, 0)</f>
        <v>마법천자문 17</v>
      </c>
      <c r="J128" t="str">
        <f>IF(표3[[#This Row],[대출연장]]="Y", "반납연기", IF(표3[[#This Row],[반납예정일]]&lt;표3[[#This Row],[반납일자]], "연체", ""))</f>
        <v/>
      </c>
    </row>
    <row r="129" spans="1:10" x14ac:dyDescent="0.3">
      <c r="A129" t="s">
        <v>1373</v>
      </c>
      <c r="B129" t="s">
        <v>4</v>
      </c>
      <c r="C129" s="4">
        <v>44301</v>
      </c>
      <c r="D129" s="4">
        <v>44315</v>
      </c>
      <c r="E129" s="4">
        <v>44315</v>
      </c>
      <c r="F129" t="s">
        <v>1281</v>
      </c>
      <c r="I129" t="str">
        <f>VLOOKUP(표3[[#This Row],[도서코드]], 표1[], 2, 0)</f>
        <v>마법천자문 18</v>
      </c>
      <c r="J129" t="str">
        <f>IF(표3[[#This Row],[대출연장]]="Y", "반납연기", IF(표3[[#This Row],[반납예정일]]&lt;표3[[#This Row],[반납일자]], "연체", ""))</f>
        <v/>
      </c>
    </row>
    <row r="130" spans="1:10" x14ac:dyDescent="0.3">
      <c r="A130" t="s">
        <v>1374</v>
      </c>
      <c r="B130" t="s">
        <v>22</v>
      </c>
      <c r="C130" s="4">
        <v>44301</v>
      </c>
      <c r="D130" s="4">
        <v>44315</v>
      </c>
      <c r="E130" s="4">
        <v>44315</v>
      </c>
      <c r="F130" t="s">
        <v>1281</v>
      </c>
      <c r="I130" t="str">
        <f>VLOOKUP(표3[[#This Row],[도서코드]], 표1[], 2, 0)</f>
        <v>아무래도 그림을 사야겠습니다</v>
      </c>
      <c r="J130" t="str">
        <f>IF(표3[[#This Row],[대출연장]]="Y", "반납연기", IF(표3[[#This Row],[반납예정일]]&lt;표3[[#This Row],[반납일자]], "연체", ""))</f>
        <v/>
      </c>
    </row>
    <row r="131" spans="1:10" x14ac:dyDescent="0.3">
      <c r="A131" t="s">
        <v>1375</v>
      </c>
      <c r="B131" t="s">
        <v>22</v>
      </c>
      <c r="C131" s="4">
        <v>44301</v>
      </c>
      <c r="D131" s="4">
        <v>44315</v>
      </c>
      <c r="E131" s="4">
        <v>44315</v>
      </c>
      <c r="F131" t="s">
        <v>1281</v>
      </c>
      <c r="I131" t="str">
        <f>VLOOKUP(표3[[#This Row],[도서코드]], 표1[], 2, 0)</f>
        <v>아픔을 돌보지 않는 너에게</v>
      </c>
      <c r="J131" t="str">
        <f>IF(표3[[#This Row],[대출연장]]="Y", "반납연기", IF(표3[[#This Row],[반납예정일]]&lt;표3[[#This Row],[반납일자]], "연체", ""))</f>
        <v/>
      </c>
    </row>
    <row r="132" spans="1:10" x14ac:dyDescent="0.3">
      <c r="A132" t="s">
        <v>1376</v>
      </c>
      <c r="B132" t="s">
        <v>22</v>
      </c>
      <c r="C132" s="4">
        <v>44301</v>
      </c>
      <c r="D132" s="4">
        <v>44315</v>
      </c>
      <c r="E132" s="4">
        <v>44315</v>
      </c>
      <c r="F132" t="s">
        <v>1281</v>
      </c>
      <c r="I132" t="str">
        <f>VLOOKUP(표3[[#This Row],[도서코드]], 표1[], 2, 0)</f>
        <v>안전하고 색다른 여행</v>
      </c>
      <c r="J132" t="str">
        <f>IF(표3[[#This Row],[대출연장]]="Y", "반납연기", IF(표3[[#This Row],[반납예정일]]&lt;표3[[#This Row],[반납일자]], "연체", ""))</f>
        <v/>
      </c>
    </row>
    <row r="133" spans="1:10" x14ac:dyDescent="0.3">
      <c r="A133" t="s">
        <v>1377</v>
      </c>
      <c r="B133" t="s">
        <v>22</v>
      </c>
      <c r="C133" s="4">
        <v>44301</v>
      </c>
      <c r="D133" s="4">
        <v>44315</v>
      </c>
      <c r="E133" s="4">
        <v>44315</v>
      </c>
      <c r="F133" t="s">
        <v>1281</v>
      </c>
      <c r="I133" t="str">
        <f>VLOOKUP(표3[[#This Row],[도서코드]], 표1[], 2, 0)</f>
        <v>어떤 죽음이 삶에게 말했다</v>
      </c>
      <c r="J133" t="str">
        <f>IF(표3[[#This Row],[대출연장]]="Y", "반납연기", IF(표3[[#This Row],[반납예정일]]&lt;표3[[#This Row],[반납일자]], "연체", ""))</f>
        <v/>
      </c>
    </row>
    <row r="134" spans="1:10" x14ac:dyDescent="0.3">
      <c r="A134" t="s">
        <v>1298</v>
      </c>
      <c r="B134" t="s">
        <v>22</v>
      </c>
      <c r="C134" s="4">
        <v>44301</v>
      </c>
      <c r="D134" s="4">
        <v>44315</v>
      </c>
      <c r="E134" s="4">
        <v>44315</v>
      </c>
      <c r="F134" t="s">
        <v>1281</v>
      </c>
      <c r="I134" t="str">
        <f>VLOOKUP(표3[[#This Row],[도서코드]], 표1[], 2, 0)</f>
        <v>엑셀 2016</v>
      </c>
      <c r="J134" t="str">
        <f>IF(표3[[#This Row],[대출연장]]="Y", "반납연기", IF(표3[[#This Row],[반납예정일]]&lt;표3[[#This Row],[반납일자]], "연체", ""))</f>
        <v/>
      </c>
    </row>
    <row r="135" spans="1:10" x14ac:dyDescent="0.3">
      <c r="A135" t="s">
        <v>1286</v>
      </c>
      <c r="B135" t="s">
        <v>10</v>
      </c>
      <c r="C135" s="4">
        <v>44303</v>
      </c>
      <c r="D135" s="4">
        <v>44317</v>
      </c>
      <c r="E135" s="4">
        <v>44317</v>
      </c>
      <c r="F135" t="s">
        <v>1281</v>
      </c>
      <c r="I135" t="str">
        <f>VLOOKUP(표3[[#This Row],[도서코드]], 표1[], 2, 0)</f>
        <v>인터내셔널의 밤</v>
      </c>
      <c r="J135" t="str">
        <f>IF(표3[[#This Row],[대출연장]]="Y", "반납연기", IF(표3[[#This Row],[반납예정일]]&lt;표3[[#This Row],[반납일자]], "연체", ""))</f>
        <v/>
      </c>
    </row>
    <row r="136" spans="1:10" x14ac:dyDescent="0.3">
      <c r="A136" t="s">
        <v>1378</v>
      </c>
      <c r="B136" t="s">
        <v>31</v>
      </c>
      <c r="C136" s="4">
        <v>44303</v>
      </c>
      <c r="D136" s="4">
        <v>44317</v>
      </c>
      <c r="E136" s="4">
        <v>44317</v>
      </c>
      <c r="F136" t="s">
        <v>1281</v>
      </c>
      <c r="I136" t="str">
        <f>VLOOKUP(표3[[#This Row],[도서코드]], 표1[], 2, 0)</f>
        <v>한 스푼의 시간</v>
      </c>
      <c r="J136" t="str">
        <f>IF(표3[[#This Row],[대출연장]]="Y", "반납연기", IF(표3[[#This Row],[반납예정일]]&lt;표3[[#This Row],[반납일자]], "연체", ""))</f>
        <v/>
      </c>
    </row>
    <row r="137" spans="1:10" x14ac:dyDescent="0.3">
      <c r="A137" t="s">
        <v>1379</v>
      </c>
      <c r="B137" t="s">
        <v>31</v>
      </c>
      <c r="C137" s="4">
        <v>44303</v>
      </c>
      <c r="D137" s="4">
        <v>44317</v>
      </c>
      <c r="E137" s="4">
        <v>44317</v>
      </c>
      <c r="F137" t="s">
        <v>1281</v>
      </c>
      <c r="I137" t="str">
        <f>VLOOKUP(표3[[#This Row],[도서코드]], 표1[], 2, 0)</f>
        <v>행운에 속지 마라</v>
      </c>
      <c r="J137" t="str">
        <f>IF(표3[[#This Row],[대출연장]]="Y", "반납연기", IF(표3[[#This Row],[반납예정일]]&lt;표3[[#This Row],[반납일자]], "연체", ""))</f>
        <v/>
      </c>
    </row>
    <row r="138" spans="1:10" x14ac:dyDescent="0.3">
      <c r="A138" t="s">
        <v>1380</v>
      </c>
      <c r="B138" t="s">
        <v>13</v>
      </c>
      <c r="C138" s="4">
        <v>44306</v>
      </c>
      <c r="D138" s="4">
        <v>44310</v>
      </c>
      <c r="E138" s="4">
        <v>44310</v>
      </c>
      <c r="F138" t="s">
        <v>1281</v>
      </c>
      <c r="I138" t="str">
        <f>VLOOKUP(표3[[#This Row],[도서코드]], 표1[], 2, 0)</f>
        <v>공간의 미래</v>
      </c>
      <c r="J138" t="str">
        <f>IF(표3[[#This Row],[대출연장]]="Y", "반납연기", IF(표3[[#This Row],[반납예정일]]&lt;표3[[#This Row],[반납일자]], "연체", ""))</f>
        <v/>
      </c>
    </row>
    <row r="139" spans="1:10" x14ac:dyDescent="0.3">
      <c r="A139" t="s">
        <v>1381</v>
      </c>
      <c r="B139" t="s">
        <v>13</v>
      </c>
      <c r="C139" s="4">
        <v>44306</v>
      </c>
      <c r="D139" s="4">
        <v>44310</v>
      </c>
      <c r="E139" s="4">
        <v>44310</v>
      </c>
      <c r="F139" t="s">
        <v>1281</v>
      </c>
      <c r="I139" t="str">
        <f>VLOOKUP(표3[[#This Row],[도서코드]], 표1[], 2, 0)</f>
        <v>공간이 만든 공간</v>
      </c>
      <c r="J139" t="str">
        <f>IF(표3[[#This Row],[대출연장]]="Y", "반납연기", IF(표3[[#This Row],[반납예정일]]&lt;표3[[#This Row],[반납일자]], "연체", ""))</f>
        <v/>
      </c>
    </row>
    <row r="140" spans="1:10" x14ac:dyDescent="0.3">
      <c r="A140" t="s">
        <v>1283</v>
      </c>
      <c r="B140" t="s">
        <v>16</v>
      </c>
      <c r="C140" s="4">
        <v>44310</v>
      </c>
      <c r="D140" s="4">
        <v>44324</v>
      </c>
      <c r="E140" s="4">
        <v>44324</v>
      </c>
      <c r="F140" t="s">
        <v>1281</v>
      </c>
      <c r="I140" t="str">
        <f>VLOOKUP(표3[[#This Row],[도서코드]], 표1[], 2, 0)</f>
        <v>100층짜리 집</v>
      </c>
      <c r="J140" t="str">
        <f>IF(표3[[#This Row],[대출연장]]="Y", "반납연기", IF(표3[[#This Row],[반납예정일]]&lt;표3[[#This Row],[반납일자]], "연체", ""))</f>
        <v/>
      </c>
    </row>
    <row r="141" spans="1:10" x14ac:dyDescent="0.3">
      <c r="A141" t="s">
        <v>1285</v>
      </c>
      <c r="B141" t="s">
        <v>16</v>
      </c>
      <c r="C141" s="4">
        <v>44310</v>
      </c>
      <c r="D141" s="4">
        <v>44324</v>
      </c>
      <c r="E141" s="4">
        <v>44324</v>
      </c>
      <c r="F141" t="s">
        <v>1281</v>
      </c>
      <c r="I141" t="str">
        <f>VLOOKUP(표3[[#This Row],[도서코드]], 표1[], 2, 0)</f>
        <v>1억년 전 공룡 오줌이 빗물로 내려요</v>
      </c>
      <c r="J141" t="str">
        <f>IF(표3[[#This Row],[대출연장]]="Y", "반납연기", IF(표3[[#This Row],[반납예정일]]&lt;표3[[#This Row],[반납일자]], "연체", ""))</f>
        <v/>
      </c>
    </row>
    <row r="142" spans="1:10" x14ac:dyDescent="0.3">
      <c r="A142" t="s">
        <v>1297</v>
      </c>
      <c r="B142" t="s">
        <v>13</v>
      </c>
      <c r="C142" s="4">
        <v>44311</v>
      </c>
      <c r="D142" s="4">
        <v>44324</v>
      </c>
      <c r="E142" s="4">
        <v>44324</v>
      </c>
      <c r="F142" t="s">
        <v>1281</v>
      </c>
      <c r="I142" t="str">
        <f>VLOOKUP(표3[[#This Row],[도서코드]], 표1[], 2, 0)</f>
        <v>데이터베이스 기초와 실습</v>
      </c>
      <c r="J142" t="str">
        <f>IF(표3[[#This Row],[대출연장]]="Y", "반납연기", IF(표3[[#This Row],[반납예정일]]&lt;표3[[#This Row],[반납일자]], "연체", ""))</f>
        <v/>
      </c>
    </row>
    <row r="143" spans="1:10" x14ac:dyDescent="0.3">
      <c r="A143" t="s">
        <v>1298</v>
      </c>
      <c r="B143" t="s">
        <v>25</v>
      </c>
      <c r="C143" s="4">
        <v>44312</v>
      </c>
      <c r="D143" s="4">
        <v>44326</v>
      </c>
      <c r="E143" s="4">
        <v>44326</v>
      </c>
      <c r="F143" t="s">
        <v>1281</v>
      </c>
      <c r="I143" t="str">
        <f>VLOOKUP(표3[[#This Row],[도서코드]], 표1[], 2, 0)</f>
        <v>엑셀 2016</v>
      </c>
      <c r="J143" t="str">
        <f>IF(표3[[#This Row],[대출연장]]="Y", "반납연기", IF(표3[[#This Row],[반납예정일]]&lt;표3[[#This Row],[반납일자]], "연체", ""))</f>
        <v/>
      </c>
    </row>
    <row r="144" spans="1:10" x14ac:dyDescent="0.3">
      <c r="A144" t="s">
        <v>1382</v>
      </c>
      <c r="B144" t="s">
        <v>4</v>
      </c>
      <c r="C144" s="4">
        <v>44314</v>
      </c>
      <c r="D144" s="4">
        <v>44328</v>
      </c>
      <c r="E144" s="4">
        <v>44328</v>
      </c>
      <c r="F144" t="s">
        <v>1281</v>
      </c>
      <c r="I144" t="str">
        <f>VLOOKUP(표3[[#This Row],[도서코드]], 표1[], 2, 0)</f>
        <v>마법천자문 19</v>
      </c>
      <c r="J144" t="str">
        <f>IF(표3[[#This Row],[대출연장]]="Y", "반납연기", IF(표3[[#This Row],[반납예정일]]&lt;표3[[#This Row],[반납일자]], "연체", ""))</f>
        <v/>
      </c>
    </row>
    <row r="145" spans="1:10" x14ac:dyDescent="0.3">
      <c r="A145" t="s">
        <v>1383</v>
      </c>
      <c r="B145" t="s">
        <v>4</v>
      </c>
      <c r="C145" s="4">
        <v>44316</v>
      </c>
      <c r="D145" s="4">
        <v>44328</v>
      </c>
      <c r="E145" s="4">
        <v>44328</v>
      </c>
      <c r="F145" t="s">
        <v>1281</v>
      </c>
      <c r="I145" t="str">
        <f>VLOOKUP(표3[[#This Row],[도서코드]], 표1[], 2, 0)</f>
        <v>마법천자문 20</v>
      </c>
      <c r="J145" t="str">
        <f>IF(표3[[#This Row],[대출연장]]="Y", "반납연기", IF(표3[[#This Row],[반납예정일]]&lt;표3[[#This Row],[반납일자]], "연체", ""))</f>
        <v/>
      </c>
    </row>
    <row r="146" spans="1:10" x14ac:dyDescent="0.3">
      <c r="A146" t="s">
        <v>1287</v>
      </c>
      <c r="B146" t="s">
        <v>7</v>
      </c>
      <c r="C146" s="4">
        <v>44317</v>
      </c>
      <c r="D146" s="4">
        <v>44331</v>
      </c>
      <c r="E146" s="4">
        <v>44331</v>
      </c>
      <c r="F146" t="s">
        <v>1281</v>
      </c>
      <c r="I146" t="str">
        <f>VLOOKUP(표3[[#This Row],[도서코드]], 표1[], 2, 0)</f>
        <v>3 2 1</v>
      </c>
      <c r="J146" t="str">
        <f>IF(표3[[#This Row],[대출연장]]="Y", "반납연기", IF(표3[[#This Row],[반납예정일]]&lt;표3[[#This Row],[반납일자]], "연체", ""))</f>
        <v/>
      </c>
    </row>
    <row r="147" spans="1:10" x14ac:dyDescent="0.3">
      <c r="A147" t="s">
        <v>1384</v>
      </c>
      <c r="B147" t="s">
        <v>22</v>
      </c>
      <c r="C147" s="4">
        <v>44317</v>
      </c>
      <c r="D147" s="4">
        <v>44331</v>
      </c>
      <c r="E147" s="4">
        <v>44331</v>
      </c>
      <c r="F147" t="s">
        <v>1281</v>
      </c>
      <c r="I147" t="str">
        <f>VLOOKUP(표3[[#This Row],[도서코드]], 표1[], 2, 0)</f>
        <v>어떻게 말해줘야 할까</v>
      </c>
      <c r="J147" t="str">
        <f>IF(표3[[#This Row],[대출연장]]="Y", "반납연기", IF(표3[[#This Row],[반납예정일]]&lt;표3[[#This Row],[반납일자]], "연체", ""))</f>
        <v/>
      </c>
    </row>
    <row r="148" spans="1:10" x14ac:dyDescent="0.3">
      <c r="A148" t="s">
        <v>1385</v>
      </c>
      <c r="B148" t="s">
        <v>22</v>
      </c>
      <c r="C148" s="4">
        <v>44317</v>
      </c>
      <c r="D148" s="4">
        <v>44331</v>
      </c>
      <c r="E148" s="4">
        <v>44331</v>
      </c>
      <c r="F148" t="s">
        <v>1281</v>
      </c>
      <c r="I148" t="str">
        <f>VLOOKUP(표3[[#This Row],[도서코드]], 표1[], 2, 0)</f>
        <v>어린 왕자</v>
      </c>
      <c r="J148" t="str">
        <f>IF(표3[[#This Row],[대출연장]]="Y", "반납연기", IF(표3[[#This Row],[반납예정일]]&lt;표3[[#This Row],[반납일자]], "연체", ""))</f>
        <v/>
      </c>
    </row>
    <row r="149" spans="1:10" x14ac:dyDescent="0.3">
      <c r="A149" t="s">
        <v>1386</v>
      </c>
      <c r="B149" t="s">
        <v>22</v>
      </c>
      <c r="C149" s="4">
        <v>44317</v>
      </c>
      <c r="D149" s="4">
        <v>44331</v>
      </c>
      <c r="E149" s="4">
        <v>44331</v>
      </c>
      <c r="F149" t="s">
        <v>1281</v>
      </c>
      <c r="I149" t="str">
        <f>VLOOKUP(표3[[#This Row],[도서코드]], 표1[], 2, 0)</f>
        <v>어쩐지 두근거려요</v>
      </c>
      <c r="J149" t="str">
        <f>IF(표3[[#This Row],[대출연장]]="Y", "반납연기", IF(표3[[#This Row],[반납예정일]]&lt;표3[[#This Row],[반납일자]], "연체", ""))</f>
        <v/>
      </c>
    </row>
    <row r="150" spans="1:10" x14ac:dyDescent="0.3">
      <c r="A150" t="s">
        <v>1387</v>
      </c>
      <c r="B150" t="s">
        <v>22</v>
      </c>
      <c r="C150" s="4">
        <v>44317</v>
      </c>
      <c r="D150" s="4">
        <v>44331</v>
      </c>
      <c r="E150" s="4">
        <v>44331</v>
      </c>
      <c r="F150" t="s">
        <v>1281</v>
      </c>
      <c r="I150" t="str">
        <f>VLOOKUP(표3[[#This Row],[도서코드]], 표1[], 2, 0)</f>
        <v>엄마의 책갈피 인문학</v>
      </c>
      <c r="J150" t="str">
        <f>IF(표3[[#This Row],[대출연장]]="Y", "반납연기", IF(표3[[#This Row],[반납예정일]]&lt;표3[[#This Row],[반납일자]], "연체", ""))</f>
        <v/>
      </c>
    </row>
    <row r="151" spans="1:10" x14ac:dyDescent="0.3">
      <c r="A151" t="s">
        <v>1388</v>
      </c>
      <c r="B151" t="s">
        <v>22</v>
      </c>
      <c r="C151" s="4">
        <v>44317</v>
      </c>
      <c r="D151" s="4">
        <v>44331</v>
      </c>
      <c r="E151" s="4">
        <v>44331</v>
      </c>
      <c r="F151" t="s">
        <v>1281</v>
      </c>
      <c r="I151" t="str">
        <f>VLOOKUP(표3[[#This Row],[도서코드]], 표1[], 2, 0)</f>
        <v>에어프라이어 119 레시피</v>
      </c>
      <c r="J151" t="str">
        <f>IF(표3[[#This Row],[대출연장]]="Y", "반납연기", IF(표3[[#This Row],[반납예정일]]&lt;표3[[#This Row],[반납일자]], "연체", ""))</f>
        <v/>
      </c>
    </row>
    <row r="152" spans="1:10" x14ac:dyDescent="0.3">
      <c r="A152" t="s">
        <v>1286</v>
      </c>
      <c r="B152" t="s">
        <v>7</v>
      </c>
      <c r="C152" s="4">
        <v>44320</v>
      </c>
      <c r="D152" s="4">
        <v>44334</v>
      </c>
      <c r="E152" s="4">
        <v>44334</v>
      </c>
      <c r="F152" t="s">
        <v>1281</v>
      </c>
      <c r="I152" t="str">
        <f>VLOOKUP(표3[[#This Row],[도서코드]], 표1[], 2, 0)</f>
        <v>인터내셔널의 밤</v>
      </c>
      <c r="J152" t="str">
        <f>IF(표3[[#This Row],[대출연장]]="Y", "반납연기", IF(표3[[#This Row],[반납예정일]]&lt;표3[[#This Row],[반납일자]], "연체", ""))</f>
        <v/>
      </c>
    </row>
    <row r="153" spans="1:10" x14ac:dyDescent="0.3">
      <c r="A153" t="s">
        <v>1389</v>
      </c>
      <c r="B153" t="s">
        <v>4</v>
      </c>
      <c r="C153" s="4">
        <v>44320</v>
      </c>
      <c r="D153" s="4">
        <v>44334</v>
      </c>
      <c r="E153" s="4">
        <v>44334</v>
      </c>
      <c r="F153" t="s">
        <v>1281</v>
      </c>
      <c r="I153" t="str">
        <f>VLOOKUP(표3[[#This Row],[도서코드]], 표1[], 2, 0)</f>
        <v>마법천자문 22</v>
      </c>
      <c r="J153" t="str">
        <f>IF(표3[[#This Row],[대출연장]]="Y", "반납연기", IF(표3[[#This Row],[반납예정일]]&lt;표3[[#This Row],[반납일자]], "연체", ""))</f>
        <v/>
      </c>
    </row>
    <row r="154" spans="1:10" x14ac:dyDescent="0.3">
      <c r="A154" t="s">
        <v>1390</v>
      </c>
      <c r="B154" t="s">
        <v>4</v>
      </c>
      <c r="C154" s="4">
        <v>44320</v>
      </c>
      <c r="D154" s="4">
        <v>44334</v>
      </c>
      <c r="E154" s="4">
        <v>44334</v>
      </c>
      <c r="F154" t="s">
        <v>1281</v>
      </c>
      <c r="I154" t="str">
        <f>VLOOKUP(표3[[#This Row],[도서코드]], 표1[], 2, 0)</f>
        <v>마법천자문 23</v>
      </c>
      <c r="J154" t="str">
        <f>IF(표3[[#This Row],[대출연장]]="Y", "반납연기", IF(표3[[#This Row],[반납예정일]]&lt;표3[[#This Row],[반납일자]], "연체", ""))</f>
        <v/>
      </c>
    </row>
    <row r="155" spans="1:10" x14ac:dyDescent="0.3">
      <c r="A155" t="s">
        <v>1391</v>
      </c>
      <c r="B155" t="s">
        <v>4</v>
      </c>
      <c r="C155" s="4">
        <v>44320</v>
      </c>
      <c r="D155" s="4">
        <v>44334</v>
      </c>
      <c r="E155" s="4">
        <v>44334</v>
      </c>
      <c r="F155" t="s">
        <v>1281</v>
      </c>
      <c r="I155" t="str">
        <f>VLOOKUP(표3[[#This Row],[도서코드]], 표1[], 2, 0)</f>
        <v>마법천자문 24</v>
      </c>
      <c r="J155" t="str">
        <f>IF(표3[[#This Row],[대출연장]]="Y", "반납연기", IF(표3[[#This Row],[반납예정일]]&lt;표3[[#This Row],[반납일자]], "연체", ""))</f>
        <v/>
      </c>
    </row>
    <row r="156" spans="1:10" x14ac:dyDescent="0.3">
      <c r="A156" t="s">
        <v>1392</v>
      </c>
      <c r="B156" t="s">
        <v>25</v>
      </c>
      <c r="C156" s="4">
        <v>44320</v>
      </c>
      <c r="D156" s="4">
        <v>44334</v>
      </c>
      <c r="E156" s="4">
        <v>44334</v>
      </c>
      <c r="F156" t="s">
        <v>1281</v>
      </c>
      <c r="I156" t="str">
        <f>VLOOKUP(표3[[#This Row],[도서코드]], 표1[], 2, 0)</f>
        <v>자연을 담은 엄마요리</v>
      </c>
      <c r="J156" t="str">
        <f>IF(표3[[#This Row],[대출연장]]="Y", "반납연기", IF(표3[[#This Row],[반납예정일]]&lt;표3[[#This Row],[반납일자]], "연체", ""))</f>
        <v/>
      </c>
    </row>
    <row r="157" spans="1:10" x14ac:dyDescent="0.3">
      <c r="A157" t="s">
        <v>1393</v>
      </c>
      <c r="B157" t="s">
        <v>25</v>
      </c>
      <c r="C157" s="4">
        <v>44320</v>
      </c>
      <c r="D157" s="4">
        <v>44334</v>
      </c>
      <c r="E157" s="4">
        <v>44334</v>
      </c>
      <c r="F157" t="s">
        <v>1281</v>
      </c>
      <c r="I157" t="str">
        <f>VLOOKUP(표3[[#This Row],[도서코드]], 표1[], 2, 0)</f>
        <v>자존감 수업</v>
      </c>
      <c r="J157" t="str">
        <f>IF(표3[[#This Row],[대출연장]]="Y", "반납연기", IF(표3[[#This Row],[반납예정일]]&lt;표3[[#This Row],[반납일자]], "연체", ""))</f>
        <v/>
      </c>
    </row>
    <row r="158" spans="1:10" x14ac:dyDescent="0.3">
      <c r="A158" t="s">
        <v>1394</v>
      </c>
      <c r="B158" t="s">
        <v>25</v>
      </c>
      <c r="C158" s="4">
        <v>44320</v>
      </c>
      <c r="D158" s="4">
        <v>44334</v>
      </c>
      <c r="E158" s="4">
        <v>44334</v>
      </c>
      <c r="F158" t="s">
        <v>1281</v>
      </c>
      <c r="I158" t="str">
        <f>VLOOKUP(표3[[#This Row],[도서코드]], 표1[], 2, 0)</f>
        <v>잠깐 선 좀 넘겠습니다</v>
      </c>
      <c r="J158" t="str">
        <f>IF(표3[[#This Row],[대출연장]]="Y", "반납연기", IF(표3[[#This Row],[반납예정일]]&lt;표3[[#This Row],[반납일자]], "연체", ""))</f>
        <v/>
      </c>
    </row>
    <row r="159" spans="1:10" x14ac:dyDescent="0.3">
      <c r="A159" t="s">
        <v>1395</v>
      </c>
      <c r="B159" t="s">
        <v>31</v>
      </c>
      <c r="C159" s="4">
        <v>44326</v>
      </c>
      <c r="D159" s="4">
        <v>44340</v>
      </c>
      <c r="E159" s="4">
        <v>44340</v>
      </c>
      <c r="F159" t="s">
        <v>1281</v>
      </c>
      <c r="I159" t="str">
        <f>VLOOKUP(표3[[#This Row],[도서코드]], 표1[], 2, 0)</f>
        <v>그러라 그래</v>
      </c>
      <c r="J159" t="str">
        <f>IF(표3[[#This Row],[대출연장]]="Y", "반납연기", IF(표3[[#This Row],[반납예정일]]&lt;표3[[#This Row],[반납일자]], "연체", ""))</f>
        <v/>
      </c>
    </row>
    <row r="160" spans="1:10" x14ac:dyDescent="0.3">
      <c r="A160" t="s">
        <v>1396</v>
      </c>
      <c r="B160" t="s">
        <v>31</v>
      </c>
      <c r="C160" s="4">
        <v>44326</v>
      </c>
      <c r="D160" s="4">
        <v>44340</v>
      </c>
      <c r="E160" s="4">
        <v>44340</v>
      </c>
      <c r="F160" t="s">
        <v>1281</v>
      </c>
      <c r="I160" t="str">
        <f>VLOOKUP(표3[[#This Row],[도서코드]], 표1[], 2, 0)</f>
        <v>귀여움이 세상을 구한다!</v>
      </c>
      <c r="J160" t="str">
        <f>IF(표3[[#This Row],[대출연장]]="Y", "반납연기", IF(표3[[#This Row],[반납예정일]]&lt;표3[[#This Row],[반납일자]], "연체", ""))</f>
        <v/>
      </c>
    </row>
    <row r="161" spans="1:10" x14ac:dyDescent="0.3">
      <c r="A161" t="s">
        <v>1397</v>
      </c>
      <c r="B161" t="s">
        <v>31</v>
      </c>
      <c r="C161" s="4">
        <v>44326</v>
      </c>
      <c r="D161" s="4">
        <v>44340</v>
      </c>
      <c r="E161" s="4">
        <v>44340</v>
      </c>
      <c r="F161" t="s">
        <v>1281</v>
      </c>
      <c r="I161" t="str">
        <f>VLOOKUP(표3[[#This Row],[도서코드]], 표1[], 2, 0)</f>
        <v>죽고 싶다는 말은 간절히 살고 싶다는 뜻이었다</v>
      </c>
      <c r="J161" t="str">
        <f>IF(표3[[#This Row],[대출연장]]="Y", "반납연기", IF(표3[[#This Row],[반납예정일]]&lt;표3[[#This Row],[반납일자]], "연체", ""))</f>
        <v/>
      </c>
    </row>
    <row r="162" spans="1:10" x14ac:dyDescent="0.3">
      <c r="A162" t="s">
        <v>1298</v>
      </c>
      <c r="B162" t="s">
        <v>4</v>
      </c>
      <c r="C162" s="4">
        <v>44328</v>
      </c>
      <c r="D162" s="4">
        <v>44338</v>
      </c>
      <c r="E162" s="4">
        <v>44338</v>
      </c>
      <c r="F162" t="s">
        <v>1281</v>
      </c>
      <c r="I162" t="str">
        <f>VLOOKUP(표3[[#This Row],[도서코드]], 표1[], 2, 0)</f>
        <v>엑셀 2016</v>
      </c>
      <c r="J162" t="str">
        <f>IF(표3[[#This Row],[대출연장]]="Y", "반납연기", IF(표3[[#This Row],[반납예정일]]&lt;표3[[#This Row],[반납일자]], "연체", ""))</f>
        <v/>
      </c>
    </row>
    <row r="163" spans="1:10" x14ac:dyDescent="0.3">
      <c r="A163" t="s">
        <v>1398</v>
      </c>
      <c r="B163" t="s">
        <v>16</v>
      </c>
      <c r="C163" s="4">
        <v>44328</v>
      </c>
      <c r="D163" s="4">
        <v>44342</v>
      </c>
      <c r="E163" s="4">
        <v>44342</v>
      </c>
      <c r="F163" t="s">
        <v>1281</v>
      </c>
      <c r="I163" t="str">
        <f>VLOOKUP(표3[[#This Row],[도서코드]], 표1[], 2, 0)</f>
        <v>나는 월급날, 주식을 산다!</v>
      </c>
      <c r="J163" t="str">
        <f>IF(표3[[#This Row],[대출연장]]="Y", "반납연기", IF(표3[[#This Row],[반납예정일]]&lt;표3[[#This Row],[반납일자]], "연체", ""))</f>
        <v/>
      </c>
    </row>
    <row r="164" spans="1:10" x14ac:dyDescent="0.3">
      <c r="A164" t="s">
        <v>1399</v>
      </c>
      <c r="B164" t="s">
        <v>16</v>
      </c>
      <c r="C164" s="4">
        <v>44328</v>
      </c>
      <c r="D164" s="4">
        <v>44342</v>
      </c>
      <c r="E164" s="4">
        <v>44342</v>
      </c>
      <c r="F164" t="s">
        <v>1281</v>
      </c>
      <c r="I164" t="str">
        <f>VLOOKUP(표3[[#This Row],[도서코드]], 표1[], 2, 0)</f>
        <v>나는 주식 대신 달러를 산다</v>
      </c>
      <c r="J164" t="str">
        <f>IF(표3[[#This Row],[대출연장]]="Y", "반납연기", IF(표3[[#This Row],[반납예정일]]&lt;표3[[#This Row],[반납일자]], "연체", ""))</f>
        <v/>
      </c>
    </row>
    <row r="165" spans="1:10" x14ac:dyDescent="0.3">
      <c r="A165" t="s">
        <v>1282</v>
      </c>
      <c r="B165" t="s">
        <v>31</v>
      </c>
      <c r="C165" s="4">
        <v>44328</v>
      </c>
      <c r="D165" s="4">
        <v>44342</v>
      </c>
      <c r="E165" s="4">
        <v>44342</v>
      </c>
      <c r="F165" t="s">
        <v>1281</v>
      </c>
      <c r="I165" t="str">
        <f>VLOOKUP(표3[[#This Row],[도서코드]], 표1[], 2, 0)</f>
        <v>팥빙수의 전설</v>
      </c>
      <c r="J165" t="str">
        <f>IF(표3[[#This Row],[대출연장]]="Y", "반납연기", IF(표3[[#This Row],[반납예정일]]&lt;표3[[#This Row],[반납일자]], "연체", ""))</f>
        <v/>
      </c>
    </row>
    <row r="166" spans="1:10" x14ac:dyDescent="0.3">
      <c r="A166" t="s">
        <v>1283</v>
      </c>
      <c r="B166" t="s">
        <v>13</v>
      </c>
      <c r="C166" s="4">
        <v>44330</v>
      </c>
      <c r="D166" s="4">
        <v>44344</v>
      </c>
      <c r="E166" s="4">
        <v>44344</v>
      </c>
      <c r="F166" t="s">
        <v>1281</v>
      </c>
      <c r="I166" t="str">
        <f>VLOOKUP(표3[[#This Row],[도서코드]], 표1[], 2, 0)</f>
        <v>100층짜리 집</v>
      </c>
      <c r="J166" t="str">
        <f>IF(표3[[#This Row],[대출연장]]="Y", "반납연기", IF(표3[[#This Row],[반납예정일]]&lt;표3[[#This Row],[반납일자]], "연체", ""))</f>
        <v/>
      </c>
    </row>
    <row r="167" spans="1:10" x14ac:dyDescent="0.3">
      <c r="A167" t="s">
        <v>1400</v>
      </c>
      <c r="B167" t="s">
        <v>19</v>
      </c>
      <c r="C167" s="4">
        <v>44330</v>
      </c>
      <c r="D167" s="4">
        <v>44344</v>
      </c>
      <c r="E167" s="4">
        <v>44344</v>
      </c>
      <c r="F167" t="s">
        <v>1281</v>
      </c>
      <c r="I167" t="str">
        <f>VLOOKUP(표3[[#This Row],[도서코드]], 표1[], 2, 0)</f>
        <v>문성실의 마이 베스트 레시피</v>
      </c>
      <c r="J167" t="str">
        <f>IF(표3[[#This Row],[대출연장]]="Y", "반납연기", IF(표3[[#This Row],[반납예정일]]&lt;표3[[#This Row],[반납일자]], "연체", ""))</f>
        <v/>
      </c>
    </row>
    <row r="168" spans="1:10" x14ac:dyDescent="0.3">
      <c r="A168" t="s">
        <v>1285</v>
      </c>
      <c r="B168" t="s">
        <v>19</v>
      </c>
      <c r="C168" s="4">
        <v>44330</v>
      </c>
      <c r="D168" s="4">
        <v>44344</v>
      </c>
      <c r="E168" s="4">
        <v>44344</v>
      </c>
      <c r="F168" t="s">
        <v>1281</v>
      </c>
      <c r="I168" t="str">
        <f>VLOOKUP(표3[[#This Row],[도서코드]], 표1[], 2, 0)</f>
        <v>1억년 전 공룡 오줌이 빗물로 내려요</v>
      </c>
      <c r="J168" t="str">
        <f>IF(표3[[#This Row],[대출연장]]="Y", "반납연기", IF(표3[[#This Row],[반납예정일]]&lt;표3[[#This Row],[반납일자]], "연체", ""))</f>
        <v/>
      </c>
    </row>
    <row r="169" spans="1:10" x14ac:dyDescent="0.3">
      <c r="A169" t="s">
        <v>1401</v>
      </c>
      <c r="B169" t="s">
        <v>22</v>
      </c>
      <c r="C169" s="4">
        <v>44332</v>
      </c>
      <c r="D169" s="4">
        <v>44346</v>
      </c>
      <c r="E169" s="4">
        <v>44346</v>
      </c>
      <c r="F169" t="s">
        <v>1281</v>
      </c>
      <c r="I169" t="str">
        <f>VLOOKUP(표3[[#This Row],[도서코드]], 표1[], 2, 0)</f>
        <v>시선으로부터,</v>
      </c>
      <c r="J169" t="str">
        <f>IF(표3[[#This Row],[대출연장]]="Y", "반납연기", IF(표3[[#This Row],[반납예정일]]&lt;표3[[#This Row],[반납일자]], "연체", ""))</f>
        <v/>
      </c>
    </row>
    <row r="170" spans="1:10" x14ac:dyDescent="0.3">
      <c r="A170" t="s">
        <v>1402</v>
      </c>
      <c r="B170" t="s">
        <v>22</v>
      </c>
      <c r="C170" s="4">
        <v>44332</v>
      </c>
      <c r="D170" s="4">
        <v>44346</v>
      </c>
      <c r="E170" s="4">
        <v>44346</v>
      </c>
      <c r="F170" t="s">
        <v>1281</v>
      </c>
      <c r="I170" t="str">
        <f>VLOOKUP(표3[[#This Row],[도서코드]], 표1[], 2, 0)</f>
        <v>식스팩</v>
      </c>
      <c r="J170" t="str">
        <f>IF(표3[[#This Row],[대출연장]]="Y", "반납연기", IF(표3[[#This Row],[반납예정일]]&lt;표3[[#This Row],[반납일자]], "연체", ""))</f>
        <v/>
      </c>
    </row>
    <row r="171" spans="1:10" x14ac:dyDescent="0.3">
      <c r="A171" t="s">
        <v>1403</v>
      </c>
      <c r="B171" t="s">
        <v>22</v>
      </c>
      <c r="C171" s="4">
        <v>44332</v>
      </c>
      <c r="D171" s="4">
        <v>44346</v>
      </c>
      <c r="E171" s="4">
        <v>44346</v>
      </c>
      <c r="F171" t="s">
        <v>1281</v>
      </c>
      <c r="I171" t="str">
        <f>VLOOKUP(표3[[#This Row],[도서코드]], 표1[], 2, 0)</f>
        <v>실전투자의 비밀</v>
      </c>
      <c r="J171" t="str">
        <f>IF(표3[[#This Row],[대출연장]]="Y", "반납연기", IF(표3[[#This Row],[반납예정일]]&lt;표3[[#This Row],[반납일자]], "연체", ""))</f>
        <v/>
      </c>
    </row>
    <row r="172" spans="1:10" x14ac:dyDescent="0.3">
      <c r="A172" t="s">
        <v>1404</v>
      </c>
      <c r="B172" t="s">
        <v>22</v>
      </c>
      <c r="C172" s="4">
        <v>44332</v>
      </c>
      <c r="D172" s="4">
        <v>44346</v>
      </c>
      <c r="E172" s="4">
        <v>44346</v>
      </c>
      <c r="F172" t="s">
        <v>1281</v>
      </c>
      <c r="I172" t="str">
        <f>VLOOKUP(표3[[#This Row],[도서코드]], 표1[], 2, 0)</f>
        <v>아름다운 사찰여행</v>
      </c>
      <c r="J172" t="str">
        <f>IF(표3[[#This Row],[대출연장]]="Y", "반납연기", IF(표3[[#This Row],[반납예정일]]&lt;표3[[#This Row],[반납일자]], "연체", ""))</f>
        <v/>
      </c>
    </row>
    <row r="173" spans="1:10" x14ac:dyDescent="0.3">
      <c r="A173" t="s">
        <v>1298</v>
      </c>
      <c r="B173" t="s">
        <v>22</v>
      </c>
      <c r="C173" s="4">
        <v>44332</v>
      </c>
      <c r="D173" s="4">
        <v>44346</v>
      </c>
      <c r="E173" s="4">
        <v>44346</v>
      </c>
      <c r="F173" t="s">
        <v>1281</v>
      </c>
      <c r="I173" t="str">
        <f>VLOOKUP(표3[[#This Row],[도서코드]], 표1[], 2, 0)</f>
        <v>엑셀 2016</v>
      </c>
      <c r="J173" t="str">
        <f>IF(표3[[#This Row],[대출연장]]="Y", "반납연기", IF(표3[[#This Row],[반납예정일]]&lt;표3[[#This Row],[반납일자]], "연체", ""))</f>
        <v/>
      </c>
    </row>
    <row r="174" spans="1:10" x14ac:dyDescent="0.3">
      <c r="A174" t="s">
        <v>1287</v>
      </c>
      <c r="B174" t="s">
        <v>4</v>
      </c>
      <c r="C174" s="4">
        <v>44334</v>
      </c>
      <c r="D174" s="4">
        <v>44348</v>
      </c>
      <c r="E174" s="4">
        <v>44348</v>
      </c>
      <c r="F174" t="s">
        <v>1281</v>
      </c>
      <c r="I174" t="str">
        <f>VLOOKUP(표3[[#This Row],[도서코드]], 표1[], 2, 0)</f>
        <v>3 2 1</v>
      </c>
      <c r="J174" t="str">
        <f>IF(표3[[#This Row],[대출연장]]="Y", "반납연기", IF(표3[[#This Row],[반납예정일]]&lt;표3[[#This Row],[반납일자]], "연체", ""))</f>
        <v/>
      </c>
    </row>
    <row r="175" spans="1:10" x14ac:dyDescent="0.3">
      <c r="A175" t="s">
        <v>1286</v>
      </c>
      <c r="B175" t="s">
        <v>4</v>
      </c>
      <c r="C175" s="4">
        <v>44336</v>
      </c>
      <c r="D175" s="4">
        <v>44350</v>
      </c>
      <c r="E175" s="4">
        <v>44350</v>
      </c>
      <c r="F175" t="s">
        <v>1281</v>
      </c>
      <c r="I175" t="str">
        <f>VLOOKUP(표3[[#This Row],[도서코드]], 표1[], 2, 0)</f>
        <v>인터내셔널의 밤</v>
      </c>
      <c r="J175" t="str">
        <f>IF(표3[[#This Row],[대출연장]]="Y", "반납연기", IF(표3[[#This Row],[반납예정일]]&lt;표3[[#This Row],[반납일자]], "연체", ""))</f>
        <v/>
      </c>
    </row>
    <row r="176" spans="1:10" x14ac:dyDescent="0.3">
      <c r="A176" t="s">
        <v>1405</v>
      </c>
      <c r="B176" t="s">
        <v>4</v>
      </c>
      <c r="C176" s="4">
        <v>44336</v>
      </c>
      <c r="D176" s="4">
        <v>44350</v>
      </c>
      <c r="E176" s="4">
        <v>44350</v>
      </c>
      <c r="F176" t="s">
        <v>1281</v>
      </c>
      <c r="I176" t="str">
        <f>VLOOKUP(표3[[#This Row],[도서코드]], 표1[], 2, 0)</f>
        <v>마법천자문 27</v>
      </c>
      <c r="J176" t="str">
        <f>IF(표3[[#This Row],[대출연장]]="Y", "반납연기", IF(표3[[#This Row],[반납예정일]]&lt;표3[[#This Row],[반납일자]], "연체", ""))</f>
        <v/>
      </c>
    </row>
    <row r="177" spans="1:10" x14ac:dyDescent="0.3">
      <c r="A177" t="s">
        <v>1406</v>
      </c>
      <c r="B177" t="s">
        <v>4</v>
      </c>
      <c r="C177" s="4">
        <v>44336</v>
      </c>
      <c r="D177" s="4">
        <v>44350</v>
      </c>
      <c r="E177" s="4">
        <v>44350</v>
      </c>
      <c r="F177" t="s">
        <v>1281</v>
      </c>
      <c r="I177" t="str">
        <f>VLOOKUP(표3[[#This Row],[도서코드]], 표1[], 2, 0)</f>
        <v>마법천자문 30</v>
      </c>
      <c r="J177" t="str">
        <f>IF(표3[[#This Row],[대출연장]]="Y", "반납연기", IF(표3[[#This Row],[반납예정일]]&lt;표3[[#This Row],[반납일자]], "연체", ""))</f>
        <v/>
      </c>
    </row>
    <row r="178" spans="1:10" x14ac:dyDescent="0.3">
      <c r="A178" t="s">
        <v>1297</v>
      </c>
      <c r="B178" t="s">
        <v>16</v>
      </c>
      <c r="C178" s="4">
        <v>44336</v>
      </c>
      <c r="D178" s="4">
        <v>44350</v>
      </c>
      <c r="E178" s="4">
        <v>44350</v>
      </c>
      <c r="F178" t="s">
        <v>1281</v>
      </c>
      <c r="I178" t="str">
        <f>VLOOKUP(표3[[#This Row],[도서코드]], 표1[], 2, 0)</f>
        <v>데이터베이스 기초와 실습</v>
      </c>
      <c r="J178" t="str">
        <f>IF(표3[[#This Row],[대출연장]]="Y", "반납연기", IF(표3[[#This Row],[반납예정일]]&lt;표3[[#This Row],[반납일자]], "연체", ""))</f>
        <v/>
      </c>
    </row>
    <row r="179" spans="1:10" x14ac:dyDescent="0.3">
      <c r="A179" t="s">
        <v>1407</v>
      </c>
      <c r="B179" t="s">
        <v>19</v>
      </c>
      <c r="C179" s="4">
        <v>44336</v>
      </c>
      <c r="D179" s="4">
        <v>44350</v>
      </c>
      <c r="E179" s="4">
        <v>44350</v>
      </c>
      <c r="F179" t="s">
        <v>1281</v>
      </c>
      <c r="I179" t="str">
        <f>VLOOKUP(표3[[#This Row],[도서코드]], 표1[], 2, 0)</f>
        <v>문성실의 우리집 요리 백과</v>
      </c>
      <c r="J179" t="str">
        <f>IF(표3[[#This Row],[대출연장]]="Y", "반납연기", IF(표3[[#This Row],[반납예정일]]&lt;표3[[#This Row],[반납일자]], "연체", ""))</f>
        <v/>
      </c>
    </row>
    <row r="180" spans="1:10" x14ac:dyDescent="0.3">
      <c r="A180" t="s">
        <v>1408</v>
      </c>
      <c r="B180" t="s">
        <v>19</v>
      </c>
      <c r="C180" s="4">
        <v>44336</v>
      </c>
      <c r="D180" s="4">
        <v>44350</v>
      </c>
      <c r="E180" s="4">
        <v>44350</v>
      </c>
      <c r="F180" t="s">
        <v>1281</v>
      </c>
      <c r="I180" t="str">
        <f>VLOOKUP(표3[[#This Row],[도서코드]], 표1[], 2, 0)</f>
        <v>미래 산책 연습</v>
      </c>
      <c r="J180" t="str">
        <f>IF(표3[[#This Row],[대출연장]]="Y", "반납연기", IF(표3[[#This Row],[반납예정일]]&lt;표3[[#This Row],[반납일자]], "연체", ""))</f>
        <v/>
      </c>
    </row>
    <row r="181" spans="1:10" x14ac:dyDescent="0.3">
      <c r="A181" t="s">
        <v>1409</v>
      </c>
      <c r="B181" t="s">
        <v>19</v>
      </c>
      <c r="C181" s="4">
        <v>44336</v>
      </c>
      <c r="D181" s="4">
        <v>44350</v>
      </c>
      <c r="E181" s="4">
        <v>44350</v>
      </c>
      <c r="F181" t="s">
        <v>1281</v>
      </c>
      <c r="I181" t="str">
        <f>VLOOKUP(표3[[#This Row],[도서코드]], 표1[], 2, 0)</f>
        <v>미음, ㅁ</v>
      </c>
      <c r="J181" t="str">
        <f>IF(표3[[#This Row],[대출연장]]="Y", "반납연기", IF(표3[[#This Row],[반납예정일]]&lt;표3[[#This Row],[반납일자]], "연체", ""))</f>
        <v/>
      </c>
    </row>
    <row r="182" spans="1:10" x14ac:dyDescent="0.3">
      <c r="A182" t="s">
        <v>1410</v>
      </c>
      <c r="B182" t="s">
        <v>7</v>
      </c>
      <c r="C182" s="4">
        <v>44337</v>
      </c>
      <c r="D182" s="4">
        <v>44351</v>
      </c>
      <c r="E182" s="4">
        <v>44351</v>
      </c>
      <c r="F182" t="s">
        <v>1281</v>
      </c>
      <c r="I182" t="str">
        <f>VLOOKUP(표3[[#This Row],[도서코드]], 표1[], 2, 0)</f>
        <v>마법천자문 47</v>
      </c>
      <c r="J182" t="str">
        <f>IF(표3[[#This Row],[대출연장]]="Y", "반납연기", IF(표3[[#This Row],[반납예정일]]&lt;표3[[#This Row],[반납일자]], "연체", ""))</f>
        <v/>
      </c>
    </row>
    <row r="183" spans="1:10" x14ac:dyDescent="0.3">
      <c r="A183" t="s">
        <v>1411</v>
      </c>
      <c r="B183" t="s">
        <v>7</v>
      </c>
      <c r="C183" s="4">
        <v>44337</v>
      </c>
      <c r="D183" s="4">
        <v>44351</v>
      </c>
      <c r="E183" s="4">
        <v>44351</v>
      </c>
      <c r="F183" t="s">
        <v>1281</v>
      </c>
      <c r="I183" t="str">
        <f>VLOOKUP(표3[[#This Row],[도서코드]], 표1[], 2, 0)</f>
        <v>마법천자문 48</v>
      </c>
      <c r="J183" t="str">
        <f>IF(표3[[#This Row],[대출연장]]="Y", "반납연기", IF(표3[[#This Row],[반납예정일]]&lt;표3[[#This Row],[반납일자]], "연체", ""))</f>
        <v/>
      </c>
    </row>
    <row r="184" spans="1:10" x14ac:dyDescent="0.3">
      <c r="A184" t="s">
        <v>1412</v>
      </c>
      <c r="B184" t="s">
        <v>7</v>
      </c>
      <c r="C184" s="4">
        <v>44337</v>
      </c>
      <c r="D184" s="4">
        <v>44351</v>
      </c>
      <c r="E184" s="4">
        <v>44351</v>
      </c>
      <c r="F184" t="s">
        <v>1281</v>
      </c>
      <c r="I184" t="str">
        <f>VLOOKUP(표3[[#This Row],[도서코드]], 표1[], 2, 0)</f>
        <v>마법천자문 49</v>
      </c>
      <c r="J184" t="str">
        <f>IF(표3[[#This Row],[대출연장]]="Y", "반납연기", IF(표3[[#This Row],[반납예정일]]&lt;표3[[#This Row],[반납일자]], "연체", ""))</f>
        <v/>
      </c>
    </row>
    <row r="185" spans="1:10" x14ac:dyDescent="0.3">
      <c r="A185" t="s">
        <v>1315</v>
      </c>
      <c r="B185" t="s">
        <v>16</v>
      </c>
      <c r="C185" s="4">
        <v>44340</v>
      </c>
      <c r="D185" s="4">
        <v>44354</v>
      </c>
      <c r="E185" s="4">
        <v>44354</v>
      </c>
      <c r="F185" t="s">
        <v>1281</v>
      </c>
      <c r="I185" t="str">
        <f>VLOOKUP(표3[[#This Row],[도서코드]], 표1[], 2, 0)</f>
        <v>빨간모자 요정 이야기</v>
      </c>
      <c r="J185" t="str">
        <f>IF(표3[[#This Row],[대출연장]]="Y", "반납연기", IF(표3[[#This Row],[반납예정일]]&lt;표3[[#This Row],[반납일자]], "연체", ""))</f>
        <v/>
      </c>
    </row>
    <row r="186" spans="1:10" x14ac:dyDescent="0.3">
      <c r="A186" t="s">
        <v>1413</v>
      </c>
      <c r="B186" t="s">
        <v>31</v>
      </c>
      <c r="C186" s="4">
        <v>44344</v>
      </c>
      <c r="D186" s="4">
        <v>44358</v>
      </c>
      <c r="E186" s="4">
        <v>44358</v>
      </c>
      <c r="F186" t="s">
        <v>1281</v>
      </c>
      <c r="I186" t="str">
        <f>VLOOKUP(표3[[#This Row],[도서코드]], 표1[], 2, 0)</f>
        <v>휴먼카인드</v>
      </c>
      <c r="J186" t="str">
        <f>IF(표3[[#This Row],[대출연장]]="Y", "반납연기", IF(표3[[#This Row],[반납예정일]]&lt;표3[[#This Row],[반납일자]], "연체", ""))</f>
        <v/>
      </c>
    </row>
    <row r="187" spans="1:10" x14ac:dyDescent="0.3">
      <c r="A187" t="s">
        <v>1414</v>
      </c>
      <c r="B187" t="s">
        <v>31</v>
      </c>
      <c r="C187" s="4">
        <v>44344</v>
      </c>
      <c r="D187" s="4">
        <v>44358</v>
      </c>
      <c r="E187" s="4">
        <v>44358</v>
      </c>
      <c r="F187" t="s">
        <v>1281</v>
      </c>
      <c r="I187" t="str">
        <f>VLOOKUP(표3[[#This Row],[도서코드]], 표1[], 2, 0)</f>
        <v>떡볶이야 사랑해</v>
      </c>
      <c r="J187" t="str">
        <f>IF(표3[[#This Row],[대출연장]]="Y", "반납연기", IF(표3[[#This Row],[반납예정일]]&lt;표3[[#This Row],[반납일자]], "연체", ""))</f>
        <v/>
      </c>
    </row>
    <row r="188" spans="1:10" x14ac:dyDescent="0.3">
      <c r="A188" t="s">
        <v>1415</v>
      </c>
      <c r="B188" t="s">
        <v>31</v>
      </c>
      <c r="C188" s="4">
        <v>44344</v>
      </c>
      <c r="D188" s="4">
        <v>44358</v>
      </c>
      <c r="E188" s="4">
        <v>44358</v>
      </c>
      <c r="F188" t="s">
        <v>1281</v>
      </c>
      <c r="I188" t="str">
        <f>VLOOKUP(표3[[#This Row],[도서코드]], 표1[], 2, 0)</f>
        <v>오늘 조금 더 비건</v>
      </c>
      <c r="J188" t="str">
        <f>IF(표3[[#This Row],[대출연장]]="Y", "반납연기", IF(표3[[#This Row],[반납예정일]]&lt;표3[[#This Row],[반납일자]], "연체", ""))</f>
        <v/>
      </c>
    </row>
    <row r="189" spans="1:10" x14ac:dyDescent="0.3">
      <c r="A189" t="s">
        <v>1416</v>
      </c>
      <c r="B189" t="s">
        <v>31</v>
      </c>
      <c r="C189" s="4">
        <v>44344</v>
      </c>
      <c r="D189" s="4">
        <v>44358</v>
      </c>
      <c r="E189" s="4">
        <v>44358</v>
      </c>
      <c r="F189" t="s">
        <v>1281</v>
      </c>
      <c r="I189" t="str">
        <f>VLOOKUP(표3[[#This Row],[도서코드]], 표1[], 2, 0)</f>
        <v>별자리로 읽는 조선왕조실록</v>
      </c>
      <c r="J189" t="str">
        <f>IF(표3[[#This Row],[대출연장]]="Y", "반납연기", IF(표3[[#This Row],[반납예정일]]&lt;표3[[#This Row],[반납일자]], "연체", ""))</f>
        <v/>
      </c>
    </row>
    <row r="190" spans="1:10" x14ac:dyDescent="0.3">
      <c r="A190" t="s">
        <v>1280</v>
      </c>
      <c r="B190" t="s">
        <v>31</v>
      </c>
      <c r="C190" s="4">
        <v>44344</v>
      </c>
      <c r="D190" s="4">
        <v>44358</v>
      </c>
      <c r="E190" s="4">
        <v>44358</v>
      </c>
      <c r="F190" t="s">
        <v>1281</v>
      </c>
      <c r="I190" t="str">
        <f>VLOOKUP(표3[[#This Row],[도서코드]], 표1[], 2, 0)</f>
        <v>바보의 세계  한 권으로 읽는 인류의 오류사</v>
      </c>
      <c r="J190" t="str">
        <f>IF(표3[[#This Row],[대출연장]]="Y", "반납연기", IF(표3[[#This Row],[반납예정일]]&lt;표3[[#This Row],[반납일자]], "연체", ""))</f>
        <v/>
      </c>
    </row>
    <row r="191" spans="1:10" x14ac:dyDescent="0.3">
      <c r="A191" t="s">
        <v>1417</v>
      </c>
      <c r="B191" t="s">
        <v>13</v>
      </c>
      <c r="C191" s="4">
        <v>44345</v>
      </c>
      <c r="D191" s="4">
        <v>44358</v>
      </c>
      <c r="E191" s="4">
        <v>44358</v>
      </c>
      <c r="F191" t="s">
        <v>1281</v>
      </c>
      <c r="I191" t="str">
        <f>VLOOKUP(표3[[#This Row],[도서코드]], 표1[], 2, 0)</f>
        <v>귀찮지만 행복해 볼까</v>
      </c>
      <c r="J191" t="str">
        <f>IF(표3[[#This Row],[대출연장]]="Y", "반납연기", IF(표3[[#This Row],[반납예정일]]&lt;표3[[#This Row],[반납일자]], "연체", ""))</f>
        <v/>
      </c>
    </row>
    <row r="192" spans="1:10" x14ac:dyDescent="0.3">
      <c r="A192" t="s">
        <v>1418</v>
      </c>
      <c r="B192" t="s">
        <v>13</v>
      </c>
      <c r="C192" s="4">
        <v>44345</v>
      </c>
      <c r="D192" s="4">
        <v>44358</v>
      </c>
      <c r="E192" s="4">
        <v>44358</v>
      </c>
      <c r="F192" t="s">
        <v>1281</v>
      </c>
      <c r="I192" t="str">
        <f>VLOOKUP(표3[[#This Row],[도서코드]], 표1[], 2, 0)</f>
        <v>그게 너였으면 좋겠다</v>
      </c>
      <c r="J192" t="str">
        <f>IF(표3[[#This Row],[대출연장]]="Y", "반납연기", IF(표3[[#This Row],[반납예정일]]&lt;표3[[#This Row],[반납일자]], "연체", ""))</f>
        <v/>
      </c>
    </row>
    <row r="193" spans="1:10" x14ac:dyDescent="0.3">
      <c r="A193" t="s">
        <v>1298</v>
      </c>
      <c r="B193" t="s">
        <v>7</v>
      </c>
      <c r="C193" s="4">
        <v>44348</v>
      </c>
      <c r="D193" s="4">
        <v>44356</v>
      </c>
      <c r="E193" s="4">
        <v>44356</v>
      </c>
      <c r="F193" t="s">
        <v>1281</v>
      </c>
      <c r="I193" t="str">
        <f>VLOOKUP(표3[[#This Row],[도서코드]], 표1[], 2, 0)</f>
        <v>엑셀 2016</v>
      </c>
      <c r="J193" t="str">
        <f>IF(표3[[#This Row],[대출연장]]="Y", "반납연기", IF(표3[[#This Row],[반납예정일]]&lt;표3[[#This Row],[반납일자]], "연체", ""))</f>
        <v/>
      </c>
    </row>
    <row r="194" spans="1:10" x14ac:dyDescent="0.3">
      <c r="A194" t="s">
        <v>1283</v>
      </c>
      <c r="B194" t="s">
        <v>10</v>
      </c>
      <c r="C194" s="4">
        <v>44348</v>
      </c>
      <c r="D194" s="4">
        <v>44362</v>
      </c>
      <c r="E194" s="4">
        <v>44362</v>
      </c>
      <c r="F194" t="s">
        <v>1281</v>
      </c>
      <c r="I194" t="str">
        <f>VLOOKUP(표3[[#This Row],[도서코드]], 표1[], 2, 0)</f>
        <v>100층짜리 집</v>
      </c>
      <c r="J194" t="str">
        <f>IF(표3[[#This Row],[대출연장]]="Y", "반납연기", IF(표3[[#This Row],[반납예정일]]&lt;표3[[#This Row],[반납일자]], "연체", ""))</f>
        <v/>
      </c>
    </row>
    <row r="195" spans="1:10" x14ac:dyDescent="0.3">
      <c r="A195" t="s">
        <v>1296</v>
      </c>
      <c r="B195" t="s">
        <v>10</v>
      </c>
      <c r="C195" s="4">
        <v>44348</v>
      </c>
      <c r="D195" s="4">
        <v>44362</v>
      </c>
      <c r="E195" s="4">
        <v>44362</v>
      </c>
      <c r="F195" t="s">
        <v>1281</v>
      </c>
      <c r="I195" t="str">
        <f>VLOOKUP(표3[[#This Row],[도서코드]], 표1[], 2, 0)</f>
        <v>마법천자문 16</v>
      </c>
      <c r="J195" t="str">
        <f>IF(표3[[#This Row],[대출연장]]="Y", "반납연기", IF(표3[[#This Row],[반납예정일]]&lt;표3[[#This Row],[반납일자]], "연체", ""))</f>
        <v/>
      </c>
    </row>
    <row r="196" spans="1:10" x14ac:dyDescent="0.3">
      <c r="A196" t="s">
        <v>1419</v>
      </c>
      <c r="B196" t="s">
        <v>22</v>
      </c>
      <c r="C196" s="4">
        <v>44348</v>
      </c>
      <c r="D196" s="4">
        <v>44362</v>
      </c>
      <c r="E196" s="4">
        <v>44362</v>
      </c>
      <c r="F196" t="s">
        <v>1281</v>
      </c>
      <c r="I196" t="str">
        <f>VLOOKUP(표3[[#This Row],[도서코드]], 표1[], 2, 0)</f>
        <v>여러 가지 건축물</v>
      </c>
      <c r="J196" t="str">
        <f>IF(표3[[#This Row],[대출연장]]="Y", "반납연기", IF(표3[[#This Row],[반납예정일]]&lt;표3[[#This Row],[반납일자]], "연체", ""))</f>
        <v/>
      </c>
    </row>
    <row r="197" spans="1:10" x14ac:dyDescent="0.3">
      <c r="A197" t="s">
        <v>1420</v>
      </c>
      <c r="B197" t="s">
        <v>22</v>
      </c>
      <c r="C197" s="4">
        <v>44348</v>
      </c>
      <c r="D197" s="4">
        <v>44362</v>
      </c>
      <c r="E197" s="4">
        <v>44362</v>
      </c>
      <c r="F197" t="s">
        <v>1281</v>
      </c>
      <c r="I197" t="str">
        <f>VLOOKUP(표3[[#This Row],[도서코드]], 표1[], 2, 0)</f>
        <v>여행의 이유</v>
      </c>
      <c r="J197" t="str">
        <f>IF(표3[[#This Row],[대출연장]]="Y", "반납연기", IF(표3[[#This Row],[반납예정일]]&lt;표3[[#This Row],[반납일자]], "연체", ""))</f>
        <v/>
      </c>
    </row>
    <row r="198" spans="1:10" x14ac:dyDescent="0.3">
      <c r="A198" t="s">
        <v>1285</v>
      </c>
      <c r="B198" t="s">
        <v>22</v>
      </c>
      <c r="C198" s="4">
        <v>44348</v>
      </c>
      <c r="D198" s="4">
        <v>44362</v>
      </c>
      <c r="E198" s="4">
        <v>44362</v>
      </c>
      <c r="F198" t="s">
        <v>1281</v>
      </c>
      <c r="I198" t="str">
        <f>VLOOKUP(표3[[#This Row],[도서코드]], 표1[], 2, 0)</f>
        <v>1억년 전 공룡 오줌이 빗물로 내려요</v>
      </c>
      <c r="J198" t="str">
        <f>IF(표3[[#This Row],[대출연장]]="Y", "반납연기", IF(표3[[#This Row],[반납예정일]]&lt;표3[[#This Row],[반납일자]], "연체", ""))</f>
        <v/>
      </c>
    </row>
    <row r="199" spans="1:10" x14ac:dyDescent="0.3">
      <c r="A199" t="s">
        <v>1421</v>
      </c>
      <c r="B199" t="s">
        <v>22</v>
      </c>
      <c r="C199" s="4">
        <v>44348</v>
      </c>
      <c r="D199" s="4">
        <v>44362</v>
      </c>
      <c r="E199" s="4">
        <v>44362</v>
      </c>
      <c r="F199" t="s">
        <v>1281</v>
      </c>
      <c r="I199" t="str">
        <f>VLOOKUP(표3[[#This Row],[도서코드]], 표1[], 2, 0)</f>
        <v>연봉이 쑥쑥 오르는 이직의 기술</v>
      </c>
      <c r="J199" t="str">
        <f>IF(표3[[#This Row],[대출연장]]="Y", "반납연기", IF(표3[[#This Row],[반납예정일]]&lt;표3[[#This Row],[반납일자]], "연체", ""))</f>
        <v/>
      </c>
    </row>
    <row r="200" spans="1:10" x14ac:dyDescent="0.3">
      <c r="A200" t="s">
        <v>1422</v>
      </c>
      <c r="B200" t="s">
        <v>22</v>
      </c>
      <c r="C200" s="4">
        <v>44348</v>
      </c>
      <c r="D200" s="4">
        <v>44362</v>
      </c>
      <c r="E200" s="4">
        <v>44362</v>
      </c>
      <c r="F200" t="s">
        <v>1281</v>
      </c>
      <c r="I200" t="str">
        <f>VLOOKUP(표3[[#This Row],[도서코드]], 표1[], 2, 0)</f>
        <v>열흘간의 낯선 바람</v>
      </c>
      <c r="J200" t="str">
        <f>IF(표3[[#This Row],[대출연장]]="Y", "반납연기", IF(표3[[#This Row],[반납예정일]]&lt;표3[[#This Row],[반납일자]], "연체", ""))</f>
        <v/>
      </c>
    </row>
    <row r="201" spans="1:10" x14ac:dyDescent="0.3">
      <c r="A201" t="s">
        <v>1423</v>
      </c>
      <c r="B201" t="s">
        <v>4</v>
      </c>
      <c r="C201" s="4">
        <v>44352</v>
      </c>
      <c r="D201" s="4">
        <v>44359</v>
      </c>
      <c r="E201" s="4">
        <v>44359</v>
      </c>
      <c r="F201" t="s">
        <v>1281</v>
      </c>
      <c r="I201" t="str">
        <f>VLOOKUP(표3[[#This Row],[도서코드]], 표1[], 2, 0)</f>
        <v>마법천자문 29</v>
      </c>
      <c r="J201" t="str">
        <f>IF(표3[[#This Row],[대출연장]]="Y", "반납연기", IF(표3[[#This Row],[반납예정일]]&lt;표3[[#This Row],[반납일자]], "연체", ""))</f>
        <v/>
      </c>
    </row>
    <row r="202" spans="1:10" x14ac:dyDescent="0.3">
      <c r="A202" t="s">
        <v>1424</v>
      </c>
      <c r="B202" t="s">
        <v>4</v>
      </c>
      <c r="C202" s="4">
        <v>44352</v>
      </c>
      <c r="D202" s="4">
        <v>44359</v>
      </c>
      <c r="E202" s="4">
        <v>44359</v>
      </c>
      <c r="F202" t="s">
        <v>1281</v>
      </c>
      <c r="I202" t="str">
        <f>VLOOKUP(표3[[#This Row],[도서코드]], 표1[], 2, 0)</f>
        <v>마법천자문 28</v>
      </c>
      <c r="J202" t="str">
        <f>IF(표3[[#This Row],[대출연장]]="Y", "반납연기", IF(표3[[#This Row],[반납예정일]]&lt;표3[[#This Row],[반납일자]], "연체", ""))</f>
        <v/>
      </c>
    </row>
    <row r="203" spans="1:10" x14ac:dyDescent="0.3">
      <c r="A203" t="s">
        <v>1425</v>
      </c>
      <c r="B203" t="s">
        <v>13</v>
      </c>
      <c r="C203" s="4">
        <v>44352</v>
      </c>
      <c r="D203" s="4">
        <v>44366</v>
      </c>
      <c r="E203" s="4">
        <v>44366</v>
      </c>
      <c r="F203" t="s">
        <v>1281</v>
      </c>
      <c r="I203" t="str">
        <f>VLOOKUP(표3[[#This Row],[도서코드]], 표1[], 2, 0)</f>
        <v>금연학교</v>
      </c>
      <c r="J203" t="str">
        <f>IF(표3[[#This Row],[대출연장]]="Y", "반납연기", IF(표3[[#This Row],[반납예정일]]&lt;표3[[#This Row],[반납일자]], "연체", ""))</f>
        <v/>
      </c>
    </row>
    <row r="204" spans="1:10" x14ac:dyDescent="0.3">
      <c r="A204" t="s">
        <v>1426</v>
      </c>
      <c r="B204" t="s">
        <v>13</v>
      </c>
      <c r="C204" s="4">
        <v>44352</v>
      </c>
      <c r="D204" s="4">
        <v>44366</v>
      </c>
      <c r="E204" s="4">
        <v>44366</v>
      </c>
      <c r="F204" t="s">
        <v>1281</v>
      </c>
      <c r="I204" t="str">
        <f>VLOOKUP(표3[[#This Row],[도서코드]], 표1[], 2, 0)</f>
        <v>긴긴밤</v>
      </c>
      <c r="J204" t="str">
        <f>IF(표3[[#This Row],[대출연장]]="Y", "반납연기", IF(표3[[#This Row],[반납예정일]]&lt;표3[[#This Row],[반납일자]], "연체", ""))</f>
        <v/>
      </c>
    </row>
    <row r="205" spans="1:10" x14ac:dyDescent="0.3">
      <c r="A205" t="s">
        <v>1286</v>
      </c>
      <c r="B205" t="s">
        <v>16</v>
      </c>
      <c r="C205" s="4">
        <v>44353</v>
      </c>
      <c r="D205" s="4">
        <v>44367</v>
      </c>
      <c r="E205" s="4">
        <v>44367</v>
      </c>
      <c r="F205" t="s">
        <v>1281</v>
      </c>
      <c r="I205" t="str">
        <f>VLOOKUP(표3[[#This Row],[도서코드]], 표1[], 2, 0)</f>
        <v>인터내셔널의 밤</v>
      </c>
      <c r="J205" t="str">
        <f>IF(표3[[#This Row],[대출연장]]="Y", "반납연기", IF(표3[[#This Row],[반납예정일]]&lt;표3[[#This Row],[반납일자]], "연체", ""))</f>
        <v/>
      </c>
    </row>
    <row r="206" spans="1:10" x14ac:dyDescent="0.3">
      <c r="A206" t="s">
        <v>1427</v>
      </c>
      <c r="B206" t="s">
        <v>31</v>
      </c>
      <c r="C206" s="4">
        <v>44354</v>
      </c>
      <c r="D206" s="4">
        <v>44368</v>
      </c>
      <c r="E206" s="4">
        <v>44368</v>
      </c>
      <c r="F206" t="s">
        <v>1281</v>
      </c>
      <c r="I206" t="str">
        <f>VLOOKUP(표3[[#This Row],[도서코드]], 표1[], 2, 0)</f>
        <v>힙합은 어떻게 힙하게 됐을까</v>
      </c>
      <c r="J206" t="str">
        <f>IF(표3[[#This Row],[대출연장]]="Y", "반납연기", IF(표3[[#This Row],[반납예정일]]&lt;표3[[#This Row],[반납일자]], "연체", ""))</f>
        <v/>
      </c>
    </row>
    <row r="207" spans="1:10" x14ac:dyDescent="0.3">
      <c r="A207" t="s">
        <v>1428</v>
      </c>
      <c r="B207" t="s">
        <v>31</v>
      </c>
      <c r="C207" s="4">
        <v>44354</v>
      </c>
      <c r="D207" s="4">
        <v>44368</v>
      </c>
      <c r="E207" s="4">
        <v>44368</v>
      </c>
      <c r="F207" t="s">
        <v>1281</v>
      </c>
      <c r="I207" t="str">
        <f>VLOOKUP(표3[[#This Row],[도서코드]], 표1[], 2, 0)</f>
        <v>나의 히어로 아카데미아 30 일반판</v>
      </c>
      <c r="J207" t="str">
        <f>IF(표3[[#This Row],[대출연장]]="Y", "반납연기", IF(표3[[#This Row],[반납예정일]]&lt;표3[[#This Row],[반납일자]], "연체", ""))</f>
        <v/>
      </c>
    </row>
    <row r="208" spans="1:10" x14ac:dyDescent="0.3">
      <c r="A208" t="s">
        <v>1396</v>
      </c>
      <c r="B208" t="s">
        <v>31</v>
      </c>
      <c r="C208" s="4">
        <v>44354</v>
      </c>
      <c r="D208" s="4">
        <v>44368</v>
      </c>
      <c r="E208" s="4">
        <v>44368</v>
      </c>
      <c r="F208" t="s">
        <v>1281</v>
      </c>
      <c r="I208" t="str">
        <f>VLOOKUP(표3[[#This Row],[도서코드]], 표1[], 2, 0)</f>
        <v>귀여움이 세상을 구한다!</v>
      </c>
      <c r="J208" t="str">
        <f>IF(표3[[#This Row],[대출연장]]="Y", "반납연기", IF(표3[[#This Row],[반납예정일]]&lt;표3[[#This Row],[반납일자]], "연체", ""))</f>
        <v/>
      </c>
    </row>
    <row r="209" spans="1:10" x14ac:dyDescent="0.3">
      <c r="A209" t="s">
        <v>1429</v>
      </c>
      <c r="B209" t="s">
        <v>31</v>
      </c>
      <c r="C209" s="4">
        <v>44354</v>
      </c>
      <c r="D209" s="4">
        <v>44368</v>
      </c>
      <c r="E209" s="4">
        <v>44368</v>
      </c>
      <c r="F209" t="s">
        <v>1281</v>
      </c>
      <c r="I209" t="str">
        <f>VLOOKUP(표3[[#This Row],[도서코드]], 표1[], 2, 0)</f>
        <v>칼의 노래</v>
      </c>
      <c r="J209" t="str">
        <f>IF(표3[[#This Row],[대출연장]]="Y", "반납연기", IF(표3[[#This Row],[반납예정일]]&lt;표3[[#This Row],[반납일자]], "연체", ""))</f>
        <v/>
      </c>
    </row>
    <row r="210" spans="1:10" x14ac:dyDescent="0.3">
      <c r="A210" t="s">
        <v>1430</v>
      </c>
      <c r="B210" t="s">
        <v>4</v>
      </c>
      <c r="C210" s="4">
        <v>44355</v>
      </c>
      <c r="D210" s="4">
        <v>44358</v>
      </c>
      <c r="E210" s="4">
        <v>44358</v>
      </c>
      <c r="F210" t="s">
        <v>1281</v>
      </c>
      <c r="I210" t="str">
        <f>VLOOKUP(표3[[#This Row],[도서코드]], 표1[], 2, 0)</f>
        <v>마법천자문 31</v>
      </c>
      <c r="J210" t="str">
        <f>IF(표3[[#This Row],[대출연장]]="Y", "반납연기", IF(표3[[#This Row],[반납예정일]]&lt;표3[[#This Row],[반납일자]], "연체", ""))</f>
        <v/>
      </c>
    </row>
    <row r="211" spans="1:10" x14ac:dyDescent="0.3">
      <c r="A211" t="s">
        <v>1431</v>
      </c>
      <c r="B211" t="s">
        <v>4</v>
      </c>
      <c r="C211" s="4">
        <v>44355</v>
      </c>
      <c r="D211" s="4">
        <v>44358</v>
      </c>
      <c r="E211" s="4">
        <v>44358</v>
      </c>
      <c r="F211" t="s">
        <v>1281</v>
      </c>
      <c r="I211" t="str">
        <f>VLOOKUP(표3[[#This Row],[도서코드]], 표1[], 2, 0)</f>
        <v>마법천자문 32</v>
      </c>
      <c r="J211" t="str">
        <f>IF(표3[[#This Row],[대출연장]]="Y", "반납연기", IF(표3[[#This Row],[반납예정일]]&lt;표3[[#This Row],[반납일자]], "연체", ""))</f>
        <v/>
      </c>
    </row>
    <row r="212" spans="1:10" x14ac:dyDescent="0.3">
      <c r="A212" t="s">
        <v>1432</v>
      </c>
      <c r="B212" t="s">
        <v>4</v>
      </c>
      <c r="C212" s="4">
        <v>44355</v>
      </c>
      <c r="D212" s="4">
        <v>44358</v>
      </c>
      <c r="E212" s="4">
        <v>44358</v>
      </c>
      <c r="F212" t="s">
        <v>1281</v>
      </c>
      <c r="I212" t="str">
        <f>VLOOKUP(표3[[#This Row],[도서코드]], 표1[], 2, 0)</f>
        <v>마법천자문 33</v>
      </c>
      <c r="J212" t="str">
        <f>IF(표3[[#This Row],[대출연장]]="Y", "반납연기", IF(표3[[#This Row],[반납예정일]]&lt;표3[[#This Row],[반납일자]], "연체", ""))</f>
        <v/>
      </c>
    </row>
    <row r="213" spans="1:10" x14ac:dyDescent="0.3">
      <c r="A213" t="s">
        <v>1284</v>
      </c>
      <c r="B213" t="s">
        <v>19</v>
      </c>
      <c r="C213" s="4">
        <v>44355</v>
      </c>
      <c r="D213" s="4">
        <v>44369</v>
      </c>
      <c r="E213" s="4">
        <v>44369</v>
      </c>
      <c r="F213" t="s">
        <v>1281</v>
      </c>
      <c r="I213" t="str">
        <f>VLOOKUP(표3[[#This Row],[도서코드]], 표1[], 2, 0)</f>
        <v>0.1%의 비밀</v>
      </c>
      <c r="J213" t="str">
        <f>IF(표3[[#This Row],[대출연장]]="Y", "반납연기", IF(표3[[#This Row],[반납예정일]]&lt;표3[[#This Row],[반납일자]], "연체", ""))</f>
        <v/>
      </c>
    </row>
    <row r="214" spans="1:10" x14ac:dyDescent="0.3">
      <c r="A214" t="s">
        <v>1433</v>
      </c>
      <c r="B214" t="s">
        <v>19</v>
      </c>
      <c r="C214" s="4">
        <v>44355</v>
      </c>
      <c r="D214" s="4">
        <v>44369</v>
      </c>
      <c r="E214" s="4">
        <v>44369</v>
      </c>
      <c r="F214" t="s">
        <v>1281</v>
      </c>
      <c r="I214" t="str">
        <f>VLOOKUP(표3[[#This Row],[도서코드]], 표1[], 2, 0)</f>
        <v>바람 부는 날 별을 보다</v>
      </c>
      <c r="J214" t="str">
        <f>IF(표3[[#This Row],[대출연장]]="Y", "반납연기", IF(표3[[#This Row],[반납예정일]]&lt;표3[[#This Row],[반납일자]], "연체", ""))</f>
        <v/>
      </c>
    </row>
    <row r="215" spans="1:10" x14ac:dyDescent="0.3">
      <c r="A215" t="s">
        <v>1434</v>
      </c>
      <c r="B215" t="s">
        <v>19</v>
      </c>
      <c r="C215" s="4">
        <v>44355</v>
      </c>
      <c r="D215" s="4">
        <v>44369</v>
      </c>
      <c r="E215" s="4">
        <v>44369</v>
      </c>
      <c r="F215" t="s">
        <v>1281</v>
      </c>
      <c r="I215" t="str">
        <f>VLOOKUP(표3[[#This Row],[도서코드]], 표1[], 2, 0)</f>
        <v>별을 스치는 바람</v>
      </c>
      <c r="J215" t="str">
        <f>IF(표3[[#This Row],[대출연장]]="Y", "반납연기", IF(표3[[#This Row],[반납예정일]]&lt;표3[[#This Row],[반납일자]], "연체", ""))</f>
        <v/>
      </c>
    </row>
    <row r="216" spans="1:10" x14ac:dyDescent="0.3">
      <c r="A216" t="s">
        <v>1435</v>
      </c>
      <c r="B216" t="s">
        <v>19</v>
      </c>
      <c r="C216" s="4">
        <v>44355</v>
      </c>
      <c r="D216" s="4">
        <v>44369</v>
      </c>
      <c r="E216" s="4">
        <v>44369</v>
      </c>
      <c r="F216" t="s">
        <v>1281</v>
      </c>
      <c r="I216" t="str">
        <f>VLOOKUP(표3[[#This Row],[도서코드]], 표1[], 2, 0)</f>
        <v>보통의 노을</v>
      </c>
      <c r="J216" t="str">
        <f>IF(표3[[#This Row],[대출연장]]="Y", "반납연기", IF(표3[[#This Row],[반납예정일]]&lt;표3[[#This Row],[반납일자]], "연체", ""))</f>
        <v/>
      </c>
    </row>
    <row r="217" spans="1:10" x14ac:dyDescent="0.3">
      <c r="A217" t="s">
        <v>1436</v>
      </c>
      <c r="B217" t="s">
        <v>13</v>
      </c>
      <c r="C217" s="4">
        <v>44359</v>
      </c>
      <c r="D217" s="4">
        <v>44366</v>
      </c>
      <c r="E217" s="4">
        <v>44366</v>
      </c>
      <c r="F217" t="s">
        <v>1281</v>
      </c>
      <c r="I217" t="str">
        <f>VLOOKUP(표3[[#This Row],[도서코드]], 표1[], 2, 0)</f>
        <v>길을 걷다 문득 떠오른 것들</v>
      </c>
      <c r="J217" t="str">
        <f>IF(표3[[#This Row],[대출연장]]="Y", "반납연기", IF(표3[[#This Row],[반납예정일]]&lt;표3[[#This Row],[반납일자]], "연체", ""))</f>
        <v/>
      </c>
    </row>
    <row r="218" spans="1:10" x14ac:dyDescent="0.3">
      <c r="A218" t="s">
        <v>1437</v>
      </c>
      <c r="B218" t="s">
        <v>13</v>
      </c>
      <c r="C218" s="4">
        <v>44359</v>
      </c>
      <c r="D218" s="4">
        <v>44366</v>
      </c>
      <c r="E218" s="4">
        <v>44366</v>
      </c>
      <c r="F218" t="s">
        <v>1281</v>
      </c>
      <c r="I218" t="str">
        <f>VLOOKUP(표3[[#This Row],[도서코드]], 표1[], 2, 0)</f>
        <v>김영하 여행자 도쿄</v>
      </c>
      <c r="J218" t="str">
        <f>IF(표3[[#This Row],[대출연장]]="Y", "반납연기", IF(표3[[#This Row],[반납예정일]]&lt;표3[[#This Row],[반납일자]], "연체", ""))</f>
        <v/>
      </c>
    </row>
    <row r="219" spans="1:10" x14ac:dyDescent="0.3">
      <c r="A219" t="s">
        <v>1438</v>
      </c>
      <c r="B219" t="s">
        <v>4</v>
      </c>
      <c r="C219" s="4">
        <v>44360</v>
      </c>
      <c r="D219" s="4">
        <v>44373</v>
      </c>
      <c r="E219" s="4">
        <v>44373</v>
      </c>
      <c r="F219" t="s">
        <v>1281</v>
      </c>
      <c r="I219" t="str">
        <f>VLOOKUP(표3[[#This Row],[도서코드]], 표1[], 2, 0)</f>
        <v>마법천자문 34</v>
      </c>
      <c r="J219" t="str">
        <f>IF(표3[[#This Row],[대출연장]]="Y", "반납연기", IF(표3[[#This Row],[반납예정일]]&lt;표3[[#This Row],[반납일자]], "연체", ""))</f>
        <v/>
      </c>
    </row>
    <row r="220" spans="1:10" x14ac:dyDescent="0.3">
      <c r="A220" t="s">
        <v>1439</v>
      </c>
      <c r="B220" t="s">
        <v>4</v>
      </c>
      <c r="C220" s="4">
        <v>44360</v>
      </c>
      <c r="D220" s="4">
        <v>44373</v>
      </c>
      <c r="E220" s="4">
        <v>44373</v>
      </c>
      <c r="F220" t="s">
        <v>1281</v>
      </c>
      <c r="I220" t="str">
        <f>VLOOKUP(표3[[#This Row],[도서코드]], 표1[], 2, 0)</f>
        <v>마법천자문 35</v>
      </c>
      <c r="J220" t="str">
        <f>IF(표3[[#This Row],[대출연장]]="Y", "반납연기", IF(표3[[#This Row],[반납예정일]]&lt;표3[[#This Row],[반납일자]], "연체", ""))</f>
        <v/>
      </c>
    </row>
    <row r="221" spans="1:10" x14ac:dyDescent="0.3">
      <c r="A221" t="s">
        <v>1440</v>
      </c>
      <c r="B221" t="s">
        <v>25</v>
      </c>
      <c r="C221" s="4">
        <v>44362</v>
      </c>
      <c r="D221" s="4">
        <v>44376</v>
      </c>
      <c r="E221" s="4">
        <v>44376</v>
      </c>
      <c r="F221" t="s">
        <v>1281</v>
      </c>
      <c r="I221" t="str">
        <f>VLOOKUP(표3[[#This Row],[도서코드]], 표1[], 2, 0)</f>
        <v>제 마음대로 살아보겠습니다</v>
      </c>
      <c r="J221" t="str">
        <f>IF(표3[[#This Row],[대출연장]]="Y", "반납연기", IF(표3[[#This Row],[반납예정일]]&lt;표3[[#This Row],[반납일자]], "연체", ""))</f>
        <v/>
      </c>
    </row>
    <row r="222" spans="1:10" x14ac:dyDescent="0.3">
      <c r="A222" t="s">
        <v>1441</v>
      </c>
      <c r="B222" t="s">
        <v>25</v>
      </c>
      <c r="C222" s="4">
        <v>44362</v>
      </c>
      <c r="D222" s="4">
        <v>44376</v>
      </c>
      <c r="E222" s="4">
        <v>44376</v>
      </c>
      <c r="F222" t="s">
        <v>1281</v>
      </c>
      <c r="I222" t="str">
        <f>VLOOKUP(표3[[#This Row],[도서코드]], 표1[], 2, 0)</f>
        <v>제가 한번 읽어보겠습니다</v>
      </c>
      <c r="J222" t="str">
        <f>IF(표3[[#This Row],[대출연장]]="Y", "반납연기", IF(표3[[#This Row],[반납예정일]]&lt;표3[[#This Row],[반납일자]], "연체", ""))</f>
        <v/>
      </c>
    </row>
    <row r="223" spans="1:10" x14ac:dyDescent="0.3">
      <c r="A223" t="s">
        <v>1442</v>
      </c>
      <c r="B223" t="s">
        <v>25</v>
      </c>
      <c r="C223" s="4">
        <v>44362</v>
      </c>
      <c r="D223" s="4">
        <v>44376</v>
      </c>
      <c r="E223" s="4">
        <v>44376</v>
      </c>
      <c r="F223" t="s">
        <v>1281</v>
      </c>
      <c r="I223" t="str">
        <f>VLOOKUP(표3[[#This Row],[도서코드]], 표1[], 2, 0)</f>
        <v>종의 기원</v>
      </c>
      <c r="J223" t="str">
        <f>IF(표3[[#This Row],[대출연장]]="Y", "반납연기", IF(표3[[#This Row],[반납예정일]]&lt;표3[[#This Row],[반납일자]], "연체", ""))</f>
        <v/>
      </c>
    </row>
    <row r="224" spans="1:10" x14ac:dyDescent="0.3">
      <c r="A224" t="s">
        <v>1443</v>
      </c>
      <c r="B224" t="s">
        <v>22</v>
      </c>
      <c r="C224" s="4">
        <v>44362</v>
      </c>
      <c r="D224" s="4">
        <v>44376</v>
      </c>
      <c r="E224" s="4">
        <v>44376</v>
      </c>
      <c r="F224" t="s">
        <v>1281</v>
      </c>
      <c r="I224" t="str">
        <f>VLOOKUP(표3[[#This Row],[도서코드]], 표1[], 2, 0)</f>
        <v>오늘도 변화무쌍</v>
      </c>
      <c r="J224" t="str">
        <f>IF(표3[[#This Row],[대출연장]]="Y", "반납연기", IF(표3[[#This Row],[반납예정일]]&lt;표3[[#This Row],[반납일자]], "연체", ""))</f>
        <v/>
      </c>
    </row>
    <row r="225" spans="1:10" x14ac:dyDescent="0.3">
      <c r="A225" t="s">
        <v>1444</v>
      </c>
      <c r="B225" t="s">
        <v>22</v>
      </c>
      <c r="C225" s="4">
        <v>44362</v>
      </c>
      <c r="D225" s="4">
        <v>44376</v>
      </c>
      <c r="E225" s="4">
        <v>44376</v>
      </c>
      <c r="F225" t="s">
        <v>1281</v>
      </c>
      <c r="I225" t="str">
        <f>VLOOKUP(표3[[#This Row],[도서코드]], 표1[], 2, 0)</f>
        <v>오늘도 집순이로 알차게 살았습니다</v>
      </c>
      <c r="J225" t="str">
        <f>IF(표3[[#This Row],[대출연장]]="Y", "반납연기", IF(표3[[#This Row],[반납예정일]]&lt;표3[[#This Row],[반납일자]], "연체", ""))</f>
        <v/>
      </c>
    </row>
    <row r="226" spans="1:10" x14ac:dyDescent="0.3">
      <c r="A226" t="s">
        <v>1445</v>
      </c>
      <c r="B226" t="s">
        <v>22</v>
      </c>
      <c r="C226" s="4">
        <v>44362</v>
      </c>
      <c r="D226" s="4">
        <v>44376</v>
      </c>
      <c r="E226" s="4">
        <v>44376</v>
      </c>
      <c r="F226" t="s">
        <v>1281</v>
      </c>
      <c r="I226" t="str">
        <f>VLOOKUP(표3[[#This Row],[도서코드]], 표1[], 2, 0)</f>
        <v>세계를 건너 너에게 갈게</v>
      </c>
      <c r="J226" t="str">
        <f>IF(표3[[#This Row],[대출연장]]="Y", "반납연기", IF(표3[[#This Row],[반납예정일]]&lt;표3[[#This Row],[반납일자]], "연체", ""))</f>
        <v/>
      </c>
    </row>
    <row r="227" spans="1:10" x14ac:dyDescent="0.3">
      <c r="A227" t="s">
        <v>1284</v>
      </c>
      <c r="B227" t="s">
        <v>22</v>
      </c>
      <c r="C227" s="4">
        <v>44362</v>
      </c>
      <c r="D227" s="4">
        <v>44376</v>
      </c>
      <c r="E227" s="4">
        <v>44376</v>
      </c>
      <c r="F227" t="s">
        <v>1281</v>
      </c>
      <c r="I227" t="str">
        <f>VLOOKUP(표3[[#This Row],[도서코드]], 표1[], 2, 0)</f>
        <v>0.1%의 비밀</v>
      </c>
      <c r="J227" t="str">
        <f>IF(표3[[#This Row],[대출연장]]="Y", "반납연기", IF(표3[[#This Row],[반납예정일]]&lt;표3[[#This Row],[반납일자]], "연체", ""))</f>
        <v/>
      </c>
    </row>
    <row r="228" spans="1:10" x14ac:dyDescent="0.3">
      <c r="A228" t="s">
        <v>1298</v>
      </c>
      <c r="B228" t="s">
        <v>10</v>
      </c>
      <c r="C228" s="4">
        <v>44364</v>
      </c>
      <c r="D228" s="4">
        <v>44378</v>
      </c>
      <c r="E228" s="4">
        <v>44378</v>
      </c>
      <c r="F228" t="s">
        <v>1281</v>
      </c>
      <c r="I228" t="str">
        <f>VLOOKUP(표3[[#This Row],[도서코드]], 표1[], 2, 0)</f>
        <v>엑셀 2016</v>
      </c>
      <c r="J228" t="str">
        <f>IF(표3[[#This Row],[대출연장]]="Y", "반납연기", IF(표3[[#This Row],[반납예정일]]&lt;표3[[#This Row],[반납일자]], "연체", ""))</f>
        <v/>
      </c>
    </row>
    <row r="229" spans="1:10" x14ac:dyDescent="0.3">
      <c r="A229" t="s">
        <v>1297</v>
      </c>
      <c r="B229" t="s">
        <v>19</v>
      </c>
      <c r="C229" s="4">
        <v>44365</v>
      </c>
      <c r="D229" s="4">
        <v>44379</v>
      </c>
      <c r="E229" s="4">
        <v>44379</v>
      </c>
      <c r="F229" t="s">
        <v>1281</v>
      </c>
      <c r="I229" t="str">
        <f>VLOOKUP(표3[[#This Row],[도서코드]], 표1[], 2, 0)</f>
        <v>데이터베이스 기초와 실습</v>
      </c>
      <c r="J229" t="str">
        <f>IF(표3[[#This Row],[대출연장]]="Y", "반납연기", IF(표3[[#This Row],[반납예정일]]&lt;표3[[#This Row],[반납일자]], "연체", ""))</f>
        <v/>
      </c>
    </row>
    <row r="230" spans="1:10" x14ac:dyDescent="0.3">
      <c r="A230" t="s">
        <v>1283</v>
      </c>
      <c r="B230" t="s">
        <v>7</v>
      </c>
      <c r="C230" s="4">
        <v>44367</v>
      </c>
      <c r="D230" s="4">
        <v>44381</v>
      </c>
      <c r="E230" s="4">
        <v>44381</v>
      </c>
      <c r="F230" t="s">
        <v>1281</v>
      </c>
      <c r="I230" t="str">
        <f>VLOOKUP(표3[[#This Row],[도서코드]], 표1[], 2, 0)</f>
        <v>100층짜리 집</v>
      </c>
      <c r="J230" t="str">
        <f>IF(표3[[#This Row],[대출연장]]="Y", "반납연기", IF(표3[[#This Row],[반납예정일]]&lt;표3[[#This Row],[반납일자]], "연체", ""))</f>
        <v/>
      </c>
    </row>
    <row r="231" spans="1:10" x14ac:dyDescent="0.3">
      <c r="A231" t="s">
        <v>1446</v>
      </c>
      <c r="B231" t="s">
        <v>16</v>
      </c>
      <c r="C231" s="4">
        <v>44367</v>
      </c>
      <c r="D231" s="4">
        <v>44381</v>
      </c>
      <c r="E231" s="4">
        <v>44381</v>
      </c>
      <c r="F231" t="s">
        <v>1281</v>
      </c>
      <c r="I231" t="str">
        <f>VLOOKUP(표3[[#This Row],[도서코드]], 표1[], 2, 0)</f>
        <v>내 하루도 에세이가 될까요</v>
      </c>
      <c r="J231" t="str">
        <f>IF(표3[[#This Row],[대출연장]]="Y", "반납연기", IF(표3[[#This Row],[반납예정일]]&lt;표3[[#This Row],[반납일자]], "연체", ""))</f>
        <v/>
      </c>
    </row>
    <row r="232" spans="1:10" x14ac:dyDescent="0.3">
      <c r="A232" t="s">
        <v>1447</v>
      </c>
      <c r="B232" t="s">
        <v>16</v>
      </c>
      <c r="C232" s="4">
        <v>44367</v>
      </c>
      <c r="D232" s="4">
        <v>44381</v>
      </c>
      <c r="E232" s="4">
        <v>44381</v>
      </c>
      <c r="F232" t="s">
        <v>1281</v>
      </c>
      <c r="I232" t="str">
        <f>VLOOKUP(표3[[#This Row],[도서코드]], 표1[], 2, 0)</f>
        <v>내가 사랑한 지구</v>
      </c>
      <c r="J232" t="str">
        <f>IF(표3[[#This Row],[대출연장]]="Y", "반납연기", IF(표3[[#This Row],[반납예정일]]&lt;표3[[#This Row],[반납일자]], "연체", ""))</f>
        <v/>
      </c>
    </row>
    <row r="233" spans="1:10" x14ac:dyDescent="0.3">
      <c r="A233" t="s">
        <v>1448</v>
      </c>
      <c r="B233" t="s">
        <v>16</v>
      </c>
      <c r="C233" s="4">
        <v>44367</v>
      </c>
      <c r="D233" s="4">
        <v>44381</v>
      </c>
      <c r="E233" s="4">
        <v>44381</v>
      </c>
      <c r="F233" t="s">
        <v>1281</v>
      </c>
      <c r="I233" t="str">
        <f>VLOOKUP(표3[[#This Row],[도서코드]], 표1[], 2, 0)</f>
        <v>내가 사랑한 화가들</v>
      </c>
      <c r="J233" t="str">
        <f>IF(표3[[#This Row],[대출연장]]="Y", "반납연기", IF(표3[[#This Row],[반납예정일]]&lt;표3[[#This Row],[반납일자]], "연체", ""))</f>
        <v/>
      </c>
    </row>
    <row r="234" spans="1:10" x14ac:dyDescent="0.3">
      <c r="A234" t="s">
        <v>1285</v>
      </c>
      <c r="B234" t="s">
        <v>25</v>
      </c>
      <c r="C234" s="4">
        <v>44367</v>
      </c>
      <c r="D234" s="4">
        <v>44381</v>
      </c>
      <c r="E234" s="4">
        <v>44381</v>
      </c>
      <c r="F234" t="s">
        <v>1281</v>
      </c>
      <c r="I234" t="str">
        <f>VLOOKUP(표3[[#This Row],[도서코드]], 표1[], 2, 0)</f>
        <v>1억년 전 공룡 오줌이 빗물로 내려요</v>
      </c>
      <c r="J234" t="str">
        <f>IF(표3[[#This Row],[대출연장]]="Y", "반납연기", IF(표3[[#This Row],[반납예정일]]&lt;표3[[#This Row],[반납일자]], "연체", ""))</f>
        <v/>
      </c>
    </row>
    <row r="235" spans="1:10" x14ac:dyDescent="0.3">
      <c r="A235" t="s">
        <v>1282</v>
      </c>
      <c r="B235" t="s">
        <v>28</v>
      </c>
      <c r="C235" s="4">
        <v>44368</v>
      </c>
      <c r="D235" s="4">
        <v>44382</v>
      </c>
      <c r="E235" s="4">
        <v>44382</v>
      </c>
      <c r="F235" t="s">
        <v>1281</v>
      </c>
      <c r="I235" t="str">
        <f>VLOOKUP(표3[[#This Row],[도서코드]], 표1[], 2, 0)</f>
        <v>팥빙수의 전설</v>
      </c>
      <c r="J235" t="str">
        <f>IF(표3[[#This Row],[대출연장]]="Y", "반납연기", IF(표3[[#This Row],[반납예정일]]&lt;표3[[#This Row],[반납일자]], "연체", ""))</f>
        <v/>
      </c>
    </row>
    <row r="236" spans="1:10" x14ac:dyDescent="0.3">
      <c r="A236" t="s">
        <v>1286</v>
      </c>
      <c r="B236" t="s">
        <v>13</v>
      </c>
      <c r="C236" s="4">
        <v>44371</v>
      </c>
      <c r="D236" s="4">
        <v>44385</v>
      </c>
      <c r="E236" s="4">
        <v>44385</v>
      </c>
      <c r="F236" t="s">
        <v>1281</v>
      </c>
      <c r="I236" t="str">
        <f>VLOOKUP(표3[[#This Row],[도서코드]], 표1[], 2, 0)</f>
        <v>인터내셔널의 밤</v>
      </c>
      <c r="J236" t="str">
        <f>IF(표3[[#This Row],[대출연장]]="Y", "반납연기", IF(표3[[#This Row],[반납예정일]]&lt;표3[[#This Row],[반납일자]], "연체", ""))</f>
        <v/>
      </c>
    </row>
    <row r="237" spans="1:10" x14ac:dyDescent="0.3">
      <c r="A237" t="s">
        <v>1284</v>
      </c>
      <c r="B237" t="s">
        <v>25</v>
      </c>
      <c r="C237" s="4">
        <v>44375</v>
      </c>
      <c r="D237" s="4">
        <v>44389</v>
      </c>
      <c r="E237" s="4">
        <v>44389</v>
      </c>
      <c r="F237" t="s">
        <v>1281</v>
      </c>
      <c r="I237" t="str">
        <f>VLOOKUP(표3[[#This Row],[도서코드]], 표1[], 2, 0)</f>
        <v>0.1%의 비밀</v>
      </c>
      <c r="J237" t="str">
        <f>IF(표3[[#This Row],[대출연장]]="Y", "반납연기", IF(표3[[#This Row],[반납예정일]]&lt;표3[[#This Row],[반납일자]], "연체", ""))</f>
        <v/>
      </c>
    </row>
    <row r="238" spans="1:10" x14ac:dyDescent="0.3">
      <c r="A238" t="s">
        <v>1416</v>
      </c>
      <c r="B238" t="s">
        <v>31</v>
      </c>
      <c r="C238" s="4">
        <v>44376</v>
      </c>
      <c r="D238" s="4">
        <v>44390</v>
      </c>
      <c r="E238" s="4">
        <v>44390</v>
      </c>
      <c r="F238" t="s">
        <v>1281</v>
      </c>
      <c r="I238" t="str">
        <f>VLOOKUP(표3[[#This Row],[도서코드]], 표1[], 2, 0)</f>
        <v>별자리로 읽는 조선왕조실록</v>
      </c>
      <c r="J238" t="str">
        <f>IF(표3[[#This Row],[대출연장]]="Y", "반납연기", IF(표3[[#This Row],[반납예정일]]&lt;표3[[#This Row],[반납일자]], "연체", ""))</f>
        <v/>
      </c>
    </row>
    <row r="239" spans="1:10" x14ac:dyDescent="0.3">
      <c r="A239" t="s">
        <v>1395</v>
      </c>
      <c r="B239" t="s">
        <v>31</v>
      </c>
      <c r="C239" s="4">
        <v>44377</v>
      </c>
      <c r="D239" s="4">
        <v>44391</v>
      </c>
      <c r="E239" s="4">
        <v>44391</v>
      </c>
      <c r="F239" t="s">
        <v>1281</v>
      </c>
      <c r="I239" t="str">
        <f>VLOOKUP(표3[[#This Row],[도서코드]], 표1[], 2, 0)</f>
        <v>그러라 그래</v>
      </c>
      <c r="J239" t="str">
        <f>IF(표3[[#This Row],[대출연장]]="Y", "반납연기", IF(표3[[#This Row],[반납예정일]]&lt;표3[[#This Row],[반납일자]], "연체", ""))</f>
        <v/>
      </c>
    </row>
    <row r="240" spans="1:10" x14ac:dyDescent="0.3">
      <c r="A240" t="s">
        <v>1414</v>
      </c>
      <c r="B240" t="s">
        <v>31</v>
      </c>
      <c r="C240" s="4">
        <v>44377</v>
      </c>
      <c r="D240" s="4">
        <v>44391</v>
      </c>
      <c r="E240" s="4">
        <v>44391</v>
      </c>
      <c r="F240" t="s">
        <v>1281</v>
      </c>
      <c r="I240" t="str">
        <f>VLOOKUP(표3[[#This Row],[도서코드]], 표1[], 2, 0)</f>
        <v>떡볶이야 사랑해</v>
      </c>
      <c r="J240" t="str">
        <f>IF(표3[[#This Row],[대출연장]]="Y", "반납연기", IF(표3[[#This Row],[반납예정일]]&lt;표3[[#This Row],[반납일자]], "연체", ""))</f>
        <v/>
      </c>
    </row>
    <row r="241" spans="1:10" x14ac:dyDescent="0.3">
      <c r="A241" t="s">
        <v>1415</v>
      </c>
      <c r="B241" t="s">
        <v>31</v>
      </c>
      <c r="C241" s="4">
        <v>44377</v>
      </c>
      <c r="D241" s="4">
        <v>44391</v>
      </c>
      <c r="E241" s="4">
        <v>44391</v>
      </c>
      <c r="F241" t="s">
        <v>1281</v>
      </c>
      <c r="I241" t="str">
        <f>VLOOKUP(표3[[#This Row],[도서코드]], 표1[], 2, 0)</f>
        <v>오늘 조금 더 비건</v>
      </c>
      <c r="J241" t="str">
        <f>IF(표3[[#This Row],[대출연장]]="Y", "반납연기", IF(표3[[#This Row],[반납예정일]]&lt;표3[[#This Row],[반납일자]], "연체", ""))</f>
        <v/>
      </c>
    </row>
    <row r="242" spans="1:10" x14ac:dyDescent="0.3">
      <c r="A242" t="s">
        <v>1280</v>
      </c>
      <c r="B242" t="s">
        <v>31</v>
      </c>
      <c r="C242" s="4">
        <v>44377</v>
      </c>
      <c r="D242" s="4">
        <v>44391</v>
      </c>
      <c r="E242" s="4">
        <v>44391</v>
      </c>
      <c r="F242" t="s">
        <v>1281</v>
      </c>
      <c r="I242" t="str">
        <f>VLOOKUP(표3[[#This Row],[도서코드]], 표1[], 2, 0)</f>
        <v>바보의 세계  한 권으로 읽는 인류의 오류사</v>
      </c>
      <c r="J242" t="str">
        <f>IF(표3[[#This Row],[대출연장]]="Y", "반납연기", IF(표3[[#This Row],[반납예정일]]&lt;표3[[#This Row],[반납일자]], "연체", ""))</f>
        <v/>
      </c>
    </row>
    <row r="243" spans="1:10" x14ac:dyDescent="0.3">
      <c r="A243" t="s">
        <v>1397</v>
      </c>
      <c r="B243" t="s">
        <v>31</v>
      </c>
      <c r="C243" s="4">
        <v>44377</v>
      </c>
      <c r="D243" s="4">
        <v>44391</v>
      </c>
      <c r="E243" s="4">
        <v>44391</v>
      </c>
      <c r="F243" t="s">
        <v>1281</v>
      </c>
      <c r="I243" t="str">
        <f>VLOOKUP(표3[[#This Row],[도서코드]], 표1[], 2, 0)</f>
        <v>죽고 싶다는 말은 간절히 살고 싶다는 뜻이었다</v>
      </c>
      <c r="J243" t="str">
        <f>IF(표3[[#This Row],[대출연장]]="Y", "반납연기", IF(표3[[#This Row],[반납예정일]]&lt;표3[[#This Row],[반납일자]], "연체", ""))</f>
        <v/>
      </c>
    </row>
    <row r="244" spans="1:10" x14ac:dyDescent="0.3">
      <c r="A244" t="s">
        <v>1297</v>
      </c>
      <c r="B244" t="s">
        <v>22</v>
      </c>
      <c r="C244" s="4">
        <v>44385</v>
      </c>
      <c r="D244" s="4">
        <v>44399</v>
      </c>
      <c r="E244" s="4">
        <v>44399</v>
      </c>
      <c r="F244" t="s">
        <v>1281</v>
      </c>
      <c r="I244" t="str">
        <f>VLOOKUP(표3[[#This Row],[도서코드]], 표1[], 2, 0)</f>
        <v>데이터베이스 기초와 실습</v>
      </c>
      <c r="J244" t="str">
        <f>IF(표3[[#This Row],[대출연장]]="Y", "반납연기", IF(표3[[#This Row],[반납예정일]]&lt;표3[[#This Row],[반납일자]], "연체", ""))</f>
        <v/>
      </c>
    </row>
    <row r="245" spans="1:10" x14ac:dyDescent="0.3">
      <c r="A245" t="s">
        <v>1449</v>
      </c>
      <c r="B245" t="s">
        <v>22</v>
      </c>
      <c r="C245" s="4">
        <v>44385</v>
      </c>
      <c r="D245" s="4">
        <v>44399</v>
      </c>
      <c r="E245" s="4">
        <v>44399</v>
      </c>
      <c r="F245" t="s">
        <v>1281</v>
      </c>
      <c r="I245" t="str">
        <f>VLOOKUP(표3[[#This Row],[도서코드]], 표1[], 2, 0)</f>
        <v>오래된 집에 머물다</v>
      </c>
      <c r="J245" t="str">
        <f>IF(표3[[#This Row],[대출연장]]="Y", "반납연기", IF(표3[[#This Row],[반납예정일]]&lt;표3[[#This Row],[반납일자]], "연체", ""))</f>
        <v/>
      </c>
    </row>
    <row r="246" spans="1:10" x14ac:dyDescent="0.3">
      <c r="A246" t="s">
        <v>1450</v>
      </c>
      <c r="B246" t="s">
        <v>22</v>
      </c>
      <c r="C246" s="4">
        <v>44385</v>
      </c>
      <c r="D246" s="4">
        <v>44399</v>
      </c>
      <c r="E246" s="4">
        <v>44399</v>
      </c>
      <c r="F246" t="s">
        <v>1281</v>
      </c>
      <c r="I246" t="str">
        <f>VLOOKUP(표3[[#This Row],[도서코드]], 표1[], 2, 0)</f>
        <v>오즈의 의류수거함</v>
      </c>
      <c r="J246" t="str">
        <f>IF(표3[[#This Row],[대출연장]]="Y", "반납연기", IF(표3[[#This Row],[반납예정일]]&lt;표3[[#This Row],[반납일자]], "연체", ""))</f>
        <v/>
      </c>
    </row>
    <row r="247" spans="1:10" x14ac:dyDescent="0.3">
      <c r="A247" t="s">
        <v>1451</v>
      </c>
      <c r="B247" t="s">
        <v>22</v>
      </c>
      <c r="C247" s="4">
        <v>44385</v>
      </c>
      <c r="D247" s="4">
        <v>44399</v>
      </c>
      <c r="E247" s="4">
        <v>44399</v>
      </c>
      <c r="F247" t="s">
        <v>1281</v>
      </c>
      <c r="I247" t="str">
        <f>VLOOKUP(표3[[#This Row],[도서코드]], 표1[], 2, 0)</f>
        <v>완벽에 대한 반론</v>
      </c>
      <c r="J247" t="str">
        <f>IF(표3[[#This Row],[대출연장]]="Y", "반납연기", IF(표3[[#This Row],[반납예정일]]&lt;표3[[#This Row],[반납일자]], "연체", ""))</f>
        <v/>
      </c>
    </row>
    <row r="248" spans="1:10" x14ac:dyDescent="0.3">
      <c r="A248" t="s">
        <v>1452</v>
      </c>
      <c r="B248" t="s">
        <v>22</v>
      </c>
      <c r="C248" s="4">
        <v>44385</v>
      </c>
      <c r="D248" s="4">
        <v>44399</v>
      </c>
      <c r="E248" s="4">
        <v>44399</v>
      </c>
      <c r="F248" t="s">
        <v>1281</v>
      </c>
      <c r="I248" t="str">
        <f>VLOOKUP(표3[[#This Row],[도서코드]], 표1[], 2, 0)</f>
        <v>완전한 행복</v>
      </c>
      <c r="J248" t="str">
        <f>IF(표3[[#This Row],[대출연장]]="Y", "반납연기", IF(표3[[#This Row],[반납예정일]]&lt;표3[[#This Row],[반납일자]], "연체", ""))</f>
        <v/>
      </c>
    </row>
    <row r="249" spans="1:10" x14ac:dyDescent="0.3">
      <c r="A249" t="s">
        <v>1298</v>
      </c>
      <c r="B249" t="s">
        <v>13</v>
      </c>
      <c r="C249" s="4">
        <v>44387</v>
      </c>
      <c r="D249" s="4">
        <v>44401</v>
      </c>
      <c r="E249" s="4">
        <v>44401</v>
      </c>
      <c r="F249" t="s">
        <v>1281</v>
      </c>
      <c r="I249" t="str">
        <f>VLOOKUP(표3[[#This Row],[도서코드]], 표1[], 2, 0)</f>
        <v>엑셀 2016</v>
      </c>
      <c r="J249" t="str">
        <f>IF(표3[[#This Row],[대출연장]]="Y", "반납연기", IF(표3[[#This Row],[반납예정일]]&lt;표3[[#This Row],[반납일자]], "연체", ""))</f>
        <v/>
      </c>
    </row>
    <row r="250" spans="1:10" x14ac:dyDescent="0.3">
      <c r="A250" t="s">
        <v>1453</v>
      </c>
      <c r="B250" t="s">
        <v>4</v>
      </c>
      <c r="C250" s="4">
        <v>44390</v>
      </c>
      <c r="D250" s="4">
        <v>44403</v>
      </c>
      <c r="E250" s="4">
        <v>44403</v>
      </c>
      <c r="F250" t="s">
        <v>1281</v>
      </c>
      <c r="I250" t="str">
        <f>VLOOKUP(표3[[#This Row],[도서코드]], 표1[], 2, 0)</f>
        <v>마법천자문 36</v>
      </c>
      <c r="J250" t="str">
        <f>IF(표3[[#This Row],[대출연장]]="Y", "반납연기", IF(표3[[#This Row],[반납예정일]]&lt;표3[[#This Row],[반납일자]], "연체", ""))</f>
        <v/>
      </c>
    </row>
    <row r="251" spans="1:10" x14ac:dyDescent="0.3">
      <c r="A251" t="s">
        <v>1454</v>
      </c>
      <c r="B251" t="s">
        <v>4</v>
      </c>
      <c r="C251" s="4">
        <v>44390</v>
      </c>
      <c r="D251" s="4">
        <v>44403</v>
      </c>
      <c r="E251" s="4">
        <v>44403</v>
      </c>
      <c r="F251" t="s">
        <v>1281</v>
      </c>
      <c r="I251" t="str">
        <f>VLOOKUP(표3[[#This Row],[도서코드]], 표1[], 2, 0)</f>
        <v>마법천자문 37</v>
      </c>
      <c r="J251" t="str">
        <f>IF(표3[[#This Row],[대출연장]]="Y", "반납연기", IF(표3[[#This Row],[반납예정일]]&lt;표3[[#This Row],[반납일자]], "연체", ""))</f>
        <v/>
      </c>
    </row>
    <row r="252" spans="1:10" x14ac:dyDescent="0.3">
      <c r="A252" t="s">
        <v>1455</v>
      </c>
      <c r="B252" t="s">
        <v>4</v>
      </c>
      <c r="C252" s="4">
        <v>44390</v>
      </c>
      <c r="D252" s="4">
        <v>44403</v>
      </c>
      <c r="E252" s="4">
        <v>44403</v>
      </c>
      <c r="F252" t="s">
        <v>1281</v>
      </c>
      <c r="I252" t="str">
        <f>VLOOKUP(표3[[#This Row],[도서코드]], 표1[], 2, 0)</f>
        <v>마법천자문 38</v>
      </c>
      <c r="J252" t="str">
        <f>IF(표3[[#This Row],[대출연장]]="Y", "반납연기", IF(표3[[#This Row],[반납예정일]]&lt;표3[[#This Row],[반납일자]], "연체", ""))</f>
        <v/>
      </c>
    </row>
    <row r="253" spans="1:10" x14ac:dyDescent="0.3">
      <c r="A253" t="s">
        <v>1456</v>
      </c>
      <c r="B253" t="s">
        <v>19</v>
      </c>
      <c r="C253" s="4">
        <v>44391</v>
      </c>
      <c r="D253" s="4">
        <v>44405</v>
      </c>
      <c r="E253" s="4">
        <v>44405</v>
      </c>
      <c r="F253" t="s">
        <v>1281</v>
      </c>
      <c r="I253" t="str">
        <f>VLOOKUP(표3[[#This Row],[도서코드]], 표1[], 2, 0)</f>
        <v>부서진 여름</v>
      </c>
      <c r="J253" t="str">
        <f>IF(표3[[#This Row],[대출연장]]="Y", "반납연기", IF(표3[[#This Row],[반납예정일]]&lt;표3[[#This Row],[반납일자]], "연체", ""))</f>
        <v/>
      </c>
    </row>
    <row r="254" spans="1:10" x14ac:dyDescent="0.3">
      <c r="A254" t="s">
        <v>1457</v>
      </c>
      <c r="B254" t="s">
        <v>19</v>
      </c>
      <c r="C254" s="4">
        <v>44391</v>
      </c>
      <c r="D254" s="4">
        <v>44405</v>
      </c>
      <c r="E254" s="4">
        <v>44405</v>
      </c>
      <c r="F254" t="s">
        <v>1281</v>
      </c>
      <c r="I254" t="str">
        <f>VLOOKUP(표3[[#This Row],[도서코드]], 표1[], 2, 0)</f>
        <v>부자의 그림</v>
      </c>
      <c r="J254" t="str">
        <f>IF(표3[[#This Row],[대출연장]]="Y", "반납연기", IF(표3[[#This Row],[반납예정일]]&lt;표3[[#This Row],[반납일자]], "연체", ""))</f>
        <v/>
      </c>
    </row>
    <row r="255" spans="1:10" x14ac:dyDescent="0.3">
      <c r="A255" t="s">
        <v>1458</v>
      </c>
      <c r="B255" t="s">
        <v>19</v>
      </c>
      <c r="C255" s="4">
        <v>44391</v>
      </c>
      <c r="D255" s="4">
        <v>44405</v>
      </c>
      <c r="E255" s="4">
        <v>44405</v>
      </c>
      <c r="F255" t="s">
        <v>1281</v>
      </c>
      <c r="I255" t="str">
        <f>VLOOKUP(표3[[#This Row],[도서코드]], 표1[], 2, 0)</f>
        <v>사랑수업</v>
      </c>
      <c r="J255" t="str">
        <f>IF(표3[[#This Row],[대출연장]]="Y", "반납연기", IF(표3[[#This Row],[반납예정일]]&lt;표3[[#This Row],[반납일자]], "연체", ""))</f>
        <v/>
      </c>
    </row>
    <row r="256" spans="1:10" x14ac:dyDescent="0.3">
      <c r="A256" t="s">
        <v>1459</v>
      </c>
      <c r="B256" t="s">
        <v>19</v>
      </c>
      <c r="C256" s="4">
        <v>44391</v>
      </c>
      <c r="D256" s="4">
        <v>44405</v>
      </c>
      <c r="E256" s="4">
        <v>44405</v>
      </c>
      <c r="F256" t="s">
        <v>1281</v>
      </c>
      <c r="I256" t="str">
        <f>VLOOKUP(표3[[#This Row],[도서코드]], 표1[], 2, 0)</f>
        <v>사랑할 사람(2000-2010)</v>
      </c>
      <c r="J256" t="str">
        <f>IF(표3[[#This Row],[대출연장]]="Y", "반납연기", IF(표3[[#This Row],[반납예정일]]&lt;표3[[#This Row],[반납일자]], "연체", ""))</f>
        <v/>
      </c>
    </row>
    <row r="257" spans="1:10" x14ac:dyDescent="0.3">
      <c r="A257" t="s">
        <v>1283</v>
      </c>
      <c r="B257" t="s">
        <v>4</v>
      </c>
      <c r="C257" s="4">
        <v>44392</v>
      </c>
      <c r="D257" s="4">
        <v>44406</v>
      </c>
      <c r="E257" s="4">
        <v>44406</v>
      </c>
      <c r="F257" t="s">
        <v>1281</v>
      </c>
      <c r="I257" t="str">
        <f>VLOOKUP(표3[[#This Row],[도서코드]], 표1[], 2, 0)</f>
        <v>100층짜리 집</v>
      </c>
      <c r="J257" t="str">
        <f>IF(표3[[#This Row],[대출연장]]="Y", "반납연기", IF(표3[[#This Row],[반납예정일]]&lt;표3[[#This Row],[반납일자]], "연체", ""))</f>
        <v/>
      </c>
    </row>
    <row r="258" spans="1:10" x14ac:dyDescent="0.3">
      <c r="A258" t="s">
        <v>1460</v>
      </c>
      <c r="B258" t="s">
        <v>16</v>
      </c>
      <c r="C258" s="4">
        <v>44392</v>
      </c>
      <c r="D258" s="4">
        <v>44406</v>
      </c>
      <c r="E258" s="4">
        <v>44406</v>
      </c>
      <c r="F258" t="s">
        <v>1281</v>
      </c>
      <c r="I258" t="str">
        <f>VLOOKUP(표3[[#This Row],[도서코드]], 표1[], 2, 0)</f>
        <v>녹즙 배달원 강정민</v>
      </c>
      <c r="J258" t="str">
        <f>IF(표3[[#This Row],[대출연장]]="Y", "반납연기", IF(표3[[#This Row],[반납예정일]]&lt;표3[[#This Row],[반납일자]], "연체", ""))</f>
        <v/>
      </c>
    </row>
    <row r="259" spans="1:10" x14ac:dyDescent="0.3">
      <c r="A259" t="s">
        <v>1461</v>
      </c>
      <c r="B259" t="s">
        <v>16</v>
      </c>
      <c r="C259" s="4">
        <v>44392</v>
      </c>
      <c r="D259" s="4">
        <v>44406</v>
      </c>
      <c r="E259" s="4">
        <v>44406</v>
      </c>
      <c r="F259" t="s">
        <v>1281</v>
      </c>
      <c r="I259" t="str">
        <f>VLOOKUP(표3[[#This Row],[도서코드]], 표1[], 2, 0)</f>
        <v>누구나 한 번쯤 계단에서 울지</v>
      </c>
      <c r="J259" t="str">
        <f>IF(표3[[#This Row],[대출연장]]="Y", "반납연기", IF(표3[[#This Row],[반납예정일]]&lt;표3[[#This Row],[반납일자]], "연체", ""))</f>
        <v/>
      </c>
    </row>
    <row r="260" spans="1:10" x14ac:dyDescent="0.3">
      <c r="A260" t="s">
        <v>1462</v>
      </c>
      <c r="B260" t="s">
        <v>16</v>
      </c>
      <c r="C260" s="4">
        <v>44392</v>
      </c>
      <c r="D260" s="4">
        <v>44406</v>
      </c>
      <c r="E260" s="4">
        <v>44406</v>
      </c>
      <c r="F260" t="s">
        <v>1281</v>
      </c>
      <c r="I260" t="str">
        <f>VLOOKUP(표3[[#This Row],[도서코드]], 표1[], 2, 0)</f>
        <v>누구나 홈베이킹</v>
      </c>
      <c r="J260" t="str">
        <f>IF(표3[[#This Row],[대출연장]]="Y", "반납연기", IF(표3[[#This Row],[반납예정일]]&lt;표3[[#This Row],[반납일자]], "연체", ""))</f>
        <v/>
      </c>
    </row>
    <row r="261" spans="1:10" x14ac:dyDescent="0.3">
      <c r="A261" t="s">
        <v>1284</v>
      </c>
      <c r="B261" t="s">
        <v>28</v>
      </c>
      <c r="C261" s="4">
        <v>44392</v>
      </c>
      <c r="D261" s="4">
        <v>44406</v>
      </c>
      <c r="E261" s="4">
        <v>44406</v>
      </c>
      <c r="F261" t="s">
        <v>1281</v>
      </c>
      <c r="I261" t="str">
        <f>VLOOKUP(표3[[#This Row],[도서코드]], 표1[], 2, 0)</f>
        <v>0.1%의 비밀</v>
      </c>
      <c r="J261" t="str">
        <f>IF(표3[[#This Row],[대출연장]]="Y", "반납연기", IF(표3[[#This Row],[반납예정일]]&lt;표3[[#This Row],[반납일자]], "연체", ""))</f>
        <v/>
      </c>
    </row>
    <row r="262" spans="1:10" x14ac:dyDescent="0.3">
      <c r="A262" t="s">
        <v>1286</v>
      </c>
      <c r="B262" t="s">
        <v>10</v>
      </c>
      <c r="C262" s="4">
        <v>44397</v>
      </c>
      <c r="D262" s="4">
        <v>44411</v>
      </c>
      <c r="E262" s="4">
        <v>44411</v>
      </c>
      <c r="F262" t="s">
        <v>1281</v>
      </c>
      <c r="I262" t="str">
        <f>VLOOKUP(표3[[#This Row],[도서코드]], 표1[], 2, 0)</f>
        <v>인터내셔널의 밤</v>
      </c>
      <c r="J262" t="str">
        <f>IF(표3[[#This Row],[대출연장]]="Y", "반납연기", IF(표3[[#This Row],[반납예정일]]&lt;표3[[#This Row],[반납일자]], "연체", ""))</f>
        <v/>
      </c>
    </row>
    <row r="263" spans="1:10" x14ac:dyDescent="0.3">
      <c r="A263" t="s">
        <v>1285</v>
      </c>
      <c r="B263" t="s">
        <v>28</v>
      </c>
      <c r="C263" s="4">
        <v>44397</v>
      </c>
      <c r="D263" s="4">
        <v>44411</v>
      </c>
      <c r="E263" s="4">
        <v>44411</v>
      </c>
      <c r="F263" t="s">
        <v>1281</v>
      </c>
      <c r="I263" t="str">
        <f>VLOOKUP(표3[[#This Row],[도서코드]], 표1[], 2, 0)</f>
        <v>1억년 전 공룡 오줌이 빗물로 내려요</v>
      </c>
      <c r="J263" t="str">
        <f>IF(표3[[#This Row],[대출연장]]="Y", "반납연기", IF(표3[[#This Row],[반납예정일]]&lt;표3[[#This Row],[반납일자]], "연체", ""))</f>
        <v/>
      </c>
    </row>
    <row r="264" spans="1:10" x14ac:dyDescent="0.3">
      <c r="A264" t="s">
        <v>1282</v>
      </c>
      <c r="B264" t="s">
        <v>25</v>
      </c>
      <c r="C264" s="4">
        <v>44397</v>
      </c>
      <c r="D264" s="4">
        <v>44411</v>
      </c>
      <c r="E264" s="4">
        <v>44411</v>
      </c>
      <c r="F264" t="s">
        <v>1281</v>
      </c>
      <c r="I264" t="str">
        <f>VLOOKUP(표3[[#This Row],[도서코드]], 표1[], 2, 0)</f>
        <v>팥빙수의 전설</v>
      </c>
      <c r="J264" t="str">
        <f>IF(표3[[#This Row],[대출연장]]="Y", "반납연기", IF(표3[[#This Row],[반납예정일]]&lt;표3[[#This Row],[반납일자]], "연체", ""))</f>
        <v/>
      </c>
    </row>
    <row r="265" spans="1:10" x14ac:dyDescent="0.3">
      <c r="A265" t="s">
        <v>1463</v>
      </c>
      <c r="B265" t="s">
        <v>25</v>
      </c>
      <c r="C265" s="4">
        <v>44398</v>
      </c>
      <c r="D265" s="4">
        <v>44412</v>
      </c>
      <c r="E265" s="4">
        <v>44412</v>
      </c>
      <c r="F265" t="s">
        <v>1281</v>
      </c>
      <c r="I265" t="str">
        <f>VLOOKUP(표3[[#This Row],[도서코드]], 표1[], 2, 0)</f>
        <v>주린이가 가장 알고싶은 최다질문 TOP 77</v>
      </c>
      <c r="J265" t="str">
        <f>IF(표3[[#This Row],[대출연장]]="Y", "반납연기", IF(표3[[#This Row],[반납예정일]]&lt;표3[[#This Row],[반납일자]], "연체", ""))</f>
        <v/>
      </c>
    </row>
    <row r="266" spans="1:10" x14ac:dyDescent="0.3">
      <c r="A266" t="s">
        <v>1464</v>
      </c>
      <c r="B266" t="s">
        <v>25</v>
      </c>
      <c r="C266" s="4">
        <v>44398</v>
      </c>
      <c r="D266" s="4">
        <v>44412</v>
      </c>
      <c r="E266" s="4">
        <v>44412</v>
      </c>
      <c r="F266" t="s">
        <v>1281</v>
      </c>
      <c r="I266" t="str">
        <f>VLOOKUP(표3[[#This Row],[도서코드]], 표1[], 2, 0)</f>
        <v>죽고 싶지만 떡볶이는 먹고 싶어</v>
      </c>
      <c r="J266" t="str">
        <f>IF(표3[[#This Row],[대출연장]]="Y", "반납연기", IF(표3[[#This Row],[반납예정일]]&lt;표3[[#This Row],[반납일자]], "연체", ""))</f>
        <v/>
      </c>
    </row>
    <row r="267" spans="1:10" x14ac:dyDescent="0.3">
      <c r="A267" t="s">
        <v>1465</v>
      </c>
      <c r="B267" t="s">
        <v>25</v>
      </c>
      <c r="C267" s="4">
        <v>44398</v>
      </c>
      <c r="D267" s="4">
        <v>44412</v>
      </c>
      <c r="E267" s="4">
        <v>44412</v>
      </c>
      <c r="F267" t="s">
        <v>1281</v>
      </c>
      <c r="I267" t="str">
        <f>VLOOKUP(표3[[#This Row],[도서코드]], 표1[], 2, 0)</f>
        <v>지구과학, 수식으로 표현해 보자</v>
      </c>
      <c r="J267" t="str">
        <f>IF(표3[[#This Row],[대출연장]]="Y", "반납연기", IF(표3[[#This Row],[반납예정일]]&lt;표3[[#This Row],[반납일자]], "연체", ""))</f>
        <v/>
      </c>
    </row>
    <row r="268" spans="1:10" x14ac:dyDescent="0.3">
      <c r="A268" t="s">
        <v>1297</v>
      </c>
      <c r="B268" t="s">
        <v>25</v>
      </c>
      <c r="C268" s="4">
        <v>44400</v>
      </c>
      <c r="D268" s="4">
        <v>44414</v>
      </c>
      <c r="E268" s="4">
        <v>44414</v>
      </c>
      <c r="F268" t="s">
        <v>1281</v>
      </c>
      <c r="I268" t="str">
        <f>VLOOKUP(표3[[#This Row],[도서코드]], 표1[], 2, 0)</f>
        <v>데이터베이스 기초와 실습</v>
      </c>
      <c r="J268" t="str">
        <f>IF(표3[[#This Row],[대출연장]]="Y", "반납연기", IF(표3[[#This Row],[반납예정일]]&lt;표3[[#This Row],[반납일자]], "연체", ""))</f>
        <v/>
      </c>
    </row>
    <row r="269" spans="1:10" x14ac:dyDescent="0.3">
      <c r="A269" t="s">
        <v>1296</v>
      </c>
      <c r="B269" t="s">
        <v>7</v>
      </c>
      <c r="C269" s="4">
        <v>44401</v>
      </c>
      <c r="D269" s="4">
        <v>44415</v>
      </c>
      <c r="E269" s="4">
        <v>44415</v>
      </c>
      <c r="F269" t="s">
        <v>1281</v>
      </c>
      <c r="I269" t="str">
        <f>VLOOKUP(표3[[#This Row],[도서코드]], 표1[], 2, 0)</f>
        <v>마법천자문 16</v>
      </c>
      <c r="J269" t="str">
        <f>IF(표3[[#This Row],[대출연장]]="Y", "반납연기", IF(표3[[#This Row],[반납예정일]]&lt;표3[[#This Row],[반납일자]], "연체", ""))</f>
        <v/>
      </c>
    </row>
    <row r="270" spans="1:10" x14ac:dyDescent="0.3">
      <c r="A270" t="s">
        <v>1466</v>
      </c>
      <c r="B270" t="s">
        <v>22</v>
      </c>
      <c r="C270" s="4">
        <v>44401</v>
      </c>
      <c r="D270" s="4">
        <v>44415</v>
      </c>
      <c r="E270" s="4">
        <v>44415</v>
      </c>
      <c r="F270" t="s">
        <v>1281</v>
      </c>
      <c r="I270" t="str">
        <f>VLOOKUP(표3[[#This Row],[도서코드]], 표1[], 2, 0)</f>
        <v>우리는 지구별 어디쯤</v>
      </c>
      <c r="J270" t="str">
        <f>IF(표3[[#This Row],[대출연장]]="Y", "반납연기", IF(표3[[#This Row],[반납예정일]]&lt;표3[[#This Row],[반납일자]], "연체", ""))</f>
        <v/>
      </c>
    </row>
    <row r="271" spans="1:10" x14ac:dyDescent="0.3">
      <c r="A271" t="s">
        <v>1467</v>
      </c>
      <c r="B271" t="s">
        <v>22</v>
      </c>
      <c r="C271" s="4">
        <v>44401</v>
      </c>
      <c r="D271" s="4">
        <v>44415</v>
      </c>
      <c r="E271" s="4">
        <v>44415</v>
      </c>
      <c r="F271" t="s">
        <v>1281</v>
      </c>
      <c r="I271" t="str">
        <f>VLOOKUP(표3[[#This Row],[도서코드]], 표1[], 2, 0)</f>
        <v>운명이라는 힘</v>
      </c>
      <c r="J271" t="str">
        <f>IF(표3[[#This Row],[대출연장]]="Y", "반납연기", IF(표3[[#This Row],[반납예정일]]&lt;표3[[#This Row],[반납일자]], "연체", ""))</f>
        <v/>
      </c>
    </row>
    <row r="272" spans="1:10" x14ac:dyDescent="0.3">
      <c r="A272" t="s">
        <v>1468</v>
      </c>
      <c r="B272" t="s">
        <v>22</v>
      </c>
      <c r="C272" s="4">
        <v>44401</v>
      </c>
      <c r="D272" s="4">
        <v>44415</v>
      </c>
      <c r="E272" s="4">
        <v>44415</v>
      </c>
      <c r="F272" t="s">
        <v>1281</v>
      </c>
      <c r="I272" t="str">
        <f>VLOOKUP(표3[[#This Row],[도서코드]], 표1[], 2, 0)</f>
        <v>운을 부르는 습관</v>
      </c>
      <c r="J272" t="str">
        <f>IF(표3[[#This Row],[대출연장]]="Y", "반납연기", IF(표3[[#This Row],[반납예정일]]&lt;표3[[#This Row],[반납일자]], "연체", ""))</f>
        <v/>
      </c>
    </row>
    <row r="273" spans="1:10" x14ac:dyDescent="0.3">
      <c r="A273" t="s">
        <v>1469</v>
      </c>
      <c r="B273" t="s">
        <v>22</v>
      </c>
      <c r="C273" s="4">
        <v>44401</v>
      </c>
      <c r="D273" s="4">
        <v>44415</v>
      </c>
      <c r="E273" s="4">
        <v>44415</v>
      </c>
      <c r="F273" t="s">
        <v>1281</v>
      </c>
      <c r="I273" t="str">
        <f>VLOOKUP(표3[[#This Row],[도서코드]], 표1[], 2, 0)</f>
        <v>운의 알고리즘</v>
      </c>
      <c r="J273" t="str">
        <f>IF(표3[[#This Row],[대출연장]]="Y", "반납연기", IF(표3[[#This Row],[반납예정일]]&lt;표3[[#This Row],[반납일자]], "연체", ""))</f>
        <v/>
      </c>
    </row>
    <row r="274" spans="1:10" x14ac:dyDescent="0.3">
      <c r="A274" t="s">
        <v>1470</v>
      </c>
      <c r="B274" t="s">
        <v>22</v>
      </c>
      <c r="C274" s="4">
        <v>44401</v>
      </c>
      <c r="D274" s="4">
        <v>44415</v>
      </c>
      <c r="E274" s="4">
        <v>44415</v>
      </c>
      <c r="F274" t="s">
        <v>1281</v>
      </c>
      <c r="I274" t="str">
        <f>VLOOKUP(표3[[#This Row],[도서코드]], 표1[], 2, 0)</f>
        <v>원본 윤동주 시집</v>
      </c>
      <c r="J274" t="str">
        <f>IF(표3[[#This Row],[대출연장]]="Y", "반납연기", IF(표3[[#This Row],[반납예정일]]&lt;표3[[#This Row],[반납일자]], "연체", ""))</f>
        <v/>
      </c>
    </row>
    <row r="275" spans="1:10" x14ac:dyDescent="0.3">
      <c r="A275" t="s">
        <v>1298</v>
      </c>
      <c r="B275" t="s">
        <v>16</v>
      </c>
      <c r="C275" s="4">
        <v>44407</v>
      </c>
      <c r="D275" s="4">
        <v>44420</v>
      </c>
      <c r="E275" s="4">
        <v>44420</v>
      </c>
      <c r="F275" t="s">
        <v>1281</v>
      </c>
      <c r="I275" t="str">
        <f>VLOOKUP(표3[[#This Row],[도서코드]], 표1[], 2, 0)</f>
        <v>엑셀 2016</v>
      </c>
      <c r="J275" t="str">
        <f>IF(표3[[#This Row],[대출연장]]="Y", "반납연기", IF(표3[[#This Row],[반납예정일]]&lt;표3[[#This Row],[반납일자]], "연체", ""))</f>
        <v/>
      </c>
    </row>
    <row r="276" spans="1:10" x14ac:dyDescent="0.3">
      <c r="A276" t="s">
        <v>1284</v>
      </c>
      <c r="B276" t="s">
        <v>31</v>
      </c>
      <c r="C276" s="4">
        <v>44412</v>
      </c>
      <c r="D276" s="4">
        <v>44426</v>
      </c>
      <c r="E276" s="4">
        <v>44426</v>
      </c>
      <c r="F276" t="s">
        <v>1281</v>
      </c>
      <c r="I276" t="str">
        <f>VLOOKUP(표3[[#This Row],[도서코드]], 표1[], 2, 0)</f>
        <v>0.1%의 비밀</v>
      </c>
      <c r="J276" t="str">
        <f>IF(표3[[#This Row],[대출연장]]="Y", "반납연기", IF(표3[[#This Row],[반납예정일]]&lt;표3[[#This Row],[반납일자]], "연체", ""))</f>
        <v/>
      </c>
    </row>
    <row r="277" spans="1:10" x14ac:dyDescent="0.3">
      <c r="A277" t="s">
        <v>1471</v>
      </c>
      <c r="B277" t="s">
        <v>7</v>
      </c>
      <c r="C277" s="4">
        <v>44413</v>
      </c>
      <c r="D277" s="4">
        <v>44427</v>
      </c>
      <c r="E277" s="4">
        <v>44427</v>
      </c>
      <c r="F277" t="s">
        <v>1281</v>
      </c>
      <c r="I277" t="str">
        <f>VLOOKUP(표3[[#This Row],[도서코드]], 표1[], 2, 0)</f>
        <v>허브 코헨의 협상의 기술 2</v>
      </c>
      <c r="J277" t="str">
        <f>IF(표3[[#This Row],[대출연장]]="Y", "반납연기", IF(표3[[#This Row],[반납예정일]]&lt;표3[[#This Row],[반납일자]], "연체", ""))</f>
        <v/>
      </c>
    </row>
    <row r="278" spans="1:10" x14ac:dyDescent="0.3">
      <c r="A278" t="s">
        <v>1472</v>
      </c>
      <c r="B278" t="s">
        <v>7</v>
      </c>
      <c r="C278" s="4">
        <v>44413</v>
      </c>
      <c r="D278" s="4">
        <v>44427</v>
      </c>
      <c r="E278" s="4">
        <v>44427</v>
      </c>
      <c r="F278" t="s">
        <v>1281</v>
      </c>
      <c r="I278" t="str">
        <f>VLOOKUP(표3[[#This Row],[도서코드]], 표1[], 2, 0)</f>
        <v>문명 2</v>
      </c>
      <c r="J278" t="str">
        <f>IF(표3[[#This Row],[대출연장]]="Y", "반납연기", IF(표3[[#This Row],[반납예정일]]&lt;표3[[#This Row],[반납일자]], "연체", ""))</f>
        <v/>
      </c>
    </row>
    <row r="279" spans="1:10" x14ac:dyDescent="0.3">
      <c r="A279" t="s">
        <v>1473</v>
      </c>
      <c r="B279" t="s">
        <v>7</v>
      </c>
      <c r="C279" s="4">
        <v>44413</v>
      </c>
      <c r="D279" s="4">
        <v>44427</v>
      </c>
      <c r="E279" s="4">
        <v>44427</v>
      </c>
      <c r="F279" t="s">
        <v>1281</v>
      </c>
      <c r="I279" t="str">
        <f>VLOOKUP(표3[[#This Row],[도서코드]], 표1[], 2, 0)</f>
        <v>이런 수학은 처음이야 1</v>
      </c>
      <c r="J279" t="str">
        <f>IF(표3[[#This Row],[대출연장]]="Y", "반납연기", IF(표3[[#This Row],[반납예정일]]&lt;표3[[#This Row],[반납일자]], "연체", ""))</f>
        <v/>
      </c>
    </row>
    <row r="280" spans="1:10" x14ac:dyDescent="0.3">
      <c r="A280" t="s">
        <v>1474</v>
      </c>
      <c r="B280" t="s">
        <v>19</v>
      </c>
      <c r="C280" s="4">
        <v>44413</v>
      </c>
      <c r="D280" s="4">
        <v>44427</v>
      </c>
      <c r="E280" s="4">
        <v>44427</v>
      </c>
      <c r="F280" t="s">
        <v>1281</v>
      </c>
      <c r="I280" t="str">
        <f>VLOOKUP(표3[[#This Row],[도서코드]], 표1[], 2, 0)</f>
        <v>빨강머리 앤이 하는 말</v>
      </c>
      <c r="J280" t="str">
        <f>IF(표3[[#This Row],[대출연장]]="Y", "반납연기", IF(표3[[#This Row],[반납예정일]]&lt;표3[[#This Row],[반납일자]], "연체", ""))</f>
        <v/>
      </c>
    </row>
    <row r="281" spans="1:10" x14ac:dyDescent="0.3">
      <c r="A281" t="s">
        <v>1475</v>
      </c>
      <c r="B281" t="s">
        <v>19</v>
      </c>
      <c r="C281" s="4">
        <v>44413</v>
      </c>
      <c r="D281" s="4">
        <v>44427</v>
      </c>
      <c r="E281" s="4">
        <v>44427</v>
      </c>
      <c r="F281" t="s">
        <v>1281</v>
      </c>
      <c r="I281" t="str">
        <f>VLOOKUP(표3[[#This Row],[도서코드]], 표1[], 2, 0)</f>
        <v>사는 게 고통일 때, 쇼펜하우어</v>
      </c>
      <c r="J281" t="str">
        <f>IF(표3[[#This Row],[대출연장]]="Y", "반납연기", IF(표3[[#This Row],[반납예정일]]&lt;표3[[#This Row],[반납일자]], "연체", ""))</f>
        <v/>
      </c>
    </row>
    <row r="282" spans="1:10" x14ac:dyDescent="0.3">
      <c r="A282" t="s">
        <v>1476</v>
      </c>
      <c r="B282" t="s">
        <v>19</v>
      </c>
      <c r="C282" s="4">
        <v>44413</v>
      </c>
      <c r="D282" s="4">
        <v>44427</v>
      </c>
      <c r="E282" s="4">
        <v>44427</v>
      </c>
      <c r="F282" t="s">
        <v>1281</v>
      </c>
      <c r="I282" t="str">
        <f>VLOOKUP(표3[[#This Row],[도서코드]], 표1[], 2, 0)</f>
        <v>사라져 가는 풍경들</v>
      </c>
      <c r="J282" t="str">
        <f>IF(표3[[#This Row],[대출연장]]="Y", "반납연기", IF(표3[[#This Row],[반납예정일]]&lt;표3[[#This Row],[반납일자]], "연체", ""))</f>
        <v/>
      </c>
    </row>
    <row r="283" spans="1:10" x14ac:dyDescent="0.3">
      <c r="A283" t="s">
        <v>1297</v>
      </c>
      <c r="B283" t="s">
        <v>25</v>
      </c>
      <c r="C283" s="4">
        <v>44415</v>
      </c>
      <c r="D283" s="4">
        <v>44420</v>
      </c>
      <c r="E283" s="4">
        <v>44420</v>
      </c>
      <c r="F283" t="s">
        <v>1281</v>
      </c>
      <c r="I283" t="str">
        <f>VLOOKUP(표3[[#This Row],[도서코드]], 표1[], 2, 0)</f>
        <v>데이터베이스 기초와 실습</v>
      </c>
      <c r="J283" t="str">
        <f>IF(표3[[#This Row],[대출연장]]="Y", "반납연기", IF(표3[[#This Row],[반납예정일]]&lt;표3[[#This Row],[반납일자]], "연체", ""))</f>
        <v/>
      </c>
    </row>
    <row r="284" spans="1:10" x14ac:dyDescent="0.3">
      <c r="A284" t="s">
        <v>1287</v>
      </c>
      <c r="B284" t="s">
        <v>31</v>
      </c>
      <c r="C284" s="4">
        <v>44418</v>
      </c>
      <c r="D284" s="4">
        <v>44432</v>
      </c>
      <c r="E284" s="4">
        <v>44432</v>
      </c>
      <c r="F284" t="s">
        <v>1281</v>
      </c>
      <c r="I284" t="str">
        <f>VLOOKUP(표3[[#This Row],[도서코드]], 표1[], 2, 0)</f>
        <v>3 2 1</v>
      </c>
      <c r="J284" t="str">
        <f>IF(표3[[#This Row],[대출연장]]="Y", "반납연기", IF(표3[[#This Row],[반납예정일]]&lt;표3[[#This Row],[반납일자]], "연체", ""))</f>
        <v/>
      </c>
    </row>
    <row r="285" spans="1:10" x14ac:dyDescent="0.3">
      <c r="A285" t="s">
        <v>1296</v>
      </c>
      <c r="B285" t="s">
        <v>4</v>
      </c>
      <c r="C285" s="4">
        <v>44420</v>
      </c>
      <c r="D285" s="4">
        <v>44434</v>
      </c>
      <c r="E285" s="4">
        <v>44434</v>
      </c>
      <c r="F285" t="s">
        <v>1281</v>
      </c>
      <c r="I285" t="str">
        <f>VLOOKUP(표3[[#This Row],[도서코드]], 표1[], 2, 0)</f>
        <v>마법천자문 16</v>
      </c>
      <c r="J285" t="str">
        <f>IF(표3[[#This Row],[대출연장]]="Y", "반납연기", IF(표3[[#This Row],[반납예정일]]&lt;표3[[#This Row],[반납일자]], "연체", ""))</f>
        <v/>
      </c>
    </row>
    <row r="286" spans="1:10" x14ac:dyDescent="0.3">
      <c r="A286" t="s">
        <v>1477</v>
      </c>
      <c r="B286" t="s">
        <v>16</v>
      </c>
      <c r="C286" s="4">
        <v>44421</v>
      </c>
      <c r="D286" s="4">
        <v>44434</v>
      </c>
      <c r="E286" s="4">
        <v>44434</v>
      </c>
      <c r="F286" t="s">
        <v>1281</v>
      </c>
      <c r="I286" t="str">
        <f>VLOOKUP(표3[[#This Row],[도서코드]], 표1[], 2, 0)</f>
        <v>다른 게 아니라 틀린 겁니다</v>
      </c>
      <c r="J286" t="str">
        <f>IF(표3[[#This Row],[대출연장]]="Y", "반납연기", IF(표3[[#This Row],[반납예정일]]&lt;표3[[#This Row],[반납일자]], "연체", ""))</f>
        <v/>
      </c>
    </row>
    <row r="287" spans="1:10" x14ac:dyDescent="0.3">
      <c r="A287" t="s">
        <v>1478</v>
      </c>
      <c r="B287" t="s">
        <v>16</v>
      </c>
      <c r="C287" s="4">
        <v>44421</v>
      </c>
      <c r="D287" s="4">
        <v>44434</v>
      </c>
      <c r="E287" s="4">
        <v>44434</v>
      </c>
      <c r="F287" t="s">
        <v>1281</v>
      </c>
      <c r="I287" t="str">
        <f>VLOOKUP(표3[[#This Row],[도서코드]], 표1[], 2, 0)</f>
        <v>다이어트 학교</v>
      </c>
      <c r="J287" t="str">
        <f>IF(표3[[#This Row],[대출연장]]="Y", "반납연기", IF(표3[[#This Row],[반납예정일]]&lt;표3[[#This Row],[반납일자]], "연체", ""))</f>
        <v/>
      </c>
    </row>
    <row r="288" spans="1:10" x14ac:dyDescent="0.3">
      <c r="A288" t="s">
        <v>1479</v>
      </c>
      <c r="B288" t="s">
        <v>16</v>
      </c>
      <c r="C288" s="4">
        <v>44421</v>
      </c>
      <c r="D288" s="4">
        <v>44434</v>
      </c>
      <c r="E288" s="4">
        <v>44434</v>
      </c>
      <c r="F288" t="s">
        <v>1281</v>
      </c>
      <c r="I288" t="str">
        <f>VLOOKUP(표3[[#This Row],[도서코드]], 표1[], 2, 0)</f>
        <v>다이얼로그 전시와 도시 사이</v>
      </c>
      <c r="J288" t="str">
        <f>IF(표3[[#This Row],[대출연장]]="Y", "반납연기", IF(표3[[#This Row],[반납예정일]]&lt;표3[[#This Row],[반납일자]], "연체", ""))</f>
        <v/>
      </c>
    </row>
    <row r="289" spans="1:10" x14ac:dyDescent="0.3">
      <c r="A289" t="s">
        <v>1297</v>
      </c>
      <c r="B289" t="s">
        <v>28</v>
      </c>
      <c r="C289" s="4">
        <v>44422</v>
      </c>
      <c r="D289" s="4">
        <v>44429</v>
      </c>
      <c r="E289" s="4">
        <v>44429</v>
      </c>
      <c r="F289" t="s">
        <v>1281</v>
      </c>
      <c r="I289" t="str">
        <f>VLOOKUP(표3[[#This Row],[도서코드]], 표1[], 2, 0)</f>
        <v>데이터베이스 기초와 실습</v>
      </c>
      <c r="J289" t="str">
        <f>IF(표3[[#This Row],[대출연장]]="Y", "반납연기", IF(표3[[#This Row],[반납예정일]]&lt;표3[[#This Row],[반납일자]], "연체", ""))</f>
        <v/>
      </c>
    </row>
    <row r="290" spans="1:10" x14ac:dyDescent="0.3">
      <c r="A290" t="s">
        <v>1298</v>
      </c>
      <c r="B290" t="s">
        <v>19</v>
      </c>
      <c r="C290" s="4">
        <v>44422</v>
      </c>
      <c r="D290" s="4">
        <v>44436</v>
      </c>
      <c r="E290" s="4">
        <v>44436</v>
      </c>
      <c r="F290" t="s">
        <v>1281</v>
      </c>
      <c r="I290" t="str">
        <f>VLOOKUP(표3[[#This Row],[도서코드]], 표1[], 2, 0)</f>
        <v>엑셀 2016</v>
      </c>
      <c r="J290" t="str">
        <f>IF(표3[[#This Row],[대출연장]]="Y", "반납연기", IF(표3[[#This Row],[반납예정일]]&lt;표3[[#This Row],[반납일자]], "연체", ""))</f>
        <v/>
      </c>
    </row>
    <row r="291" spans="1:10" x14ac:dyDescent="0.3">
      <c r="A291" t="s">
        <v>1480</v>
      </c>
      <c r="B291" t="s">
        <v>22</v>
      </c>
      <c r="C291" s="4">
        <v>44423</v>
      </c>
      <c r="D291" s="4">
        <v>44437</v>
      </c>
      <c r="E291" s="4">
        <v>44437</v>
      </c>
      <c r="F291" t="s">
        <v>1281</v>
      </c>
      <c r="I291" t="str">
        <f>VLOOKUP(표3[[#This Row],[도서코드]], 표1[], 2, 0)</f>
        <v>위기의 지구, 물러설 곳 없는 인간</v>
      </c>
      <c r="J291" t="str">
        <f>IF(표3[[#This Row],[대출연장]]="Y", "반납연기", IF(표3[[#This Row],[반납예정일]]&lt;표3[[#This Row],[반납일자]], "연체", ""))</f>
        <v/>
      </c>
    </row>
    <row r="292" spans="1:10" x14ac:dyDescent="0.3">
      <c r="A292" t="s">
        <v>1481</v>
      </c>
      <c r="B292" t="s">
        <v>22</v>
      </c>
      <c r="C292" s="4">
        <v>44423</v>
      </c>
      <c r="D292" s="4">
        <v>44437</v>
      </c>
      <c r="E292" s="4">
        <v>44437</v>
      </c>
      <c r="F292" t="s">
        <v>1281</v>
      </c>
      <c r="I292" t="str">
        <f>VLOOKUP(표3[[#This Row],[도서코드]], 표1[], 2, 0)</f>
        <v>윤동주 시선</v>
      </c>
      <c r="J292" t="str">
        <f>IF(표3[[#This Row],[대출연장]]="Y", "반납연기", IF(표3[[#This Row],[반납예정일]]&lt;표3[[#This Row],[반납일자]], "연체", ""))</f>
        <v/>
      </c>
    </row>
    <row r="293" spans="1:10" x14ac:dyDescent="0.3">
      <c r="A293" t="s">
        <v>1482</v>
      </c>
      <c r="B293" t="s">
        <v>22</v>
      </c>
      <c r="C293" s="4">
        <v>44423</v>
      </c>
      <c r="D293" s="4">
        <v>44437</v>
      </c>
      <c r="E293" s="4">
        <v>44437</v>
      </c>
      <c r="F293" t="s">
        <v>1281</v>
      </c>
      <c r="I293" t="str">
        <f>VLOOKUP(표3[[#This Row],[도서코드]], 표1[], 2, 0)</f>
        <v>윤동주 시집</v>
      </c>
      <c r="J293" t="str">
        <f>IF(표3[[#This Row],[대출연장]]="Y", "반납연기", IF(표3[[#This Row],[반납예정일]]&lt;표3[[#This Row],[반납일자]], "연체", ""))</f>
        <v/>
      </c>
    </row>
    <row r="294" spans="1:10" x14ac:dyDescent="0.3">
      <c r="A294" t="s">
        <v>1483</v>
      </c>
      <c r="B294" t="s">
        <v>22</v>
      </c>
      <c r="C294" s="4">
        <v>44423</v>
      </c>
      <c r="D294" s="4">
        <v>44437</v>
      </c>
      <c r="E294" s="4">
        <v>44437</v>
      </c>
      <c r="F294" t="s">
        <v>1281</v>
      </c>
      <c r="I294" t="str">
        <f>VLOOKUP(표3[[#This Row],[도서코드]], 표1[], 2, 0)</f>
        <v>남매의 탄생</v>
      </c>
      <c r="J294" t="str">
        <f>IF(표3[[#This Row],[대출연장]]="Y", "반납연기", IF(표3[[#This Row],[반납예정일]]&lt;표3[[#This Row],[반납일자]], "연체", ""))</f>
        <v/>
      </c>
    </row>
    <row r="295" spans="1:10" x14ac:dyDescent="0.3">
      <c r="A295" t="s">
        <v>1484</v>
      </c>
      <c r="B295" t="s">
        <v>22</v>
      </c>
      <c r="C295" s="4">
        <v>44423</v>
      </c>
      <c r="D295" s="4">
        <v>44437</v>
      </c>
      <c r="E295" s="4">
        <v>44437</v>
      </c>
      <c r="F295" t="s">
        <v>1281</v>
      </c>
      <c r="I295" t="str">
        <f>VLOOKUP(표3[[#This Row],[도서코드]], 표1[], 2, 0)</f>
        <v>교과서 한자어 속뜻사전</v>
      </c>
      <c r="J295" t="str">
        <f>IF(표3[[#This Row],[대출연장]]="Y", "반납연기", IF(표3[[#This Row],[반납예정일]]&lt;표3[[#This Row],[반납일자]], "연체", ""))</f>
        <v/>
      </c>
    </row>
    <row r="296" spans="1:10" x14ac:dyDescent="0.3">
      <c r="A296" t="s">
        <v>1485</v>
      </c>
      <c r="B296" t="s">
        <v>10</v>
      </c>
      <c r="C296" s="4">
        <v>44428</v>
      </c>
      <c r="D296" s="4">
        <v>44442</v>
      </c>
      <c r="E296" s="4">
        <v>44442</v>
      </c>
      <c r="F296" t="s">
        <v>1281</v>
      </c>
      <c r="I296" t="str">
        <f>VLOOKUP(표3[[#This Row],[도서코드]], 표1[], 2, 0)</f>
        <v>이런 수학은 처음이야 2</v>
      </c>
      <c r="J296" t="str">
        <f>IF(표3[[#This Row],[대출연장]]="Y", "반납연기", IF(표3[[#This Row],[반납예정일]]&lt;표3[[#This Row],[반납일자]], "연체", ""))</f>
        <v/>
      </c>
    </row>
    <row r="297" spans="1:10" x14ac:dyDescent="0.3">
      <c r="A297" t="s">
        <v>1486</v>
      </c>
      <c r="B297" t="s">
        <v>10</v>
      </c>
      <c r="C297" s="4">
        <v>44428</v>
      </c>
      <c r="D297" s="4">
        <v>44442</v>
      </c>
      <c r="E297" s="4">
        <v>44442</v>
      </c>
      <c r="F297" t="s">
        <v>1281</v>
      </c>
      <c r="I297" t="str">
        <f>VLOOKUP(표3[[#This Row],[도서코드]], 표1[], 2, 0)</f>
        <v>별을 스치는 바람 1</v>
      </c>
      <c r="J297" t="str">
        <f>IF(표3[[#This Row],[대출연장]]="Y", "반납연기", IF(표3[[#This Row],[반납예정일]]&lt;표3[[#This Row],[반납일자]], "연체", ""))</f>
        <v/>
      </c>
    </row>
    <row r="298" spans="1:10" x14ac:dyDescent="0.3">
      <c r="A298" t="s">
        <v>1487</v>
      </c>
      <c r="B298" t="s">
        <v>4</v>
      </c>
      <c r="C298" s="4">
        <v>44428</v>
      </c>
      <c r="D298" s="4">
        <v>44442</v>
      </c>
      <c r="E298" s="4">
        <v>44442</v>
      </c>
      <c r="F298" t="s">
        <v>1281</v>
      </c>
      <c r="I298" t="str">
        <f>VLOOKUP(표3[[#This Row],[도서코드]], 표1[], 2, 0)</f>
        <v>마법천자문 39</v>
      </c>
      <c r="J298" t="str">
        <f>IF(표3[[#This Row],[대출연장]]="Y", "반납연기", IF(표3[[#This Row],[반납예정일]]&lt;표3[[#This Row],[반납일자]], "연체", ""))</f>
        <v/>
      </c>
    </row>
    <row r="299" spans="1:10" x14ac:dyDescent="0.3">
      <c r="A299" t="s">
        <v>1488</v>
      </c>
      <c r="B299" t="s">
        <v>4</v>
      </c>
      <c r="C299" s="4">
        <v>44428</v>
      </c>
      <c r="D299" s="4">
        <v>44442</v>
      </c>
      <c r="E299" s="4">
        <v>44442</v>
      </c>
      <c r="F299" t="s">
        <v>1281</v>
      </c>
      <c r="I299" t="str">
        <f>VLOOKUP(표3[[#This Row],[도서코드]], 표1[], 2, 0)</f>
        <v>마법천자문 40</v>
      </c>
      <c r="J299" t="str">
        <f>IF(표3[[#This Row],[대출연장]]="Y", "반납연기", IF(표3[[#This Row],[반납예정일]]&lt;표3[[#This Row],[반납일자]], "연체", ""))</f>
        <v/>
      </c>
    </row>
    <row r="300" spans="1:10" x14ac:dyDescent="0.3">
      <c r="A300" t="s">
        <v>1297</v>
      </c>
      <c r="B300" t="s">
        <v>31</v>
      </c>
      <c r="C300" s="4">
        <v>44430</v>
      </c>
      <c r="D300" s="4">
        <v>44444</v>
      </c>
      <c r="E300" s="4">
        <v>44444</v>
      </c>
      <c r="F300" t="s">
        <v>1281</v>
      </c>
      <c r="I300" t="str">
        <f>VLOOKUP(표3[[#This Row],[도서코드]], 표1[], 2, 0)</f>
        <v>데이터베이스 기초와 실습</v>
      </c>
      <c r="J300" t="str">
        <f>IF(표3[[#This Row],[대출연장]]="Y", "반납연기", IF(표3[[#This Row],[반납예정일]]&lt;표3[[#This Row],[반납일자]], "연체", ""))</f>
        <v/>
      </c>
    </row>
    <row r="301" spans="1:10" x14ac:dyDescent="0.3">
      <c r="A301" t="s">
        <v>1489</v>
      </c>
      <c r="B301" t="s">
        <v>22</v>
      </c>
      <c r="C301" s="4">
        <v>44433</v>
      </c>
      <c r="D301" s="4">
        <v>44447</v>
      </c>
      <c r="E301" s="4">
        <v>44447</v>
      </c>
      <c r="F301" t="s">
        <v>1281</v>
      </c>
      <c r="I301" t="str">
        <f>VLOOKUP(표3[[#This Row],[도서코드]], 표1[], 2, 0)</f>
        <v>교학 한국어사전</v>
      </c>
      <c r="J301" t="str">
        <f>IF(표3[[#This Row],[대출연장]]="Y", "반납연기", IF(표3[[#This Row],[반납예정일]]&lt;표3[[#This Row],[반납일자]], "연체", ""))</f>
        <v/>
      </c>
    </row>
    <row r="302" spans="1:10" x14ac:dyDescent="0.3">
      <c r="A302" t="s">
        <v>1490</v>
      </c>
      <c r="B302" t="s">
        <v>22</v>
      </c>
      <c r="C302" s="4">
        <v>44433</v>
      </c>
      <c r="D302" s="4">
        <v>44447</v>
      </c>
      <c r="E302" s="4">
        <v>44447</v>
      </c>
      <c r="F302" t="s">
        <v>1281</v>
      </c>
      <c r="I302" t="str">
        <f>VLOOKUP(표3[[#This Row],[도서코드]], 표1[], 2, 0)</f>
        <v>동아 새 국어사전</v>
      </c>
      <c r="J302" t="str">
        <f>IF(표3[[#This Row],[대출연장]]="Y", "반납연기", IF(표3[[#This Row],[반납예정일]]&lt;표3[[#This Row],[반납일자]], "연체", ""))</f>
        <v/>
      </c>
    </row>
    <row r="303" spans="1:10" x14ac:dyDescent="0.3">
      <c r="A303" t="s">
        <v>1491</v>
      </c>
      <c r="B303" t="s">
        <v>22</v>
      </c>
      <c r="C303" s="4">
        <v>44433</v>
      </c>
      <c r="D303" s="4">
        <v>44447</v>
      </c>
      <c r="E303" s="4">
        <v>44447</v>
      </c>
      <c r="F303" t="s">
        <v>1281</v>
      </c>
      <c r="I303" t="str">
        <f>VLOOKUP(표3[[#This Row],[도서코드]], 표1[], 2, 0)</f>
        <v>리투아니아어 한국어사전</v>
      </c>
      <c r="J303" t="str">
        <f>IF(표3[[#This Row],[대출연장]]="Y", "반납연기", IF(표3[[#This Row],[반납예정일]]&lt;표3[[#This Row],[반납일자]], "연체", ""))</f>
        <v/>
      </c>
    </row>
    <row r="304" spans="1:10" x14ac:dyDescent="0.3">
      <c r="A304" t="s">
        <v>1492</v>
      </c>
      <c r="B304" t="s">
        <v>22</v>
      </c>
      <c r="C304" s="4">
        <v>44433</v>
      </c>
      <c r="D304" s="4">
        <v>44447</v>
      </c>
      <c r="E304" s="4">
        <v>44447</v>
      </c>
      <c r="F304" t="s">
        <v>1281</v>
      </c>
      <c r="I304" t="str">
        <f>VLOOKUP(표3[[#This Row],[도서코드]], 표1[], 2, 0)</f>
        <v>민중 실용 국어사전</v>
      </c>
      <c r="J304" t="str">
        <f>IF(표3[[#This Row],[대출연장]]="Y", "반납연기", IF(표3[[#This Row],[반납예정일]]&lt;표3[[#This Row],[반납일자]], "연체", ""))</f>
        <v/>
      </c>
    </row>
    <row r="305" spans="1:10" x14ac:dyDescent="0.3">
      <c r="A305" t="s">
        <v>1493</v>
      </c>
      <c r="B305" t="s">
        <v>22</v>
      </c>
      <c r="C305" s="4">
        <v>44433</v>
      </c>
      <c r="D305" s="4">
        <v>44447</v>
      </c>
      <c r="E305" s="4">
        <v>44447</v>
      </c>
      <c r="F305" t="s">
        <v>1281</v>
      </c>
      <c r="I305" t="str">
        <f>VLOOKUP(표3[[#This Row],[도서코드]], 표1[], 2, 0)</f>
        <v>민중 으뜸 국어사전</v>
      </c>
      <c r="J305" t="str">
        <f>IF(표3[[#This Row],[대출연장]]="Y", "반납연기", IF(표3[[#This Row],[반납예정일]]&lt;표3[[#This Row],[반납일자]], "연체", ""))</f>
        <v/>
      </c>
    </row>
    <row r="306" spans="1:10" x14ac:dyDescent="0.3">
      <c r="A306" t="s">
        <v>1427</v>
      </c>
      <c r="B306" t="s">
        <v>31</v>
      </c>
      <c r="C306" s="4">
        <v>44440</v>
      </c>
      <c r="D306" s="4">
        <v>44454</v>
      </c>
      <c r="E306" s="4">
        <v>44454</v>
      </c>
      <c r="F306" t="s">
        <v>1281</v>
      </c>
      <c r="I306" t="str">
        <f>VLOOKUP(표3[[#This Row],[도서코드]], 표1[], 2, 0)</f>
        <v>힙합은 어떻게 힙하게 됐을까</v>
      </c>
      <c r="J306" t="str">
        <f>IF(표3[[#This Row],[대출연장]]="Y", "반납연기", IF(표3[[#This Row],[반납예정일]]&lt;표3[[#This Row],[반납일자]], "연체", ""))</f>
        <v/>
      </c>
    </row>
    <row r="307" spans="1:10" x14ac:dyDescent="0.3">
      <c r="A307" t="s">
        <v>1494</v>
      </c>
      <c r="B307" t="s">
        <v>28</v>
      </c>
      <c r="C307" s="4">
        <v>44440</v>
      </c>
      <c r="D307" s="4">
        <v>44454</v>
      </c>
      <c r="E307" s="4">
        <v>44454</v>
      </c>
      <c r="F307" t="s">
        <v>1281</v>
      </c>
      <c r="I307" t="str">
        <f>VLOOKUP(표3[[#This Row],[도서코드]], 표1[], 2, 0)</f>
        <v>지구인의 우주공부</v>
      </c>
      <c r="J307" t="str">
        <f>IF(표3[[#This Row],[대출연장]]="Y", "반납연기", IF(표3[[#This Row],[반납예정일]]&lt;표3[[#This Row],[반납일자]], "연체", ""))</f>
        <v/>
      </c>
    </row>
    <row r="308" spans="1:10" x14ac:dyDescent="0.3">
      <c r="A308" t="s">
        <v>1495</v>
      </c>
      <c r="B308" t="s">
        <v>28</v>
      </c>
      <c r="C308" s="4">
        <v>44440</v>
      </c>
      <c r="D308" s="4">
        <v>44454</v>
      </c>
      <c r="E308" s="4">
        <v>44454</v>
      </c>
      <c r="F308" t="s">
        <v>1281</v>
      </c>
      <c r="I308" t="str">
        <f>VLOOKUP(표3[[#This Row],[도서코드]], 표1[], 2, 0)</f>
        <v>지식 편의점</v>
      </c>
      <c r="J308" t="str">
        <f>IF(표3[[#This Row],[대출연장]]="Y", "반납연기", IF(표3[[#This Row],[반납예정일]]&lt;표3[[#This Row],[반납일자]], "연체", ""))</f>
        <v/>
      </c>
    </row>
    <row r="309" spans="1:10" x14ac:dyDescent="0.3">
      <c r="A309" t="s">
        <v>1496</v>
      </c>
      <c r="B309" t="s">
        <v>28</v>
      </c>
      <c r="C309" s="4">
        <v>44440</v>
      </c>
      <c r="D309" s="4">
        <v>44454</v>
      </c>
      <c r="E309" s="4">
        <v>44454</v>
      </c>
      <c r="F309" t="s">
        <v>1281</v>
      </c>
      <c r="I309" t="str">
        <f>VLOOKUP(표3[[#This Row],[도서코드]], 표1[], 2, 0)</f>
        <v>지금 이 순간 튀니지</v>
      </c>
      <c r="J309" t="str">
        <f>IF(표3[[#This Row],[대출연장]]="Y", "반납연기", IF(표3[[#This Row],[반납예정일]]&lt;표3[[#This Row],[반납일자]], "연체", ""))</f>
        <v/>
      </c>
    </row>
    <row r="310" spans="1:10" x14ac:dyDescent="0.3">
      <c r="A310" t="s">
        <v>1497</v>
      </c>
      <c r="B310" t="s">
        <v>25</v>
      </c>
      <c r="C310" s="4">
        <v>44440</v>
      </c>
      <c r="D310" s="4">
        <v>44454</v>
      </c>
      <c r="E310" s="4">
        <v>44454</v>
      </c>
      <c r="F310" t="s">
        <v>1281</v>
      </c>
      <c r="I310" t="str">
        <f>VLOOKUP(표3[[#This Row],[도서코드]], 표1[], 2, 0)</f>
        <v>지구를 위한다는 착각</v>
      </c>
      <c r="J310" t="str">
        <f>IF(표3[[#This Row],[대출연장]]="Y", "반납연기", IF(표3[[#This Row],[반납예정일]]&lt;표3[[#This Row],[반납일자]], "연체", ""))</f>
        <v/>
      </c>
    </row>
    <row r="311" spans="1:10" x14ac:dyDescent="0.3">
      <c r="A311" t="s">
        <v>1498</v>
      </c>
      <c r="B311" t="s">
        <v>25</v>
      </c>
      <c r="C311" s="4">
        <v>44440</v>
      </c>
      <c r="D311" s="4">
        <v>44461</v>
      </c>
      <c r="E311" s="4">
        <v>44461</v>
      </c>
      <c r="F311" t="s">
        <v>1293</v>
      </c>
      <c r="I311" t="str">
        <f>VLOOKUP(표3[[#This Row],[도서코드]], 표1[], 2, 0)</f>
        <v>지구의 일생</v>
      </c>
      <c r="J311" t="str">
        <f>IF(표3[[#This Row],[대출연장]]="Y", "반납연기", IF(표3[[#This Row],[반납예정일]]&lt;표3[[#This Row],[반납일자]], "연체", ""))</f>
        <v>반납연기</v>
      </c>
    </row>
    <row r="312" spans="1:10" x14ac:dyDescent="0.3">
      <c r="A312" t="s">
        <v>1499</v>
      </c>
      <c r="B312" t="s">
        <v>25</v>
      </c>
      <c r="C312" s="4">
        <v>44440</v>
      </c>
      <c r="D312" s="4">
        <v>44461</v>
      </c>
      <c r="E312" s="4">
        <v>44461</v>
      </c>
      <c r="F312" t="s">
        <v>1293</v>
      </c>
      <c r="I312" t="str">
        <f>VLOOKUP(표3[[#This Row],[도서코드]], 표1[], 2, 0)</f>
        <v>지구인만큼 지구를 사랑할 순 없어</v>
      </c>
      <c r="J312" t="str">
        <f>IF(표3[[#This Row],[대출연장]]="Y", "반납연기", IF(표3[[#This Row],[반납예정일]]&lt;표3[[#This Row],[반납일자]], "연체", ""))</f>
        <v>반납연기</v>
      </c>
    </row>
    <row r="313" spans="1:10" x14ac:dyDescent="0.3">
      <c r="A313" t="s">
        <v>1500</v>
      </c>
      <c r="B313" t="s">
        <v>10</v>
      </c>
      <c r="C313" s="4">
        <v>44444</v>
      </c>
      <c r="D313" s="4">
        <v>44458</v>
      </c>
      <c r="E313" s="4">
        <v>44458</v>
      </c>
      <c r="F313" t="s">
        <v>1281</v>
      </c>
      <c r="I313" t="str">
        <f>VLOOKUP(표3[[#This Row],[도서코드]], 표1[], 2, 0)</f>
        <v>죄의 궤적 2</v>
      </c>
      <c r="J313" t="str">
        <f>IF(표3[[#This Row],[대출연장]]="Y", "반납연기", IF(표3[[#This Row],[반납예정일]]&lt;표3[[#This Row],[반납일자]], "연체", ""))</f>
        <v/>
      </c>
    </row>
    <row r="314" spans="1:10" x14ac:dyDescent="0.3">
      <c r="A314" t="s">
        <v>1501</v>
      </c>
      <c r="B314" t="s">
        <v>10</v>
      </c>
      <c r="C314" s="4">
        <v>44444</v>
      </c>
      <c r="D314" s="4">
        <v>44458</v>
      </c>
      <c r="E314" s="4">
        <v>44458</v>
      </c>
      <c r="F314" t="s">
        <v>1281</v>
      </c>
      <c r="I314" t="str">
        <f>VLOOKUP(표3[[#This Row],[도서코드]], 표1[], 2, 0)</f>
        <v>죄의 궤적 1</v>
      </c>
      <c r="J314" t="str">
        <f>IF(표3[[#This Row],[대출연장]]="Y", "반납연기", IF(표3[[#This Row],[반납예정일]]&lt;표3[[#This Row],[반납일자]], "연체", ""))</f>
        <v/>
      </c>
    </row>
    <row r="315" spans="1:10" x14ac:dyDescent="0.3">
      <c r="A315" t="s">
        <v>1502</v>
      </c>
      <c r="B315" t="s">
        <v>10</v>
      </c>
      <c r="C315" s="4">
        <v>44444</v>
      </c>
      <c r="D315" s="4">
        <v>44458</v>
      </c>
      <c r="E315" s="4">
        <v>44458</v>
      </c>
      <c r="F315" t="s">
        <v>1281</v>
      </c>
      <c r="I315" t="str">
        <f>VLOOKUP(표3[[#This Row],[도서코드]], 표1[], 2, 0)</f>
        <v>뿌리 깊은 나무 1</v>
      </c>
      <c r="J315" t="str">
        <f>IF(표3[[#This Row],[대출연장]]="Y", "반납연기", IF(표3[[#This Row],[반납예정일]]&lt;표3[[#This Row],[반납일자]], "연체", ""))</f>
        <v/>
      </c>
    </row>
    <row r="316" spans="1:10" x14ac:dyDescent="0.3">
      <c r="A316" t="s">
        <v>1415</v>
      </c>
      <c r="B316" t="s">
        <v>31</v>
      </c>
      <c r="C316" s="4">
        <v>44444</v>
      </c>
      <c r="D316" s="4">
        <v>44458</v>
      </c>
      <c r="E316" s="4">
        <v>44458</v>
      </c>
      <c r="F316" t="s">
        <v>1281</v>
      </c>
      <c r="I316" t="str">
        <f>VLOOKUP(표3[[#This Row],[도서코드]], 표1[], 2, 0)</f>
        <v>오늘 조금 더 비건</v>
      </c>
      <c r="J316" t="str">
        <f>IF(표3[[#This Row],[대출연장]]="Y", "반납연기", IF(표3[[#This Row],[반납예정일]]&lt;표3[[#This Row],[반납일자]], "연체", ""))</f>
        <v/>
      </c>
    </row>
    <row r="317" spans="1:10" x14ac:dyDescent="0.3">
      <c r="A317" t="s">
        <v>1416</v>
      </c>
      <c r="B317" t="s">
        <v>31</v>
      </c>
      <c r="C317" s="4">
        <v>44444</v>
      </c>
      <c r="D317" s="4">
        <v>44458</v>
      </c>
      <c r="E317" s="4">
        <v>44458</v>
      </c>
      <c r="F317" t="s">
        <v>1281</v>
      </c>
      <c r="I317" t="str">
        <f>VLOOKUP(표3[[#This Row],[도서코드]], 표1[], 2, 0)</f>
        <v>별자리로 읽는 조선왕조실록</v>
      </c>
      <c r="J317" t="str">
        <f>IF(표3[[#This Row],[대출연장]]="Y", "반납연기", IF(표3[[#This Row],[반납예정일]]&lt;표3[[#This Row],[반납일자]], "연체", ""))</f>
        <v/>
      </c>
    </row>
    <row r="318" spans="1:10" x14ac:dyDescent="0.3">
      <c r="A318" t="s">
        <v>1503</v>
      </c>
      <c r="B318" t="s">
        <v>31</v>
      </c>
      <c r="C318" s="4">
        <v>44444</v>
      </c>
      <c r="D318" s="4">
        <v>44458</v>
      </c>
      <c r="E318" s="4">
        <v>44458</v>
      </c>
      <c r="F318" t="s">
        <v>1281</v>
      </c>
      <c r="I318" t="str">
        <f>VLOOKUP(표3[[#This Row],[도서코드]], 표1[], 2, 0)</f>
        <v>커피의 본질</v>
      </c>
      <c r="J318" t="str">
        <f>IF(표3[[#This Row],[대출연장]]="Y", "반납연기", IF(표3[[#This Row],[반납예정일]]&lt;표3[[#This Row],[반납일자]], "연체", ""))</f>
        <v/>
      </c>
    </row>
    <row r="319" spans="1:10" x14ac:dyDescent="0.3">
      <c r="A319" t="s">
        <v>1504</v>
      </c>
      <c r="B319" t="s">
        <v>16</v>
      </c>
      <c r="C319" s="4">
        <v>44449</v>
      </c>
      <c r="D319" s="4">
        <v>44463</v>
      </c>
      <c r="E319" s="4">
        <v>44463</v>
      </c>
      <c r="F319" t="s">
        <v>1281</v>
      </c>
      <c r="I319" t="str">
        <f>VLOOKUP(표3[[#This Row],[도서코드]], 표1[], 2, 0)</f>
        <v>다정한 무관심</v>
      </c>
      <c r="J319" t="str">
        <f>IF(표3[[#This Row],[대출연장]]="Y", "반납연기", IF(표3[[#This Row],[반납예정일]]&lt;표3[[#This Row],[반납일자]], "연체", ""))</f>
        <v/>
      </c>
    </row>
    <row r="320" spans="1:10" x14ac:dyDescent="0.3">
      <c r="A320" t="s">
        <v>1298</v>
      </c>
      <c r="B320" t="s">
        <v>22</v>
      </c>
      <c r="C320" s="4">
        <v>44449</v>
      </c>
      <c r="D320" s="4">
        <v>44463</v>
      </c>
      <c r="E320" s="4">
        <v>44463</v>
      </c>
      <c r="F320" t="s">
        <v>1281</v>
      </c>
      <c r="I320" t="str">
        <f>VLOOKUP(표3[[#This Row],[도서코드]], 표1[], 2, 0)</f>
        <v>엑셀 2016</v>
      </c>
      <c r="J320" t="str">
        <f>IF(표3[[#This Row],[대출연장]]="Y", "반납연기", IF(표3[[#This Row],[반납예정일]]&lt;표3[[#This Row],[반납일자]], "연체", ""))</f>
        <v/>
      </c>
    </row>
    <row r="321" spans="1:10" x14ac:dyDescent="0.3">
      <c r="A321" t="s">
        <v>1505</v>
      </c>
      <c r="B321" t="s">
        <v>22</v>
      </c>
      <c r="C321" s="4">
        <v>44449</v>
      </c>
      <c r="D321" s="4">
        <v>44463</v>
      </c>
      <c r="E321" s="4">
        <v>44463</v>
      </c>
      <c r="F321" t="s">
        <v>1281</v>
      </c>
      <c r="I321" t="str">
        <f>VLOOKUP(표3[[#This Row],[도서코드]], 표1[], 2, 0)</f>
        <v>부동산 상식사전</v>
      </c>
      <c r="J321" t="str">
        <f>IF(표3[[#This Row],[대출연장]]="Y", "반납연기", IF(표3[[#This Row],[반납예정일]]&lt;표3[[#This Row],[반납일자]], "연체", ""))</f>
        <v/>
      </c>
    </row>
    <row r="322" spans="1:10" x14ac:dyDescent="0.3">
      <c r="A322" t="s">
        <v>1506</v>
      </c>
      <c r="B322" t="s">
        <v>22</v>
      </c>
      <c r="C322" s="4">
        <v>44449</v>
      </c>
      <c r="D322" s="4">
        <v>44463</v>
      </c>
      <c r="E322" s="4">
        <v>44463</v>
      </c>
      <c r="F322" t="s">
        <v>1281</v>
      </c>
      <c r="I322" t="str">
        <f>VLOOKUP(표3[[#This Row],[도서코드]], 표1[], 2, 0)</f>
        <v>속뜻풀이 초등국어사전</v>
      </c>
      <c r="J322" t="str">
        <f>IF(표3[[#This Row],[대출연장]]="Y", "반납연기", IF(표3[[#This Row],[반납예정일]]&lt;표3[[#This Row],[반납일자]], "연체", ""))</f>
        <v/>
      </c>
    </row>
    <row r="323" spans="1:10" x14ac:dyDescent="0.3">
      <c r="A323" t="s">
        <v>1507</v>
      </c>
      <c r="B323" t="s">
        <v>22</v>
      </c>
      <c r="C323" s="4">
        <v>44449</v>
      </c>
      <c r="D323" s="4">
        <v>44463</v>
      </c>
      <c r="E323" s="4">
        <v>44463</v>
      </c>
      <c r="F323" t="s">
        <v>1281</v>
      </c>
      <c r="I323" t="str">
        <f>VLOOKUP(표3[[#This Row],[도서코드]], 표1[], 2, 0)</f>
        <v>스페인어-한국어 경제 용어사전</v>
      </c>
      <c r="J323" t="str">
        <f>IF(표3[[#This Row],[대출연장]]="Y", "반납연기", IF(표3[[#This Row],[반납예정일]]&lt;표3[[#This Row],[반납일자]], "연체", ""))</f>
        <v/>
      </c>
    </row>
    <row r="324" spans="1:10" x14ac:dyDescent="0.3">
      <c r="A324" t="s">
        <v>1508</v>
      </c>
      <c r="B324" t="s">
        <v>22</v>
      </c>
      <c r="C324" s="4">
        <v>44449</v>
      </c>
      <c r="D324" s="4">
        <v>44463</v>
      </c>
      <c r="E324" s="4">
        <v>44463</v>
      </c>
      <c r="F324" t="s">
        <v>1281</v>
      </c>
      <c r="I324" t="str">
        <f>VLOOKUP(표3[[#This Row],[도서코드]], 표1[], 2, 0)</f>
        <v>체리새우 비밀글입니다</v>
      </c>
      <c r="J324" t="str">
        <f>IF(표3[[#This Row],[대출연장]]="Y", "반납연기", IF(표3[[#This Row],[반납예정일]]&lt;표3[[#This Row],[반납일자]], "연체", ""))</f>
        <v/>
      </c>
    </row>
    <row r="325" spans="1:10" x14ac:dyDescent="0.3">
      <c r="A325" t="s">
        <v>1286</v>
      </c>
      <c r="B325" t="s">
        <v>4</v>
      </c>
      <c r="C325" s="4">
        <v>44452</v>
      </c>
      <c r="D325" s="4">
        <v>44466</v>
      </c>
      <c r="E325" s="4">
        <v>44466</v>
      </c>
      <c r="F325" t="s">
        <v>1281</v>
      </c>
      <c r="I325" t="str">
        <f>VLOOKUP(표3[[#This Row],[도서코드]], 표1[], 2, 0)</f>
        <v>인터내셔널의 밤</v>
      </c>
      <c r="J325" t="str">
        <f>IF(표3[[#This Row],[대출연장]]="Y", "반납연기", IF(표3[[#This Row],[반납예정일]]&lt;표3[[#This Row],[반납일자]], "연체", ""))</f>
        <v/>
      </c>
    </row>
    <row r="326" spans="1:10" x14ac:dyDescent="0.3">
      <c r="A326" t="s">
        <v>1298</v>
      </c>
      <c r="B326" t="s">
        <v>25</v>
      </c>
      <c r="C326" s="4">
        <v>44452</v>
      </c>
      <c r="D326" s="4">
        <v>44466</v>
      </c>
      <c r="E326" s="4">
        <v>44466</v>
      </c>
      <c r="F326" t="s">
        <v>1281</v>
      </c>
      <c r="I326" t="str">
        <f>VLOOKUP(표3[[#This Row],[도서코드]], 표1[], 2, 0)</f>
        <v>엑셀 2016</v>
      </c>
      <c r="J326" t="str">
        <f>IF(표3[[#This Row],[대출연장]]="Y", "반납연기", IF(표3[[#This Row],[반납예정일]]&lt;표3[[#This Row],[반납일자]], "연체", ""))</f>
        <v/>
      </c>
    </row>
    <row r="327" spans="1:10" x14ac:dyDescent="0.3">
      <c r="A327" t="s">
        <v>1509</v>
      </c>
      <c r="B327" t="s">
        <v>10</v>
      </c>
      <c r="C327" s="4">
        <v>44453</v>
      </c>
      <c r="D327" s="4">
        <v>44467</v>
      </c>
      <c r="E327" s="4">
        <v>44467</v>
      </c>
      <c r="F327" t="s">
        <v>1281</v>
      </c>
      <c r="I327" t="str">
        <f>VLOOKUP(표3[[#This Row],[도서코드]], 표1[], 2, 0)</f>
        <v>뿌리 깊은 나무 2</v>
      </c>
      <c r="J327" t="str">
        <f>IF(표3[[#This Row],[대출연장]]="Y", "반납연기", IF(표3[[#This Row],[반납예정일]]&lt;표3[[#This Row],[반납일자]], "연체", ""))</f>
        <v/>
      </c>
    </row>
    <row r="328" spans="1:10" x14ac:dyDescent="0.3">
      <c r="A328" t="s">
        <v>1510</v>
      </c>
      <c r="B328" t="s">
        <v>10</v>
      </c>
      <c r="C328" s="4">
        <v>44453</v>
      </c>
      <c r="D328" s="4">
        <v>44467</v>
      </c>
      <c r="E328" s="4">
        <v>44467</v>
      </c>
      <c r="F328" t="s">
        <v>1281</v>
      </c>
      <c r="I328" t="str">
        <f>VLOOKUP(표3[[#This Row],[도서코드]], 표1[], 2, 0)</f>
        <v>선한 이웃</v>
      </c>
      <c r="J328" t="str">
        <f>IF(표3[[#This Row],[대출연장]]="Y", "반납연기", IF(표3[[#This Row],[반납예정일]]&lt;표3[[#This Row],[반납일자]], "연체", ""))</f>
        <v/>
      </c>
    </row>
    <row r="329" spans="1:10" x14ac:dyDescent="0.3">
      <c r="A329" t="s">
        <v>1511</v>
      </c>
      <c r="B329" t="s">
        <v>10</v>
      </c>
      <c r="C329" s="4">
        <v>44459</v>
      </c>
      <c r="D329" s="4">
        <v>44467</v>
      </c>
      <c r="E329" s="4">
        <v>44467</v>
      </c>
      <c r="F329" t="s">
        <v>1281</v>
      </c>
      <c r="I329" t="str">
        <f>VLOOKUP(표3[[#This Row],[도서코드]], 표1[], 2, 0)</f>
        <v>푸른 사자 와니니 3</v>
      </c>
      <c r="J329" t="str">
        <f>IF(표3[[#This Row],[대출연장]]="Y", "반납연기", IF(표3[[#This Row],[반납예정일]]&lt;표3[[#This Row],[반납일자]], "연체", ""))</f>
        <v/>
      </c>
    </row>
    <row r="330" spans="1:10" x14ac:dyDescent="0.3">
      <c r="A330" t="s">
        <v>1286</v>
      </c>
      <c r="B330" t="s">
        <v>7</v>
      </c>
      <c r="C330" s="4">
        <v>44459</v>
      </c>
      <c r="D330" s="4">
        <v>44473</v>
      </c>
      <c r="E330" s="4">
        <v>44473</v>
      </c>
      <c r="F330" t="s">
        <v>1281</v>
      </c>
      <c r="I330" t="str">
        <f>VLOOKUP(표3[[#This Row],[도서코드]], 표1[], 2, 0)</f>
        <v>인터내셔널의 밤</v>
      </c>
      <c r="J330" t="str">
        <f>IF(표3[[#This Row],[대출연장]]="Y", "반납연기", IF(표3[[#This Row],[반납예정일]]&lt;표3[[#This Row],[반납일자]], "연체", ""))</f>
        <v/>
      </c>
    </row>
    <row r="331" spans="1:10" x14ac:dyDescent="0.3">
      <c r="A331" t="s">
        <v>1512</v>
      </c>
      <c r="B331" t="s">
        <v>28</v>
      </c>
      <c r="C331" s="4">
        <v>44459</v>
      </c>
      <c r="D331" s="4">
        <v>44473</v>
      </c>
      <c r="E331" s="4">
        <v>44473</v>
      </c>
      <c r="F331" t="s">
        <v>1281</v>
      </c>
      <c r="I331" t="str">
        <f>VLOOKUP(표3[[#This Row],[도서코드]], 표1[], 2, 0)</f>
        <v>진이, 지니</v>
      </c>
      <c r="J331" t="str">
        <f>IF(표3[[#This Row],[대출연장]]="Y", "반납연기", IF(표3[[#This Row],[반납예정일]]&lt;표3[[#This Row],[반납일자]], "연체", ""))</f>
        <v/>
      </c>
    </row>
    <row r="332" spans="1:10" x14ac:dyDescent="0.3">
      <c r="A332" t="s">
        <v>1428</v>
      </c>
      <c r="B332" t="s">
        <v>31</v>
      </c>
      <c r="C332" s="4">
        <v>44460</v>
      </c>
      <c r="D332" s="4">
        <v>44470</v>
      </c>
      <c r="E332" s="4">
        <v>44470</v>
      </c>
      <c r="F332" t="s">
        <v>1281</v>
      </c>
      <c r="I332" t="str">
        <f>VLOOKUP(표3[[#This Row],[도서코드]], 표1[], 2, 0)</f>
        <v>나의 히어로 아카데미아 30 일반판</v>
      </c>
      <c r="J332" t="str">
        <f>IF(표3[[#This Row],[대출연장]]="Y", "반납연기", IF(표3[[#This Row],[반납예정일]]&lt;표3[[#This Row],[반납일자]], "연체", ""))</f>
        <v/>
      </c>
    </row>
    <row r="333" spans="1:10" x14ac:dyDescent="0.3">
      <c r="A333" t="s">
        <v>1513</v>
      </c>
      <c r="B333" t="s">
        <v>4</v>
      </c>
      <c r="C333" s="4">
        <v>44460</v>
      </c>
      <c r="D333" s="4">
        <v>44474</v>
      </c>
      <c r="F333" t="s">
        <v>1281</v>
      </c>
      <c r="G333" t="s">
        <v>13</v>
      </c>
      <c r="H333" s="4">
        <v>44472</v>
      </c>
      <c r="I333" t="str">
        <f>VLOOKUP(표3[[#This Row],[도서코드]], 표1[], 2, 0)</f>
        <v>마법천자문 42</v>
      </c>
      <c r="J333" t="str">
        <f>IF(표3[[#This Row],[대출연장]]="Y", "반납연기", IF(표3[[#This Row],[반납예정일]]&lt;표3[[#This Row],[반납일자]], "연체", ""))</f>
        <v/>
      </c>
    </row>
    <row r="334" spans="1:10" x14ac:dyDescent="0.3">
      <c r="A334" t="s">
        <v>1514</v>
      </c>
      <c r="B334" t="s">
        <v>7</v>
      </c>
      <c r="C334" s="4">
        <v>44460</v>
      </c>
      <c r="D334" s="4">
        <v>44474</v>
      </c>
      <c r="F334" t="s">
        <v>1281</v>
      </c>
      <c r="G334" t="s">
        <v>31</v>
      </c>
      <c r="H334" s="4">
        <v>44470</v>
      </c>
      <c r="I334" t="str">
        <f>VLOOKUP(표3[[#This Row],[도서코드]], 표1[], 2, 0)</f>
        <v>마법천자문 45</v>
      </c>
      <c r="J334" t="str">
        <f>IF(표3[[#This Row],[대출연장]]="Y", "반납연기", IF(표3[[#This Row],[반납예정일]]&lt;표3[[#This Row],[반납일자]], "연체", ""))</f>
        <v/>
      </c>
    </row>
    <row r="335" spans="1:10" x14ac:dyDescent="0.3">
      <c r="A335" t="s">
        <v>1515</v>
      </c>
      <c r="B335" t="s">
        <v>7</v>
      </c>
      <c r="C335" s="4">
        <v>44460</v>
      </c>
      <c r="D335" s="4">
        <v>44474</v>
      </c>
      <c r="F335" t="s">
        <v>1281</v>
      </c>
      <c r="G335" t="s">
        <v>31</v>
      </c>
      <c r="H335" s="4">
        <v>44470</v>
      </c>
      <c r="I335" t="str">
        <f>VLOOKUP(표3[[#This Row],[도서코드]], 표1[], 2, 0)</f>
        <v>마법천자문 46</v>
      </c>
      <c r="J335" t="str">
        <f>IF(표3[[#This Row],[대출연장]]="Y", "반납연기", IF(표3[[#This Row],[반납예정일]]&lt;표3[[#This Row],[반납일자]], "연체", ""))</f>
        <v/>
      </c>
    </row>
    <row r="336" spans="1:10" x14ac:dyDescent="0.3">
      <c r="A336" t="s">
        <v>1413</v>
      </c>
      <c r="B336" t="s">
        <v>13</v>
      </c>
      <c r="C336" s="4">
        <v>44460</v>
      </c>
      <c r="D336" s="4">
        <v>44474</v>
      </c>
      <c r="F336" t="s">
        <v>1281</v>
      </c>
      <c r="G336" t="s">
        <v>4</v>
      </c>
      <c r="H336" s="4">
        <v>44474</v>
      </c>
      <c r="I336" t="str">
        <f>VLOOKUP(표3[[#This Row],[도서코드]], 표1[], 2, 0)</f>
        <v>휴먼카인드</v>
      </c>
      <c r="J336" t="str">
        <f>IF(표3[[#This Row],[대출연장]]="Y", "반납연기", IF(표3[[#This Row],[반납예정일]]&lt;표3[[#This Row],[반납일자]], "연체", ""))</f>
        <v/>
      </c>
    </row>
    <row r="337" spans="1:10" x14ac:dyDescent="0.3">
      <c r="A337" t="s">
        <v>1516</v>
      </c>
      <c r="B337" t="s">
        <v>16</v>
      </c>
      <c r="C337" s="4">
        <v>44460</v>
      </c>
      <c r="D337" s="4">
        <v>44474</v>
      </c>
      <c r="F337" t="s">
        <v>1281</v>
      </c>
      <c r="G337" t="s">
        <v>7</v>
      </c>
      <c r="H337" s="4">
        <v>44473</v>
      </c>
      <c r="I337" t="str">
        <f>VLOOKUP(표3[[#This Row],[도서코드]], 표1[], 2, 0)</f>
        <v>달면 삼키고 쓰면 좀 뱉을게요</v>
      </c>
      <c r="J337" t="str">
        <f>IF(표3[[#This Row],[대출연장]]="Y", "반납연기", IF(표3[[#This Row],[반납예정일]]&lt;표3[[#This Row],[반납일자]], "연체", ""))</f>
        <v/>
      </c>
    </row>
    <row r="338" spans="1:10" x14ac:dyDescent="0.3">
      <c r="A338" t="s">
        <v>1517</v>
      </c>
      <c r="B338" t="s">
        <v>16</v>
      </c>
      <c r="C338" s="4">
        <v>44460</v>
      </c>
      <c r="D338" s="4">
        <v>44474</v>
      </c>
      <c r="F338" t="s">
        <v>1281</v>
      </c>
      <c r="G338" t="s">
        <v>7</v>
      </c>
      <c r="H338" s="4">
        <v>44473</v>
      </c>
      <c r="I338" t="str">
        <f>VLOOKUP(표3[[#This Row],[도서코드]], 표1[], 2, 0)</f>
        <v>대한민국 트레킹 가이드</v>
      </c>
      <c r="J338" t="str">
        <f>IF(표3[[#This Row],[대출연장]]="Y", "반납연기", IF(표3[[#This Row],[반납예정일]]&lt;표3[[#This Row],[반납일자]], "연체", ""))</f>
        <v/>
      </c>
    </row>
    <row r="339" spans="1:10" x14ac:dyDescent="0.3">
      <c r="A339" t="s">
        <v>1395</v>
      </c>
      <c r="B339" t="s">
        <v>31</v>
      </c>
      <c r="C339" s="4">
        <v>44460</v>
      </c>
      <c r="D339" s="4">
        <v>44474</v>
      </c>
      <c r="F339" t="s">
        <v>1281</v>
      </c>
      <c r="G339" s="28" t="s">
        <v>1752</v>
      </c>
      <c r="H339" s="4">
        <v>44470</v>
      </c>
      <c r="I339" t="str">
        <f>VLOOKUP(표3[[#This Row],[도서코드]], 표1[], 2, 0)</f>
        <v>그러라 그래</v>
      </c>
      <c r="J339" t="str">
        <f>IF(표3[[#This Row],[대출연장]]="Y", "반납연기", IF(표3[[#This Row],[반납예정일]]&lt;표3[[#This Row],[반납일자]], "연체", ""))</f>
        <v/>
      </c>
    </row>
    <row r="340" spans="1:10" x14ac:dyDescent="0.3">
      <c r="A340" t="s">
        <v>1518</v>
      </c>
      <c r="B340" t="s">
        <v>28</v>
      </c>
      <c r="C340" s="4">
        <v>44460</v>
      </c>
      <c r="D340" s="4">
        <v>44474</v>
      </c>
      <c r="F340" t="s">
        <v>1281</v>
      </c>
      <c r="G340" t="s">
        <v>25</v>
      </c>
      <c r="H340" s="4">
        <v>44472</v>
      </c>
      <c r="I340" t="str">
        <f>VLOOKUP(표3[[#This Row],[도서코드]], 표1[], 2, 0)</f>
        <v>착한 아이 백천수 씨</v>
      </c>
      <c r="J340" t="str">
        <f>IF(표3[[#This Row],[대출연장]]="Y", "반납연기", IF(표3[[#This Row],[반납예정일]]&lt;표3[[#This Row],[반납일자]], "연체", ""))</f>
        <v/>
      </c>
    </row>
    <row r="341" spans="1:10" x14ac:dyDescent="0.3">
      <c r="A341" t="s">
        <v>1519</v>
      </c>
      <c r="B341" t="s">
        <v>22</v>
      </c>
      <c r="C341" s="4">
        <v>44460</v>
      </c>
      <c r="D341" s="4">
        <v>44474</v>
      </c>
      <c r="F341" t="s">
        <v>1281</v>
      </c>
      <c r="G341" t="s">
        <v>16</v>
      </c>
      <c r="H341" s="4">
        <v>44472</v>
      </c>
      <c r="I341" t="str">
        <f>VLOOKUP(표3[[#This Row],[도서코드]], 표1[], 2, 0)</f>
        <v>살인자의 기억법</v>
      </c>
      <c r="J341" t="str">
        <f>IF(표3[[#This Row],[대출연장]]="Y", "반납연기", IF(표3[[#This Row],[반납예정일]]&lt;표3[[#This Row],[반납일자]], "연체", ""))</f>
        <v/>
      </c>
    </row>
    <row r="342" spans="1:10" x14ac:dyDescent="0.3">
      <c r="A342" t="s">
        <v>1520</v>
      </c>
      <c r="B342" t="s">
        <v>19</v>
      </c>
      <c r="C342" s="4">
        <v>44460</v>
      </c>
      <c r="D342" s="4">
        <v>44473</v>
      </c>
      <c r="F342" t="s">
        <v>1281</v>
      </c>
      <c r="I342" t="str">
        <f>VLOOKUP(표3[[#This Row],[도서코드]], 표1[], 2, 0)</f>
        <v>뷔페처럼 골라서 투자하는 해외 ETF 백과사전</v>
      </c>
      <c r="J342" t="str">
        <f>IF(표3[[#This Row],[대출연장]]="Y", "반납연기", IF(표3[[#This Row],[반납예정일]]&lt;표3[[#This Row],[반납일자]], "연체", ""))</f>
        <v/>
      </c>
    </row>
    <row r="343" spans="1:10" x14ac:dyDescent="0.3">
      <c r="A343" t="s">
        <v>1521</v>
      </c>
      <c r="B343" t="s">
        <v>10</v>
      </c>
      <c r="C343" s="4">
        <v>44466</v>
      </c>
      <c r="D343" s="4">
        <v>44480</v>
      </c>
      <c r="F343" t="s">
        <v>1281</v>
      </c>
      <c r="I343" t="str">
        <f>VLOOKUP(표3[[#This Row],[도서코드]], 표1[], 2, 0)</f>
        <v>푸른 사자 와니니 2</v>
      </c>
      <c r="J343" t="str">
        <f>IF(표3[[#This Row],[대출연장]]="Y", "반납연기", IF(표3[[#This Row],[반납예정일]]&lt;표3[[#This Row],[반납일자]], "연체", ""))</f>
        <v/>
      </c>
    </row>
    <row r="344" spans="1:10" x14ac:dyDescent="0.3">
      <c r="A344" t="s">
        <v>1522</v>
      </c>
      <c r="B344" t="s">
        <v>4</v>
      </c>
      <c r="C344" s="4">
        <v>44467</v>
      </c>
      <c r="D344" s="4">
        <v>44481</v>
      </c>
      <c r="F344" t="s">
        <v>1281</v>
      </c>
      <c r="I344" t="str">
        <f>VLOOKUP(표3[[#This Row],[도서코드]], 표1[], 2, 0)</f>
        <v>마법천자문 43</v>
      </c>
      <c r="J344" t="str">
        <f>IF(표3[[#This Row],[대출연장]]="Y", "반납연기", IF(표3[[#This Row],[반납예정일]]&lt;표3[[#This Row],[반납일자]], "연체", ""))</f>
        <v/>
      </c>
    </row>
    <row r="345" spans="1:10" x14ac:dyDescent="0.3">
      <c r="A345" t="s">
        <v>1427</v>
      </c>
      <c r="B345" t="s">
        <v>10</v>
      </c>
      <c r="C345" s="4">
        <v>44467</v>
      </c>
      <c r="D345" s="4">
        <v>44481</v>
      </c>
      <c r="F345" t="s">
        <v>1281</v>
      </c>
      <c r="I345" t="str">
        <f>VLOOKUP(표3[[#This Row],[도서코드]], 표1[], 2, 0)</f>
        <v>힙합은 어떻게 힙하게 됐을까</v>
      </c>
      <c r="J345" t="str">
        <f>IF(표3[[#This Row],[대출연장]]="Y", "반납연기", IF(표3[[#This Row],[반납예정일]]&lt;표3[[#This Row],[반납일자]], "연체", ""))</f>
        <v/>
      </c>
    </row>
    <row r="346" spans="1:10" x14ac:dyDescent="0.3">
      <c r="A346" t="s">
        <v>1428</v>
      </c>
      <c r="B346" t="s">
        <v>10</v>
      </c>
      <c r="C346" s="4">
        <v>44467</v>
      </c>
      <c r="D346" s="4">
        <v>44481</v>
      </c>
      <c r="F346" t="s">
        <v>1281</v>
      </c>
      <c r="I346" t="str">
        <f>VLOOKUP(표3[[#This Row],[도서코드]], 표1[], 2, 0)</f>
        <v>나의 히어로 아카데미아 30 일반판</v>
      </c>
      <c r="J346" t="str">
        <f>IF(표3[[#This Row],[대출연장]]="Y", "반납연기", IF(표3[[#This Row],[반납예정일]]&lt;표3[[#This Row],[반납일자]], "연체", ""))</f>
        <v/>
      </c>
    </row>
    <row r="347" spans="1:10" x14ac:dyDescent="0.3">
      <c r="A347" t="s">
        <v>1297</v>
      </c>
      <c r="B347" t="s">
        <v>4</v>
      </c>
      <c r="C347" s="4">
        <v>44470</v>
      </c>
      <c r="D347" s="4">
        <v>44484</v>
      </c>
      <c r="F347" t="s">
        <v>1281</v>
      </c>
      <c r="I347" t="str">
        <f>VLOOKUP(표3[[#This Row],[도서코드]], 표1[], 2, 0)</f>
        <v>데이터베이스 기초와 실습</v>
      </c>
      <c r="J347" t="str">
        <f>IF(표3[[#This Row],[대출연장]]="Y", "반납연기", IF(표3[[#This Row],[반납예정일]]&lt;표3[[#This Row],[반납일자]], "연체", ""))</f>
        <v/>
      </c>
    </row>
    <row r="348" spans="1:10" x14ac:dyDescent="0.3">
      <c r="A348" t="s">
        <v>1379</v>
      </c>
      <c r="B348" t="s">
        <v>10</v>
      </c>
      <c r="C348" s="4">
        <v>44470</v>
      </c>
      <c r="D348" s="4">
        <v>44484</v>
      </c>
      <c r="F348" t="s">
        <v>1281</v>
      </c>
      <c r="G348" t="s">
        <v>25</v>
      </c>
      <c r="H348" s="4">
        <v>44472</v>
      </c>
      <c r="I348" t="str">
        <f>VLOOKUP(표3[[#This Row],[도서코드]], 표1[], 2, 0)</f>
        <v>행운에 속지 마라</v>
      </c>
      <c r="J348" t="str">
        <f>IF(표3[[#This Row],[대출연장]]="Y", "반납연기", IF(표3[[#This Row],[반납예정일]]&lt;표3[[#This Row],[반납일자]], "연체", ""))</f>
        <v/>
      </c>
    </row>
    <row r="349" spans="1:10" x14ac:dyDescent="0.3">
      <c r="A349" t="s">
        <v>1523</v>
      </c>
      <c r="B349" t="s">
        <v>16</v>
      </c>
      <c r="C349" s="4">
        <v>44470</v>
      </c>
      <c r="D349" s="4">
        <v>44484</v>
      </c>
      <c r="F349" t="s">
        <v>1281</v>
      </c>
      <c r="I349" t="str">
        <f>VLOOKUP(표3[[#This Row],[도서코드]], 표1[], 2, 0)</f>
        <v>당신의 일상은 안녕한가요</v>
      </c>
      <c r="J349" t="str">
        <f>IF(표3[[#This Row],[대출연장]]="Y", "반납연기", IF(표3[[#This Row],[반납예정일]]&lt;표3[[#This Row],[반납일자]], "연체", ""))</f>
        <v/>
      </c>
    </row>
    <row r="350" spans="1:10" x14ac:dyDescent="0.3">
      <c r="A350" t="s">
        <v>1524</v>
      </c>
      <c r="B350" t="s">
        <v>16</v>
      </c>
      <c r="C350" s="4">
        <v>44470</v>
      </c>
      <c r="D350" s="4">
        <v>44484</v>
      </c>
      <c r="F350" t="s">
        <v>1281</v>
      </c>
      <c r="I350" t="str">
        <f>VLOOKUP(표3[[#This Row],[도서코드]], 표1[], 2, 0)</f>
        <v>당신이 나와 같은 시간 속에 있기를</v>
      </c>
      <c r="J350" t="str">
        <f>IF(표3[[#This Row],[대출연장]]="Y", "반납연기", IF(표3[[#This Row],[반납예정일]]&lt;표3[[#This Row],[반납일자]], "연체", ""))</f>
        <v/>
      </c>
    </row>
    <row r="351" spans="1:10" x14ac:dyDescent="0.3">
      <c r="A351" t="s">
        <v>1525</v>
      </c>
      <c r="B351" t="s">
        <v>31</v>
      </c>
      <c r="C351" s="4">
        <v>44470</v>
      </c>
      <c r="D351" s="4">
        <v>44484</v>
      </c>
      <c r="F351" t="s">
        <v>1281</v>
      </c>
      <c r="I351" t="str">
        <f>VLOOKUP(표3[[#This Row],[도서코드]], 표1[], 2, 0)</f>
        <v>휴먼카인드</v>
      </c>
      <c r="J351" t="str">
        <f>IF(표3[[#This Row],[대출연장]]="Y", "반납연기", IF(표3[[#This Row],[반납예정일]]&lt;표3[[#This Row],[반납일자]], "연체", ""))</f>
        <v/>
      </c>
    </row>
    <row r="352" spans="1:10" x14ac:dyDescent="0.3">
      <c r="A352" t="s">
        <v>1526</v>
      </c>
      <c r="B352" t="s">
        <v>22</v>
      </c>
      <c r="C352" s="4">
        <v>44470</v>
      </c>
      <c r="D352" s="4">
        <v>44484</v>
      </c>
      <c r="F352" t="s">
        <v>1281</v>
      </c>
      <c r="I352" t="str">
        <f>VLOOKUP(표3[[#This Row],[도서코드]], 표1[], 2, 0)</f>
        <v>사료만 먹여도 괜찮을까</v>
      </c>
      <c r="J352" t="str">
        <f>IF(표3[[#This Row],[대출연장]]="Y", "반납연기", IF(표3[[#This Row],[반납예정일]]&lt;표3[[#This Row],[반납일자]], "연체", ""))</f>
        <v/>
      </c>
    </row>
    <row r="353" spans="1:10" x14ac:dyDescent="0.3">
      <c r="A353" t="s">
        <v>1527</v>
      </c>
      <c r="B353" t="s">
        <v>22</v>
      </c>
      <c r="C353" s="4">
        <v>44470</v>
      </c>
      <c r="D353" s="4">
        <v>44484</v>
      </c>
      <c r="F353" t="s">
        <v>1281</v>
      </c>
      <c r="I353" t="str">
        <f>VLOOKUP(표3[[#This Row],[도서코드]], 표1[], 2, 0)</f>
        <v>살 만한 것 같다가도 아닌 것 같은</v>
      </c>
      <c r="J353" t="str">
        <f>IF(표3[[#This Row],[대출연장]]="Y", "반납연기", IF(표3[[#This Row],[반납예정일]]&lt;표3[[#This Row],[반납일자]], "연체", ""))</f>
        <v/>
      </c>
    </row>
    <row r="354" spans="1:10" x14ac:dyDescent="0.3">
      <c r="A354" t="s">
        <v>1528</v>
      </c>
      <c r="B354" t="s">
        <v>19</v>
      </c>
      <c r="C354" s="4">
        <v>44470</v>
      </c>
      <c r="D354" s="4">
        <v>44484</v>
      </c>
      <c r="F354" t="s">
        <v>1281</v>
      </c>
      <c r="I354" t="str">
        <f>VLOOKUP(표3[[#This Row],[도서코드]], 표1[], 2, 0)</f>
        <v>불완전하게 완전해지다</v>
      </c>
      <c r="J354" t="str">
        <f>IF(표3[[#This Row],[대출연장]]="Y", "반납연기", IF(표3[[#This Row],[반납예정일]]&lt;표3[[#This Row],[반납일자]], "연체", ""))</f>
        <v/>
      </c>
    </row>
    <row r="355" spans="1:10" x14ac:dyDescent="0.3">
      <c r="A355" t="s">
        <v>1529</v>
      </c>
      <c r="B355" t="s">
        <v>19</v>
      </c>
      <c r="C355" s="4">
        <v>44470</v>
      </c>
      <c r="D355" s="4">
        <v>44484</v>
      </c>
      <c r="F355" t="s">
        <v>1281</v>
      </c>
      <c r="I355" t="str">
        <f>VLOOKUP(표3[[#This Row],[도서코드]], 표1[], 2, 0)</f>
        <v>빈틈의 온기</v>
      </c>
      <c r="J355" t="str">
        <f>IF(표3[[#This Row],[대출연장]]="Y", "반납연기", IF(표3[[#This Row],[반납예정일]]&lt;표3[[#This Row],[반납일자]], "연체", ""))</f>
        <v/>
      </c>
    </row>
    <row r="356" spans="1:10" x14ac:dyDescent="0.3">
      <c r="A356" t="s">
        <v>1530</v>
      </c>
      <c r="B356" t="s">
        <v>4</v>
      </c>
      <c r="C356" s="4">
        <v>44471</v>
      </c>
      <c r="D356" s="4">
        <v>44485</v>
      </c>
      <c r="F356" t="s">
        <v>1281</v>
      </c>
      <c r="I356" t="str">
        <f>VLOOKUP(표3[[#This Row],[도서코드]], 표1[], 2, 0)</f>
        <v>마법천자문 44</v>
      </c>
      <c r="J356" t="str">
        <f>IF(표3[[#This Row],[대출연장]]="Y", "반납연기", IF(표3[[#This Row],[반납예정일]]&lt;표3[[#This Row],[반납일자]], "연체", ""))</f>
        <v/>
      </c>
    </row>
    <row r="357" spans="1:10" x14ac:dyDescent="0.3">
      <c r="A357" t="s">
        <v>2077</v>
      </c>
      <c r="B357" t="s">
        <v>13</v>
      </c>
      <c r="C357" s="4">
        <v>44471</v>
      </c>
      <c r="D357" s="4">
        <v>44485</v>
      </c>
      <c r="F357" t="s">
        <v>1281</v>
      </c>
      <c r="I357" t="str">
        <f>VLOOKUP(표3[[#This Row],[도서코드]], 표1[], 2, 0)</f>
        <v>힙합은 어떻게 힙하게 됐을까</v>
      </c>
      <c r="J357" t="str">
        <f>IF(표3[[#This Row],[대출연장]]="Y", "반납연기", IF(표3[[#This Row],[반납예정일]]&lt;표3[[#This Row],[반납일자]], "연체", ""))</f>
        <v/>
      </c>
    </row>
    <row r="358" spans="1:10" x14ac:dyDescent="0.3">
      <c r="A358" t="s">
        <v>1531</v>
      </c>
      <c r="B358" t="s">
        <v>13</v>
      </c>
      <c r="C358" s="4">
        <v>44471</v>
      </c>
      <c r="D358" s="4">
        <v>44485</v>
      </c>
      <c r="F358" t="s">
        <v>1281</v>
      </c>
      <c r="I358" t="str">
        <f>VLOOKUP(표3[[#This Row],[도서코드]], 표1[], 2, 0)</f>
        <v>나의 히어로 아카데미아 30 일반판</v>
      </c>
      <c r="J358" t="str">
        <f>IF(표3[[#This Row],[대출연장]]="Y", "반납연기", IF(표3[[#This Row],[반납예정일]]&lt;표3[[#This Row],[반납일자]], "연체", ""))</f>
        <v/>
      </c>
    </row>
    <row r="359" spans="1:10" x14ac:dyDescent="0.3">
      <c r="A359" t="s">
        <v>1532</v>
      </c>
      <c r="B359" t="s">
        <v>13</v>
      </c>
      <c r="C359" s="4">
        <v>44471</v>
      </c>
      <c r="D359" s="4">
        <v>44485</v>
      </c>
      <c r="F359" t="s">
        <v>1281</v>
      </c>
      <c r="I359" t="str">
        <f>VLOOKUP(표3[[#This Row],[도서코드]], 표1[], 2, 0)</f>
        <v>나는 왜 내 마음을 모를까</v>
      </c>
      <c r="J359" t="str">
        <f>IF(표3[[#This Row],[대출연장]]="Y", "반납연기", IF(표3[[#This Row],[반납예정일]]&lt;표3[[#This Row],[반납일자]], "연체", ""))</f>
        <v/>
      </c>
    </row>
    <row r="360" spans="1:10" x14ac:dyDescent="0.3">
      <c r="A360" t="s">
        <v>1533</v>
      </c>
      <c r="B360" t="s">
        <v>28</v>
      </c>
      <c r="C360" s="4">
        <v>44471</v>
      </c>
      <c r="D360" s="4">
        <v>44485</v>
      </c>
      <c r="F360" t="s">
        <v>1281</v>
      </c>
      <c r="I360" t="str">
        <f>VLOOKUP(표3[[#This Row],[도서코드]], 표1[], 2, 0)</f>
        <v>천재 허균</v>
      </c>
      <c r="J360" t="str">
        <f>IF(표3[[#This Row],[대출연장]]="Y", "반납연기", IF(표3[[#This Row],[반납예정일]]&lt;표3[[#This Row],[반납일자]], "연체", ""))</f>
        <v/>
      </c>
    </row>
    <row r="361" spans="1:10" x14ac:dyDescent="0.3">
      <c r="A361" t="s">
        <v>1534</v>
      </c>
      <c r="B361" t="s">
        <v>28</v>
      </c>
      <c r="C361" s="4">
        <v>44471</v>
      </c>
      <c r="D361" s="4">
        <v>44485</v>
      </c>
      <c r="F361" t="s">
        <v>1281</v>
      </c>
      <c r="I361" t="str">
        <f>VLOOKUP(표3[[#This Row],[도서코드]], 표1[], 2, 0)</f>
        <v>철학은 어떻게 삶의 무기가 되는가</v>
      </c>
      <c r="J361" t="str">
        <f>IF(표3[[#This Row],[대출연장]]="Y", "반납연기", IF(표3[[#This Row],[반납예정일]]&lt;표3[[#This Row],[반납일자]], "연체", ""))</f>
        <v/>
      </c>
    </row>
    <row r="362" spans="1:10" x14ac:dyDescent="0.3">
      <c r="A362" t="s">
        <v>1535</v>
      </c>
      <c r="B362" t="s">
        <v>22</v>
      </c>
      <c r="C362" s="4">
        <v>44471</v>
      </c>
      <c r="D362" s="4">
        <v>44485</v>
      </c>
      <c r="F362" t="s">
        <v>1281</v>
      </c>
      <c r="I362" t="str">
        <f>VLOOKUP(표3[[#This Row],[도서코드]], 표1[], 2, 0)</f>
        <v>윤동주를 쓰다</v>
      </c>
      <c r="J362" t="str">
        <f>IF(표3[[#This Row],[대출연장]]="Y", "반납연기", IF(표3[[#This Row],[반납예정일]]&lt;표3[[#This Row],[반납일자]], "연체", ""))</f>
        <v/>
      </c>
    </row>
    <row r="363" spans="1:10" x14ac:dyDescent="0.3">
      <c r="A363" t="s">
        <v>1536</v>
      </c>
      <c r="B363" t="s">
        <v>22</v>
      </c>
      <c r="C363" s="4">
        <v>44471</v>
      </c>
      <c r="D363" s="4">
        <v>44485</v>
      </c>
      <c r="F363" t="s">
        <v>1281</v>
      </c>
      <c r="I363" t="str">
        <f>VLOOKUP(표3[[#This Row],[도서코드]], 표1[], 2, 0)</f>
        <v>윤동주시집</v>
      </c>
      <c r="J363" t="str">
        <f>IF(표3[[#This Row],[대출연장]]="Y", "반납연기", IF(표3[[#This Row],[반납예정일]]&lt;표3[[#This Row],[반납일자]], "연체", ""))</f>
        <v/>
      </c>
    </row>
    <row r="364" spans="1:10" x14ac:dyDescent="0.3">
      <c r="A364" t="s">
        <v>1414</v>
      </c>
      <c r="B364" t="s">
        <v>31</v>
      </c>
      <c r="C364" s="4">
        <v>44472</v>
      </c>
      <c r="D364" s="4">
        <v>44486</v>
      </c>
      <c r="F364" t="s">
        <v>1281</v>
      </c>
      <c r="I364" t="str">
        <f>VLOOKUP(표3[[#This Row],[도서코드]], 표1[], 2, 0)</f>
        <v>떡볶이야 사랑해</v>
      </c>
      <c r="J364" t="str">
        <f>IF(표3[[#This Row],[대출연장]]="Y", "반납연기", IF(표3[[#This Row],[반납예정일]]&lt;표3[[#This Row],[반납일자]], "연체", ""))</f>
        <v/>
      </c>
    </row>
    <row r="365" spans="1:10" x14ac:dyDescent="0.3">
      <c r="C365" s="4"/>
      <c r="D365" s="4"/>
    </row>
  </sheetData>
  <phoneticPr fontId="1" type="noConversion"/>
  <conditionalFormatting sqref="A1:H364">
    <cfRule type="expression" dxfId="105" priority="1">
      <formula>$A1&lt;&gt;""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3"/>
  <sheetViews>
    <sheetView workbookViewId="0">
      <selection activeCell="K4" sqref="K4"/>
    </sheetView>
  </sheetViews>
  <sheetFormatPr defaultRowHeight="16.5" x14ac:dyDescent="0.3"/>
  <cols>
    <col min="2" max="2" width="10.25" customWidth="1"/>
    <col min="3" max="3" width="16.625" bestFit="1" customWidth="1"/>
    <col min="4" max="5" width="13.375" customWidth="1"/>
    <col min="6" max="6" width="11.125" style="4" bestFit="1" customWidth="1"/>
    <col min="7" max="7" width="9" style="9"/>
    <col min="8" max="8" width="9.375" style="9" bestFit="1" customWidth="1"/>
  </cols>
  <sheetData>
    <row r="1" spans="1:8" x14ac:dyDescent="0.3">
      <c r="A1" s="3" t="s">
        <v>0</v>
      </c>
      <c r="B1" s="3" t="s">
        <v>1537</v>
      </c>
      <c r="C1" s="3" t="s">
        <v>1279</v>
      </c>
      <c r="D1" s="3" t="s">
        <v>1538</v>
      </c>
      <c r="E1" s="3" t="s">
        <v>1539</v>
      </c>
      <c r="F1" s="7" t="s">
        <v>1549</v>
      </c>
      <c r="G1" s="8" t="s">
        <v>1550</v>
      </c>
      <c r="H1" s="8" t="s">
        <v>1551</v>
      </c>
    </row>
    <row r="2" spans="1:8" x14ac:dyDescent="0.3">
      <c r="A2" t="s">
        <v>4</v>
      </c>
      <c r="B2" t="s">
        <v>1540</v>
      </c>
      <c r="C2" s="5">
        <v>44474.375</v>
      </c>
      <c r="D2">
        <v>180</v>
      </c>
      <c r="F2" s="4">
        <f>DATEVALUE(TEXT(표4[[#This Row],[예약일]], "yyyy-MM-dd"))</f>
        <v>44474</v>
      </c>
      <c r="G2" s="9">
        <f>TIMEVALUE(TEXT(표4[[#This Row],[예약일]], "HH:mm:ss"))</f>
        <v>0.375</v>
      </c>
      <c r="H2" s="9">
        <f>표4[[#This Row],[시작]]+TIME(0,표4[[#This Row],[예약시간(분)]],0)</f>
        <v>0.5</v>
      </c>
    </row>
    <row r="3" spans="1:8" x14ac:dyDescent="0.3">
      <c r="A3" t="s">
        <v>13</v>
      </c>
      <c r="B3" t="s">
        <v>1540</v>
      </c>
      <c r="C3" s="5">
        <v>44474.5</v>
      </c>
      <c r="D3">
        <v>270</v>
      </c>
      <c r="F3" s="4">
        <f>DATEVALUE(TEXT(표4[[#This Row],[예약일]], "yyyy-MM-dd"))</f>
        <v>44474</v>
      </c>
      <c r="G3" s="9">
        <f>TIMEVALUE(TEXT(표4[[#This Row],[예약일]], "HH:mm:ss"))</f>
        <v>0.5</v>
      </c>
      <c r="H3" s="9">
        <f>표4[[#This Row],[시작]]+TIME(0,표4[[#This Row],[예약시간(분)]],0)</f>
        <v>0.6875</v>
      </c>
    </row>
    <row r="4" spans="1:8" x14ac:dyDescent="0.3">
      <c r="A4" t="s">
        <v>7</v>
      </c>
      <c r="B4" t="s">
        <v>1541</v>
      </c>
      <c r="C4" s="5">
        <v>44474.375</v>
      </c>
      <c r="D4">
        <v>180</v>
      </c>
      <c r="F4" s="4">
        <f>DATEVALUE(TEXT(표4[[#This Row],[예약일]], "yyyy-MM-dd"))</f>
        <v>44474</v>
      </c>
      <c r="G4" s="9">
        <f>TIMEVALUE(TEXT(표4[[#This Row],[예약일]], "HH:mm:ss"))</f>
        <v>0.375</v>
      </c>
      <c r="H4" s="9">
        <f>표4[[#This Row],[시작]]+TIME(0,표4[[#This Row],[예약시간(분)]],0)</f>
        <v>0.5</v>
      </c>
    </row>
    <row r="5" spans="1:8" x14ac:dyDescent="0.3">
      <c r="A5" t="s">
        <v>10</v>
      </c>
      <c r="B5" t="s">
        <v>1542</v>
      </c>
      <c r="C5" s="5">
        <v>44474.375</v>
      </c>
      <c r="D5">
        <v>270</v>
      </c>
      <c r="F5" s="4">
        <f>DATEVALUE(TEXT(표4[[#This Row],[예약일]], "yyyy-MM-dd"))</f>
        <v>44474</v>
      </c>
      <c r="G5" s="9">
        <f>TIMEVALUE(TEXT(표4[[#This Row],[예약일]], "HH:mm:ss"))</f>
        <v>0.375</v>
      </c>
      <c r="H5" s="9">
        <f>표4[[#This Row],[시작]]+TIME(0,표4[[#This Row],[예약시간(분)]],0)</f>
        <v>0.5625</v>
      </c>
    </row>
    <row r="6" spans="1:8" x14ac:dyDescent="0.3">
      <c r="A6" t="s">
        <v>31</v>
      </c>
      <c r="B6" t="s">
        <v>1543</v>
      </c>
      <c r="C6" s="5">
        <v>44474.416666666664</v>
      </c>
      <c r="D6">
        <v>120</v>
      </c>
      <c r="F6" s="4">
        <f>DATEVALUE(TEXT(표4[[#This Row],[예약일]], "yyyy-MM-dd"))</f>
        <v>44474</v>
      </c>
      <c r="G6" s="9">
        <f>TIMEVALUE(TEXT(표4[[#This Row],[예약일]], "HH:mm:ss"))</f>
        <v>0.41666666666666669</v>
      </c>
      <c r="H6" s="9">
        <f>표4[[#This Row],[시작]]+TIME(0,표4[[#This Row],[예약시간(분)]],0)</f>
        <v>0.5</v>
      </c>
    </row>
    <row r="7" spans="1:8" x14ac:dyDescent="0.3">
      <c r="A7" t="s">
        <v>4</v>
      </c>
      <c r="B7" t="s">
        <v>1543</v>
      </c>
      <c r="C7" s="5">
        <v>44474.5</v>
      </c>
      <c r="D7">
        <v>90</v>
      </c>
      <c r="F7" s="4">
        <f>DATEVALUE(TEXT(표4[[#This Row],[예약일]], "yyyy-MM-dd"))</f>
        <v>44474</v>
      </c>
      <c r="G7" s="9">
        <f>TIMEVALUE(TEXT(표4[[#This Row],[예약일]], "HH:mm:ss"))</f>
        <v>0.5</v>
      </c>
      <c r="H7" s="9">
        <f>표4[[#This Row],[시작]]+TIME(0,표4[[#This Row],[예약시간(분)]],0)</f>
        <v>0.5625</v>
      </c>
    </row>
    <row r="8" spans="1:8" x14ac:dyDescent="0.3">
      <c r="A8" t="s">
        <v>28</v>
      </c>
      <c r="B8" t="s">
        <v>1544</v>
      </c>
      <c r="C8" s="5">
        <v>44474.416666666664</v>
      </c>
      <c r="D8">
        <v>150</v>
      </c>
      <c r="F8" s="4">
        <f>DATEVALUE(TEXT(표4[[#This Row],[예약일]], "yyyy-MM-dd"))</f>
        <v>44474</v>
      </c>
      <c r="G8" s="9">
        <f>TIMEVALUE(TEXT(표4[[#This Row],[예약일]], "HH:mm:ss"))</f>
        <v>0.41666666666666669</v>
      </c>
      <c r="H8" s="9">
        <f>표4[[#This Row],[시작]]+TIME(0,표4[[#This Row],[예약시간(분)]],0)</f>
        <v>0.52083333333333337</v>
      </c>
    </row>
    <row r="9" spans="1:8" x14ac:dyDescent="0.3">
      <c r="A9" t="s">
        <v>25</v>
      </c>
      <c r="B9" t="s">
        <v>1544</v>
      </c>
      <c r="C9" s="5">
        <v>44474.541666666664</v>
      </c>
      <c r="D9">
        <v>180</v>
      </c>
      <c r="F9" s="4">
        <f>DATEVALUE(TEXT(표4[[#This Row],[예약일]], "yyyy-MM-dd"))</f>
        <v>44474</v>
      </c>
      <c r="G9" s="9">
        <f>TIMEVALUE(TEXT(표4[[#This Row],[예약일]], "HH:mm:ss"))</f>
        <v>0.54166666666666663</v>
      </c>
      <c r="H9" s="9">
        <f>표4[[#This Row],[시작]]+TIME(0,표4[[#This Row],[예약시간(분)]],0)</f>
        <v>0.66666666666666663</v>
      </c>
    </row>
    <row r="10" spans="1:8" x14ac:dyDescent="0.3">
      <c r="A10" t="s">
        <v>22</v>
      </c>
      <c r="B10" t="s">
        <v>1545</v>
      </c>
      <c r="C10" s="5">
        <v>44474.604166666664</v>
      </c>
      <c r="D10">
        <v>180</v>
      </c>
      <c r="F10" s="4">
        <f>DATEVALUE(TEXT(표4[[#This Row],[예약일]], "yyyy-MM-dd"))</f>
        <v>44474</v>
      </c>
      <c r="G10" s="9">
        <f>TIMEVALUE(TEXT(표4[[#This Row],[예약일]], "HH:mm:ss"))</f>
        <v>0.60416666666666663</v>
      </c>
      <c r="H10" s="9">
        <f>표4[[#This Row],[시작]]+TIME(0,표4[[#This Row],[예약시간(분)]],0)</f>
        <v>0.72916666666666663</v>
      </c>
    </row>
    <row r="11" spans="1:8" x14ac:dyDescent="0.3">
      <c r="A11" t="s">
        <v>16</v>
      </c>
      <c r="B11" t="s">
        <v>1546</v>
      </c>
      <c r="C11" s="5">
        <v>44474.5</v>
      </c>
      <c r="D11">
        <v>270</v>
      </c>
      <c r="F11" s="4">
        <f>DATEVALUE(TEXT(표4[[#This Row],[예약일]], "yyyy-MM-dd"))</f>
        <v>44474</v>
      </c>
      <c r="G11" s="9">
        <f>TIMEVALUE(TEXT(표4[[#This Row],[예약일]], "HH:mm:ss"))</f>
        <v>0.5</v>
      </c>
      <c r="H11" s="9">
        <f>표4[[#This Row],[시작]]+TIME(0,표4[[#This Row],[예약시간(분)]],0)</f>
        <v>0.6875</v>
      </c>
    </row>
    <row r="12" spans="1:8" x14ac:dyDescent="0.3">
      <c r="A12" t="s">
        <v>22</v>
      </c>
      <c r="B12" t="s">
        <v>1546</v>
      </c>
      <c r="C12" s="5">
        <v>44474.416666666664</v>
      </c>
      <c r="D12">
        <v>60</v>
      </c>
      <c r="F12" s="4">
        <f>DATEVALUE(TEXT(표4[[#This Row],[예약일]], "yyyy-MM-dd"))</f>
        <v>44474</v>
      </c>
      <c r="G12" s="9">
        <f>TIMEVALUE(TEXT(표4[[#This Row],[예약일]], "HH:mm:ss"))</f>
        <v>0.41666666666666669</v>
      </c>
      <c r="H12" s="9">
        <f>표4[[#This Row],[시작]]+TIME(0,표4[[#This Row],[예약시간(분)]],0)</f>
        <v>0.45833333333333337</v>
      </c>
    </row>
    <row r="13" spans="1:8" x14ac:dyDescent="0.3">
      <c r="A13" t="s">
        <v>7</v>
      </c>
      <c r="B13" t="s">
        <v>1540</v>
      </c>
      <c r="C13" s="5">
        <v>44475.375</v>
      </c>
      <c r="D13">
        <v>180</v>
      </c>
      <c r="F13" s="4">
        <f>DATEVALUE(TEXT(표4[[#This Row],[예약일]], "yyyy-MM-dd"))</f>
        <v>44475</v>
      </c>
      <c r="G13" s="9">
        <f>TIMEVALUE(TEXT(표4[[#This Row],[예약일]], "HH:mm:ss"))</f>
        <v>0.375</v>
      </c>
      <c r="H13" s="9">
        <f>표4[[#This Row],[시작]]+TIME(0,표4[[#This Row],[예약시간(분)]],0)</f>
        <v>0.5</v>
      </c>
    </row>
    <row r="14" spans="1:8" x14ac:dyDescent="0.3">
      <c r="A14" t="s">
        <v>4</v>
      </c>
      <c r="B14" t="s">
        <v>1540</v>
      </c>
      <c r="C14" s="5">
        <v>44475.5</v>
      </c>
      <c r="D14">
        <v>270</v>
      </c>
      <c r="F14" s="4">
        <f>DATEVALUE(TEXT(표4[[#This Row],[예약일]], "yyyy-MM-dd"))</f>
        <v>44475</v>
      </c>
      <c r="G14" s="9">
        <f>TIMEVALUE(TEXT(표4[[#This Row],[예약일]], "HH:mm:ss"))</f>
        <v>0.5</v>
      </c>
      <c r="H14" s="9">
        <f>표4[[#This Row],[시작]]+TIME(0,표4[[#This Row],[예약시간(분)]],0)</f>
        <v>0.6875</v>
      </c>
    </row>
    <row r="15" spans="1:8" x14ac:dyDescent="0.3">
      <c r="A15" t="s">
        <v>13</v>
      </c>
      <c r="B15" t="s">
        <v>1541</v>
      </c>
      <c r="C15" s="5">
        <v>44475.375</v>
      </c>
      <c r="D15">
        <v>180</v>
      </c>
      <c r="F15" s="4">
        <f>DATEVALUE(TEXT(표4[[#This Row],[예약일]], "yyyy-MM-dd"))</f>
        <v>44475</v>
      </c>
      <c r="G15" s="9">
        <f>TIMEVALUE(TEXT(표4[[#This Row],[예약일]], "HH:mm:ss"))</f>
        <v>0.375</v>
      </c>
      <c r="H15" s="9">
        <f>표4[[#This Row],[시작]]+TIME(0,표4[[#This Row],[예약시간(분)]],0)</f>
        <v>0.5</v>
      </c>
    </row>
    <row r="16" spans="1:8" x14ac:dyDescent="0.3">
      <c r="A16" t="s">
        <v>10</v>
      </c>
      <c r="B16" t="s">
        <v>1542</v>
      </c>
      <c r="C16" s="5">
        <v>44475.375</v>
      </c>
      <c r="D16">
        <v>270</v>
      </c>
      <c r="F16" s="4">
        <f>DATEVALUE(TEXT(표4[[#This Row],[예약일]], "yyyy-MM-dd"))</f>
        <v>44475</v>
      </c>
      <c r="G16" s="9">
        <f>TIMEVALUE(TEXT(표4[[#This Row],[예약일]], "HH:mm:ss"))</f>
        <v>0.375</v>
      </c>
      <c r="H16" s="9">
        <f>표4[[#This Row],[시작]]+TIME(0,표4[[#This Row],[예약시간(분)]],0)</f>
        <v>0.5625</v>
      </c>
    </row>
    <row r="17" spans="1:8" x14ac:dyDescent="0.3">
      <c r="A17" t="s">
        <v>31</v>
      </c>
      <c r="B17" t="s">
        <v>1543</v>
      </c>
      <c r="C17" s="5">
        <v>44475.416666666664</v>
      </c>
      <c r="D17">
        <v>120</v>
      </c>
      <c r="F17" s="4">
        <f>DATEVALUE(TEXT(표4[[#This Row],[예약일]], "yyyy-MM-dd"))</f>
        <v>44475</v>
      </c>
      <c r="G17" s="9">
        <f>TIMEVALUE(TEXT(표4[[#This Row],[예약일]], "HH:mm:ss"))</f>
        <v>0.41666666666666669</v>
      </c>
      <c r="H17" s="9">
        <f>표4[[#This Row],[시작]]+TIME(0,표4[[#This Row],[예약시간(분)]],0)</f>
        <v>0.5</v>
      </c>
    </row>
    <row r="18" spans="1:8" x14ac:dyDescent="0.3">
      <c r="A18" t="s">
        <v>4</v>
      </c>
      <c r="B18" t="s">
        <v>1543</v>
      </c>
      <c r="C18" s="5">
        <v>44475.5</v>
      </c>
      <c r="D18">
        <v>90</v>
      </c>
      <c r="F18" s="4">
        <f>DATEVALUE(TEXT(표4[[#This Row],[예약일]], "yyyy-MM-dd"))</f>
        <v>44475</v>
      </c>
      <c r="G18" s="9">
        <f>TIMEVALUE(TEXT(표4[[#This Row],[예약일]], "HH:mm:ss"))</f>
        <v>0.5</v>
      </c>
      <c r="H18" s="9">
        <f>표4[[#This Row],[시작]]+TIME(0,표4[[#This Row],[예약시간(분)]],0)</f>
        <v>0.5625</v>
      </c>
    </row>
    <row r="19" spans="1:8" x14ac:dyDescent="0.3">
      <c r="A19" t="s">
        <v>28</v>
      </c>
      <c r="B19" t="s">
        <v>1544</v>
      </c>
      <c r="C19" s="5">
        <v>44475.416666666664</v>
      </c>
      <c r="D19">
        <v>150</v>
      </c>
      <c r="F19" s="4">
        <f>DATEVALUE(TEXT(표4[[#This Row],[예약일]], "yyyy-MM-dd"))</f>
        <v>44475</v>
      </c>
      <c r="G19" s="9">
        <f>TIMEVALUE(TEXT(표4[[#This Row],[예약일]], "HH:mm:ss"))</f>
        <v>0.41666666666666669</v>
      </c>
      <c r="H19" s="9">
        <f>표4[[#This Row],[시작]]+TIME(0,표4[[#This Row],[예약시간(분)]],0)</f>
        <v>0.52083333333333337</v>
      </c>
    </row>
    <row r="20" spans="1:8" x14ac:dyDescent="0.3">
      <c r="A20" t="s">
        <v>25</v>
      </c>
      <c r="B20" t="s">
        <v>1544</v>
      </c>
      <c r="C20" s="5">
        <v>44475.541666666664</v>
      </c>
      <c r="D20">
        <v>180</v>
      </c>
      <c r="F20" s="4">
        <f>DATEVALUE(TEXT(표4[[#This Row],[예약일]], "yyyy-MM-dd"))</f>
        <v>44475</v>
      </c>
      <c r="G20" s="9">
        <f>TIMEVALUE(TEXT(표4[[#This Row],[예약일]], "HH:mm:ss"))</f>
        <v>0.54166666666666663</v>
      </c>
      <c r="H20" s="9">
        <f>표4[[#This Row],[시작]]+TIME(0,표4[[#This Row],[예약시간(분)]],0)</f>
        <v>0.66666666666666663</v>
      </c>
    </row>
    <row r="21" spans="1:8" x14ac:dyDescent="0.3">
      <c r="A21" t="s">
        <v>22</v>
      </c>
      <c r="B21" t="s">
        <v>1545</v>
      </c>
      <c r="C21" s="5">
        <v>44475.604166666664</v>
      </c>
      <c r="D21">
        <v>180</v>
      </c>
      <c r="F21" s="4">
        <f>DATEVALUE(TEXT(표4[[#This Row],[예약일]], "yyyy-MM-dd"))</f>
        <v>44475</v>
      </c>
      <c r="G21" s="9">
        <f>TIMEVALUE(TEXT(표4[[#This Row],[예약일]], "HH:mm:ss"))</f>
        <v>0.60416666666666663</v>
      </c>
      <c r="H21" s="9">
        <f>표4[[#This Row],[시작]]+TIME(0,표4[[#This Row],[예약시간(분)]],0)</f>
        <v>0.72916666666666663</v>
      </c>
    </row>
    <row r="22" spans="1:8" x14ac:dyDescent="0.3">
      <c r="A22" t="s">
        <v>16</v>
      </c>
      <c r="B22" t="s">
        <v>1546</v>
      </c>
      <c r="C22" s="5">
        <v>44475.5</v>
      </c>
      <c r="D22">
        <v>270</v>
      </c>
      <c r="F22" s="4">
        <f>DATEVALUE(TEXT(표4[[#This Row],[예약일]], "yyyy-MM-dd"))</f>
        <v>44475</v>
      </c>
      <c r="G22" s="9">
        <f>TIMEVALUE(TEXT(표4[[#This Row],[예약일]], "HH:mm:ss"))</f>
        <v>0.5</v>
      </c>
      <c r="H22" s="9">
        <f>표4[[#This Row],[시작]]+TIME(0,표4[[#This Row],[예약시간(분)]],0)</f>
        <v>0.6875</v>
      </c>
    </row>
    <row r="23" spans="1:8" x14ac:dyDescent="0.3">
      <c r="A23" t="s">
        <v>22</v>
      </c>
      <c r="B23" t="s">
        <v>1546</v>
      </c>
      <c r="C23" s="5">
        <v>44475.416666666664</v>
      </c>
      <c r="D23">
        <v>60</v>
      </c>
      <c r="F23" s="4">
        <f>DATEVALUE(TEXT(표4[[#This Row],[예약일]], "yyyy-MM-dd"))</f>
        <v>44475</v>
      </c>
      <c r="G23" s="9">
        <f>TIMEVALUE(TEXT(표4[[#This Row],[예약일]], "HH:mm:ss"))</f>
        <v>0.41666666666666669</v>
      </c>
      <c r="H23" s="9">
        <f>표4[[#This Row],[시작]]+TIME(0,표4[[#This Row],[예약시간(분)]],0)</f>
        <v>0.45833333333333337</v>
      </c>
    </row>
    <row r="24" spans="1:8" x14ac:dyDescent="0.3">
      <c r="A24" t="s">
        <v>7</v>
      </c>
      <c r="B24" t="s">
        <v>1541</v>
      </c>
      <c r="C24" s="5">
        <v>44476.375</v>
      </c>
      <c r="D24">
        <v>180</v>
      </c>
      <c r="F24" s="4">
        <f>DATEVALUE(TEXT(표4[[#This Row],[예약일]], "yyyy-MM-dd"))</f>
        <v>44476</v>
      </c>
      <c r="G24" s="9">
        <f>TIMEVALUE(TEXT(표4[[#This Row],[예약일]], "HH:mm:ss"))</f>
        <v>0.375</v>
      </c>
      <c r="H24" s="9">
        <f>표4[[#This Row],[시작]]+TIME(0,표4[[#This Row],[예약시간(분)]],0)</f>
        <v>0.5</v>
      </c>
    </row>
    <row r="25" spans="1:8" x14ac:dyDescent="0.3">
      <c r="A25" t="s">
        <v>10</v>
      </c>
      <c r="B25" t="s">
        <v>1542</v>
      </c>
      <c r="C25" s="5">
        <v>44476.375</v>
      </c>
      <c r="D25">
        <v>270</v>
      </c>
      <c r="F25" s="4">
        <f>DATEVALUE(TEXT(표4[[#This Row],[예약일]], "yyyy-MM-dd"))</f>
        <v>44476</v>
      </c>
      <c r="G25" s="9">
        <f>TIMEVALUE(TEXT(표4[[#This Row],[예약일]], "HH:mm:ss"))</f>
        <v>0.375</v>
      </c>
      <c r="H25" s="9">
        <f>표4[[#This Row],[시작]]+TIME(0,표4[[#This Row],[예약시간(분)]],0)</f>
        <v>0.5625</v>
      </c>
    </row>
    <row r="26" spans="1:8" x14ac:dyDescent="0.3">
      <c r="A26" t="s">
        <v>31</v>
      </c>
      <c r="B26" t="s">
        <v>1543</v>
      </c>
      <c r="C26" s="5">
        <v>44476.416666666664</v>
      </c>
      <c r="D26">
        <v>120</v>
      </c>
      <c r="F26" s="4">
        <f>DATEVALUE(TEXT(표4[[#This Row],[예약일]], "yyyy-MM-dd"))</f>
        <v>44476</v>
      </c>
      <c r="G26" s="9">
        <f>TIMEVALUE(TEXT(표4[[#This Row],[예약일]], "HH:mm:ss"))</f>
        <v>0.41666666666666669</v>
      </c>
      <c r="H26" s="9">
        <f>표4[[#This Row],[시작]]+TIME(0,표4[[#This Row],[예약시간(분)]],0)</f>
        <v>0.5</v>
      </c>
    </row>
    <row r="27" spans="1:8" x14ac:dyDescent="0.3">
      <c r="A27" t="s">
        <v>4</v>
      </c>
      <c r="B27" t="s">
        <v>1543</v>
      </c>
      <c r="C27" s="5">
        <v>44476.5</v>
      </c>
      <c r="D27">
        <v>90</v>
      </c>
      <c r="F27" s="4">
        <f>DATEVALUE(TEXT(표4[[#This Row],[예약일]], "yyyy-MM-dd"))</f>
        <v>44476</v>
      </c>
      <c r="G27" s="9">
        <f>TIMEVALUE(TEXT(표4[[#This Row],[예약일]], "HH:mm:ss"))</f>
        <v>0.5</v>
      </c>
      <c r="H27" s="9">
        <f>표4[[#This Row],[시작]]+TIME(0,표4[[#This Row],[예약시간(분)]],0)</f>
        <v>0.5625</v>
      </c>
    </row>
    <row r="28" spans="1:8" x14ac:dyDescent="0.3">
      <c r="A28" t="s">
        <v>28</v>
      </c>
      <c r="B28" t="s">
        <v>1544</v>
      </c>
      <c r="C28" s="5">
        <v>44476.416666666664</v>
      </c>
      <c r="D28">
        <v>150</v>
      </c>
      <c r="F28" s="4">
        <f>DATEVALUE(TEXT(표4[[#This Row],[예약일]], "yyyy-MM-dd"))</f>
        <v>44476</v>
      </c>
      <c r="G28" s="9">
        <f>TIMEVALUE(TEXT(표4[[#This Row],[예약일]], "HH:mm:ss"))</f>
        <v>0.41666666666666669</v>
      </c>
      <c r="H28" s="9">
        <f>표4[[#This Row],[시작]]+TIME(0,표4[[#This Row],[예약시간(분)]],0)</f>
        <v>0.52083333333333337</v>
      </c>
    </row>
    <row r="29" spans="1:8" x14ac:dyDescent="0.3">
      <c r="A29" t="s">
        <v>25</v>
      </c>
      <c r="B29" t="s">
        <v>1544</v>
      </c>
      <c r="C29" s="5">
        <v>44476.541666666664</v>
      </c>
      <c r="D29">
        <v>180</v>
      </c>
      <c r="F29" s="4">
        <f>DATEVALUE(TEXT(표4[[#This Row],[예약일]], "yyyy-MM-dd"))</f>
        <v>44476</v>
      </c>
      <c r="G29" s="9">
        <f>TIMEVALUE(TEXT(표4[[#This Row],[예약일]], "HH:mm:ss"))</f>
        <v>0.54166666666666663</v>
      </c>
      <c r="H29" s="9">
        <f>표4[[#This Row],[시작]]+TIME(0,표4[[#This Row],[예약시간(분)]],0)</f>
        <v>0.66666666666666663</v>
      </c>
    </row>
    <row r="30" spans="1:8" x14ac:dyDescent="0.3">
      <c r="A30" t="s">
        <v>22</v>
      </c>
      <c r="B30" t="s">
        <v>1545</v>
      </c>
      <c r="C30" s="5">
        <v>44476.604166666664</v>
      </c>
      <c r="D30">
        <v>180</v>
      </c>
      <c r="F30" s="4">
        <f>DATEVALUE(TEXT(표4[[#This Row],[예약일]], "yyyy-MM-dd"))</f>
        <v>44476</v>
      </c>
      <c r="G30" s="9">
        <f>TIMEVALUE(TEXT(표4[[#This Row],[예약일]], "HH:mm:ss"))</f>
        <v>0.60416666666666663</v>
      </c>
      <c r="H30" s="9">
        <f>표4[[#This Row],[시작]]+TIME(0,표4[[#This Row],[예약시간(분)]],0)</f>
        <v>0.72916666666666663</v>
      </c>
    </row>
    <row r="31" spans="1:8" x14ac:dyDescent="0.3">
      <c r="A31" t="s">
        <v>28</v>
      </c>
      <c r="B31" t="s">
        <v>1544</v>
      </c>
      <c r="C31" s="5">
        <v>44477.416666666664</v>
      </c>
      <c r="D31">
        <v>150</v>
      </c>
      <c r="F31" s="4">
        <f>DATEVALUE(TEXT(표4[[#This Row],[예약일]], "yyyy-MM-dd"))</f>
        <v>44477</v>
      </c>
      <c r="G31" s="9">
        <f>TIMEVALUE(TEXT(표4[[#This Row],[예약일]], "HH:mm:ss"))</f>
        <v>0.41666666666666669</v>
      </c>
      <c r="H31" s="9">
        <f>표4[[#This Row],[시작]]+TIME(0,표4[[#This Row],[예약시간(분)]],0)</f>
        <v>0.52083333333333337</v>
      </c>
    </row>
    <row r="32" spans="1:8" x14ac:dyDescent="0.3">
      <c r="A32" t="s">
        <v>25</v>
      </c>
      <c r="B32" t="s">
        <v>1544</v>
      </c>
      <c r="C32" s="5">
        <v>44477.541666666664</v>
      </c>
      <c r="D32">
        <v>180</v>
      </c>
      <c r="F32" s="4">
        <f>DATEVALUE(TEXT(표4[[#This Row],[예약일]], "yyyy-MM-dd"))</f>
        <v>44477</v>
      </c>
      <c r="G32" s="9">
        <f>TIMEVALUE(TEXT(표4[[#This Row],[예약일]], "HH:mm:ss"))</f>
        <v>0.54166666666666663</v>
      </c>
      <c r="H32" s="9">
        <f>표4[[#This Row],[시작]]+TIME(0,표4[[#This Row],[예약시간(분)]],0)</f>
        <v>0.66666666666666663</v>
      </c>
    </row>
    <row r="33" spans="1:8" x14ac:dyDescent="0.3">
      <c r="A33" t="s">
        <v>22</v>
      </c>
      <c r="B33" t="s">
        <v>1545</v>
      </c>
      <c r="C33" s="5">
        <v>44477.604166666664</v>
      </c>
      <c r="D33">
        <v>180</v>
      </c>
      <c r="F33" s="4">
        <f>DATEVALUE(TEXT(표4[[#This Row],[예약일]], "yyyy-MM-dd"))</f>
        <v>44477</v>
      </c>
      <c r="G33" s="9">
        <f>TIMEVALUE(TEXT(표4[[#This Row],[예약일]], "HH:mm:ss"))</f>
        <v>0.60416666666666663</v>
      </c>
      <c r="H33" s="9">
        <f>표4[[#This Row],[시작]]+TIME(0,표4[[#This Row],[예약시간(분)]],0)</f>
        <v>0.72916666666666663</v>
      </c>
    </row>
  </sheetData>
  <phoneticPr fontId="1" type="noConversion"/>
  <conditionalFormatting sqref="A1:E33">
    <cfRule type="expression" dxfId="104" priority="1">
      <formula>$A1&lt;&gt;""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T9:V24"/>
  <sheetViews>
    <sheetView zoomScale="70" zoomScaleNormal="70" workbookViewId="0">
      <selection activeCell="A2" sqref="A1:A2"/>
    </sheetView>
  </sheetViews>
  <sheetFormatPr defaultRowHeight="16.5" x14ac:dyDescent="0.3"/>
  <cols>
    <col min="21" max="21" width="34.75" customWidth="1"/>
    <col min="22" max="22" width="15.25" bestFit="1" customWidth="1"/>
  </cols>
  <sheetData>
    <row r="9" spans="20:22" s="10" customFormat="1" x14ac:dyDescent="0.3"/>
    <row r="13" spans="20:22" x14ac:dyDescent="0.3">
      <c r="T13">
        <v>1</v>
      </c>
      <c r="U13" s="11" t="s">
        <v>1552</v>
      </c>
      <c r="V13" t="s">
        <v>1553</v>
      </c>
    </row>
    <row r="14" spans="20:22" x14ac:dyDescent="0.3">
      <c r="U14" s="12" t="s">
        <v>909</v>
      </c>
      <c r="V14" s="6">
        <v>16</v>
      </c>
    </row>
    <row r="15" spans="20:22" x14ac:dyDescent="0.3">
      <c r="U15" s="12" t="s">
        <v>1021</v>
      </c>
      <c r="V15" s="6">
        <v>14</v>
      </c>
    </row>
    <row r="16" spans="20:22" x14ac:dyDescent="0.3">
      <c r="U16" s="12" t="s">
        <v>442</v>
      </c>
      <c r="V16" s="6">
        <v>13</v>
      </c>
    </row>
    <row r="17" spans="21:22" x14ac:dyDescent="0.3">
      <c r="U17" s="12" t="s">
        <v>147</v>
      </c>
      <c r="V17" s="6">
        <v>11</v>
      </c>
    </row>
    <row r="18" spans="21:22" x14ac:dyDescent="0.3">
      <c r="U18" s="12" t="s">
        <v>143</v>
      </c>
      <c r="V18" s="6">
        <v>10</v>
      </c>
    </row>
    <row r="19" spans="21:22" x14ac:dyDescent="0.3">
      <c r="U19" s="12" t="s">
        <v>151</v>
      </c>
      <c r="V19" s="6">
        <v>9</v>
      </c>
    </row>
    <row r="20" spans="21:22" x14ac:dyDescent="0.3">
      <c r="U20" s="12" t="s">
        <v>163</v>
      </c>
      <c r="V20" s="6">
        <v>8</v>
      </c>
    </row>
    <row r="21" spans="21:22" x14ac:dyDescent="0.3">
      <c r="U21" s="12" t="s">
        <v>1206</v>
      </c>
      <c r="V21" s="6">
        <v>7</v>
      </c>
    </row>
    <row r="22" spans="21:22" x14ac:dyDescent="0.3">
      <c r="U22" s="12" t="s">
        <v>529</v>
      </c>
      <c r="V22" s="6">
        <v>6</v>
      </c>
    </row>
    <row r="23" spans="21:22" x14ac:dyDescent="0.3">
      <c r="U23" s="12" t="s">
        <v>721</v>
      </c>
      <c r="V23" s="6">
        <v>5</v>
      </c>
    </row>
    <row r="24" spans="21:22" x14ac:dyDescent="0.3">
      <c r="U24" s="12" t="s">
        <v>1554</v>
      </c>
      <c r="V24" s="6">
        <v>99</v>
      </c>
    </row>
  </sheetData>
  <phoneticPr fontId="1" type="noConversion"/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10"/>
  <sheetViews>
    <sheetView zoomScale="55" zoomScaleNormal="55" workbookViewId="0"/>
  </sheetViews>
  <sheetFormatPr defaultRowHeight="16.5" x14ac:dyDescent="0.3"/>
  <cols>
    <col min="8" max="8" width="13.375" customWidth="1"/>
    <col min="9" max="9" width="46.75" bestFit="1" customWidth="1"/>
  </cols>
  <sheetData>
    <row r="1" spans="1:14" ht="26.25" x14ac:dyDescent="0.3">
      <c r="A1" t="s">
        <v>1768</v>
      </c>
      <c r="B1" t="str">
        <f>VLOOKUP($A$1, member!$A$1:$D$11, 2, 0)</f>
        <v>user01#</v>
      </c>
      <c r="C1" t="str">
        <f>VLOOKUP($A$1, member!$A$1:$D$11, 3, 0)</f>
        <v>김시은</v>
      </c>
      <c r="D1">
        <f>VLOOKUP($A$1, member!$A$1:$D$11, 4, 0)</f>
        <v>0</v>
      </c>
      <c r="G1" s="14"/>
      <c r="H1" s="29"/>
      <c r="I1" s="14"/>
      <c r="J1" s="14"/>
    </row>
    <row r="2" spans="1:14" ht="36.75" customHeight="1" x14ac:dyDescent="0.3">
      <c r="B2" t="s">
        <v>1746</v>
      </c>
      <c r="C2" t="s">
        <v>1747</v>
      </c>
      <c r="D2" t="s">
        <v>1748</v>
      </c>
      <c r="E2" t="s">
        <v>1749</v>
      </c>
      <c r="G2" s="14"/>
      <c r="H2" s="30" t="s">
        <v>1753</v>
      </c>
      <c r="I2" s="31" t="s">
        <v>1756</v>
      </c>
      <c r="J2" s="14"/>
    </row>
    <row r="3" spans="1:14" ht="36.75" customHeight="1" x14ac:dyDescent="0.3">
      <c r="G3" s="14"/>
      <c r="H3" s="32" t="s">
        <v>1754</v>
      </c>
      <c r="I3" s="31">
        <v>0</v>
      </c>
      <c r="J3" s="14"/>
    </row>
    <row r="4" spans="1:14" ht="36.75" customHeight="1" x14ac:dyDescent="0.3">
      <c r="G4" s="14"/>
      <c r="H4" s="32" t="s">
        <v>1755</v>
      </c>
      <c r="I4" s="31" t="s">
        <v>1757</v>
      </c>
      <c r="J4" s="14"/>
    </row>
    <row r="5" spans="1:14" ht="36.75" customHeight="1" x14ac:dyDescent="0.3">
      <c r="G5" s="14"/>
      <c r="H5" s="32" t="s">
        <v>1555</v>
      </c>
      <c r="I5" s="31" t="s">
        <v>1758</v>
      </c>
      <c r="J5" s="14"/>
    </row>
    <row r="6" spans="1:14" ht="33" x14ac:dyDescent="0.3">
      <c r="B6" s="28" t="s">
        <v>1750</v>
      </c>
      <c r="D6">
        <f>LEN(B6)</f>
        <v>13</v>
      </c>
      <c r="E6">
        <f>LEN(SUBSTITUTE(B6, "user", ""))</f>
        <v>5</v>
      </c>
      <c r="F6">
        <f>(D6-E6)/LEN("user")</f>
        <v>2</v>
      </c>
      <c r="G6" s="14"/>
      <c r="H6" s="14"/>
      <c r="I6" s="14"/>
      <c r="J6" s="14"/>
    </row>
    <row r="7" spans="1:14" x14ac:dyDescent="0.3">
      <c r="B7" t="s">
        <v>1751</v>
      </c>
    </row>
    <row r="10" spans="1:14" x14ac:dyDescent="0.3">
      <c r="N10" s="21"/>
    </row>
  </sheetData>
  <phoneticPr fontId="1" type="noConversion"/>
  <pageMargins left="0.7" right="0.7" top="0.75" bottom="0.75" header="0.3" footer="0.3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EN43"/>
  <sheetViews>
    <sheetView zoomScale="40" zoomScaleNormal="40" workbookViewId="0">
      <selection activeCell="BT27" sqref="BT27"/>
    </sheetView>
  </sheetViews>
  <sheetFormatPr defaultRowHeight="16.5" x14ac:dyDescent="0.3"/>
  <cols>
    <col min="2" max="3" width="9" customWidth="1"/>
    <col min="4" max="66" width="3" style="3" customWidth="1"/>
    <col min="67" max="87" width="3" customWidth="1"/>
    <col min="88" max="89" width="9" style="3"/>
    <col min="90" max="144" width="6.125" style="3" customWidth="1"/>
  </cols>
  <sheetData>
    <row r="3" spans="2:144" x14ac:dyDescent="0.3">
      <c r="B3">
        <f>INDEX($CL$15:$EN$24, MATCH($B$6, $CK$15:$CK$24, 0), D3)</f>
        <v>2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R3" s="3">
        <v>13</v>
      </c>
      <c r="S3" s="3">
        <v>14</v>
      </c>
      <c r="T3" s="3">
        <v>15</v>
      </c>
      <c r="U3" s="3">
        <v>16</v>
      </c>
      <c r="V3" s="3">
        <v>17</v>
      </c>
      <c r="W3" s="3">
        <v>18</v>
      </c>
      <c r="Y3" s="3">
        <v>19</v>
      </c>
      <c r="Z3" s="3">
        <v>20</v>
      </c>
      <c r="AA3" s="3">
        <v>21</v>
      </c>
      <c r="AB3" s="3">
        <v>22</v>
      </c>
      <c r="AC3" s="3">
        <v>23</v>
      </c>
      <c r="AD3" s="3">
        <v>24</v>
      </c>
      <c r="AF3" s="3">
        <v>25</v>
      </c>
      <c r="AG3" s="3">
        <v>26</v>
      </c>
      <c r="AH3" s="3">
        <v>27</v>
      </c>
      <c r="AI3" s="3">
        <v>28</v>
      </c>
      <c r="AJ3" s="3">
        <v>29</v>
      </c>
      <c r="AK3" s="3">
        <v>30</v>
      </c>
      <c r="AM3" s="3">
        <v>31</v>
      </c>
      <c r="AN3" s="3">
        <v>32</v>
      </c>
      <c r="AO3" s="3">
        <v>33</v>
      </c>
      <c r="AP3" s="3">
        <v>34</v>
      </c>
      <c r="AQ3" s="3">
        <v>35</v>
      </c>
      <c r="AR3" s="3">
        <v>36</v>
      </c>
      <c r="AT3" s="3">
        <v>37</v>
      </c>
      <c r="AU3" s="3">
        <v>38</v>
      </c>
      <c r="AV3" s="3">
        <v>39</v>
      </c>
      <c r="AW3" s="3">
        <v>40</v>
      </c>
      <c r="AX3" s="3">
        <v>41</v>
      </c>
      <c r="AY3" s="3">
        <v>42</v>
      </c>
      <c r="BA3" s="3">
        <v>43</v>
      </c>
      <c r="BB3" s="3">
        <v>44</v>
      </c>
      <c r="BC3" s="3">
        <v>45</v>
      </c>
      <c r="BD3" s="3">
        <v>46</v>
      </c>
      <c r="BE3" s="3">
        <v>47</v>
      </c>
      <c r="BF3" s="3">
        <v>48</v>
      </c>
      <c r="BH3" s="3">
        <v>49</v>
      </c>
      <c r="BI3" s="3">
        <v>50</v>
      </c>
      <c r="BJ3" s="3">
        <v>51</v>
      </c>
      <c r="BK3" s="3">
        <v>52</v>
      </c>
      <c r="BL3" s="3">
        <v>53</v>
      </c>
      <c r="BM3" s="3">
        <v>54</v>
      </c>
    </row>
    <row r="5" spans="2:144" x14ac:dyDescent="0.3"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>
        <v>1</v>
      </c>
      <c r="BE5" s="20">
        <v>1</v>
      </c>
      <c r="BF5" s="20">
        <v>1</v>
      </c>
      <c r="BG5" s="20"/>
      <c r="BH5" s="20"/>
      <c r="BI5" s="20"/>
      <c r="BJ5" s="20"/>
      <c r="BK5" s="20"/>
      <c r="BL5" s="20"/>
      <c r="BM5" s="20"/>
    </row>
    <row r="6" spans="2:144" ht="21" thickBot="1" x14ac:dyDescent="0.35">
      <c r="B6" s="13" t="s">
        <v>1716</v>
      </c>
      <c r="D6" s="19"/>
      <c r="E6" s="19"/>
      <c r="F6" s="19"/>
      <c r="G6" s="19"/>
      <c r="H6" s="19"/>
      <c r="I6" s="19"/>
      <c r="J6"/>
      <c r="K6" s="19"/>
      <c r="L6" s="19"/>
      <c r="M6" s="19"/>
      <c r="N6" s="19"/>
      <c r="O6" s="19"/>
      <c r="P6" s="19"/>
      <c r="Q6"/>
      <c r="R6" s="19"/>
      <c r="S6" s="19"/>
      <c r="T6" s="19"/>
      <c r="U6" s="19"/>
      <c r="V6" s="19"/>
      <c r="W6" s="19"/>
      <c r="X6"/>
      <c r="Y6" s="19"/>
      <c r="Z6" s="19"/>
      <c r="AA6" s="19"/>
      <c r="AB6" s="19"/>
      <c r="AC6" s="19"/>
      <c r="AD6" s="19"/>
      <c r="AE6"/>
      <c r="AF6" s="19"/>
      <c r="AG6" s="19"/>
      <c r="AH6" s="19"/>
      <c r="AI6" s="19"/>
      <c r="AJ6" s="19"/>
      <c r="AK6" s="19"/>
      <c r="AL6"/>
      <c r="AM6" s="19"/>
      <c r="AN6" s="19"/>
      <c r="AO6" s="19"/>
      <c r="AP6" s="19"/>
      <c r="AQ6" s="19"/>
      <c r="AR6" s="19"/>
      <c r="AS6"/>
      <c r="AT6" s="19"/>
      <c r="AU6" s="19"/>
      <c r="AV6" s="19"/>
      <c r="AW6" s="19"/>
      <c r="AX6" s="19"/>
      <c r="AY6" s="19"/>
      <c r="AZ6"/>
      <c r="BA6" s="19"/>
      <c r="BB6" s="19"/>
      <c r="BC6" s="19"/>
      <c r="BD6" s="19"/>
      <c r="BE6" s="19"/>
      <c r="BF6" s="19"/>
      <c r="BG6"/>
      <c r="BH6" s="19"/>
      <c r="BI6" s="19"/>
      <c r="BJ6" s="19"/>
      <c r="BK6" s="19"/>
      <c r="BL6" s="19"/>
      <c r="BM6" s="19"/>
      <c r="BN6"/>
    </row>
    <row r="7" spans="2:144" ht="20.25" x14ac:dyDescent="0.3">
      <c r="B7" s="13"/>
      <c r="C7" s="18" t="s">
        <v>1717</v>
      </c>
      <c r="J7" s="3" t="s">
        <v>1718</v>
      </c>
      <c r="Q7" s="3" t="s">
        <v>1719</v>
      </c>
      <c r="X7" s="3" t="s">
        <v>1720</v>
      </c>
      <c r="AE7" s="3" t="s">
        <v>1767</v>
      </c>
      <c r="AL7" s="3" t="s">
        <v>1722</v>
      </c>
      <c r="AS7" s="3" t="s">
        <v>1723</v>
      </c>
      <c r="AZ7" s="3" t="s">
        <v>1724</v>
      </c>
      <c r="BG7" s="3" t="s">
        <v>1725</v>
      </c>
      <c r="BN7" s="3" t="s">
        <v>1726</v>
      </c>
    </row>
    <row r="8" spans="2:144" ht="20.25" x14ac:dyDescent="0.3">
      <c r="B8" s="13"/>
      <c r="CM8" s="44">
        <v>44474</v>
      </c>
      <c r="CN8" s="44"/>
      <c r="CO8" s="44"/>
      <c r="CP8" s="44"/>
      <c r="CQ8" s="44"/>
      <c r="CR8" s="44"/>
    </row>
    <row r="9" spans="2:144" ht="20.25" x14ac:dyDescent="0.3">
      <c r="B9" s="13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CM9" s="45">
        <v>44474.396215277775</v>
      </c>
      <c r="CN9" s="45"/>
      <c r="CO9" s="45"/>
      <c r="CP9" s="45"/>
      <c r="CQ9" s="45"/>
      <c r="CR9" s="45"/>
    </row>
    <row r="10" spans="2:144" ht="21" thickBot="1" x14ac:dyDescent="0.35">
      <c r="B10" s="13" t="s">
        <v>1727</v>
      </c>
      <c r="D10" s="19"/>
      <c r="E10" s="19"/>
      <c r="F10" s="19"/>
      <c r="G10" s="19"/>
      <c r="H10" s="19"/>
      <c r="I10" s="19"/>
      <c r="J10"/>
      <c r="K10" s="19"/>
      <c r="L10" s="19"/>
      <c r="M10" s="19"/>
      <c r="N10" s="19"/>
      <c r="O10" s="19"/>
      <c r="P10" s="19"/>
      <c r="Q10"/>
      <c r="R10" s="19"/>
      <c r="S10" s="19"/>
      <c r="T10" s="19"/>
      <c r="U10" s="19"/>
      <c r="V10" s="19"/>
      <c r="W10" s="19"/>
      <c r="X10"/>
      <c r="Y10" s="19"/>
      <c r="Z10" s="19"/>
      <c r="AA10" s="19"/>
      <c r="AB10" s="19"/>
      <c r="AC10" s="19"/>
      <c r="AD10" s="19"/>
      <c r="AE10"/>
      <c r="AF10" s="19"/>
      <c r="AG10" s="19"/>
      <c r="AH10" s="19"/>
      <c r="AI10" s="19"/>
      <c r="AJ10" s="19"/>
      <c r="AK10" s="19"/>
      <c r="AL10"/>
      <c r="AM10" s="19"/>
      <c r="AN10" s="19"/>
      <c r="AO10" s="19"/>
      <c r="AP10" s="19"/>
      <c r="AQ10" s="19"/>
      <c r="AR10" s="19"/>
      <c r="AS10"/>
      <c r="AT10" s="19"/>
      <c r="AU10" s="19"/>
      <c r="AV10" s="19"/>
      <c r="AW10" s="19"/>
      <c r="AX10" s="19"/>
      <c r="AY10" s="19"/>
      <c r="AZ10"/>
      <c r="BA10" s="19"/>
      <c r="BB10" s="19"/>
      <c r="BC10" s="19"/>
      <c r="BD10" s="19"/>
      <c r="BE10" s="19"/>
      <c r="BF10" s="19"/>
      <c r="BG10"/>
      <c r="BH10" s="19"/>
      <c r="BI10" s="19"/>
      <c r="BJ10" s="19"/>
      <c r="BK10" s="19"/>
      <c r="BL10" s="19"/>
      <c r="BM10" s="19"/>
    </row>
    <row r="11" spans="2:144" ht="20.25" x14ac:dyDescent="0.3">
      <c r="B11" s="13"/>
      <c r="C11" s="18" t="s">
        <v>1717</v>
      </c>
      <c r="J11" s="3" t="s">
        <v>1718</v>
      </c>
      <c r="Q11" s="3" t="s">
        <v>1719</v>
      </c>
      <c r="X11" s="3" t="s">
        <v>1720</v>
      </c>
      <c r="AE11" s="3" t="s">
        <v>1721</v>
      </c>
      <c r="AL11" s="3" t="s">
        <v>1722</v>
      </c>
      <c r="AS11" s="3" t="s">
        <v>1723</v>
      </c>
      <c r="AZ11" s="3" t="s">
        <v>1724</v>
      </c>
      <c r="BG11" s="3" t="s">
        <v>1725</v>
      </c>
      <c r="BN11" s="3" t="s">
        <v>1726</v>
      </c>
      <c r="CJ11" s="2" t="s">
        <v>1763</v>
      </c>
      <c r="CK11" s="38">
        <f>TIME(HOUR(CM9), INT(MINUTE(CM9)/10)*10, 0)</f>
        <v>0.39583333333333331</v>
      </c>
    </row>
    <row r="12" spans="2:144" ht="20.25" x14ac:dyDescent="0.3">
      <c r="B12" s="13"/>
      <c r="CJ12" s="33" t="s">
        <v>1764</v>
      </c>
      <c r="CK12" s="2" t="s">
        <v>1765</v>
      </c>
      <c r="CL12" s="39">
        <v>0.375</v>
      </c>
      <c r="CM12" s="39">
        <v>0.38194444444444442</v>
      </c>
      <c r="CN12" s="39">
        <v>0.38888888888888901</v>
      </c>
      <c r="CO12" s="39">
        <v>0.39583333333333298</v>
      </c>
      <c r="CP12" s="39">
        <v>0.40277777777777801</v>
      </c>
      <c r="CQ12" s="39">
        <v>0.40972222222222199</v>
      </c>
      <c r="CR12" s="39">
        <v>0.41666666666666702</v>
      </c>
      <c r="CS12" s="39">
        <v>0.42361111111111099</v>
      </c>
      <c r="CT12" s="39">
        <v>0.43055555555555503</v>
      </c>
      <c r="CU12" s="39">
        <v>0.4375</v>
      </c>
      <c r="CV12" s="39">
        <v>0.44444444444444398</v>
      </c>
      <c r="CW12" s="39">
        <v>0.45138888888888901</v>
      </c>
      <c r="CX12" s="39">
        <v>0.45833333333333298</v>
      </c>
      <c r="CY12" s="39">
        <v>0.46527777777777801</v>
      </c>
      <c r="CZ12" s="39">
        <v>0.47222222222222199</v>
      </c>
      <c r="DA12" s="39">
        <v>0.47916666666666602</v>
      </c>
      <c r="DB12" s="39">
        <v>0.48611111111111099</v>
      </c>
      <c r="DC12" s="39">
        <v>0.49305555555555503</v>
      </c>
      <c r="DD12" s="39">
        <v>0.5</v>
      </c>
      <c r="DE12" s="39">
        <v>0.50694444444444398</v>
      </c>
      <c r="DF12" s="39">
        <v>0.51388888888888795</v>
      </c>
      <c r="DG12" s="39">
        <v>0.52083333333333304</v>
      </c>
      <c r="DH12" s="39">
        <v>0.52777777777777701</v>
      </c>
      <c r="DI12" s="39">
        <v>0.53472222222222199</v>
      </c>
      <c r="DJ12" s="39">
        <v>0.54166666666666596</v>
      </c>
      <c r="DK12" s="39">
        <v>0.54861111111111005</v>
      </c>
      <c r="DL12" s="39">
        <v>0.55555555555555503</v>
      </c>
      <c r="DM12" s="39">
        <v>0.562499999999999</v>
      </c>
      <c r="DN12" s="39">
        <v>0.56944444444444398</v>
      </c>
      <c r="DO12" s="39">
        <v>0.57638888888888795</v>
      </c>
      <c r="DP12" s="39">
        <v>0.58333333333333304</v>
      </c>
      <c r="DQ12" s="39">
        <v>0.59027777777777701</v>
      </c>
      <c r="DR12" s="39">
        <v>0.59722222222222099</v>
      </c>
      <c r="DS12" s="39">
        <v>0.60416666666666596</v>
      </c>
      <c r="DT12" s="39">
        <v>0.61111111111111005</v>
      </c>
      <c r="DU12" s="39">
        <v>0.61805555555555503</v>
      </c>
      <c r="DV12" s="39">
        <v>0.624999999999999</v>
      </c>
      <c r="DW12" s="39">
        <v>0.63194444444444398</v>
      </c>
      <c r="DX12" s="39">
        <v>0.63888888888888795</v>
      </c>
      <c r="DY12" s="39">
        <v>0.64583333333333204</v>
      </c>
      <c r="DZ12" s="39">
        <v>0.65277777777777701</v>
      </c>
      <c r="EA12" s="39">
        <v>0.65972222222222099</v>
      </c>
      <c r="EB12" s="39">
        <v>0.66666666666666596</v>
      </c>
      <c r="EC12" s="39">
        <v>0.67361111111111005</v>
      </c>
      <c r="ED12" s="39">
        <v>0.68055555555555403</v>
      </c>
      <c r="EE12" s="39">
        <v>0.687499999999999</v>
      </c>
      <c r="EF12" s="39">
        <v>0.69444444444444298</v>
      </c>
      <c r="EG12" s="39">
        <v>0.70138888888888795</v>
      </c>
      <c r="EH12" s="39">
        <v>0.70833333333333204</v>
      </c>
      <c r="EI12" s="39">
        <v>0.71527777777777701</v>
      </c>
      <c r="EJ12" s="39">
        <v>0.72222222222222099</v>
      </c>
      <c r="EK12" s="39">
        <v>0.72916666666666496</v>
      </c>
      <c r="EL12" s="39">
        <v>0.73611111111111005</v>
      </c>
      <c r="EM12" s="39">
        <v>0.74305555555555403</v>
      </c>
      <c r="EN12" s="39">
        <v>0.749999999999999</v>
      </c>
    </row>
    <row r="13" spans="2:144" ht="20.25" x14ac:dyDescent="0.3">
      <c r="B13" s="13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>
        <v>1</v>
      </c>
      <c r="BI13" s="20">
        <v>1</v>
      </c>
      <c r="BJ13" s="20">
        <v>1</v>
      </c>
      <c r="BK13" s="20">
        <v>1</v>
      </c>
      <c r="BL13" s="20">
        <v>1</v>
      </c>
      <c r="BM13" s="20">
        <v>1</v>
      </c>
      <c r="CK13" s="2"/>
      <c r="CL13" s="2">
        <f>HOUR(CL$12)</f>
        <v>9</v>
      </c>
      <c r="CM13" s="2">
        <f t="shared" ref="CM13:EN13" si="0">HOUR(CM$12)</f>
        <v>9</v>
      </c>
      <c r="CN13" s="2">
        <f t="shared" si="0"/>
        <v>9</v>
      </c>
      <c r="CO13" s="2">
        <f t="shared" si="0"/>
        <v>9</v>
      </c>
      <c r="CP13" s="2">
        <f t="shared" si="0"/>
        <v>9</v>
      </c>
      <c r="CQ13" s="2">
        <f t="shared" si="0"/>
        <v>9</v>
      </c>
      <c r="CR13" s="2">
        <f t="shared" si="0"/>
        <v>10</v>
      </c>
      <c r="CS13" s="2">
        <f t="shared" si="0"/>
        <v>10</v>
      </c>
      <c r="CT13" s="2">
        <f t="shared" si="0"/>
        <v>10</v>
      </c>
      <c r="CU13" s="2">
        <f t="shared" si="0"/>
        <v>10</v>
      </c>
      <c r="CV13" s="2">
        <f t="shared" si="0"/>
        <v>10</v>
      </c>
      <c r="CW13" s="2">
        <f t="shared" si="0"/>
        <v>10</v>
      </c>
      <c r="CX13" s="2">
        <f t="shared" si="0"/>
        <v>11</v>
      </c>
      <c r="CY13" s="2">
        <f t="shared" si="0"/>
        <v>11</v>
      </c>
      <c r="CZ13" s="2">
        <f t="shared" si="0"/>
        <v>11</v>
      </c>
      <c r="DA13" s="2">
        <f t="shared" si="0"/>
        <v>11</v>
      </c>
      <c r="DB13" s="2">
        <f t="shared" si="0"/>
        <v>11</v>
      </c>
      <c r="DC13" s="2">
        <f t="shared" si="0"/>
        <v>11</v>
      </c>
      <c r="DD13" s="2">
        <f t="shared" si="0"/>
        <v>12</v>
      </c>
      <c r="DE13" s="2">
        <f t="shared" si="0"/>
        <v>12</v>
      </c>
      <c r="DF13" s="2">
        <f t="shared" si="0"/>
        <v>12</v>
      </c>
      <c r="DG13" s="2">
        <f t="shared" si="0"/>
        <v>12</v>
      </c>
      <c r="DH13" s="2">
        <f t="shared" si="0"/>
        <v>12</v>
      </c>
      <c r="DI13" s="2">
        <f t="shared" si="0"/>
        <v>12</v>
      </c>
      <c r="DJ13" s="2">
        <f t="shared" si="0"/>
        <v>13</v>
      </c>
      <c r="DK13" s="2">
        <f t="shared" si="0"/>
        <v>13</v>
      </c>
      <c r="DL13" s="2">
        <f t="shared" si="0"/>
        <v>13</v>
      </c>
      <c r="DM13" s="2">
        <f t="shared" si="0"/>
        <v>13</v>
      </c>
      <c r="DN13" s="2">
        <f t="shared" si="0"/>
        <v>13</v>
      </c>
      <c r="DO13" s="2">
        <f t="shared" si="0"/>
        <v>13</v>
      </c>
      <c r="DP13" s="2">
        <f t="shared" si="0"/>
        <v>14</v>
      </c>
      <c r="DQ13" s="2">
        <f t="shared" si="0"/>
        <v>14</v>
      </c>
      <c r="DR13" s="2">
        <f t="shared" si="0"/>
        <v>14</v>
      </c>
      <c r="DS13" s="2">
        <f t="shared" si="0"/>
        <v>14</v>
      </c>
      <c r="DT13" s="2">
        <f t="shared" si="0"/>
        <v>14</v>
      </c>
      <c r="DU13" s="2">
        <f t="shared" si="0"/>
        <v>14</v>
      </c>
      <c r="DV13" s="2">
        <f t="shared" si="0"/>
        <v>15</v>
      </c>
      <c r="DW13" s="2">
        <f t="shared" si="0"/>
        <v>15</v>
      </c>
      <c r="DX13" s="2">
        <f t="shared" si="0"/>
        <v>15</v>
      </c>
      <c r="DY13" s="2">
        <f t="shared" si="0"/>
        <v>15</v>
      </c>
      <c r="DZ13" s="2">
        <f t="shared" si="0"/>
        <v>15</v>
      </c>
      <c r="EA13" s="2">
        <f t="shared" si="0"/>
        <v>15</v>
      </c>
      <c r="EB13" s="2">
        <f t="shared" si="0"/>
        <v>16</v>
      </c>
      <c r="EC13" s="2">
        <f t="shared" si="0"/>
        <v>16</v>
      </c>
      <c r="ED13" s="2">
        <f t="shared" si="0"/>
        <v>16</v>
      </c>
      <c r="EE13" s="2">
        <f t="shared" si="0"/>
        <v>16</v>
      </c>
      <c r="EF13" s="2">
        <f t="shared" si="0"/>
        <v>16</v>
      </c>
      <c r="EG13" s="2">
        <f t="shared" si="0"/>
        <v>16</v>
      </c>
      <c r="EH13" s="2">
        <f t="shared" si="0"/>
        <v>17</v>
      </c>
      <c r="EI13" s="2">
        <f t="shared" si="0"/>
        <v>17</v>
      </c>
      <c r="EJ13" s="2">
        <f t="shared" si="0"/>
        <v>17</v>
      </c>
      <c r="EK13" s="2">
        <f t="shared" si="0"/>
        <v>17</v>
      </c>
      <c r="EL13" s="2">
        <f t="shared" si="0"/>
        <v>17</v>
      </c>
      <c r="EM13" s="2">
        <f t="shared" si="0"/>
        <v>17</v>
      </c>
      <c r="EN13" s="2">
        <f t="shared" si="0"/>
        <v>18</v>
      </c>
    </row>
    <row r="14" spans="2:144" ht="21" thickBot="1" x14ac:dyDescent="0.35">
      <c r="B14" s="13" t="s">
        <v>1542</v>
      </c>
      <c r="D14" s="19"/>
      <c r="E14" s="19"/>
      <c r="F14" s="19"/>
      <c r="G14" s="19"/>
      <c r="H14" s="19"/>
      <c r="I14" s="19"/>
      <c r="J14"/>
      <c r="K14" s="19"/>
      <c r="L14" s="19"/>
      <c r="M14" s="19"/>
      <c r="N14" s="19"/>
      <c r="O14" s="19"/>
      <c r="P14" s="19"/>
      <c r="Q14"/>
      <c r="R14" s="19"/>
      <c r="S14" s="19"/>
      <c r="T14" s="19"/>
      <c r="U14" s="19"/>
      <c r="V14" s="19"/>
      <c r="W14" s="19"/>
      <c r="X14"/>
      <c r="Y14" s="19"/>
      <c r="Z14" s="19"/>
      <c r="AA14" s="19"/>
      <c r="AB14" s="19"/>
      <c r="AC14" s="19"/>
      <c r="AD14" s="19"/>
      <c r="AE14"/>
      <c r="AF14" s="19"/>
      <c r="AG14" s="19"/>
      <c r="AH14" s="19"/>
      <c r="AI14" s="19"/>
      <c r="AJ14" s="19"/>
      <c r="AK14" s="19"/>
      <c r="AL14"/>
      <c r="AM14" s="19"/>
      <c r="AN14" s="19"/>
      <c r="AO14" s="19"/>
      <c r="AP14" s="19"/>
      <c r="AQ14" s="19"/>
      <c r="AR14" s="19"/>
      <c r="AS14"/>
      <c r="AT14" s="19"/>
      <c r="AU14" s="19"/>
      <c r="AV14" s="19"/>
      <c r="AW14" s="19"/>
      <c r="AX14" s="19"/>
      <c r="AY14" s="19"/>
      <c r="AZ14"/>
      <c r="BA14" s="19"/>
      <c r="BB14" s="19"/>
      <c r="BC14" s="19"/>
      <c r="BD14" s="19"/>
      <c r="BE14" s="19"/>
      <c r="BF14" s="19"/>
      <c r="BG14"/>
      <c r="BH14" s="19"/>
      <c r="BI14" s="19"/>
      <c r="BJ14" s="19"/>
      <c r="BK14" s="19"/>
      <c r="BL14" s="19"/>
      <c r="BM14" s="19"/>
      <c r="CK14" s="40"/>
      <c r="CL14" s="40">
        <f>MINUTE(CL$12)</f>
        <v>0</v>
      </c>
      <c r="CM14" s="40">
        <f t="shared" ref="CM14:EN14" si="1">MINUTE(CM$12)</f>
        <v>10</v>
      </c>
      <c r="CN14" s="40">
        <f t="shared" si="1"/>
        <v>20</v>
      </c>
      <c r="CO14" s="40">
        <f t="shared" si="1"/>
        <v>30</v>
      </c>
      <c r="CP14" s="40">
        <f t="shared" si="1"/>
        <v>40</v>
      </c>
      <c r="CQ14" s="40">
        <f t="shared" si="1"/>
        <v>50</v>
      </c>
      <c r="CR14" s="40">
        <f t="shared" si="1"/>
        <v>0</v>
      </c>
      <c r="CS14" s="40">
        <f t="shared" si="1"/>
        <v>10</v>
      </c>
      <c r="CT14" s="40">
        <f t="shared" si="1"/>
        <v>20</v>
      </c>
      <c r="CU14" s="40">
        <f t="shared" si="1"/>
        <v>30</v>
      </c>
      <c r="CV14" s="40">
        <f t="shared" si="1"/>
        <v>40</v>
      </c>
      <c r="CW14" s="40">
        <f t="shared" si="1"/>
        <v>50</v>
      </c>
      <c r="CX14" s="40">
        <f t="shared" si="1"/>
        <v>0</v>
      </c>
      <c r="CY14" s="40">
        <f t="shared" si="1"/>
        <v>10</v>
      </c>
      <c r="CZ14" s="40">
        <f t="shared" si="1"/>
        <v>20</v>
      </c>
      <c r="DA14" s="40">
        <f t="shared" si="1"/>
        <v>30</v>
      </c>
      <c r="DB14" s="40">
        <f t="shared" si="1"/>
        <v>40</v>
      </c>
      <c r="DC14" s="40">
        <f t="shared" si="1"/>
        <v>50</v>
      </c>
      <c r="DD14" s="40">
        <f t="shared" si="1"/>
        <v>0</v>
      </c>
      <c r="DE14" s="40">
        <f t="shared" si="1"/>
        <v>10</v>
      </c>
      <c r="DF14" s="40">
        <f t="shared" si="1"/>
        <v>20</v>
      </c>
      <c r="DG14" s="40">
        <f t="shared" si="1"/>
        <v>30</v>
      </c>
      <c r="DH14" s="40">
        <f t="shared" si="1"/>
        <v>40</v>
      </c>
      <c r="DI14" s="40">
        <f t="shared" si="1"/>
        <v>50</v>
      </c>
      <c r="DJ14" s="40">
        <f t="shared" si="1"/>
        <v>0</v>
      </c>
      <c r="DK14" s="40">
        <f t="shared" si="1"/>
        <v>10</v>
      </c>
      <c r="DL14" s="40">
        <f t="shared" si="1"/>
        <v>20</v>
      </c>
      <c r="DM14" s="40">
        <f t="shared" si="1"/>
        <v>30</v>
      </c>
      <c r="DN14" s="40">
        <f t="shared" si="1"/>
        <v>40</v>
      </c>
      <c r="DO14" s="40">
        <f t="shared" si="1"/>
        <v>50</v>
      </c>
      <c r="DP14" s="40">
        <f t="shared" si="1"/>
        <v>0</v>
      </c>
      <c r="DQ14" s="40">
        <f t="shared" si="1"/>
        <v>10</v>
      </c>
      <c r="DR14" s="40">
        <f t="shared" si="1"/>
        <v>20</v>
      </c>
      <c r="DS14" s="40">
        <f t="shared" si="1"/>
        <v>30</v>
      </c>
      <c r="DT14" s="40">
        <f t="shared" si="1"/>
        <v>40</v>
      </c>
      <c r="DU14" s="40">
        <f t="shared" si="1"/>
        <v>50</v>
      </c>
      <c r="DV14" s="40">
        <f t="shared" si="1"/>
        <v>0</v>
      </c>
      <c r="DW14" s="40">
        <f t="shared" si="1"/>
        <v>10</v>
      </c>
      <c r="DX14" s="40">
        <f t="shared" si="1"/>
        <v>20</v>
      </c>
      <c r="DY14" s="40">
        <f t="shared" si="1"/>
        <v>30</v>
      </c>
      <c r="DZ14" s="40">
        <f t="shared" si="1"/>
        <v>40</v>
      </c>
      <c r="EA14" s="40">
        <f t="shared" si="1"/>
        <v>50</v>
      </c>
      <c r="EB14" s="40">
        <f t="shared" si="1"/>
        <v>0</v>
      </c>
      <c r="EC14" s="40">
        <f t="shared" si="1"/>
        <v>10</v>
      </c>
      <c r="ED14" s="40">
        <f t="shared" si="1"/>
        <v>20</v>
      </c>
      <c r="EE14" s="40">
        <f t="shared" si="1"/>
        <v>30</v>
      </c>
      <c r="EF14" s="40">
        <f t="shared" si="1"/>
        <v>40</v>
      </c>
      <c r="EG14" s="40">
        <f t="shared" si="1"/>
        <v>50</v>
      </c>
      <c r="EH14" s="40">
        <f t="shared" si="1"/>
        <v>0</v>
      </c>
      <c r="EI14" s="40">
        <f t="shared" si="1"/>
        <v>10</v>
      </c>
      <c r="EJ14" s="40">
        <f t="shared" si="1"/>
        <v>20</v>
      </c>
      <c r="EK14" s="40">
        <f t="shared" si="1"/>
        <v>30</v>
      </c>
      <c r="EL14" s="40">
        <f t="shared" si="1"/>
        <v>40</v>
      </c>
      <c r="EM14" s="40">
        <f t="shared" si="1"/>
        <v>50</v>
      </c>
      <c r="EN14" s="40">
        <f t="shared" si="1"/>
        <v>0</v>
      </c>
    </row>
    <row r="15" spans="2:144" ht="20.25" x14ac:dyDescent="0.3">
      <c r="B15" s="13"/>
      <c r="C15" s="18" t="s">
        <v>1717</v>
      </c>
      <c r="J15" s="3" t="s">
        <v>1718</v>
      </c>
      <c r="Q15" s="3" t="s">
        <v>1719</v>
      </c>
      <c r="X15" s="3" t="s">
        <v>1720</v>
      </c>
      <c r="AE15" s="3" t="s">
        <v>1721</v>
      </c>
      <c r="AL15" s="3" t="s">
        <v>1722</v>
      </c>
      <c r="AS15" s="3" t="s">
        <v>1723</v>
      </c>
      <c r="AZ15" s="3" t="s">
        <v>1724</v>
      </c>
      <c r="BG15" s="3" t="s">
        <v>1725</v>
      </c>
      <c r="BN15" s="3" t="s">
        <v>1726</v>
      </c>
      <c r="CK15" s="40" t="s">
        <v>1766</v>
      </c>
      <c r="CL15" s="2">
        <f t="array" ref="CL15">IF(CL$12&lt;$CK$11, 2,
SUM((표4[좌석번호]=$CK15)*(표4[날짜]=$CM$8)*(CL$12&gt;=표4[시작])*(CM$12&lt;=표4[끝])*($CK$11&gt;=표4[시작])*($CK$11&lt;표4[끝])*1) +
SUM((표4[좌석번호]=$CK15)*(표4[날짜]=$CM$8)*(CL$12&gt;=표4[시작])*(CM$12&lt;=표4[끝])*($CK$11&lt;표4[시작])*3))</f>
        <v>2</v>
      </c>
      <c r="CM15" s="2">
        <f t="array" ref="CM15">IF(CM$12&lt;$CK$11, 2,
SUM((표4[좌석번호]=$CK15)*(표4[날짜]=$CM$8)*(CM$12&gt;=표4[시작])*(CN$12&lt;=표4[끝])*($CK$11&gt;=표4[시작])*($CK$11&lt;표4[끝])*1) +
SUM((표4[좌석번호]=$CK15)*(표4[날짜]=$CM$8)*(CM$12&gt;=표4[시작])*(CN$12&lt;=표4[끝])*($CK$11&lt;표4[시작])*3))</f>
        <v>2</v>
      </c>
      <c r="CN15" s="2">
        <f t="array" ref="CN15">IF(CN$12&lt;$CK$11, 2,
SUM((표4[좌석번호]=$CK15)*(표4[날짜]=$CM$8)*(CN$12&gt;=표4[시작])*(CO$12&lt;=표4[끝])*($CK$11&gt;=표4[시작])*($CK$11&lt;표4[끝])*1) +
SUM((표4[좌석번호]=$CK15)*(표4[날짜]=$CM$8)*(CN$12&gt;=표4[시작])*(CO$12&lt;=표4[끝])*($CK$11&lt;표4[시작])*3))</f>
        <v>2</v>
      </c>
      <c r="CO15" s="2">
        <f t="array" ref="CO15">IF(CO$12&lt;$CK$11, 2,
SUM((표4[좌석번호]=$CK15)*(표4[날짜]=$CM$8)*(CO$12&gt;=표4[시작])*(CP$12&lt;=표4[끝])*($CK$11&gt;=표4[시작])*($CK$11&lt;표4[끝])*1) +
SUM((표4[좌석번호]=$CK15)*(표4[날짜]=$CM$8)*(CO$12&gt;=표4[시작])*(CP$12&lt;=표4[끝])*($CK$11&lt;표4[시작])*3))</f>
        <v>1</v>
      </c>
      <c r="CP15" s="2">
        <f t="array" ref="CP15">IF(CP$12&lt;$CK$11, 2,
SUM((표4[좌석번호]=$CK15)*(표4[날짜]=$CM$8)*(CP$12&gt;=표4[시작])*(CQ$12&lt;=표4[끝])*($CK$11&gt;=표4[시작])*($CK$11&lt;표4[끝])*1) +
SUM((표4[좌석번호]=$CK15)*(표4[날짜]=$CM$8)*(CP$12&gt;=표4[시작])*(CQ$12&lt;=표4[끝])*($CK$11&lt;표4[시작])*3))</f>
        <v>1</v>
      </c>
      <c r="CQ15" s="2">
        <f t="array" ref="CQ15">IF(CQ$12&lt;$CK$11, 2,
SUM((표4[좌석번호]=$CK15)*(표4[날짜]=$CM$8)*(CQ$12&gt;=표4[시작])*(CR$12&lt;=표4[끝])*($CK$11&gt;=표4[시작])*($CK$11&lt;표4[끝])*1) +
SUM((표4[좌석번호]=$CK15)*(표4[날짜]=$CM$8)*(CQ$12&gt;=표4[시작])*(CR$12&lt;=표4[끝])*($CK$11&lt;표4[시작])*3))</f>
        <v>1</v>
      </c>
      <c r="CR15" s="2">
        <f t="array" ref="CR15">IF(CR$12&lt;$CK$11, 2,
SUM((표4[좌석번호]=$CK15)*(표4[날짜]=$CM$8)*(CR$12&gt;=표4[시작])*(CS$12&lt;=표4[끝])*($CK$11&gt;=표4[시작])*($CK$11&lt;표4[끝])*1) +
SUM((표4[좌석번호]=$CK15)*(표4[날짜]=$CM$8)*(CR$12&gt;=표4[시작])*(CS$12&lt;=표4[끝])*($CK$11&lt;표4[시작])*3))</f>
        <v>1</v>
      </c>
      <c r="CS15" s="2">
        <f t="array" ref="CS15">IF(CS$12&lt;$CK$11, 2,
SUM((표4[좌석번호]=$CK15)*(표4[날짜]=$CM$8)*(CS$12&gt;=표4[시작])*(CT$12&lt;=표4[끝])*($CK$11&gt;=표4[시작])*($CK$11&lt;표4[끝])*1) +
SUM((표4[좌석번호]=$CK15)*(표4[날짜]=$CM$8)*(CS$12&gt;=표4[시작])*(CT$12&lt;=표4[끝])*($CK$11&lt;표4[시작])*3))</f>
        <v>1</v>
      </c>
      <c r="CT15" s="2">
        <f t="array" ref="CT15">IF(CT$12&lt;$CK$11, 2,
SUM((표4[좌석번호]=$CK15)*(표4[날짜]=$CM$8)*(CT$12&gt;=표4[시작])*(CU$12&lt;=표4[끝])*($CK$11&gt;=표4[시작])*($CK$11&lt;표4[끝])*1) +
SUM((표4[좌석번호]=$CK15)*(표4[날짜]=$CM$8)*(CT$12&gt;=표4[시작])*(CU$12&lt;=표4[끝])*($CK$11&lt;표4[시작])*3))</f>
        <v>1</v>
      </c>
      <c r="CU15" s="2">
        <f t="array" ref="CU15">IF(CU$12&lt;$CK$11, 2,
SUM((표4[좌석번호]=$CK15)*(표4[날짜]=$CM$8)*(CU$12&gt;=표4[시작])*(CV$12&lt;=표4[끝])*($CK$11&gt;=표4[시작])*($CK$11&lt;표4[끝])*1) +
SUM((표4[좌석번호]=$CK15)*(표4[날짜]=$CM$8)*(CU$12&gt;=표4[시작])*(CV$12&lt;=표4[끝])*($CK$11&lt;표4[시작])*3))</f>
        <v>1</v>
      </c>
      <c r="CV15" s="2">
        <f t="array" ref="CV15">IF(CV$12&lt;$CK$11, 2,
SUM((표4[좌석번호]=$CK15)*(표4[날짜]=$CM$8)*(CV$12&gt;=표4[시작])*(CW$12&lt;=표4[끝])*($CK$11&gt;=표4[시작])*($CK$11&lt;표4[끝])*1) +
SUM((표4[좌석번호]=$CK15)*(표4[날짜]=$CM$8)*(CV$12&gt;=표4[시작])*(CW$12&lt;=표4[끝])*($CK$11&lt;표4[시작])*3))</f>
        <v>1</v>
      </c>
      <c r="CW15" s="2">
        <f t="array" ref="CW15">IF(CW$12&lt;$CK$11, 2,
SUM((표4[좌석번호]=$CK15)*(표4[날짜]=$CM$8)*(CW$12&gt;=표4[시작])*(CX$12&lt;=표4[끝])*($CK$11&gt;=표4[시작])*($CK$11&lt;표4[끝])*1) +
SUM((표4[좌석번호]=$CK15)*(표4[날짜]=$CM$8)*(CW$12&gt;=표4[시작])*(CX$12&lt;=표4[끝])*($CK$11&lt;표4[시작])*3))</f>
        <v>1</v>
      </c>
      <c r="CX15" s="2">
        <f t="array" ref="CX15">IF(CX$12&lt;$CK$11, 2,
SUM((표4[좌석번호]=$CK15)*(표4[날짜]=$CM$8)*(CX$12&gt;=표4[시작])*(CY$12&lt;=표4[끝])*($CK$11&gt;=표4[시작])*($CK$11&lt;표4[끝])*1) +
SUM((표4[좌석번호]=$CK15)*(표4[날짜]=$CM$8)*(CX$12&gt;=표4[시작])*(CY$12&lt;=표4[끝])*($CK$11&lt;표4[시작])*3))</f>
        <v>1</v>
      </c>
      <c r="CY15" s="2">
        <f t="array" ref="CY15">IF(CY$12&lt;$CK$11, 2,
SUM((표4[좌석번호]=$CK15)*(표4[날짜]=$CM$8)*(CY$12&gt;=표4[시작])*(CZ$12&lt;=표4[끝])*($CK$11&gt;=표4[시작])*($CK$11&lt;표4[끝])*1) +
SUM((표4[좌석번호]=$CK15)*(표4[날짜]=$CM$8)*(CY$12&gt;=표4[시작])*(CZ$12&lt;=표4[끝])*($CK$11&lt;표4[시작])*3))</f>
        <v>1</v>
      </c>
      <c r="CZ15" s="2">
        <f t="array" ref="CZ15">IF(CZ$12&lt;$CK$11, 2,
SUM((표4[좌석번호]=$CK15)*(표4[날짜]=$CM$8)*(CZ$12&gt;=표4[시작])*(DA$12&lt;=표4[끝])*($CK$11&gt;=표4[시작])*($CK$11&lt;표4[끝])*1) +
SUM((표4[좌석번호]=$CK15)*(표4[날짜]=$CM$8)*(CZ$12&gt;=표4[시작])*(DA$12&lt;=표4[끝])*($CK$11&lt;표4[시작])*3))</f>
        <v>1</v>
      </c>
      <c r="DA15" s="2">
        <f t="array" ref="DA15">IF(DA$12&lt;$CK$11, 2,
SUM((표4[좌석번호]=$CK15)*(표4[날짜]=$CM$8)*(DA$12&gt;=표4[시작])*(DB$12&lt;=표4[끝])*($CK$11&gt;=표4[시작])*($CK$11&lt;표4[끝])*1) +
SUM((표4[좌석번호]=$CK15)*(표4[날짜]=$CM$8)*(DA$12&gt;=표4[시작])*(DB$12&lt;=표4[끝])*($CK$11&lt;표4[시작])*3))</f>
        <v>1</v>
      </c>
      <c r="DB15" s="2">
        <f t="array" ref="DB15">IF(DB$12&lt;$CK$11, 2,
SUM((표4[좌석번호]=$CK15)*(표4[날짜]=$CM$8)*(DB$12&gt;=표4[시작])*(DC$12&lt;=표4[끝])*($CK$11&gt;=표4[시작])*($CK$11&lt;표4[끝])*1) +
SUM((표4[좌석번호]=$CK15)*(표4[날짜]=$CM$8)*(DB$12&gt;=표4[시작])*(DC$12&lt;=표4[끝])*($CK$11&lt;표4[시작])*3))</f>
        <v>1</v>
      </c>
      <c r="DC15" s="2">
        <f t="array" ref="DC15">IF(DC$12&lt;$CK$11, 2,
SUM((표4[좌석번호]=$CK15)*(표4[날짜]=$CM$8)*(DC$12&gt;=표4[시작])*(DD$12&lt;=표4[끝])*($CK$11&gt;=표4[시작])*($CK$11&lt;표4[끝])*1) +
SUM((표4[좌석번호]=$CK15)*(표4[날짜]=$CM$8)*(DC$12&gt;=표4[시작])*(DD$12&lt;=표4[끝])*($CK$11&lt;표4[시작])*3))</f>
        <v>1</v>
      </c>
      <c r="DD15" s="2">
        <f t="array" ref="DD15">IF(DD$12&lt;$CK$11, 2,
SUM((표4[좌석번호]=$CK15)*(표4[날짜]=$CM$8)*(DD$12&gt;=표4[시작])*(DE$12&lt;=표4[끝])*($CK$11&gt;=표4[시작])*($CK$11&lt;표4[끝])*1) +
SUM((표4[좌석번호]=$CK15)*(표4[날짜]=$CM$8)*(DD$12&gt;=표4[시작])*(DE$12&lt;=표4[끝])*($CK$11&lt;표4[시작])*3))</f>
        <v>3</v>
      </c>
      <c r="DE15" s="2">
        <f t="array" ref="DE15">IF(DE$12&lt;$CK$11, 2,
SUM((표4[좌석번호]=$CK15)*(표4[날짜]=$CM$8)*(DE$12&gt;=표4[시작])*(DF$12&lt;=표4[끝])*($CK$11&gt;=표4[시작])*($CK$11&lt;표4[끝])*1) +
SUM((표4[좌석번호]=$CK15)*(표4[날짜]=$CM$8)*(DE$12&gt;=표4[시작])*(DF$12&lt;=표4[끝])*($CK$11&lt;표4[시작])*3))</f>
        <v>3</v>
      </c>
      <c r="DF15" s="2">
        <f t="array" ref="DF15">IF(DF$12&lt;$CK$11, 2,
SUM((표4[좌석번호]=$CK15)*(표4[날짜]=$CM$8)*(DF$12&gt;=표4[시작])*(DG$12&lt;=표4[끝])*($CK$11&gt;=표4[시작])*($CK$11&lt;표4[끝])*1) +
SUM((표4[좌석번호]=$CK15)*(표4[날짜]=$CM$8)*(DF$12&gt;=표4[시작])*(DG$12&lt;=표4[끝])*($CK$11&lt;표4[시작])*3))</f>
        <v>3</v>
      </c>
      <c r="DG15" s="2">
        <f t="array" ref="DG15">IF(DG$12&lt;$CK$11, 2,
SUM((표4[좌석번호]=$CK15)*(표4[날짜]=$CM$8)*(DG$12&gt;=표4[시작])*(DH$12&lt;=표4[끝])*($CK$11&gt;=표4[시작])*($CK$11&lt;표4[끝])*1) +
SUM((표4[좌석번호]=$CK15)*(표4[날짜]=$CM$8)*(DG$12&gt;=표4[시작])*(DH$12&lt;=표4[끝])*($CK$11&lt;표4[시작])*3))</f>
        <v>3</v>
      </c>
      <c r="DH15" s="2">
        <f t="array" ref="DH15">IF(DH$12&lt;$CK$11, 2,
SUM((표4[좌석번호]=$CK15)*(표4[날짜]=$CM$8)*(DH$12&gt;=표4[시작])*(DI$12&lt;=표4[끝])*($CK$11&gt;=표4[시작])*($CK$11&lt;표4[끝])*1) +
SUM((표4[좌석번호]=$CK15)*(표4[날짜]=$CM$8)*(DH$12&gt;=표4[시작])*(DI$12&lt;=표4[끝])*($CK$11&lt;표4[시작])*3))</f>
        <v>3</v>
      </c>
      <c r="DI15" s="2">
        <f t="array" ref="DI15">IF(DI$12&lt;$CK$11, 2,
SUM((표4[좌석번호]=$CK15)*(표4[날짜]=$CM$8)*(DI$12&gt;=표4[시작])*(DJ$12&lt;=표4[끝])*($CK$11&gt;=표4[시작])*($CK$11&lt;표4[끝])*1) +
SUM((표4[좌석번호]=$CK15)*(표4[날짜]=$CM$8)*(DI$12&gt;=표4[시작])*(DJ$12&lt;=표4[끝])*($CK$11&lt;표4[시작])*3))</f>
        <v>3</v>
      </c>
      <c r="DJ15" s="2">
        <f t="array" ref="DJ15">IF(DJ$12&lt;$CK$11, 2,
SUM((표4[좌석번호]=$CK15)*(표4[날짜]=$CM$8)*(DJ$12&gt;=표4[시작])*(DK$12&lt;=표4[끝])*($CK$11&gt;=표4[시작])*($CK$11&lt;표4[끝])*1) +
SUM((표4[좌석번호]=$CK15)*(표4[날짜]=$CM$8)*(DJ$12&gt;=표4[시작])*(DK$12&lt;=표4[끝])*($CK$11&lt;표4[시작])*3))</f>
        <v>3</v>
      </c>
      <c r="DK15" s="2">
        <f t="array" ref="DK15">IF(DK$12&lt;$CK$11, 2,
SUM((표4[좌석번호]=$CK15)*(표4[날짜]=$CM$8)*(DK$12&gt;=표4[시작])*(DL$12&lt;=표4[끝])*($CK$11&gt;=표4[시작])*($CK$11&lt;표4[끝])*1) +
SUM((표4[좌석번호]=$CK15)*(표4[날짜]=$CM$8)*(DK$12&gt;=표4[시작])*(DL$12&lt;=표4[끝])*($CK$11&lt;표4[시작])*3))</f>
        <v>3</v>
      </c>
      <c r="DL15" s="2">
        <f t="array" ref="DL15">IF(DL$12&lt;$CK$11, 2,
SUM((표4[좌석번호]=$CK15)*(표4[날짜]=$CM$8)*(DL$12&gt;=표4[시작])*(DM$12&lt;=표4[끝])*($CK$11&gt;=표4[시작])*($CK$11&lt;표4[끝])*1) +
SUM((표4[좌석번호]=$CK15)*(표4[날짜]=$CM$8)*(DL$12&gt;=표4[시작])*(DM$12&lt;=표4[끝])*($CK$11&lt;표4[시작])*3))</f>
        <v>3</v>
      </c>
      <c r="DM15" s="2">
        <f t="array" ref="DM15">IF(DM$12&lt;$CK$11, 2,
SUM((표4[좌석번호]=$CK15)*(표4[날짜]=$CM$8)*(DM$12&gt;=표4[시작])*(DN$12&lt;=표4[끝])*($CK$11&gt;=표4[시작])*($CK$11&lt;표4[끝])*1) +
SUM((표4[좌석번호]=$CK15)*(표4[날짜]=$CM$8)*(DM$12&gt;=표4[시작])*(DN$12&lt;=표4[끝])*($CK$11&lt;표4[시작])*3))</f>
        <v>3</v>
      </c>
      <c r="DN15" s="2">
        <f t="array" ref="DN15">IF(DN$12&lt;$CK$11, 2,
SUM((표4[좌석번호]=$CK15)*(표4[날짜]=$CM$8)*(DN$12&gt;=표4[시작])*(DO$12&lt;=표4[끝])*($CK$11&gt;=표4[시작])*($CK$11&lt;표4[끝])*1) +
SUM((표4[좌석번호]=$CK15)*(표4[날짜]=$CM$8)*(DN$12&gt;=표4[시작])*(DO$12&lt;=표4[끝])*($CK$11&lt;표4[시작])*3))</f>
        <v>3</v>
      </c>
      <c r="DO15" s="2">
        <f t="array" ref="DO15">IF(DO$12&lt;$CK$11, 2,
SUM((표4[좌석번호]=$CK15)*(표4[날짜]=$CM$8)*(DO$12&gt;=표4[시작])*(DP$12&lt;=표4[끝])*($CK$11&gt;=표4[시작])*($CK$11&lt;표4[끝])*1) +
SUM((표4[좌석번호]=$CK15)*(표4[날짜]=$CM$8)*(DO$12&gt;=표4[시작])*(DP$12&lt;=표4[끝])*($CK$11&lt;표4[시작])*3))</f>
        <v>3</v>
      </c>
      <c r="DP15" s="2">
        <f t="array" ref="DP15">IF(DP$12&lt;$CK$11, 2,
SUM((표4[좌석번호]=$CK15)*(표4[날짜]=$CM$8)*(DP$12&gt;=표4[시작])*(DQ$12&lt;=표4[끝])*($CK$11&gt;=표4[시작])*($CK$11&lt;표4[끝])*1) +
SUM((표4[좌석번호]=$CK15)*(표4[날짜]=$CM$8)*(DP$12&gt;=표4[시작])*(DQ$12&lt;=표4[끝])*($CK$11&lt;표4[시작])*3))</f>
        <v>3</v>
      </c>
      <c r="DQ15" s="2">
        <f t="array" ref="DQ15">IF(DQ$12&lt;$CK$11, 2,
SUM((표4[좌석번호]=$CK15)*(표4[날짜]=$CM$8)*(DQ$12&gt;=표4[시작])*(DR$12&lt;=표4[끝])*($CK$11&gt;=표4[시작])*($CK$11&lt;표4[끝])*1) +
SUM((표4[좌석번호]=$CK15)*(표4[날짜]=$CM$8)*(DQ$12&gt;=표4[시작])*(DR$12&lt;=표4[끝])*($CK$11&lt;표4[시작])*3))</f>
        <v>3</v>
      </c>
      <c r="DR15" s="2">
        <f t="array" ref="DR15">IF(DR$12&lt;$CK$11, 2,
SUM((표4[좌석번호]=$CK15)*(표4[날짜]=$CM$8)*(DR$12&gt;=표4[시작])*(DS$12&lt;=표4[끝])*($CK$11&gt;=표4[시작])*($CK$11&lt;표4[끝])*1) +
SUM((표4[좌석번호]=$CK15)*(표4[날짜]=$CM$8)*(DR$12&gt;=표4[시작])*(DS$12&lt;=표4[끝])*($CK$11&lt;표4[시작])*3))</f>
        <v>3</v>
      </c>
      <c r="DS15" s="2">
        <f t="array" ref="DS15">IF(DS$12&lt;$CK$11, 2,
SUM((표4[좌석번호]=$CK15)*(표4[날짜]=$CM$8)*(DS$12&gt;=표4[시작])*(DT$12&lt;=표4[끝])*($CK$11&gt;=표4[시작])*($CK$11&lt;표4[끝])*1) +
SUM((표4[좌석번호]=$CK15)*(표4[날짜]=$CM$8)*(DS$12&gt;=표4[시작])*(DT$12&lt;=표4[끝])*($CK$11&lt;표4[시작])*3))</f>
        <v>3</v>
      </c>
      <c r="DT15" s="2">
        <f t="array" ref="DT15">IF(DT$12&lt;$CK$11, 2,
SUM((표4[좌석번호]=$CK15)*(표4[날짜]=$CM$8)*(DT$12&gt;=표4[시작])*(DU$12&lt;=표4[끝])*($CK$11&gt;=표4[시작])*($CK$11&lt;표4[끝])*1) +
SUM((표4[좌석번호]=$CK15)*(표4[날짜]=$CM$8)*(DT$12&gt;=표4[시작])*(DU$12&lt;=표4[끝])*($CK$11&lt;표4[시작])*3))</f>
        <v>3</v>
      </c>
      <c r="DU15" s="2">
        <f t="array" ref="DU15">IF(DU$12&lt;$CK$11, 2,
SUM((표4[좌석번호]=$CK15)*(표4[날짜]=$CM$8)*(DU$12&gt;=표4[시작])*(DV$12&lt;=표4[끝])*($CK$11&gt;=표4[시작])*($CK$11&lt;표4[끝])*1) +
SUM((표4[좌석번호]=$CK15)*(표4[날짜]=$CM$8)*(DU$12&gt;=표4[시작])*(DV$12&lt;=표4[끝])*($CK$11&lt;표4[시작])*3))</f>
        <v>3</v>
      </c>
      <c r="DV15" s="2">
        <f t="array" ref="DV15">IF(DV$12&lt;$CK$11, 2,
SUM((표4[좌석번호]=$CK15)*(표4[날짜]=$CM$8)*(DV$12&gt;=표4[시작])*(DW$12&lt;=표4[끝])*($CK$11&gt;=표4[시작])*($CK$11&lt;표4[끝])*1) +
SUM((표4[좌석번호]=$CK15)*(표4[날짜]=$CM$8)*(DV$12&gt;=표4[시작])*(DW$12&lt;=표4[끝])*($CK$11&lt;표4[시작])*3))</f>
        <v>3</v>
      </c>
      <c r="DW15" s="2">
        <f t="array" ref="DW15">IF(DW$12&lt;$CK$11, 2,
SUM((표4[좌석번호]=$CK15)*(표4[날짜]=$CM$8)*(DW$12&gt;=표4[시작])*(DX$12&lt;=표4[끝])*($CK$11&gt;=표4[시작])*($CK$11&lt;표4[끝])*1) +
SUM((표4[좌석번호]=$CK15)*(표4[날짜]=$CM$8)*(DW$12&gt;=표4[시작])*(DX$12&lt;=표4[끝])*($CK$11&lt;표4[시작])*3))</f>
        <v>3</v>
      </c>
      <c r="DX15" s="2">
        <f t="array" ref="DX15">IF(DX$12&lt;$CK$11, 2,
SUM((표4[좌석번호]=$CK15)*(표4[날짜]=$CM$8)*(DX$12&gt;=표4[시작])*(DY$12&lt;=표4[끝])*($CK$11&gt;=표4[시작])*($CK$11&lt;표4[끝])*1) +
SUM((표4[좌석번호]=$CK15)*(표4[날짜]=$CM$8)*(DX$12&gt;=표4[시작])*(DY$12&lt;=표4[끝])*($CK$11&lt;표4[시작])*3))</f>
        <v>3</v>
      </c>
      <c r="DY15" s="2">
        <f t="array" ref="DY15">IF(DY$12&lt;$CK$11, 2,
SUM((표4[좌석번호]=$CK15)*(표4[날짜]=$CM$8)*(DY$12&gt;=표4[시작])*(DZ$12&lt;=표4[끝])*($CK$11&gt;=표4[시작])*($CK$11&lt;표4[끝])*1) +
SUM((표4[좌석번호]=$CK15)*(표4[날짜]=$CM$8)*(DY$12&gt;=표4[시작])*(DZ$12&lt;=표4[끝])*($CK$11&lt;표4[시작])*3))</f>
        <v>3</v>
      </c>
      <c r="DZ15" s="2">
        <f t="array" ref="DZ15">IF(DZ$12&lt;$CK$11, 2,
SUM((표4[좌석번호]=$CK15)*(표4[날짜]=$CM$8)*(DZ$12&gt;=표4[시작])*(EA$12&lt;=표4[끝])*($CK$11&gt;=표4[시작])*($CK$11&lt;표4[끝])*1) +
SUM((표4[좌석번호]=$CK15)*(표4[날짜]=$CM$8)*(DZ$12&gt;=표4[시작])*(EA$12&lt;=표4[끝])*($CK$11&lt;표4[시작])*3))</f>
        <v>3</v>
      </c>
      <c r="EA15" s="2">
        <f t="array" ref="EA15">IF(EA$12&lt;$CK$11, 2,
SUM((표4[좌석번호]=$CK15)*(표4[날짜]=$CM$8)*(EA$12&gt;=표4[시작])*(EB$12&lt;=표4[끝])*($CK$11&gt;=표4[시작])*($CK$11&lt;표4[끝])*1) +
SUM((표4[좌석번호]=$CK15)*(표4[날짜]=$CM$8)*(EA$12&gt;=표4[시작])*(EB$12&lt;=표4[끝])*($CK$11&lt;표4[시작])*3))</f>
        <v>3</v>
      </c>
      <c r="EB15" s="2">
        <f t="array" ref="EB15">IF(EB$12&lt;$CK$11, 2,
SUM((표4[좌석번호]=$CK15)*(표4[날짜]=$CM$8)*(EB$12&gt;=표4[시작])*(EC$12&lt;=표4[끝])*($CK$11&gt;=표4[시작])*($CK$11&lt;표4[끝])*1) +
SUM((표4[좌석번호]=$CK15)*(표4[날짜]=$CM$8)*(EB$12&gt;=표4[시작])*(EC$12&lt;=표4[끝])*($CK$11&lt;표4[시작])*3))</f>
        <v>3</v>
      </c>
      <c r="EC15" s="2">
        <f t="array" ref="EC15">IF(EC$12&lt;$CK$11, 2,
SUM((표4[좌석번호]=$CK15)*(표4[날짜]=$CM$8)*(EC$12&gt;=표4[시작])*(ED$12&lt;=표4[끝])*($CK$11&gt;=표4[시작])*($CK$11&lt;표4[끝])*1) +
SUM((표4[좌석번호]=$CK15)*(표4[날짜]=$CM$8)*(EC$12&gt;=표4[시작])*(ED$12&lt;=표4[끝])*($CK$11&lt;표4[시작])*3))</f>
        <v>3</v>
      </c>
      <c r="ED15" s="2">
        <f t="array" ref="ED15">IF(ED$12&lt;$CK$11, 2,
SUM((표4[좌석번호]=$CK15)*(표4[날짜]=$CM$8)*(ED$12&gt;=표4[시작])*(EE$12&lt;=표4[끝])*($CK$11&gt;=표4[시작])*($CK$11&lt;표4[끝])*1) +
SUM((표4[좌석번호]=$CK15)*(표4[날짜]=$CM$8)*(ED$12&gt;=표4[시작])*(EE$12&lt;=표4[끝])*($CK$11&lt;표4[시작])*3))</f>
        <v>3</v>
      </c>
      <c r="EE15" s="2">
        <f t="array" ref="EE15">IF(EE$12&lt;$CK$11, 2,
SUM((표4[좌석번호]=$CK15)*(표4[날짜]=$CM$8)*(EE$12&gt;=표4[시작])*(EF$12&lt;=표4[끝])*($CK$11&gt;=표4[시작])*($CK$11&lt;표4[끝])*1) +
SUM((표4[좌석번호]=$CK15)*(표4[날짜]=$CM$8)*(EE$12&gt;=표4[시작])*(EF$12&lt;=표4[끝])*($CK$11&lt;표4[시작])*3))</f>
        <v>0</v>
      </c>
      <c r="EF15" s="2">
        <f t="array" ref="EF15">IF(EF$12&lt;$CK$11, 2,
SUM((표4[좌석번호]=$CK15)*(표4[날짜]=$CM$8)*(EF$12&gt;=표4[시작])*(EG$12&lt;=표4[끝])*($CK$11&gt;=표4[시작])*($CK$11&lt;표4[끝])*1) +
SUM((표4[좌석번호]=$CK15)*(표4[날짜]=$CM$8)*(EF$12&gt;=표4[시작])*(EG$12&lt;=표4[끝])*($CK$11&lt;표4[시작])*3))</f>
        <v>0</v>
      </c>
      <c r="EG15" s="2">
        <f t="array" ref="EG15">IF(EG$12&lt;$CK$11, 2,
SUM((표4[좌석번호]=$CK15)*(표4[날짜]=$CM$8)*(EG$12&gt;=표4[시작])*(EH$12&lt;=표4[끝])*($CK$11&gt;=표4[시작])*($CK$11&lt;표4[끝])*1) +
SUM((표4[좌석번호]=$CK15)*(표4[날짜]=$CM$8)*(EG$12&gt;=표4[시작])*(EH$12&lt;=표4[끝])*($CK$11&lt;표4[시작])*3))</f>
        <v>0</v>
      </c>
      <c r="EH15" s="2">
        <f t="array" ref="EH15">IF(EH$12&lt;$CK$11, 2,
SUM((표4[좌석번호]=$CK15)*(표4[날짜]=$CM$8)*(EH$12&gt;=표4[시작])*(EI$12&lt;=표4[끝])*($CK$11&gt;=표4[시작])*($CK$11&lt;표4[끝])*1) +
SUM((표4[좌석번호]=$CK15)*(표4[날짜]=$CM$8)*(EH$12&gt;=표4[시작])*(EI$12&lt;=표4[끝])*($CK$11&lt;표4[시작])*3))</f>
        <v>0</v>
      </c>
      <c r="EI15" s="2">
        <f t="array" ref="EI15">IF(EI$12&lt;$CK$11, 2,
SUM((표4[좌석번호]=$CK15)*(표4[날짜]=$CM$8)*(EI$12&gt;=표4[시작])*(EJ$12&lt;=표4[끝])*($CK$11&gt;=표4[시작])*($CK$11&lt;표4[끝])*1) +
SUM((표4[좌석번호]=$CK15)*(표4[날짜]=$CM$8)*(EI$12&gt;=표4[시작])*(EJ$12&lt;=표4[끝])*($CK$11&lt;표4[시작])*3))</f>
        <v>0</v>
      </c>
      <c r="EJ15" s="2">
        <f t="array" ref="EJ15">IF(EJ$12&lt;$CK$11, 2,
SUM((표4[좌석번호]=$CK15)*(표4[날짜]=$CM$8)*(EJ$12&gt;=표4[시작])*(EK$12&lt;=표4[끝])*($CK$11&gt;=표4[시작])*($CK$11&lt;표4[끝])*1) +
SUM((표4[좌석번호]=$CK15)*(표4[날짜]=$CM$8)*(EJ$12&gt;=표4[시작])*(EK$12&lt;=표4[끝])*($CK$11&lt;표4[시작])*3))</f>
        <v>0</v>
      </c>
      <c r="EK15" s="2">
        <f t="array" ref="EK15">IF(EK$12&lt;$CK$11, 2,
SUM((표4[좌석번호]=$CK15)*(표4[날짜]=$CM$8)*(EK$12&gt;=표4[시작])*(EL$12&lt;=표4[끝])*($CK$11&gt;=표4[시작])*($CK$11&lt;표4[끝])*1) +
SUM((표4[좌석번호]=$CK15)*(표4[날짜]=$CM$8)*(EK$12&gt;=표4[시작])*(EL$12&lt;=표4[끝])*($CK$11&lt;표4[시작])*3))</f>
        <v>0</v>
      </c>
      <c r="EL15" s="2">
        <f t="array" ref="EL15">IF(EL$12&lt;$CK$11, 2,
SUM((표4[좌석번호]=$CK15)*(표4[날짜]=$CM$8)*(EL$12&gt;=표4[시작])*(EM$12&lt;=표4[끝])*($CK$11&gt;=표4[시작])*($CK$11&lt;표4[끝])*1) +
SUM((표4[좌석번호]=$CK15)*(표4[날짜]=$CM$8)*(EL$12&gt;=표4[시작])*(EM$12&lt;=표4[끝])*($CK$11&lt;표4[시작])*3))</f>
        <v>0</v>
      </c>
      <c r="EM15" s="2">
        <f t="array" ref="EM15">IF(EM$12&lt;$CK$11, 2,
SUM((표4[좌석번호]=$CK15)*(표4[날짜]=$CM$8)*(EM$12&gt;=표4[시작])*(EN$12&lt;=표4[끝])*($CK$11&gt;=표4[시작])*($CK$11&lt;표4[끝])*1) +
SUM((표4[좌석번호]=$CK15)*(표4[날짜]=$CM$8)*(EM$12&gt;=표4[시작])*(EN$12&lt;=표4[끝])*($CK$11&lt;표4[시작])*3))</f>
        <v>0</v>
      </c>
      <c r="EN15" s="2">
        <f t="array" ref="EN15">IF(EN$12&lt;$CK$11, 2,
SUM((표4[좌석번호]=$CK15)*(표4[날짜]=$CM$8)*(EN$12&gt;=표4[시작])*(EO$12&lt;=표4[끝])*($CK$11&gt;=표4[시작])*($CK$11&lt;표4[끝])*1) +
SUM((표4[좌석번호]=$CK15)*(표4[날짜]=$CM$8)*(EN$12&gt;=표4[시작])*(EO$12&lt;=표4[끝])*($CK$11&lt;표4[시작])*3))</f>
        <v>4</v>
      </c>
    </row>
    <row r="16" spans="2:144" ht="20.25" x14ac:dyDescent="0.3">
      <c r="B16" s="13"/>
      <c r="CK16" s="40" t="s">
        <v>1541</v>
      </c>
      <c r="CL16" s="2">
        <f t="array" ref="CL16">IF(CL$12&lt;$CK$11, 2,
SUM((표4[좌석번호]=$CK16)*(표4[날짜]=$CM$8)*(CL$12&gt;=표4[시작])*(CM$12&lt;=표4[끝])*($CK$11&gt;=표4[시작])*($CK$11&lt;표4[끝])*1) +
SUM((표4[좌석번호]=$CK16)*(표4[날짜]=$CM$8)*(CL$12&gt;=표4[시작])*(CM$12&lt;=표4[끝])*($CK$11&lt;표4[시작])*3))</f>
        <v>2</v>
      </c>
      <c r="CM16" s="2">
        <f t="array" ref="CM16">IF(CM$12&lt;$CK$11, 2,
SUM((표4[좌석번호]=$CK16)*(표4[날짜]=$CM$8)*(CM$12&gt;=표4[시작])*(CN$12&lt;=표4[끝])*($CK$11&gt;=표4[시작])*($CK$11&lt;표4[끝])*1) +
SUM((표4[좌석번호]=$CK16)*(표4[날짜]=$CM$8)*(CM$12&gt;=표4[시작])*(CN$12&lt;=표4[끝])*($CK$11&lt;표4[시작])*3))</f>
        <v>2</v>
      </c>
      <c r="CN16" s="2">
        <f t="array" ref="CN16">IF(CN$12&lt;$CK$11, 2,
SUM((표4[좌석번호]=$CK16)*(표4[날짜]=$CM$8)*(CN$12&gt;=표4[시작])*(CO$12&lt;=표4[끝])*($CK$11&gt;=표4[시작])*($CK$11&lt;표4[끝])*1) +
SUM((표4[좌석번호]=$CK16)*(표4[날짜]=$CM$8)*(CN$12&gt;=표4[시작])*(CO$12&lt;=표4[끝])*($CK$11&lt;표4[시작])*3))</f>
        <v>2</v>
      </c>
      <c r="CO16" s="2">
        <f t="array" ref="CO16">IF(CO$12&lt;$CK$11, 2,
SUM((표4[좌석번호]=$CK16)*(표4[날짜]=$CM$8)*(CO$12&gt;=표4[시작])*(CP$12&lt;=표4[끝])*($CK$11&gt;=표4[시작])*($CK$11&lt;표4[끝])*1) +
SUM((표4[좌석번호]=$CK16)*(표4[날짜]=$CM$8)*(CO$12&gt;=표4[시작])*(CP$12&lt;=표4[끝])*($CK$11&lt;표4[시작])*3))</f>
        <v>1</v>
      </c>
      <c r="CP16" s="2">
        <f t="array" ref="CP16">IF(CP$12&lt;$CK$11, 2,
SUM((표4[좌석번호]=$CK16)*(표4[날짜]=$CM$8)*(CP$12&gt;=표4[시작])*(CQ$12&lt;=표4[끝])*($CK$11&gt;=표4[시작])*($CK$11&lt;표4[끝])*1) +
SUM((표4[좌석번호]=$CK16)*(표4[날짜]=$CM$8)*(CP$12&gt;=표4[시작])*(CQ$12&lt;=표4[끝])*($CK$11&lt;표4[시작])*3))</f>
        <v>1</v>
      </c>
      <c r="CQ16" s="2">
        <f t="array" ref="CQ16">IF(CQ$12&lt;$CK$11, 2,
SUM((표4[좌석번호]=$CK16)*(표4[날짜]=$CM$8)*(CQ$12&gt;=표4[시작])*(CR$12&lt;=표4[끝])*($CK$11&gt;=표4[시작])*($CK$11&lt;표4[끝])*1) +
SUM((표4[좌석번호]=$CK16)*(표4[날짜]=$CM$8)*(CQ$12&gt;=표4[시작])*(CR$12&lt;=표4[끝])*($CK$11&lt;표4[시작])*3))</f>
        <v>1</v>
      </c>
      <c r="CR16" s="2">
        <f t="array" ref="CR16">IF(CR$12&lt;$CK$11, 2,
SUM((표4[좌석번호]=$CK16)*(표4[날짜]=$CM$8)*(CR$12&gt;=표4[시작])*(CS$12&lt;=표4[끝])*($CK$11&gt;=표4[시작])*($CK$11&lt;표4[끝])*1) +
SUM((표4[좌석번호]=$CK16)*(표4[날짜]=$CM$8)*(CR$12&gt;=표4[시작])*(CS$12&lt;=표4[끝])*($CK$11&lt;표4[시작])*3))</f>
        <v>1</v>
      </c>
      <c r="CS16" s="2">
        <f t="array" ref="CS16">IF(CS$12&lt;$CK$11, 2,
SUM((표4[좌석번호]=$CK16)*(표4[날짜]=$CM$8)*(CS$12&gt;=표4[시작])*(CT$12&lt;=표4[끝])*($CK$11&gt;=표4[시작])*($CK$11&lt;표4[끝])*1) +
SUM((표4[좌석번호]=$CK16)*(표4[날짜]=$CM$8)*(CS$12&gt;=표4[시작])*(CT$12&lt;=표4[끝])*($CK$11&lt;표4[시작])*3))</f>
        <v>1</v>
      </c>
      <c r="CT16" s="2">
        <f t="array" ref="CT16">IF(CT$12&lt;$CK$11, 2,
SUM((표4[좌석번호]=$CK16)*(표4[날짜]=$CM$8)*(CT$12&gt;=표4[시작])*(CU$12&lt;=표4[끝])*($CK$11&gt;=표4[시작])*($CK$11&lt;표4[끝])*1) +
SUM((표4[좌석번호]=$CK16)*(표4[날짜]=$CM$8)*(CT$12&gt;=표4[시작])*(CU$12&lt;=표4[끝])*($CK$11&lt;표4[시작])*3))</f>
        <v>1</v>
      </c>
      <c r="CU16" s="2">
        <f t="array" ref="CU16">IF(CU$12&lt;$CK$11, 2,
SUM((표4[좌석번호]=$CK16)*(표4[날짜]=$CM$8)*(CU$12&gt;=표4[시작])*(CV$12&lt;=표4[끝])*($CK$11&gt;=표4[시작])*($CK$11&lt;표4[끝])*1) +
SUM((표4[좌석번호]=$CK16)*(표4[날짜]=$CM$8)*(CU$12&gt;=표4[시작])*(CV$12&lt;=표4[끝])*($CK$11&lt;표4[시작])*3))</f>
        <v>1</v>
      </c>
      <c r="CV16" s="2">
        <f t="array" ref="CV16">IF(CV$12&lt;$CK$11, 2,
SUM((표4[좌석번호]=$CK16)*(표4[날짜]=$CM$8)*(CV$12&gt;=표4[시작])*(CW$12&lt;=표4[끝])*($CK$11&gt;=표4[시작])*($CK$11&lt;표4[끝])*1) +
SUM((표4[좌석번호]=$CK16)*(표4[날짜]=$CM$8)*(CV$12&gt;=표4[시작])*(CW$12&lt;=표4[끝])*($CK$11&lt;표4[시작])*3))</f>
        <v>1</v>
      </c>
      <c r="CW16" s="2">
        <f t="array" ref="CW16">IF(CW$12&lt;$CK$11, 2,
SUM((표4[좌석번호]=$CK16)*(표4[날짜]=$CM$8)*(CW$12&gt;=표4[시작])*(CX$12&lt;=표4[끝])*($CK$11&gt;=표4[시작])*($CK$11&lt;표4[끝])*1) +
SUM((표4[좌석번호]=$CK16)*(표4[날짜]=$CM$8)*(CW$12&gt;=표4[시작])*(CX$12&lt;=표4[끝])*($CK$11&lt;표4[시작])*3))</f>
        <v>1</v>
      </c>
      <c r="CX16" s="2">
        <f t="array" ref="CX16">IF(CX$12&lt;$CK$11, 2,
SUM((표4[좌석번호]=$CK16)*(표4[날짜]=$CM$8)*(CX$12&gt;=표4[시작])*(CY$12&lt;=표4[끝])*($CK$11&gt;=표4[시작])*($CK$11&lt;표4[끝])*1) +
SUM((표4[좌석번호]=$CK16)*(표4[날짜]=$CM$8)*(CX$12&gt;=표4[시작])*(CY$12&lt;=표4[끝])*($CK$11&lt;표4[시작])*3))</f>
        <v>1</v>
      </c>
      <c r="CY16" s="2">
        <f t="array" ref="CY16">IF(CY$12&lt;$CK$11, 2,
SUM((표4[좌석번호]=$CK16)*(표4[날짜]=$CM$8)*(CY$12&gt;=표4[시작])*(CZ$12&lt;=표4[끝])*($CK$11&gt;=표4[시작])*($CK$11&lt;표4[끝])*1) +
SUM((표4[좌석번호]=$CK16)*(표4[날짜]=$CM$8)*(CY$12&gt;=표4[시작])*(CZ$12&lt;=표4[끝])*($CK$11&lt;표4[시작])*3))</f>
        <v>1</v>
      </c>
      <c r="CZ16" s="2">
        <f t="array" ref="CZ16">IF(CZ$12&lt;$CK$11, 2,
SUM((표4[좌석번호]=$CK16)*(표4[날짜]=$CM$8)*(CZ$12&gt;=표4[시작])*(DA$12&lt;=표4[끝])*($CK$11&gt;=표4[시작])*($CK$11&lt;표4[끝])*1) +
SUM((표4[좌석번호]=$CK16)*(표4[날짜]=$CM$8)*(CZ$12&gt;=표4[시작])*(DA$12&lt;=표4[끝])*($CK$11&lt;표4[시작])*3))</f>
        <v>1</v>
      </c>
      <c r="DA16" s="2">
        <f t="array" ref="DA16">IF(DA$12&lt;$CK$11, 2,
SUM((표4[좌석번호]=$CK16)*(표4[날짜]=$CM$8)*(DA$12&gt;=표4[시작])*(DB$12&lt;=표4[끝])*($CK$11&gt;=표4[시작])*($CK$11&lt;표4[끝])*1) +
SUM((표4[좌석번호]=$CK16)*(표4[날짜]=$CM$8)*(DA$12&gt;=표4[시작])*(DB$12&lt;=표4[끝])*($CK$11&lt;표4[시작])*3))</f>
        <v>1</v>
      </c>
      <c r="DB16" s="2">
        <f t="array" ref="DB16">IF(DB$12&lt;$CK$11, 2,
SUM((표4[좌석번호]=$CK16)*(표4[날짜]=$CM$8)*(DB$12&gt;=표4[시작])*(DC$12&lt;=표4[끝])*($CK$11&gt;=표4[시작])*($CK$11&lt;표4[끝])*1) +
SUM((표4[좌석번호]=$CK16)*(표4[날짜]=$CM$8)*(DB$12&gt;=표4[시작])*(DC$12&lt;=표4[끝])*($CK$11&lt;표4[시작])*3))</f>
        <v>1</v>
      </c>
      <c r="DC16" s="2">
        <f t="array" ref="DC16">IF(DC$12&lt;$CK$11, 2,
SUM((표4[좌석번호]=$CK16)*(표4[날짜]=$CM$8)*(DC$12&gt;=표4[시작])*(DD$12&lt;=표4[끝])*($CK$11&gt;=표4[시작])*($CK$11&lt;표4[끝])*1) +
SUM((표4[좌석번호]=$CK16)*(표4[날짜]=$CM$8)*(DC$12&gt;=표4[시작])*(DD$12&lt;=표4[끝])*($CK$11&lt;표4[시작])*3))</f>
        <v>1</v>
      </c>
      <c r="DD16" s="2">
        <f t="array" ref="DD16">IF(DD$12&lt;$CK$11, 2,
SUM((표4[좌석번호]=$CK16)*(표4[날짜]=$CM$8)*(DD$12&gt;=표4[시작])*(DE$12&lt;=표4[끝])*($CK$11&gt;=표4[시작])*($CK$11&lt;표4[끝])*1) +
SUM((표4[좌석번호]=$CK16)*(표4[날짜]=$CM$8)*(DD$12&gt;=표4[시작])*(DE$12&lt;=표4[끝])*($CK$11&lt;표4[시작])*3))</f>
        <v>0</v>
      </c>
      <c r="DE16" s="2">
        <f t="array" ref="DE16">IF(DE$12&lt;$CK$11, 2,
SUM((표4[좌석번호]=$CK16)*(표4[날짜]=$CM$8)*(DE$12&gt;=표4[시작])*(DF$12&lt;=표4[끝])*($CK$11&gt;=표4[시작])*($CK$11&lt;표4[끝])*1) +
SUM((표4[좌석번호]=$CK16)*(표4[날짜]=$CM$8)*(DE$12&gt;=표4[시작])*(DF$12&lt;=표4[끝])*($CK$11&lt;표4[시작])*3))</f>
        <v>0</v>
      </c>
      <c r="DF16" s="2">
        <f t="array" ref="DF16">IF(DF$12&lt;$CK$11, 2,
SUM((표4[좌석번호]=$CK16)*(표4[날짜]=$CM$8)*(DF$12&gt;=표4[시작])*(DG$12&lt;=표4[끝])*($CK$11&gt;=표4[시작])*($CK$11&lt;표4[끝])*1) +
SUM((표4[좌석번호]=$CK16)*(표4[날짜]=$CM$8)*(DF$12&gt;=표4[시작])*(DG$12&lt;=표4[끝])*($CK$11&lt;표4[시작])*3))</f>
        <v>0</v>
      </c>
      <c r="DG16" s="2">
        <f t="array" ref="DG16">IF(DG$12&lt;$CK$11, 2,
SUM((표4[좌석번호]=$CK16)*(표4[날짜]=$CM$8)*(DG$12&gt;=표4[시작])*(DH$12&lt;=표4[끝])*($CK$11&gt;=표4[시작])*($CK$11&lt;표4[끝])*1) +
SUM((표4[좌석번호]=$CK16)*(표4[날짜]=$CM$8)*(DG$12&gt;=표4[시작])*(DH$12&lt;=표4[끝])*($CK$11&lt;표4[시작])*3))</f>
        <v>0</v>
      </c>
      <c r="DH16" s="2">
        <f t="array" ref="DH16">IF(DH$12&lt;$CK$11, 2,
SUM((표4[좌석번호]=$CK16)*(표4[날짜]=$CM$8)*(DH$12&gt;=표4[시작])*(DI$12&lt;=표4[끝])*($CK$11&gt;=표4[시작])*($CK$11&lt;표4[끝])*1) +
SUM((표4[좌석번호]=$CK16)*(표4[날짜]=$CM$8)*(DH$12&gt;=표4[시작])*(DI$12&lt;=표4[끝])*($CK$11&lt;표4[시작])*3))</f>
        <v>0</v>
      </c>
      <c r="DI16" s="2">
        <f t="array" ref="DI16">IF(DI$12&lt;$CK$11, 2,
SUM((표4[좌석번호]=$CK16)*(표4[날짜]=$CM$8)*(DI$12&gt;=표4[시작])*(DJ$12&lt;=표4[끝])*($CK$11&gt;=표4[시작])*($CK$11&lt;표4[끝])*1) +
SUM((표4[좌석번호]=$CK16)*(표4[날짜]=$CM$8)*(DI$12&gt;=표4[시작])*(DJ$12&lt;=표4[끝])*($CK$11&lt;표4[시작])*3))</f>
        <v>0</v>
      </c>
      <c r="DJ16" s="2">
        <f t="array" ref="DJ16">IF(DJ$12&lt;$CK$11, 2,
SUM((표4[좌석번호]=$CK16)*(표4[날짜]=$CM$8)*(DJ$12&gt;=표4[시작])*(DK$12&lt;=표4[끝])*($CK$11&gt;=표4[시작])*($CK$11&lt;표4[끝])*1) +
SUM((표4[좌석번호]=$CK16)*(표4[날짜]=$CM$8)*(DJ$12&gt;=표4[시작])*(DK$12&lt;=표4[끝])*($CK$11&lt;표4[시작])*3))</f>
        <v>0</v>
      </c>
      <c r="DK16" s="2">
        <f t="array" ref="DK16">IF(DK$12&lt;$CK$11, 2,
SUM((표4[좌석번호]=$CK16)*(표4[날짜]=$CM$8)*(DK$12&gt;=표4[시작])*(DL$12&lt;=표4[끝])*($CK$11&gt;=표4[시작])*($CK$11&lt;표4[끝])*1) +
SUM((표4[좌석번호]=$CK16)*(표4[날짜]=$CM$8)*(DK$12&gt;=표4[시작])*(DL$12&lt;=표4[끝])*($CK$11&lt;표4[시작])*3))</f>
        <v>0</v>
      </c>
      <c r="DL16" s="2">
        <f t="array" ref="DL16">IF(DL$12&lt;$CK$11, 2,
SUM((표4[좌석번호]=$CK16)*(표4[날짜]=$CM$8)*(DL$12&gt;=표4[시작])*(DM$12&lt;=표4[끝])*($CK$11&gt;=표4[시작])*($CK$11&lt;표4[끝])*1) +
SUM((표4[좌석번호]=$CK16)*(표4[날짜]=$CM$8)*(DL$12&gt;=표4[시작])*(DM$12&lt;=표4[끝])*($CK$11&lt;표4[시작])*3))</f>
        <v>0</v>
      </c>
      <c r="DM16" s="2">
        <f t="array" ref="DM16">IF(DM$12&lt;$CK$11, 2,
SUM((표4[좌석번호]=$CK16)*(표4[날짜]=$CM$8)*(DM$12&gt;=표4[시작])*(DN$12&lt;=표4[끝])*($CK$11&gt;=표4[시작])*($CK$11&lt;표4[끝])*1) +
SUM((표4[좌석번호]=$CK16)*(표4[날짜]=$CM$8)*(DM$12&gt;=표4[시작])*(DN$12&lt;=표4[끝])*($CK$11&lt;표4[시작])*3))</f>
        <v>0</v>
      </c>
      <c r="DN16" s="2">
        <f t="array" ref="DN16">IF(DN$12&lt;$CK$11, 2,
SUM((표4[좌석번호]=$CK16)*(표4[날짜]=$CM$8)*(DN$12&gt;=표4[시작])*(DO$12&lt;=표4[끝])*($CK$11&gt;=표4[시작])*($CK$11&lt;표4[끝])*1) +
SUM((표4[좌석번호]=$CK16)*(표4[날짜]=$CM$8)*(DN$12&gt;=표4[시작])*(DO$12&lt;=표4[끝])*($CK$11&lt;표4[시작])*3))</f>
        <v>0</v>
      </c>
      <c r="DO16" s="2">
        <f t="array" ref="DO16">IF(DO$12&lt;$CK$11, 2,
SUM((표4[좌석번호]=$CK16)*(표4[날짜]=$CM$8)*(DO$12&gt;=표4[시작])*(DP$12&lt;=표4[끝])*($CK$11&gt;=표4[시작])*($CK$11&lt;표4[끝])*1) +
SUM((표4[좌석번호]=$CK16)*(표4[날짜]=$CM$8)*(DO$12&gt;=표4[시작])*(DP$12&lt;=표4[끝])*($CK$11&lt;표4[시작])*3))</f>
        <v>0</v>
      </c>
      <c r="DP16" s="2">
        <f t="array" ref="DP16">IF(DP$12&lt;$CK$11, 2,
SUM((표4[좌석번호]=$CK16)*(표4[날짜]=$CM$8)*(DP$12&gt;=표4[시작])*(DQ$12&lt;=표4[끝])*($CK$11&gt;=표4[시작])*($CK$11&lt;표4[끝])*1) +
SUM((표4[좌석번호]=$CK16)*(표4[날짜]=$CM$8)*(DP$12&gt;=표4[시작])*(DQ$12&lt;=표4[끝])*($CK$11&lt;표4[시작])*3))</f>
        <v>0</v>
      </c>
      <c r="DQ16" s="2">
        <f t="array" ref="DQ16">IF(DQ$12&lt;$CK$11, 2,
SUM((표4[좌석번호]=$CK16)*(표4[날짜]=$CM$8)*(DQ$12&gt;=표4[시작])*(DR$12&lt;=표4[끝])*($CK$11&gt;=표4[시작])*($CK$11&lt;표4[끝])*1) +
SUM((표4[좌석번호]=$CK16)*(표4[날짜]=$CM$8)*(DQ$12&gt;=표4[시작])*(DR$12&lt;=표4[끝])*($CK$11&lt;표4[시작])*3))</f>
        <v>0</v>
      </c>
      <c r="DR16" s="2">
        <f t="array" ref="DR16">IF(DR$12&lt;$CK$11, 2,
SUM((표4[좌석번호]=$CK16)*(표4[날짜]=$CM$8)*(DR$12&gt;=표4[시작])*(DS$12&lt;=표4[끝])*($CK$11&gt;=표4[시작])*($CK$11&lt;표4[끝])*1) +
SUM((표4[좌석번호]=$CK16)*(표4[날짜]=$CM$8)*(DR$12&gt;=표4[시작])*(DS$12&lt;=표4[끝])*($CK$11&lt;표4[시작])*3))</f>
        <v>0</v>
      </c>
      <c r="DS16" s="2">
        <f t="array" ref="DS16">IF(DS$12&lt;$CK$11, 2,
SUM((표4[좌석번호]=$CK16)*(표4[날짜]=$CM$8)*(DS$12&gt;=표4[시작])*(DT$12&lt;=표4[끝])*($CK$11&gt;=표4[시작])*($CK$11&lt;표4[끝])*1) +
SUM((표4[좌석번호]=$CK16)*(표4[날짜]=$CM$8)*(DS$12&gt;=표4[시작])*(DT$12&lt;=표4[끝])*($CK$11&lt;표4[시작])*3))</f>
        <v>0</v>
      </c>
      <c r="DT16" s="2">
        <f t="array" ref="DT16">IF(DT$12&lt;$CK$11, 2,
SUM((표4[좌석번호]=$CK16)*(표4[날짜]=$CM$8)*(DT$12&gt;=표4[시작])*(DU$12&lt;=표4[끝])*($CK$11&gt;=표4[시작])*($CK$11&lt;표4[끝])*1) +
SUM((표4[좌석번호]=$CK16)*(표4[날짜]=$CM$8)*(DT$12&gt;=표4[시작])*(DU$12&lt;=표4[끝])*($CK$11&lt;표4[시작])*3))</f>
        <v>0</v>
      </c>
      <c r="DU16" s="2">
        <f t="array" ref="DU16">IF(DU$12&lt;$CK$11, 2,
SUM((표4[좌석번호]=$CK16)*(표4[날짜]=$CM$8)*(DU$12&gt;=표4[시작])*(DV$12&lt;=표4[끝])*($CK$11&gt;=표4[시작])*($CK$11&lt;표4[끝])*1) +
SUM((표4[좌석번호]=$CK16)*(표4[날짜]=$CM$8)*(DU$12&gt;=표4[시작])*(DV$12&lt;=표4[끝])*($CK$11&lt;표4[시작])*3))</f>
        <v>0</v>
      </c>
      <c r="DV16" s="2">
        <f t="array" ref="DV16">IF(DV$12&lt;$CK$11, 2,
SUM((표4[좌석번호]=$CK16)*(표4[날짜]=$CM$8)*(DV$12&gt;=표4[시작])*(DW$12&lt;=표4[끝])*($CK$11&gt;=표4[시작])*($CK$11&lt;표4[끝])*1) +
SUM((표4[좌석번호]=$CK16)*(표4[날짜]=$CM$8)*(DV$12&gt;=표4[시작])*(DW$12&lt;=표4[끝])*($CK$11&lt;표4[시작])*3))</f>
        <v>0</v>
      </c>
      <c r="DW16" s="2">
        <f t="array" ref="DW16">IF(DW$12&lt;$CK$11, 2,
SUM((표4[좌석번호]=$CK16)*(표4[날짜]=$CM$8)*(DW$12&gt;=표4[시작])*(DX$12&lt;=표4[끝])*($CK$11&gt;=표4[시작])*($CK$11&lt;표4[끝])*1) +
SUM((표4[좌석번호]=$CK16)*(표4[날짜]=$CM$8)*(DW$12&gt;=표4[시작])*(DX$12&lt;=표4[끝])*($CK$11&lt;표4[시작])*3))</f>
        <v>0</v>
      </c>
      <c r="DX16" s="2">
        <f t="array" ref="DX16">IF(DX$12&lt;$CK$11, 2,
SUM((표4[좌석번호]=$CK16)*(표4[날짜]=$CM$8)*(DX$12&gt;=표4[시작])*(DY$12&lt;=표4[끝])*($CK$11&gt;=표4[시작])*($CK$11&lt;표4[끝])*1) +
SUM((표4[좌석번호]=$CK16)*(표4[날짜]=$CM$8)*(DX$12&gt;=표4[시작])*(DY$12&lt;=표4[끝])*($CK$11&lt;표4[시작])*3))</f>
        <v>0</v>
      </c>
      <c r="DY16" s="2">
        <f t="array" ref="DY16">IF(DY$12&lt;$CK$11, 2,
SUM((표4[좌석번호]=$CK16)*(표4[날짜]=$CM$8)*(DY$12&gt;=표4[시작])*(DZ$12&lt;=표4[끝])*($CK$11&gt;=표4[시작])*($CK$11&lt;표4[끝])*1) +
SUM((표4[좌석번호]=$CK16)*(표4[날짜]=$CM$8)*(DY$12&gt;=표4[시작])*(DZ$12&lt;=표4[끝])*($CK$11&lt;표4[시작])*3))</f>
        <v>0</v>
      </c>
      <c r="DZ16" s="2">
        <f t="array" ref="DZ16">IF(DZ$12&lt;$CK$11, 2,
SUM((표4[좌석번호]=$CK16)*(표4[날짜]=$CM$8)*(DZ$12&gt;=표4[시작])*(EA$12&lt;=표4[끝])*($CK$11&gt;=표4[시작])*($CK$11&lt;표4[끝])*1) +
SUM((표4[좌석번호]=$CK16)*(표4[날짜]=$CM$8)*(DZ$12&gt;=표4[시작])*(EA$12&lt;=표4[끝])*($CK$11&lt;표4[시작])*3))</f>
        <v>0</v>
      </c>
      <c r="EA16" s="2">
        <f t="array" ref="EA16">IF(EA$12&lt;$CK$11, 2,
SUM((표4[좌석번호]=$CK16)*(표4[날짜]=$CM$8)*(EA$12&gt;=표4[시작])*(EB$12&lt;=표4[끝])*($CK$11&gt;=표4[시작])*($CK$11&lt;표4[끝])*1) +
SUM((표4[좌석번호]=$CK16)*(표4[날짜]=$CM$8)*(EA$12&gt;=표4[시작])*(EB$12&lt;=표4[끝])*($CK$11&lt;표4[시작])*3))</f>
        <v>0</v>
      </c>
      <c r="EB16" s="2">
        <f t="array" ref="EB16">IF(EB$12&lt;$CK$11, 2,
SUM((표4[좌석번호]=$CK16)*(표4[날짜]=$CM$8)*(EB$12&gt;=표4[시작])*(EC$12&lt;=표4[끝])*($CK$11&gt;=표4[시작])*($CK$11&lt;표4[끝])*1) +
SUM((표4[좌석번호]=$CK16)*(표4[날짜]=$CM$8)*(EB$12&gt;=표4[시작])*(EC$12&lt;=표4[끝])*($CK$11&lt;표4[시작])*3))</f>
        <v>0</v>
      </c>
      <c r="EC16" s="2">
        <f t="array" ref="EC16">IF(EC$12&lt;$CK$11, 2,
SUM((표4[좌석번호]=$CK16)*(표4[날짜]=$CM$8)*(EC$12&gt;=표4[시작])*(ED$12&lt;=표4[끝])*($CK$11&gt;=표4[시작])*($CK$11&lt;표4[끝])*1) +
SUM((표4[좌석번호]=$CK16)*(표4[날짜]=$CM$8)*(EC$12&gt;=표4[시작])*(ED$12&lt;=표4[끝])*($CK$11&lt;표4[시작])*3))</f>
        <v>0</v>
      </c>
      <c r="ED16" s="2">
        <f t="array" ref="ED16">IF(ED$12&lt;$CK$11, 2,
SUM((표4[좌석번호]=$CK16)*(표4[날짜]=$CM$8)*(ED$12&gt;=표4[시작])*(EE$12&lt;=표4[끝])*($CK$11&gt;=표4[시작])*($CK$11&lt;표4[끝])*1) +
SUM((표4[좌석번호]=$CK16)*(표4[날짜]=$CM$8)*(ED$12&gt;=표4[시작])*(EE$12&lt;=표4[끝])*($CK$11&lt;표4[시작])*3))</f>
        <v>0</v>
      </c>
      <c r="EE16" s="2">
        <f t="array" ref="EE16">IF(EE$12&lt;$CK$11, 2,
SUM((표4[좌석번호]=$CK16)*(표4[날짜]=$CM$8)*(EE$12&gt;=표4[시작])*(EF$12&lt;=표4[끝])*($CK$11&gt;=표4[시작])*($CK$11&lt;표4[끝])*1) +
SUM((표4[좌석번호]=$CK16)*(표4[날짜]=$CM$8)*(EE$12&gt;=표4[시작])*(EF$12&lt;=표4[끝])*($CK$11&lt;표4[시작])*3))</f>
        <v>0</v>
      </c>
      <c r="EF16" s="2">
        <f t="array" ref="EF16">IF(EF$12&lt;$CK$11, 2,
SUM((표4[좌석번호]=$CK16)*(표4[날짜]=$CM$8)*(EF$12&gt;=표4[시작])*(EG$12&lt;=표4[끝])*($CK$11&gt;=표4[시작])*($CK$11&lt;표4[끝])*1) +
SUM((표4[좌석번호]=$CK16)*(표4[날짜]=$CM$8)*(EF$12&gt;=표4[시작])*(EG$12&lt;=표4[끝])*($CK$11&lt;표4[시작])*3))</f>
        <v>0</v>
      </c>
      <c r="EG16" s="2">
        <f t="array" ref="EG16">IF(EG$12&lt;$CK$11, 2,
SUM((표4[좌석번호]=$CK16)*(표4[날짜]=$CM$8)*(EG$12&gt;=표4[시작])*(EH$12&lt;=표4[끝])*($CK$11&gt;=표4[시작])*($CK$11&lt;표4[끝])*1) +
SUM((표4[좌석번호]=$CK16)*(표4[날짜]=$CM$8)*(EG$12&gt;=표4[시작])*(EH$12&lt;=표4[끝])*($CK$11&lt;표4[시작])*3))</f>
        <v>0</v>
      </c>
      <c r="EH16" s="2">
        <f t="array" ref="EH16">IF(EH$12&lt;$CK$11, 2,
SUM((표4[좌석번호]=$CK16)*(표4[날짜]=$CM$8)*(EH$12&gt;=표4[시작])*(EI$12&lt;=표4[끝])*($CK$11&gt;=표4[시작])*($CK$11&lt;표4[끝])*1) +
SUM((표4[좌석번호]=$CK16)*(표4[날짜]=$CM$8)*(EH$12&gt;=표4[시작])*(EI$12&lt;=표4[끝])*($CK$11&lt;표4[시작])*3))</f>
        <v>0</v>
      </c>
      <c r="EI16" s="2">
        <f t="array" ref="EI16">IF(EI$12&lt;$CK$11, 2,
SUM((표4[좌석번호]=$CK16)*(표4[날짜]=$CM$8)*(EI$12&gt;=표4[시작])*(EJ$12&lt;=표4[끝])*($CK$11&gt;=표4[시작])*($CK$11&lt;표4[끝])*1) +
SUM((표4[좌석번호]=$CK16)*(표4[날짜]=$CM$8)*(EI$12&gt;=표4[시작])*(EJ$12&lt;=표4[끝])*($CK$11&lt;표4[시작])*3))</f>
        <v>0</v>
      </c>
      <c r="EJ16" s="2">
        <f t="array" ref="EJ16">IF(EJ$12&lt;$CK$11, 2,
SUM((표4[좌석번호]=$CK16)*(표4[날짜]=$CM$8)*(EJ$12&gt;=표4[시작])*(EK$12&lt;=표4[끝])*($CK$11&gt;=표4[시작])*($CK$11&lt;표4[끝])*1) +
SUM((표4[좌석번호]=$CK16)*(표4[날짜]=$CM$8)*(EJ$12&gt;=표4[시작])*(EK$12&lt;=표4[끝])*($CK$11&lt;표4[시작])*3))</f>
        <v>0</v>
      </c>
      <c r="EK16" s="2">
        <f t="array" ref="EK16">IF(EK$12&lt;$CK$11, 2,
SUM((표4[좌석번호]=$CK16)*(표4[날짜]=$CM$8)*(EK$12&gt;=표4[시작])*(EL$12&lt;=표4[끝])*($CK$11&gt;=표4[시작])*($CK$11&lt;표4[끝])*1) +
SUM((표4[좌석번호]=$CK16)*(표4[날짜]=$CM$8)*(EK$12&gt;=표4[시작])*(EL$12&lt;=표4[끝])*($CK$11&lt;표4[시작])*3))</f>
        <v>0</v>
      </c>
      <c r="EL16" s="2">
        <f t="array" ref="EL16">IF(EL$12&lt;$CK$11, 2,
SUM((표4[좌석번호]=$CK16)*(표4[날짜]=$CM$8)*(EL$12&gt;=표4[시작])*(EM$12&lt;=표4[끝])*($CK$11&gt;=표4[시작])*($CK$11&lt;표4[끝])*1) +
SUM((표4[좌석번호]=$CK16)*(표4[날짜]=$CM$8)*(EL$12&gt;=표4[시작])*(EM$12&lt;=표4[끝])*($CK$11&lt;표4[시작])*3))</f>
        <v>0</v>
      </c>
      <c r="EM16" s="2">
        <f t="array" ref="EM16">IF(EM$12&lt;$CK$11, 2,
SUM((표4[좌석번호]=$CK16)*(표4[날짜]=$CM$8)*(EM$12&gt;=표4[시작])*(EN$12&lt;=표4[끝])*($CK$11&gt;=표4[시작])*($CK$11&lt;표4[끝])*1) +
SUM((표4[좌석번호]=$CK16)*(표4[날짜]=$CM$8)*(EM$12&gt;=표4[시작])*(EN$12&lt;=표4[끝])*($CK$11&lt;표4[시작])*3))</f>
        <v>0</v>
      </c>
      <c r="EN16" s="2">
        <f t="array" ref="EN16">IF(EN$12&lt;$CK$11, 2,
SUM((표4[좌석번호]=$CK16)*(표4[날짜]=$CM$8)*(EN$12&gt;=표4[시작])*(EO$12&lt;=표4[끝])*($CK$11&gt;=표4[시작])*($CK$11&lt;표4[끝])*1) +
SUM((표4[좌석번호]=$CK16)*(표4[날짜]=$CM$8)*(EN$12&gt;=표4[시작])*(EO$12&lt;=표4[끝])*($CK$11&lt;표4[시작])*3))</f>
        <v>1</v>
      </c>
    </row>
    <row r="17" spans="2:144" ht="20.25" x14ac:dyDescent="0.3">
      <c r="B17" s="13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>
        <v>1</v>
      </c>
      <c r="BI17" s="20">
        <v>1</v>
      </c>
      <c r="BJ17" s="20">
        <v>1</v>
      </c>
      <c r="BK17" s="20">
        <v>1</v>
      </c>
      <c r="BL17" s="20">
        <v>1</v>
      </c>
      <c r="BM17" s="20">
        <v>1</v>
      </c>
      <c r="CK17" s="40" t="s">
        <v>1542</v>
      </c>
      <c r="CL17" s="2">
        <f t="array" ref="CL17">IF(CL$12&lt;$CK$11, 2,
SUM((표4[좌석번호]=$CK17)*(표4[날짜]=$CM$8)*(CL$12&gt;=표4[시작])*(CM$12&lt;=표4[끝])*($CK$11&gt;=표4[시작])*($CK$11&lt;표4[끝])*1) +
SUM((표4[좌석번호]=$CK17)*(표4[날짜]=$CM$8)*(CL$12&gt;=표4[시작])*(CM$12&lt;=표4[끝])*($CK$11&lt;표4[시작])*3))</f>
        <v>2</v>
      </c>
      <c r="CM17" s="2">
        <f t="array" ref="CM17">IF(CM$12&lt;$CK$11, 2,
SUM((표4[좌석번호]=$CK17)*(표4[날짜]=$CM$8)*(CM$12&gt;=표4[시작])*(CN$12&lt;=표4[끝])*($CK$11&gt;=표4[시작])*($CK$11&lt;표4[끝])*1) +
SUM((표4[좌석번호]=$CK17)*(표4[날짜]=$CM$8)*(CM$12&gt;=표4[시작])*(CN$12&lt;=표4[끝])*($CK$11&lt;표4[시작])*3))</f>
        <v>2</v>
      </c>
      <c r="CN17" s="2">
        <f t="array" ref="CN17">IF(CN$12&lt;$CK$11, 2,
SUM((표4[좌석번호]=$CK17)*(표4[날짜]=$CM$8)*(CN$12&gt;=표4[시작])*(CO$12&lt;=표4[끝])*($CK$11&gt;=표4[시작])*($CK$11&lt;표4[끝])*1) +
SUM((표4[좌석번호]=$CK17)*(표4[날짜]=$CM$8)*(CN$12&gt;=표4[시작])*(CO$12&lt;=표4[끝])*($CK$11&lt;표4[시작])*3))</f>
        <v>2</v>
      </c>
      <c r="CO17" s="2">
        <f t="array" ref="CO17">IF(CO$12&lt;$CK$11, 2,
SUM((표4[좌석번호]=$CK17)*(표4[날짜]=$CM$8)*(CO$12&gt;=표4[시작])*(CP$12&lt;=표4[끝])*($CK$11&gt;=표4[시작])*($CK$11&lt;표4[끝])*1) +
SUM((표4[좌석번호]=$CK17)*(표4[날짜]=$CM$8)*(CO$12&gt;=표4[시작])*(CP$12&lt;=표4[끝])*($CK$11&lt;표4[시작])*3))</f>
        <v>1</v>
      </c>
      <c r="CP17" s="2">
        <f t="array" ref="CP17">IF(CP$12&lt;$CK$11, 2,
SUM((표4[좌석번호]=$CK17)*(표4[날짜]=$CM$8)*(CP$12&gt;=표4[시작])*(CQ$12&lt;=표4[끝])*($CK$11&gt;=표4[시작])*($CK$11&lt;표4[끝])*1) +
SUM((표4[좌석번호]=$CK17)*(표4[날짜]=$CM$8)*(CP$12&gt;=표4[시작])*(CQ$12&lt;=표4[끝])*($CK$11&lt;표4[시작])*3))</f>
        <v>1</v>
      </c>
      <c r="CQ17" s="2">
        <f t="array" ref="CQ17">IF(CQ$12&lt;$CK$11, 2,
SUM((표4[좌석번호]=$CK17)*(표4[날짜]=$CM$8)*(CQ$12&gt;=표4[시작])*(CR$12&lt;=표4[끝])*($CK$11&gt;=표4[시작])*($CK$11&lt;표4[끝])*1) +
SUM((표4[좌석번호]=$CK17)*(표4[날짜]=$CM$8)*(CQ$12&gt;=표4[시작])*(CR$12&lt;=표4[끝])*($CK$11&lt;표4[시작])*3))</f>
        <v>1</v>
      </c>
      <c r="CR17" s="2">
        <f t="array" ref="CR17">IF(CR$12&lt;$CK$11, 2,
SUM((표4[좌석번호]=$CK17)*(표4[날짜]=$CM$8)*(CR$12&gt;=표4[시작])*(CS$12&lt;=표4[끝])*($CK$11&gt;=표4[시작])*($CK$11&lt;표4[끝])*1) +
SUM((표4[좌석번호]=$CK17)*(표4[날짜]=$CM$8)*(CR$12&gt;=표4[시작])*(CS$12&lt;=표4[끝])*($CK$11&lt;표4[시작])*3))</f>
        <v>1</v>
      </c>
      <c r="CS17" s="2">
        <f t="array" ref="CS17">IF(CS$12&lt;$CK$11, 2,
SUM((표4[좌석번호]=$CK17)*(표4[날짜]=$CM$8)*(CS$12&gt;=표4[시작])*(CT$12&lt;=표4[끝])*($CK$11&gt;=표4[시작])*($CK$11&lt;표4[끝])*1) +
SUM((표4[좌석번호]=$CK17)*(표4[날짜]=$CM$8)*(CS$12&gt;=표4[시작])*(CT$12&lt;=표4[끝])*($CK$11&lt;표4[시작])*3))</f>
        <v>1</v>
      </c>
      <c r="CT17" s="2">
        <f t="array" ref="CT17">IF(CT$12&lt;$CK$11, 2,
SUM((표4[좌석번호]=$CK17)*(표4[날짜]=$CM$8)*(CT$12&gt;=표4[시작])*(CU$12&lt;=표4[끝])*($CK$11&gt;=표4[시작])*($CK$11&lt;표4[끝])*1) +
SUM((표4[좌석번호]=$CK17)*(표4[날짜]=$CM$8)*(CT$12&gt;=표4[시작])*(CU$12&lt;=표4[끝])*($CK$11&lt;표4[시작])*3))</f>
        <v>1</v>
      </c>
      <c r="CU17" s="2">
        <f t="array" ref="CU17">IF(CU$12&lt;$CK$11, 2,
SUM((표4[좌석번호]=$CK17)*(표4[날짜]=$CM$8)*(CU$12&gt;=표4[시작])*(CV$12&lt;=표4[끝])*($CK$11&gt;=표4[시작])*($CK$11&lt;표4[끝])*1) +
SUM((표4[좌석번호]=$CK17)*(표4[날짜]=$CM$8)*(CU$12&gt;=표4[시작])*(CV$12&lt;=표4[끝])*($CK$11&lt;표4[시작])*3))</f>
        <v>1</v>
      </c>
      <c r="CV17" s="2">
        <f t="array" ref="CV17">IF(CV$12&lt;$CK$11, 2,
SUM((표4[좌석번호]=$CK17)*(표4[날짜]=$CM$8)*(CV$12&gt;=표4[시작])*(CW$12&lt;=표4[끝])*($CK$11&gt;=표4[시작])*($CK$11&lt;표4[끝])*1) +
SUM((표4[좌석번호]=$CK17)*(표4[날짜]=$CM$8)*(CV$12&gt;=표4[시작])*(CW$12&lt;=표4[끝])*($CK$11&lt;표4[시작])*3))</f>
        <v>1</v>
      </c>
      <c r="CW17" s="2">
        <f t="array" ref="CW17">IF(CW$12&lt;$CK$11, 2,
SUM((표4[좌석번호]=$CK17)*(표4[날짜]=$CM$8)*(CW$12&gt;=표4[시작])*(CX$12&lt;=표4[끝])*($CK$11&gt;=표4[시작])*($CK$11&lt;표4[끝])*1) +
SUM((표4[좌석번호]=$CK17)*(표4[날짜]=$CM$8)*(CW$12&gt;=표4[시작])*(CX$12&lt;=표4[끝])*($CK$11&lt;표4[시작])*3))</f>
        <v>1</v>
      </c>
      <c r="CX17" s="2">
        <f t="array" ref="CX17">IF(CX$12&lt;$CK$11, 2,
SUM((표4[좌석번호]=$CK17)*(표4[날짜]=$CM$8)*(CX$12&gt;=표4[시작])*(CY$12&lt;=표4[끝])*($CK$11&gt;=표4[시작])*($CK$11&lt;표4[끝])*1) +
SUM((표4[좌석번호]=$CK17)*(표4[날짜]=$CM$8)*(CX$12&gt;=표4[시작])*(CY$12&lt;=표4[끝])*($CK$11&lt;표4[시작])*3))</f>
        <v>1</v>
      </c>
      <c r="CY17" s="2">
        <f t="array" ref="CY17">IF(CY$12&lt;$CK$11, 2,
SUM((표4[좌석번호]=$CK17)*(표4[날짜]=$CM$8)*(CY$12&gt;=표4[시작])*(CZ$12&lt;=표4[끝])*($CK$11&gt;=표4[시작])*($CK$11&lt;표4[끝])*1) +
SUM((표4[좌석번호]=$CK17)*(표4[날짜]=$CM$8)*(CY$12&gt;=표4[시작])*(CZ$12&lt;=표4[끝])*($CK$11&lt;표4[시작])*3))</f>
        <v>1</v>
      </c>
      <c r="CZ17" s="2">
        <f t="array" ref="CZ17">IF(CZ$12&lt;$CK$11, 2,
SUM((표4[좌석번호]=$CK17)*(표4[날짜]=$CM$8)*(CZ$12&gt;=표4[시작])*(DA$12&lt;=표4[끝])*($CK$11&gt;=표4[시작])*($CK$11&lt;표4[끝])*1) +
SUM((표4[좌석번호]=$CK17)*(표4[날짜]=$CM$8)*(CZ$12&gt;=표4[시작])*(DA$12&lt;=표4[끝])*($CK$11&lt;표4[시작])*3))</f>
        <v>1</v>
      </c>
      <c r="DA17" s="2">
        <f t="array" ref="DA17">IF(DA$12&lt;$CK$11, 2,
SUM((표4[좌석번호]=$CK17)*(표4[날짜]=$CM$8)*(DA$12&gt;=표4[시작])*(DB$12&lt;=표4[끝])*($CK$11&gt;=표4[시작])*($CK$11&lt;표4[끝])*1) +
SUM((표4[좌석번호]=$CK17)*(표4[날짜]=$CM$8)*(DA$12&gt;=표4[시작])*(DB$12&lt;=표4[끝])*($CK$11&lt;표4[시작])*3))</f>
        <v>1</v>
      </c>
      <c r="DB17" s="2">
        <f t="array" ref="DB17">IF(DB$12&lt;$CK$11, 2,
SUM((표4[좌석번호]=$CK17)*(표4[날짜]=$CM$8)*(DB$12&gt;=표4[시작])*(DC$12&lt;=표4[끝])*($CK$11&gt;=표4[시작])*($CK$11&lt;표4[끝])*1) +
SUM((표4[좌석번호]=$CK17)*(표4[날짜]=$CM$8)*(DB$12&gt;=표4[시작])*(DC$12&lt;=표4[끝])*($CK$11&lt;표4[시작])*3))</f>
        <v>1</v>
      </c>
      <c r="DC17" s="2">
        <f t="array" ref="DC17">IF(DC$12&lt;$CK$11, 2,
SUM((표4[좌석번호]=$CK17)*(표4[날짜]=$CM$8)*(DC$12&gt;=표4[시작])*(DD$12&lt;=표4[끝])*($CK$11&gt;=표4[시작])*($CK$11&lt;표4[끝])*1) +
SUM((표4[좌석번호]=$CK17)*(표4[날짜]=$CM$8)*(DC$12&gt;=표4[시작])*(DD$12&lt;=표4[끝])*($CK$11&lt;표4[시작])*3))</f>
        <v>1</v>
      </c>
      <c r="DD17" s="2">
        <f t="array" ref="DD17">IF(DD$12&lt;$CK$11, 2,
SUM((표4[좌석번호]=$CK17)*(표4[날짜]=$CM$8)*(DD$12&gt;=표4[시작])*(DE$12&lt;=표4[끝])*($CK$11&gt;=표4[시작])*($CK$11&lt;표4[끝])*1) +
SUM((표4[좌석번호]=$CK17)*(표4[날짜]=$CM$8)*(DD$12&gt;=표4[시작])*(DE$12&lt;=표4[끝])*($CK$11&lt;표4[시작])*3))</f>
        <v>1</v>
      </c>
      <c r="DE17" s="2">
        <f t="array" ref="DE17">IF(DE$12&lt;$CK$11, 2,
SUM((표4[좌석번호]=$CK17)*(표4[날짜]=$CM$8)*(DE$12&gt;=표4[시작])*(DF$12&lt;=표4[끝])*($CK$11&gt;=표4[시작])*($CK$11&lt;표4[끝])*1) +
SUM((표4[좌석번호]=$CK17)*(표4[날짜]=$CM$8)*(DE$12&gt;=표4[시작])*(DF$12&lt;=표4[끝])*($CK$11&lt;표4[시작])*3))</f>
        <v>1</v>
      </c>
      <c r="DF17" s="2">
        <f t="array" ref="DF17">IF(DF$12&lt;$CK$11, 2,
SUM((표4[좌석번호]=$CK17)*(표4[날짜]=$CM$8)*(DF$12&gt;=표4[시작])*(DG$12&lt;=표4[끝])*($CK$11&gt;=표4[시작])*($CK$11&lt;표4[끝])*1) +
SUM((표4[좌석번호]=$CK17)*(표4[날짜]=$CM$8)*(DF$12&gt;=표4[시작])*(DG$12&lt;=표4[끝])*($CK$11&lt;표4[시작])*3))</f>
        <v>1</v>
      </c>
      <c r="DG17" s="2">
        <f t="array" ref="DG17">IF(DG$12&lt;$CK$11, 2,
SUM((표4[좌석번호]=$CK17)*(표4[날짜]=$CM$8)*(DG$12&gt;=표4[시작])*(DH$12&lt;=표4[끝])*($CK$11&gt;=표4[시작])*($CK$11&lt;표4[끝])*1) +
SUM((표4[좌석번호]=$CK17)*(표4[날짜]=$CM$8)*(DG$12&gt;=표4[시작])*(DH$12&lt;=표4[끝])*($CK$11&lt;표4[시작])*3))</f>
        <v>1</v>
      </c>
      <c r="DH17" s="2">
        <f t="array" ref="DH17">IF(DH$12&lt;$CK$11, 2,
SUM((표4[좌석번호]=$CK17)*(표4[날짜]=$CM$8)*(DH$12&gt;=표4[시작])*(DI$12&lt;=표4[끝])*($CK$11&gt;=표4[시작])*($CK$11&lt;표4[끝])*1) +
SUM((표4[좌석번호]=$CK17)*(표4[날짜]=$CM$8)*(DH$12&gt;=표4[시작])*(DI$12&lt;=표4[끝])*($CK$11&lt;표4[시작])*3))</f>
        <v>1</v>
      </c>
      <c r="DI17" s="2">
        <f t="array" ref="DI17">IF(DI$12&lt;$CK$11, 2,
SUM((표4[좌석번호]=$CK17)*(표4[날짜]=$CM$8)*(DI$12&gt;=표4[시작])*(DJ$12&lt;=표4[끝])*($CK$11&gt;=표4[시작])*($CK$11&lt;표4[끝])*1) +
SUM((표4[좌석번호]=$CK17)*(표4[날짜]=$CM$8)*(DI$12&gt;=표4[시작])*(DJ$12&lt;=표4[끝])*($CK$11&lt;표4[시작])*3))</f>
        <v>1</v>
      </c>
      <c r="DJ17" s="2">
        <f t="array" ref="DJ17">IF(DJ$12&lt;$CK$11, 2,
SUM((표4[좌석번호]=$CK17)*(표4[날짜]=$CM$8)*(DJ$12&gt;=표4[시작])*(DK$12&lt;=표4[끝])*($CK$11&gt;=표4[시작])*($CK$11&lt;표4[끝])*1) +
SUM((표4[좌석번호]=$CK17)*(표4[날짜]=$CM$8)*(DJ$12&gt;=표4[시작])*(DK$12&lt;=표4[끝])*($CK$11&lt;표4[시작])*3))</f>
        <v>1</v>
      </c>
      <c r="DK17" s="2">
        <f t="array" ref="DK17">IF(DK$12&lt;$CK$11, 2,
SUM((표4[좌석번호]=$CK17)*(표4[날짜]=$CM$8)*(DK$12&gt;=표4[시작])*(DL$12&lt;=표4[끝])*($CK$11&gt;=표4[시작])*($CK$11&lt;표4[끝])*1) +
SUM((표4[좌석번호]=$CK17)*(표4[날짜]=$CM$8)*(DK$12&gt;=표4[시작])*(DL$12&lt;=표4[끝])*($CK$11&lt;표4[시작])*3))</f>
        <v>1</v>
      </c>
      <c r="DL17" s="2">
        <f t="array" ref="DL17">IF(DL$12&lt;$CK$11, 2,
SUM((표4[좌석번호]=$CK17)*(표4[날짜]=$CM$8)*(DL$12&gt;=표4[시작])*(DM$12&lt;=표4[끝])*($CK$11&gt;=표4[시작])*($CK$11&lt;표4[끝])*1) +
SUM((표4[좌석번호]=$CK17)*(표4[날짜]=$CM$8)*(DL$12&gt;=표4[시작])*(DM$12&lt;=표4[끝])*($CK$11&lt;표4[시작])*3))</f>
        <v>1</v>
      </c>
      <c r="DM17" s="2">
        <f t="array" ref="DM17">IF(DM$12&lt;$CK$11, 2,
SUM((표4[좌석번호]=$CK17)*(표4[날짜]=$CM$8)*(DM$12&gt;=표4[시작])*(DN$12&lt;=표4[끝])*($CK$11&gt;=표4[시작])*($CK$11&lt;표4[끝])*1) +
SUM((표4[좌석번호]=$CK17)*(표4[날짜]=$CM$8)*(DM$12&gt;=표4[시작])*(DN$12&lt;=표4[끝])*($CK$11&lt;표4[시작])*3))</f>
        <v>0</v>
      </c>
      <c r="DN17" s="2">
        <f t="array" ref="DN17">IF(DN$12&lt;$CK$11, 2,
SUM((표4[좌석번호]=$CK17)*(표4[날짜]=$CM$8)*(DN$12&gt;=표4[시작])*(DO$12&lt;=표4[끝])*($CK$11&gt;=표4[시작])*($CK$11&lt;표4[끝])*1) +
SUM((표4[좌석번호]=$CK17)*(표4[날짜]=$CM$8)*(DN$12&gt;=표4[시작])*(DO$12&lt;=표4[끝])*($CK$11&lt;표4[시작])*3))</f>
        <v>0</v>
      </c>
      <c r="DO17" s="2">
        <f t="array" ref="DO17">IF(DO$12&lt;$CK$11, 2,
SUM((표4[좌석번호]=$CK17)*(표4[날짜]=$CM$8)*(DO$12&gt;=표4[시작])*(DP$12&lt;=표4[끝])*($CK$11&gt;=표4[시작])*($CK$11&lt;표4[끝])*1) +
SUM((표4[좌석번호]=$CK17)*(표4[날짜]=$CM$8)*(DO$12&gt;=표4[시작])*(DP$12&lt;=표4[끝])*($CK$11&lt;표4[시작])*3))</f>
        <v>0</v>
      </c>
      <c r="DP17" s="2">
        <f t="array" ref="DP17">IF(DP$12&lt;$CK$11, 2,
SUM((표4[좌석번호]=$CK17)*(표4[날짜]=$CM$8)*(DP$12&gt;=표4[시작])*(DQ$12&lt;=표4[끝])*($CK$11&gt;=표4[시작])*($CK$11&lt;표4[끝])*1) +
SUM((표4[좌석번호]=$CK17)*(표4[날짜]=$CM$8)*(DP$12&gt;=표4[시작])*(DQ$12&lt;=표4[끝])*($CK$11&lt;표4[시작])*3))</f>
        <v>0</v>
      </c>
      <c r="DQ17" s="2">
        <f t="array" ref="DQ17">IF(DQ$12&lt;$CK$11, 2,
SUM((표4[좌석번호]=$CK17)*(표4[날짜]=$CM$8)*(DQ$12&gt;=표4[시작])*(DR$12&lt;=표4[끝])*($CK$11&gt;=표4[시작])*($CK$11&lt;표4[끝])*1) +
SUM((표4[좌석번호]=$CK17)*(표4[날짜]=$CM$8)*(DQ$12&gt;=표4[시작])*(DR$12&lt;=표4[끝])*($CK$11&lt;표4[시작])*3))</f>
        <v>0</v>
      </c>
      <c r="DR17" s="2">
        <f t="array" ref="DR17">IF(DR$12&lt;$CK$11, 2,
SUM((표4[좌석번호]=$CK17)*(표4[날짜]=$CM$8)*(DR$12&gt;=표4[시작])*(DS$12&lt;=표4[끝])*($CK$11&gt;=표4[시작])*($CK$11&lt;표4[끝])*1) +
SUM((표4[좌석번호]=$CK17)*(표4[날짜]=$CM$8)*(DR$12&gt;=표4[시작])*(DS$12&lt;=표4[끝])*($CK$11&lt;표4[시작])*3))</f>
        <v>0</v>
      </c>
      <c r="DS17" s="2">
        <f t="array" ref="DS17">IF(DS$12&lt;$CK$11, 2,
SUM((표4[좌석번호]=$CK17)*(표4[날짜]=$CM$8)*(DS$12&gt;=표4[시작])*(DT$12&lt;=표4[끝])*($CK$11&gt;=표4[시작])*($CK$11&lt;표4[끝])*1) +
SUM((표4[좌석번호]=$CK17)*(표4[날짜]=$CM$8)*(DS$12&gt;=표4[시작])*(DT$12&lt;=표4[끝])*($CK$11&lt;표4[시작])*3))</f>
        <v>0</v>
      </c>
      <c r="DT17" s="2">
        <f t="array" ref="DT17">IF(DT$12&lt;$CK$11, 2,
SUM((표4[좌석번호]=$CK17)*(표4[날짜]=$CM$8)*(DT$12&gt;=표4[시작])*(DU$12&lt;=표4[끝])*($CK$11&gt;=표4[시작])*($CK$11&lt;표4[끝])*1) +
SUM((표4[좌석번호]=$CK17)*(표4[날짜]=$CM$8)*(DT$12&gt;=표4[시작])*(DU$12&lt;=표4[끝])*($CK$11&lt;표4[시작])*3))</f>
        <v>0</v>
      </c>
      <c r="DU17" s="2">
        <f t="array" ref="DU17">IF(DU$12&lt;$CK$11, 2,
SUM((표4[좌석번호]=$CK17)*(표4[날짜]=$CM$8)*(DU$12&gt;=표4[시작])*(DV$12&lt;=표4[끝])*($CK$11&gt;=표4[시작])*($CK$11&lt;표4[끝])*1) +
SUM((표4[좌석번호]=$CK17)*(표4[날짜]=$CM$8)*(DU$12&gt;=표4[시작])*(DV$12&lt;=표4[끝])*($CK$11&lt;표4[시작])*3))</f>
        <v>0</v>
      </c>
      <c r="DV17" s="2">
        <f t="array" ref="DV17">IF(DV$12&lt;$CK$11, 2,
SUM((표4[좌석번호]=$CK17)*(표4[날짜]=$CM$8)*(DV$12&gt;=표4[시작])*(DW$12&lt;=표4[끝])*($CK$11&gt;=표4[시작])*($CK$11&lt;표4[끝])*1) +
SUM((표4[좌석번호]=$CK17)*(표4[날짜]=$CM$8)*(DV$12&gt;=표4[시작])*(DW$12&lt;=표4[끝])*($CK$11&lt;표4[시작])*3))</f>
        <v>0</v>
      </c>
      <c r="DW17" s="2">
        <f t="array" ref="DW17">IF(DW$12&lt;$CK$11, 2,
SUM((표4[좌석번호]=$CK17)*(표4[날짜]=$CM$8)*(DW$12&gt;=표4[시작])*(DX$12&lt;=표4[끝])*($CK$11&gt;=표4[시작])*($CK$11&lt;표4[끝])*1) +
SUM((표4[좌석번호]=$CK17)*(표4[날짜]=$CM$8)*(DW$12&gt;=표4[시작])*(DX$12&lt;=표4[끝])*($CK$11&lt;표4[시작])*3))</f>
        <v>0</v>
      </c>
      <c r="DX17" s="2">
        <f t="array" ref="DX17">IF(DX$12&lt;$CK$11, 2,
SUM((표4[좌석번호]=$CK17)*(표4[날짜]=$CM$8)*(DX$12&gt;=표4[시작])*(DY$12&lt;=표4[끝])*($CK$11&gt;=표4[시작])*($CK$11&lt;표4[끝])*1) +
SUM((표4[좌석번호]=$CK17)*(표4[날짜]=$CM$8)*(DX$12&gt;=표4[시작])*(DY$12&lt;=표4[끝])*($CK$11&lt;표4[시작])*3))</f>
        <v>0</v>
      </c>
      <c r="DY17" s="2">
        <f t="array" ref="DY17">IF(DY$12&lt;$CK$11, 2,
SUM((표4[좌석번호]=$CK17)*(표4[날짜]=$CM$8)*(DY$12&gt;=표4[시작])*(DZ$12&lt;=표4[끝])*($CK$11&gt;=표4[시작])*($CK$11&lt;표4[끝])*1) +
SUM((표4[좌석번호]=$CK17)*(표4[날짜]=$CM$8)*(DY$12&gt;=표4[시작])*(DZ$12&lt;=표4[끝])*($CK$11&lt;표4[시작])*3))</f>
        <v>0</v>
      </c>
      <c r="DZ17" s="2">
        <f t="array" ref="DZ17">IF(DZ$12&lt;$CK$11, 2,
SUM((표4[좌석번호]=$CK17)*(표4[날짜]=$CM$8)*(DZ$12&gt;=표4[시작])*(EA$12&lt;=표4[끝])*($CK$11&gt;=표4[시작])*($CK$11&lt;표4[끝])*1) +
SUM((표4[좌석번호]=$CK17)*(표4[날짜]=$CM$8)*(DZ$12&gt;=표4[시작])*(EA$12&lt;=표4[끝])*($CK$11&lt;표4[시작])*3))</f>
        <v>0</v>
      </c>
      <c r="EA17" s="2">
        <f t="array" ref="EA17">IF(EA$12&lt;$CK$11, 2,
SUM((표4[좌석번호]=$CK17)*(표4[날짜]=$CM$8)*(EA$12&gt;=표4[시작])*(EB$12&lt;=표4[끝])*($CK$11&gt;=표4[시작])*($CK$11&lt;표4[끝])*1) +
SUM((표4[좌석번호]=$CK17)*(표4[날짜]=$CM$8)*(EA$12&gt;=표4[시작])*(EB$12&lt;=표4[끝])*($CK$11&lt;표4[시작])*3))</f>
        <v>0</v>
      </c>
      <c r="EB17" s="2">
        <f t="array" ref="EB17">IF(EB$12&lt;$CK$11, 2,
SUM((표4[좌석번호]=$CK17)*(표4[날짜]=$CM$8)*(EB$12&gt;=표4[시작])*(EC$12&lt;=표4[끝])*($CK$11&gt;=표4[시작])*($CK$11&lt;표4[끝])*1) +
SUM((표4[좌석번호]=$CK17)*(표4[날짜]=$CM$8)*(EB$12&gt;=표4[시작])*(EC$12&lt;=표4[끝])*($CK$11&lt;표4[시작])*3))</f>
        <v>0</v>
      </c>
      <c r="EC17" s="2">
        <f t="array" ref="EC17">IF(EC$12&lt;$CK$11, 2,
SUM((표4[좌석번호]=$CK17)*(표4[날짜]=$CM$8)*(EC$12&gt;=표4[시작])*(ED$12&lt;=표4[끝])*($CK$11&gt;=표4[시작])*($CK$11&lt;표4[끝])*1) +
SUM((표4[좌석번호]=$CK17)*(표4[날짜]=$CM$8)*(EC$12&gt;=표4[시작])*(ED$12&lt;=표4[끝])*($CK$11&lt;표4[시작])*3))</f>
        <v>0</v>
      </c>
      <c r="ED17" s="2">
        <f t="array" ref="ED17">IF(ED$12&lt;$CK$11, 2,
SUM((표4[좌석번호]=$CK17)*(표4[날짜]=$CM$8)*(ED$12&gt;=표4[시작])*(EE$12&lt;=표4[끝])*($CK$11&gt;=표4[시작])*($CK$11&lt;표4[끝])*1) +
SUM((표4[좌석번호]=$CK17)*(표4[날짜]=$CM$8)*(ED$12&gt;=표4[시작])*(EE$12&lt;=표4[끝])*($CK$11&lt;표4[시작])*3))</f>
        <v>0</v>
      </c>
      <c r="EE17" s="2">
        <f t="array" ref="EE17">IF(EE$12&lt;$CK$11, 2,
SUM((표4[좌석번호]=$CK17)*(표4[날짜]=$CM$8)*(EE$12&gt;=표4[시작])*(EF$12&lt;=표4[끝])*($CK$11&gt;=표4[시작])*($CK$11&lt;표4[끝])*1) +
SUM((표4[좌석번호]=$CK17)*(표4[날짜]=$CM$8)*(EE$12&gt;=표4[시작])*(EF$12&lt;=표4[끝])*($CK$11&lt;표4[시작])*3))</f>
        <v>0</v>
      </c>
      <c r="EF17" s="2">
        <f t="array" ref="EF17">IF(EF$12&lt;$CK$11, 2,
SUM((표4[좌석번호]=$CK17)*(표4[날짜]=$CM$8)*(EF$12&gt;=표4[시작])*(EG$12&lt;=표4[끝])*($CK$11&gt;=표4[시작])*($CK$11&lt;표4[끝])*1) +
SUM((표4[좌석번호]=$CK17)*(표4[날짜]=$CM$8)*(EF$12&gt;=표4[시작])*(EG$12&lt;=표4[끝])*($CK$11&lt;표4[시작])*3))</f>
        <v>0</v>
      </c>
      <c r="EG17" s="2">
        <f t="array" ref="EG17">IF(EG$12&lt;$CK$11, 2,
SUM((표4[좌석번호]=$CK17)*(표4[날짜]=$CM$8)*(EG$12&gt;=표4[시작])*(EH$12&lt;=표4[끝])*($CK$11&gt;=표4[시작])*($CK$11&lt;표4[끝])*1) +
SUM((표4[좌석번호]=$CK17)*(표4[날짜]=$CM$8)*(EG$12&gt;=표4[시작])*(EH$12&lt;=표4[끝])*($CK$11&lt;표4[시작])*3))</f>
        <v>0</v>
      </c>
      <c r="EH17" s="2">
        <f t="array" ref="EH17">IF(EH$12&lt;$CK$11, 2,
SUM((표4[좌석번호]=$CK17)*(표4[날짜]=$CM$8)*(EH$12&gt;=표4[시작])*(EI$12&lt;=표4[끝])*($CK$11&gt;=표4[시작])*($CK$11&lt;표4[끝])*1) +
SUM((표4[좌석번호]=$CK17)*(표4[날짜]=$CM$8)*(EH$12&gt;=표4[시작])*(EI$12&lt;=표4[끝])*($CK$11&lt;표4[시작])*3))</f>
        <v>0</v>
      </c>
      <c r="EI17" s="2">
        <f t="array" ref="EI17">IF(EI$12&lt;$CK$11, 2,
SUM((표4[좌석번호]=$CK17)*(표4[날짜]=$CM$8)*(EI$12&gt;=표4[시작])*(EJ$12&lt;=표4[끝])*($CK$11&gt;=표4[시작])*($CK$11&lt;표4[끝])*1) +
SUM((표4[좌석번호]=$CK17)*(표4[날짜]=$CM$8)*(EI$12&gt;=표4[시작])*(EJ$12&lt;=표4[끝])*($CK$11&lt;표4[시작])*3))</f>
        <v>0</v>
      </c>
      <c r="EJ17" s="2">
        <f t="array" ref="EJ17">IF(EJ$12&lt;$CK$11, 2,
SUM((표4[좌석번호]=$CK17)*(표4[날짜]=$CM$8)*(EJ$12&gt;=표4[시작])*(EK$12&lt;=표4[끝])*($CK$11&gt;=표4[시작])*($CK$11&lt;표4[끝])*1) +
SUM((표4[좌석번호]=$CK17)*(표4[날짜]=$CM$8)*(EJ$12&gt;=표4[시작])*(EK$12&lt;=표4[끝])*($CK$11&lt;표4[시작])*3))</f>
        <v>0</v>
      </c>
      <c r="EK17" s="2">
        <f t="array" ref="EK17">IF(EK$12&lt;$CK$11, 2,
SUM((표4[좌석번호]=$CK17)*(표4[날짜]=$CM$8)*(EK$12&gt;=표4[시작])*(EL$12&lt;=표4[끝])*($CK$11&gt;=표4[시작])*($CK$11&lt;표4[끝])*1) +
SUM((표4[좌석번호]=$CK17)*(표4[날짜]=$CM$8)*(EK$12&gt;=표4[시작])*(EL$12&lt;=표4[끝])*($CK$11&lt;표4[시작])*3))</f>
        <v>0</v>
      </c>
      <c r="EL17" s="2">
        <f t="array" ref="EL17">IF(EL$12&lt;$CK$11, 2,
SUM((표4[좌석번호]=$CK17)*(표4[날짜]=$CM$8)*(EL$12&gt;=표4[시작])*(EM$12&lt;=표4[끝])*($CK$11&gt;=표4[시작])*($CK$11&lt;표4[끝])*1) +
SUM((표4[좌석번호]=$CK17)*(표4[날짜]=$CM$8)*(EL$12&gt;=표4[시작])*(EM$12&lt;=표4[끝])*($CK$11&lt;표4[시작])*3))</f>
        <v>0</v>
      </c>
      <c r="EM17" s="2">
        <f t="array" ref="EM17">IF(EM$12&lt;$CK$11, 2,
SUM((표4[좌석번호]=$CK17)*(표4[날짜]=$CM$8)*(EM$12&gt;=표4[시작])*(EN$12&lt;=표4[끝])*($CK$11&gt;=표4[시작])*($CK$11&lt;표4[끝])*1) +
SUM((표4[좌석번호]=$CK17)*(표4[날짜]=$CM$8)*(EM$12&gt;=표4[시작])*(EN$12&lt;=표4[끝])*($CK$11&lt;표4[시작])*3))</f>
        <v>0</v>
      </c>
      <c r="EN17" s="2">
        <f t="array" ref="EN17">IF(EN$12&lt;$CK$11, 2,
SUM((표4[좌석번호]=$CK17)*(표4[날짜]=$CM$8)*(EN$12&gt;=표4[시작])*(EO$12&lt;=표4[끝])*($CK$11&gt;=표4[시작])*($CK$11&lt;표4[끝])*1) +
SUM((표4[좌석번호]=$CK17)*(표4[날짜]=$CM$8)*(EN$12&gt;=표4[시작])*(EO$12&lt;=표4[끝])*($CK$11&lt;표4[시작])*3))</f>
        <v>1</v>
      </c>
    </row>
    <row r="18" spans="2:144" ht="21" thickBot="1" x14ac:dyDescent="0.35">
      <c r="B18" s="13" t="s">
        <v>1543</v>
      </c>
      <c r="D18" s="19"/>
      <c r="E18" s="19"/>
      <c r="F18" s="19"/>
      <c r="G18" s="19"/>
      <c r="H18" s="19"/>
      <c r="I18" s="19"/>
      <c r="J18"/>
      <c r="K18" s="19"/>
      <c r="L18" s="19"/>
      <c r="M18" s="19"/>
      <c r="N18" s="19"/>
      <c r="O18" s="19"/>
      <c r="P18" s="19"/>
      <c r="Q18"/>
      <c r="R18" s="19"/>
      <c r="S18" s="19"/>
      <c r="T18" s="19"/>
      <c r="U18" s="19"/>
      <c r="V18" s="19"/>
      <c r="W18" s="19"/>
      <c r="X18"/>
      <c r="Y18" s="19"/>
      <c r="Z18" s="19"/>
      <c r="AA18" s="19"/>
      <c r="AB18" s="19"/>
      <c r="AC18" s="19"/>
      <c r="AD18" s="19"/>
      <c r="AE18"/>
      <c r="AF18" s="19"/>
      <c r="AG18" s="19"/>
      <c r="AH18" s="19"/>
      <c r="AI18" s="19"/>
      <c r="AJ18" s="19"/>
      <c r="AK18" s="19"/>
      <c r="AL18"/>
      <c r="AM18" s="19"/>
      <c r="AN18" s="19"/>
      <c r="AO18" s="19"/>
      <c r="AP18" s="19"/>
      <c r="AQ18" s="19"/>
      <c r="AR18" s="19"/>
      <c r="AS18"/>
      <c r="AT18" s="19"/>
      <c r="AU18" s="19"/>
      <c r="AV18" s="19"/>
      <c r="AW18" s="19"/>
      <c r="AX18" s="19"/>
      <c r="AY18" s="19"/>
      <c r="AZ18"/>
      <c r="BA18" s="19"/>
      <c r="BB18" s="19"/>
      <c r="BC18" s="19"/>
      <c r="BD18" s="19"/>
      <c r="BE18" s="19"/>
      <c r="BF18" s="19"/>
      <c r="BG18"/>
      <c r="BH18" s="19"/>
      <c r="BI18" s="19"/>
      <c r="BJ18" s="19"/>
      <c r="BK18" s="19"/>
      <c r="BL18" s="19"/>
      <c r="BM18" s="19"/>
      <c r="CK18" s="40" t="s">
        <v>1543</v>
      </c>
      <c r="CL18" s="2">
        <f t="array" ref="CL18">IF(CL$12&lt;$CK$11, 2,
SUM((표4[좌석번호]=$CK18)*(표4[날짜]=$CM$8)*(CL$12&gt;=표4[시작])*(CM$12&lt;=표4[끝])*($CK$11&gt;=표4[시작])*($CK$11&lt;표4[끝])*1) +
SUM((표4[좌석번호]=$CK18)*(표4[날짜]=$CM$8)*(CL$12&gt;=표4[시작])*(CM$12&lt;=표4[끝])*($CK$11&lt;표4[시작])*3))</f>
        <v>2</v>
      </c>
      <c r="CM18" s="2">
        <f t="array" ref="CM18">IF(CM$12&lt;$CK$11, 2,
SUM((표4[좌석번호]=$CK18)*(표4[날짜]=$CM$8)*(CM$12&gt;=표4[시작])*(CN$12&lt;=표4[끝])*($CK$11&gt;=표4[시작])*($CK$11&lt;표4[끝])*1) +
SUM((표4[좌석번호]=$CK18)*(표4[날짜]=$CM$8)*(CM$12&gt;=표4[시작])*(CN$12&lt;=표4[끝])*($CK$11&lt;표4[시작])*3))</f>
        <v>2</v>
      </c>
      <c r="CN18" s="2">
        <f t="array" ref="CN18">IF(CN$12&lt;$CK$11, 2,
SUM((표4[좌석번호]=$CK18)*(표4[날짜]=$CM$8)*(CN$12&gt;=표4[시작])*(CO$12&lt;=표4[끝])*($CK$11&gt;=표4[시작])*($CK$11&lt;표4[끝])*1) +
SUM((표4[좌석번호]=$CK18)*(표4[날짜]=$CM$8)*(CN$12&gt;=표4[시작])*(CO$12&lt;=표4[끝])*($CK$11&lt;표4[시작])*3))</f>
        <v>2</v>
      </c>
      <c r="CO18" s="2">
        <f t="array" ref="CO18">IF(CO$12&lt;$CK$11, 2,
SUM((표4[좌석번호]=$CK18)*(표4[날짜]=$CM$8)*(CO$12&gt;=표4[시작])*(CP$12&lt;=표4[끝])*($CK$11&gt;=표4[시작])*($CK$11&lt;표4[끝])*1) +
SUM((표4[좌석번호]=$CK18)*(표4[날짜]=$CM$8)*(CO$12&gt;=표4[시작])*(CP$12&lt;=표4[끝])*($CK$11&lt;표4[시작])*3))</f>
        <v>0</v>
      </c>
      <c r="CP18" s="2">
        <f t="array" ref="CP18">IF(CP$12&lt;$CK$11, 2,
SUM((표4[좌석번호]=$CK18)*(표4[날짜]=$CM$8)*(CP$12&gt;=표4[시작])*(CQ$12&lt;=표4[끝])*($CK$11&gt;=표4[시작])*($CK$11&lt;표4[끝])*1) +
SUM((표4[좌석번호]=$CK18)*(표4[날짜]=$CM$8)*(CP$12&gt;=표4[시작])*(CQ$12&lt;=표4[끝])*($CK$11&lt;표4[시작])*3))</f>
        <v>0</v>
      </c>
      <c r="CQ18" s="2">
        <f t="array" ref="CQ18">IF(CQ$12&lt;$CK$11, 2,
SUM((표4[좌석번호]=$CK18)*(표4[날짜]=$CM$8)*(CQ$12&gt;=표4[시작])*(CR$12&lt;=표4[끝])*($CK$11&gt;=표4[시작])*($CK$11&lt;표4[끝])*1) +
SUM((표4[좌석번호]=$CK18)*(표4[날짜]=$CM$8)*(CQ$12&gt;=표4[시작])*(CR$12&lt;=표4[끝])*($CK$11&lt;표4[시작])*3))</f>
        <v>0</v>
      </c>
      <c r="CR18" s="2">
        <f t="array" ref="CR18">IF(CR$12&lt;$CK$11, 2,
SUM((표4[좌석번호]=$CK18)*(표4[날짜]=$CM$8)*(CR$12&gt;=표4[시작])*(CS$12&lt;=표4[끝])*($CK$11&gt;=표4[시작])*($CK$11&lt;표4[끝])*1) +
SUM((표4[좌석번호]=$CK18)*(표4[날짜]=$CM$8)*(CR$12&gt;=표4[시작])*(CS$12&lt;=표4[끝])*($CK$11&lt;표4[시작])*3))</f>
        <v>3</v>
      </c>
      <c r="CS18" s="2">
        <f t="array" ref="CS18">IF(CS$12&lt;$CK$11, 2,
SUM((표4[좌석번호]=$CK18)*(표4[날짜]=$CM$8)*(CS$12&gt;=표4[시작])*(CT$12&lt;=표4[끝])*($CK$11&gt;=표4[시작])*($CK$11&lt;표4[끝])*1) +
SUM((표4[좌석번호]=$CK18)*(표4[날짜]=$CM$8)*(CS$12&gt;=표4[시작])*(CT$12&lt;=표4[끝])*($CK$11&lt;표4[시작])*3))</f>
        <v>3</v>
      </c>
      <c r="CT18" s="2">
        <f t="array" ref="CT18">IF(CT$12&lt;$CK$11, 2,
SUM((표4[좌석번호]=$CK18)*(표4[날짜]=$CM$8)*(CT$12&gt;=표4[시작])*(CU$12&lt;=표4[끝])*($CK$11&gt;=표4[시작])*($CK$11&lt;표4[끝])*1) +
SUM((표4[좌석번호]=$CK18)*(표4[날짜]=$CM$8)*(CT$12&gt;=표4[시작])*(CU$12&lt;=표4[끝])*($CK$11&lt;표4[시작])*3))</f>
        <v>3</v>
      </c>
      <c r="CU18" s="2">
        <f t="array" ref="CU18">IF(CU$12&lt;$CK$11, 2,
SUM((표4[좌석번호]=$CK18)*(표4[날짜]=$CM$8)*(CU$12&gt;=표4[시작])*(CV$12&lt;=표4[끝])*($CK$11&gt;=표4[시작])*($CK$11&lt;표4[끝])*1) +
SUM((표4[좌석번호]=$CK18)*(표4[날짜]=$CM$8)*(CU$12&gt;=표4[시작])*(CV$12&lt;=표4[끝])*($CK$11&lt;표4[시작])*3))</f>
        <v>3</v>
      </c>
      <c r="CV18" s="2">
        <f t="array" ref="CV18">IF(CV$12&lt;$CK$11, 2,
SUM((표4[좌석번호]=$CK18)*(표4[날짜]=$CM$8)*(CV$12&gt;=표4[시작])*(CW$12&lt;=표4[끝])*($CK$11&gt;=표4[시작])*($CK$11&lt;표4[끝])*1) +
SUM((표4[좌석번호]=$CK18)*(표4[날짜]=$CM$8)*(CV$12&gt;=표4[시작])*(CW$12&lt;=표4[끝])*($CK$11&lt;표4[시작])*3))</f>
        <v>3</v>
      </c>
      <c r="CW18" s="2">
        <f t="array" ref="CW18">IF(CW$12&lt;$CK$11, 2,
SUM((표4[좌석번호]=$CK18)*(표4[날짜]=$CM$8)*(CW$12&gt;=표4[시작])*(CX$12&lt;=표4[끝])*($CK$11&gt;=표4[시작])*($CK$11&lt;표4[끝])*1) +
SUM((표4[좌석번호]=$CK18)*(표4[날짜]=$CM$8)*(CW$12&gt;=표4[시작])*(CX$12&lt;=표4[끝])*($CK$11&lt;표4[시작])*3))</f>
        <v>3</v>
      </c>
      <c r="CX18" s="2">
        <f t="array" ref="CX18">IF(CX$12&lt;$CK$11, 2,
SUM((표4[좌석번호]=$CK18)*(표4[날짜]=$CM$8)*(CX$12&gt;=표4[시작])*(CY$12&lt;=표4[끝])*($CK$11&gt;=표4[시작])*($CK$11&lt;표4[끝])*1) +
SUM((표4[좌석번호]=$CK18)*(표4[날짜]=$CM$8)*(CX$12&gt;=표4[시작])*(CY$12&lt;=표4[끝])*($CK$11&lt;표4[시작])*3))</f>
        <v>3</v>
      </c>
      <c r="CY18" s="2">
        <f t="array" ref="CY18">IF(CY$12&lt;$CK$11, 2,
SUM((표4[좌석번호]=$CK18)*(표4[날짜]=$CM$8)*(CY$12&gt;=표4[시작])*(CZ$12&lt;=표4[끝])*($CK$11&gt;=표4[시작])*($CK$11&lt;표4[끝])*1) +
SUM((표4[좌석번호]=$CK18)*(표4[날짜]=$CM$8)*(CY$12&gt;=표4[시작])*(CZ$12&lt;=표4[끝])*($CK$11&lt;표4[시작])*3))</f>
        <v>3</v>
      </c>
      <c r="CZ18" s="2">
        <f t="array" ref="CZ18">IF(CZ$12&lt;$CK$11, 2,
SUM((표4[좌석번호]=$CK18)*(표4[날짜]=$CM$8)*(CZ$12&gt;=표4[시작])*(DA$12&lt;=표4[끝])*($CK$11&gt;=표4[시작])*($CK$11&lt;표4[끝])*1) +
SUM((표4[좌석번호]=$CK18)*(표4[날짜]=$CM$8)*(CZ$12&gt;=표4[시작])*(DA$12&lt;=표4[끝])*($CK$11&lt;표4[시작])*3))</f>
        <v>3</v>
      </c>
      <c r="DA18" s="2">
        <f t="array" ref="DA18">IF(DA$12&lt;$CK$11, 2,
SUM((표4[좌석번호]=$CK18)*(표4[날짜]=$CM$8)*(DA$12&gt;=표4[시작])*(DB$12&lt;=표4[끝])*($CK$11&gt;=표4[시작])*($CK$11&lt;표4[끝])*1) +
SUM((표4[좌석번호]=$CK18)*(표4[날짜]=$CM$8)*(DA$12&gt;=표4[시작])*(DB$12&lt;=표4[끝])*($CK$11&lt;표4[시작])*3))</f>
        <v>3</v>
      </c>
      <c r="DB18" s="2">
        <f t="array" ref="DB18">IF(DB$12&lt;$CK$11, 2,
SUM((표4[좌석번호]=$CK18)*(표4[날짜]=$CM$8)*(DB$12&gt;=표4[시작])*(DC$12&lt;=표4[끝])*($CK$11&gt;=표4[시작])*($CK$11&lt;표4[끝])*1) +
SUM((표4[좌석번호]=$CK18)*(표4[날짜]=$CM$8)*(DB$12&gt;=표4[시작])*(DC$12&lt;=표4[끝])*($CK$11&lt;표4[시작])*3))</f>
        <v>3</v>
      </c>
      <c r="DC18" s="2">
        <f t="array" ref="DC18">IF(DC$12&lt;$CK$11, 2,
SUM((표4[좌석번호]=$CK18)*(표4[날짜]=$CM$8)*(DC$12&gt;=표4[시작])*(DD$12&lt;=표4[끝])*($CK$11&gt;=표4[시작])*($CK$11&lt;표4[끝])*1) +
SUM((표4[좌석번호]=$CK18)*(표4[날짜]=$CM$8)*(DC$12&gt;=표4[시작])*(DD$12&lt;=표4[끝])*($CK$11&lt;표4[시작])*3))</f>
        <v>3</v>
      </c>
      <c r="DD18" s="2">
        <f t="array" ref="DD18">IF(DD$12&lt;$CK$11, 2,
SUM((표4[좌석번호]=$CK18)*(표4[날짜]=$CM$8)*(DD$12&gt;=표4[시작])*(DE$12&lt;=표4[끝])*($CK$11&gt;=표4[시작])*($CK$11&lt;표4[끝])*1) +
SUM((표4[좌석번호]=$CK18)*(표4[날짜]=$CM$8)*(DD$12&gt;=표4[시작])*(DE$12&lt;=표4[끝])*($CK$11&lt;표4[시작])*3))</f>
        <v>3</v>
      </c>
      <c r="DE18" s="2">
        <f t="array" ref="DE18">IF(DE$12&lt;$CK$11, 2,
SUM((표4[좌석번호]=$CK18)*(표4[날짜]=$CM$8)*(DE$12&gt;=표4[시작])*(DF$12&lt;=표4[끝])*($CK$11&gt;=표4[시작])*($CK$11&lt;표4[끝])*1) +
SUM((표4[좌석번호]=$CK18)*(표4[날짜]=$CM$8)*(DE$12&gt;=표4[시작])*(DF$12&lt;=표4[끝])*($CK$11&lt;표4[시작])*3))</f>
        <v>3</v>
      </c>
      <c r="DF18" s="2">
        <f t="array" ref="DF18">IF(DF$12&lt;$CK$11, 2,
SUM((표4[좌석번호]=$CK18)*(표4[날짜]=$CM$8)*(DF$12&gt;=표4[시작])*(DG$12&lt;=표4[끝])*($CK$11&gt;=표4[시작])*($CK$11&lt;표4[끝])*1) +
SUM((표4[좌석번호]=$CK18)*(표4[날짜]=$CM$8)*(DF$12&gt;=표4[시작])*(DG$12&lt;=표4[끝])*($CK$11&lt;표4[시작])*3))</f>
        <v>3</v>
      </c>
      <c r="DG18" s="2">
        <f t="array" ref="DG18">IF(DG$12&lt;$CK$11, 2,
SUM((표4[좌석번호]=$CK18)*(표4[날짜]=$CM$8)*(DG$12&gt;=표4[시작])*(DH$12&lt;=표4[끝])*($CK$11&gt;=표4[시작])*($CK$11&lt;표4[끝])*1) +
SUM((표4[좌석번호]=$CK18)*(표4[날짜]=$CM$8)*(DG$12&gt;=표4[시작])*(DH$12&lt;=표4[끝])*($CK$11&lt;표4[시작])*3))</f>
        <v>3</v>
      </c>
      <c r="DH18" s="2">
        <f t="array" ref="DH18">IF(DH$12&lt;$CK$11, 2,
SUM((표4[좌석번호]=$CK18)*(표4[날짜]=$CM$8)*(DH$12&gt;=표4[시작])*(DI$12&lt;=표4[끝])*($CK$11&gt;=표4[시작])*($CK$11&lt;표4[끝])*1) +
SUM((표4[좌석번호]=$CK18)*(표4[날짜]=$CM$8)*(DH$12&gt;=표4[시작])*(DI$12&lt;=표4[끝])*($CK$11&lt;표4[시작])*3))</f>
        <v>3</v>
      </c>
      <c r="DI18" s="2">
        <f t="array" ref="DI18">IF(DI$12&lt;$CK$11, 2,
SUM((표4[좌석번호]=$CK18)*(표4[날짜]=$CM$8)*(DI$12&gt;=표4[시작])*(DJ$12&lt;=표4[끝])*($CK$11&gt;=표4[시작])*($CK$11&lt;표4[끝])*1) +
SUM((표4[좌석번호]=$CK18)*(표4[날짜]=$CM$8)*(DI$12&gt;=표4[시작])*(DJ$12&lt;=표4[끝])*($CK$11&lt;표4[시작])*3))</f>
        <v>3</v>
      </c>
      <c r="DJ18" s="2">
        <f t="array" ref="DJ18">IF(DJ$12&lt;$CK$11, 2,
SUM((표4[좌석번호]=$CK18)*(표4[날짜]=$CM$8)*(DJ$12&gt;=표4[시작])*(DK$12&lt;=표4[끝])*($CK$11&gt;=표4[시작])*($CK$11&lt;표4[끝])*1) +
SUM((표4[좌석번호]=$CK18)*(표4[날짜]=$CM$8)*(DJ$12&gt;=표4[시작])*(DK$12&lt;=표4[끝])*($CK$11&lt;표4[시작])*3))</f>
        <v>3</v>
      </c>
      <c r="DK18" s="2">
        <f t="array" ref="DK18">IF(DK$12&lt;$CK$11, 2,
SUM((표4[좌석번호]=$CK18)*(표4[날짜]=$CM$8)*(DK$12&gt;=표4[시작])*(DL$12&lt;=표4[끝])*($CK$11&gt;=표4[시작])*($CK$11&lt;표4[끝])*1) +
SUM((표4[좌석번호]=$CK18)*(표4[날짜]=$CM$8)*(DK$12&gt;=표4[시작])*(DL$12&lt;=표4[끝])*($CK$11&lt;표4[시작])*3))</f>
        <v>3</v>
      </c>
      <c r="DL18" s="2">
        <f t="array" ref="DL18">IF(DL$12&lt;$CK$11, 2,
SUM((표4[좌석번호]=$CK18)*(표4[날짜]=$CM$8)*(DL$12&gt;=표4[시작])*(DM$12&lt;=표4[끝])*($CK$11&gt;=표4[시작])*($CK$11&lt;표4[끝])*1) +
SUM((표4[좌석번호]=$CK18)*(표4[날짜]=$CM$8)*(DL$12&gt;=표4[시작])*(DM$12&lt;=표4[끝])*($CK$11&lt;표4[시작])*3))</f>
        <v>3</v>
      </c>
      <c r="DM18" s="2">
        <f t="array" ref="DM18">IF(DM$12&lt;$CK$11, 2,
SUM((표4[좌석번호]=$CK18)*(표4[날짜]=$CM$8)*(DM$12&gt;=표4[시작])*(DN$12&lt;=표4[끝])*($CK$11&gt;=표4[시작])*($CK$11&lt;표4[끝])*1) +
SUM((표4[좌석번호]=$CK18)*(표4[날짜]=$CM$8)*(DM$12&gt;=표4[시작])*(DN$12&lt;=표4[끝])*($CK$11&lt;표4[시작])*3))</f>
        <v>0</v>
      </c>
      <c r="DN18" s="2">
        <f t="array" ref="DN18">IF(DN$12&lt;$CK$11, 2,
SUM((표4[좌석번호]=$CK18)*(표4[날짜]=$CM$8)*(DN$12&gt;=표4[시작])*(DO$12&lt;=표4[끝])*($CK$11&gt;=표4[시작])*($CK$11&lt;표4[끝])*1) +
SUM((표4[좌석번호]=$CK18)*(표4[날짜]=$CM$8)*(DN$12&gt;=표4[시작])*(DO$12&lt;=표4[끝])*($CK$11&lt;표4[시작])*3))</f>
        <v>0</v>
      </c>
      <c r="DO18" s="2">
        <f t="array" ref="DO18">IF(DO$12&lt;$CK$11, 2,
SUM((표4[좌석번호]=$CK18)*(표4[날짜]=$CM$8)*(DO$12&gt;=표4[시작])*(DP$12&lt;=표4[끝])*($CK$11&gt;=표4[시작])*($CK$11&lt;표4[끝])*1) +
SUM((표4[좌석번호]=$CK18)*(표4[날짜]=$CM$8)*(DO$12&gt;=표4[시작])*(DP$12&lt;=표4[끝])*($CK$11&lt;표4[시작])*3))</f>
        <v>0</v>
      </c>
      <c r="DP18" s="2">
        <f t="array" ref="DP18">IF(DP$12&lt;$CK$11, 2,
SUM((표4[좌석번호]=$CK18)*(표4[날짜]=$CM$8)*(DP$12&gt;=표4[시작])*(DQ$12&lt;=표4[끝])*($CK$11&gt;=표4[시작])*($CK$11&lt;표4[끝])*1) +
SUM((표4[좌석번호]=$CK18)*(표4[날짜]=$CM$8)*(DP$12&gt;=표4[시작])*(DQ$12&lt;=표4[끝])*($CK$11&lt;표4[시작])*3))</f>
        <v>0</v>
      </c>
      <c r="DQ18" s="2">
        <f t="array" ref="DQ18">IF(DQ$12&lt;$CK$11, 2,
SUM((표4[좌석번호]=$CK18)*(표4[날짜]=$CM$8)*(DQ$12&gt;=표4[시작])*(DR$12&lt;=표4[끝])*($CK$11&gt;=표4[시작])*($CK$11&lt;표4[끝])*1) +
SUM((표4[좌석번호]=$CK18)*(표4[날짜]=$CM$8)*(DQ$12&gt;=표4[시작])*(DR$12&lt;=표4[끝])*($CK$11&lt;표4[시작])*3))</f>
        <v>0</v>
      </c>
      <c r="DR18" s="2">
        <f t="array" ref="DR18">IF(DR$12&lt;$CK$11, 2,
SUM((표4[좌석번호]=$CK18)*(표4[날짜]=$CM$8)*(DR$12&gt;=표4[시작])*(DS$12&lt;=표4[끝])*($CK$11&gt;=표4[시작])*($CK$11&lt;표4[끝])*1) +
SUM((표4[좌석번호]=$CK18)*(표4[날짜]=$CM$8)*(DR$12&gt;=표4[시작])*(DS$12&lt;=표4[끝])*($CK$11&lt;표4[시작])*3))</f>
        <v>0</v>
      </c>
      <c r="DS18" s="2">
        <f t="array" ref="DS18">IF(DS$12&lt;$CK$11, 2,
SUM((표4[좌석번호]=$CK18)*(표4[날짜]=$CM$8)*(DS$12&gt;=표4[시작])*(DT$12&lt;=표4[끝])*($CK$11&gt;=표4[시작])*($CK$11&lt;표4[끝])*1) +
SUM((표4[좌석번호]=$CK18)*(표4[날짜]=$CM$8)*(DS$12&gt;=표4[시작])*(DT$12&lt;=표4[끝])*($CK$11&lt;표4[시작])*3))</f>
        <v>0</v>
      </c>
      <c r="DT18" s="2">
        <f t="array" ref="DT18">IF(DT$12&lt;$CK$11, 2,
SUM((표4[좌석번호]=$CK18)*(표4[날짜]=$CM$8)*(DT$12&gt;=표4[시작])*(DU$12&lt;=표4[끝])*($CK$11&gt;=표4[시작])*($CK$11&lt;표4[끝])*1) +
SUM((표4[좌석번호]=$CK18)*(표4[날짜]=$CM$8)*(DT$12&gt;=표4[시작])*(DU$12&lt;=표4[끝])*($CK$11&lt;표4[시작])*3))</f>
        <v>0</v>
      </c>
      <c r="DU18" s="2">
        <f t="array" ref="DU18">IF(DU$12&lt;$CK$11, 2,
SUM((표4[좌석번호]=$CK18)*(표4[날짜]=$CM$8)*(DU$12&gt;=표4[시작])*(DV$12&lt;=표4[끝])*($CK$11&gt;=표4[시작])*($CK$11&lt;표4[끝])*1) +
SUM((표4[좌석번호]=$CK18)*(표4[날짜]=$CM$8)*(DU$12&gt;=표4[시작])*(DV$12&lt;=표4[끝])*($CK$11&lt;표4[시작])*3))</f>
        <v>0</v>
      </c>
      <c r="DV18" s="2">
        <f t="array" ref="DV18">IF(DV$12&lt;$CK$11, 2,
SUM((표4[좌석번호]=$CK18)*(표4[날짜]=$CM$8)*(DV$12&gt;=표4[시작])*(DW$12&lt;=표4[끝])*($CK$11&gt;=표4[시작])*($CK$11&lt;표4[끝])*1) +
SUM((표4[좌석번호]=$CK18)*(표4[날짜]=$CM$8)*(DV$12&gt;=표4[시작])*(DW$12&lt;=표4[끝])*($CK$11&lt;표4[시작])*3))</f>
        <v>0</v>
      </c>
      <c r="DW18" s="2">
        <f t="array" ref="DW18">IF(DW$12&lt;$CK$11, 2,
SUM((표4[좌석번호]=$CK18)*(표4[날짜]=$CM$8)*(DW$12&gt;=표4[시작])*(DX$12&lt;=표4[끝])*($CK$11&gt;=표4[시작])*($CK$11&lt;표4[끝])*1) +
SUM((표4[좌석번호]=$CK18)*(표4[날짜]=$CM$8)*(DW$12&gt;=표4[시작])*(DX$12&lt;=표4[끝])*($CK$11&lt;표4[시작])*3))</f>
        <v>0</v>
      </c>
      <c r="DX18" s="2">
        <f t="array" ref="DX18">IF(DX$12&lt;$CK$11, 2,
SUM((표4[좌석번호]=$CK18)*(표4[날짜]=$CM$8)*(DX$12&gt;=표4[시작])*(DY$12&lt;=표4[끝])*($CK$11&gt;=표4[시작])*($CK$11&lt;표4[끝])*1) +
SUM((표4[좌석번호]=$CK18)*(표4[날짜]=$CM$8)*(DX$12&gt;=표4[시작])*(DY$12&lt;=표4[끝])*($CK$11&lt;표4[시작])*3))</f>
        <v>0</v>
      </c>
      <c r="DY18" s="2">
        <f t="array" ref="DY18">IF(DY$12&lt;$CK$11, 2,
SUM((표4[좌석번호]=$CK18)*(표4[날짜]=$CM$8)*(DY$12&gt;=표4[시작])*(DZ$12&lt;=표4[끝])*($CK$11&gt;=표4[시작])*($CK$11&lt;표4[끝])*1) +
SUM((표4[좌석번호]=$CK18)*(표4[날짜]=$CM$8)*(DY$12&gt;=표4[시작])*(DZ$12&lt;=표4[끝])*($CK$11&lt;표4[시작])*3))</f>
        <v>0</v>
      </c>
      <c r="DZ18" s="2">
        <f t="array" ref="DZ18">IF(DZ$12&lt;$CK$11, 2,
SUM((표4[좌석번호]=$CK18)*(표4[날짜]=$CM$8)*(DZ$12&gt;=표4[시작])*(EA$12&lt;=표4[끝])*($CK$11&gt;=표4[시작])*($CK$11&lt;표4[끝])*1) +
SUM((표4[좌석번호]=$CK18)*(표4[날짜]=$CM$8)*(DZ$12&gt;=표4[시작])*(EA$12&lt;=표4[끝])*($CK$11&lt;표4[시작])*3))</f>
        <v>0</v>
      </c>
      <c r="EA18" s="2">
        <f t="array" ref="EA18">IF(EA$12&lt;$CK$11, 2,
SUM((표4[좌석번호]=$CK18)*(표4[날짜]=$CM$8)*(EA$12&gt;=표4[시작])*(EB$12&lt;=표4[끝])*($CK$11&gt;=표4[시작])*($CK$11&lt;표4[끝])*1) +
SUM((표4[좌석번호]=$CK18)*(표4[날짜]=$CM$8)*(EA$12&gt;=표4[시작])*(EB$12&lt;=표4[끝])*($CK$11&lt;표4[시작])*3))</f>
        <v>0</v>
      </c>
      <c r="EB18" s="2">
        <f t="array" ref="EB18">IF(EB$12&lt;$CK$11, 2,
SUM((표4[좌석번호]=$CK18)*(표4[날짜]=$CM$8)*(EB$12&gt;=표4[시작])*(EC$12&lt;=표4[끝])*($CK$11&gt;=표4[시작])*($CK$11&lt;표4[끝])*1) +
SUM((표4[좌석번호]=$CK18)*(표4[날짜]=$CM$8)*(EB$12&gt;=표4[시작])*(EC$12&lt;=표4[끝])*($CK$11&lt;표4[시작])*3))</f>
        <v>0</v>
      </c>
      <c r="EC18" s="2">
        <f t="array" ref="EC18">IF(EC$12&lt;$CK$11, 2,
SUM((표4[좌석번호]=$CK18)*(표4[날짜]=$CM$8)*(EC$12&gt;=표4[시작])*(ED$12&lt;=표4[끝])*($CK$11&gt;=표4[시작])*($CK$11&lt;표4[끝])*1) +
SUM((표4[좌석번호]=$CK18)*(표4[날짜]=$CM$8)*(EC$12&gt;=표4[시작])*(ED$12&lt;=표4[끝])*($CK$11&lt;표4[시작])*3))</f>
        <v>0</v>
      </c>
      <c r="ED18" s="2">
        <f t="array" ref="ED18">IF(ED$12&lt;$CK$11, 2,
SUM((표4[좌석번호]=$CK18)*(표4[날짜]=$CM$8)*(ED$12&gt;=표4[시작])*(EE$12&lt;=표4[끝])*($CK$11&gt;=표4[시작])*($CK$11&lt;표4[끝])*1) +
SUM((표4[좌석번호]=$CK18)*(표4[날짜]=$CM$8)*(ED$12&gt;=표4[시작])*(EE$12&lt;=표4[끝])*($CK$11&lt;표4[시작])*3))</f>
        <v>0</v>
      </c>
      <c r="EE18" s="2">
        <f t="array" ref="EE18">IF(EE$12&lt;$CK$11, 2,
SUM((표4[좌석번호]=$CK18)*(표4[날짜]=$CM$8)*(EE$12&gt;=표4[시작])*(EF$12&lt;=표4[끝])*($CK$11&gt;=표4[시작])*($CK$11&lt;표4[끝])*1) +
SUM((표4[좌석번호]=$CK18)*(표4[날짜]=$CM$8)*(EE$12&gt;=표4[시작])*(EF$12&lt;=표4[끝])*($CK$11&lt;표4[시작])*3))</f>
        <v>0</v>
      </c>
      <c r="EF18" s="2">
        <f t="array" ref="EF18">IF(EF$12&lt;$CK$11, 2,
SUM((표4[좌석번호]=$CK18)*(표4[날짜]=$CM$8)*(EF$12&gt;=표4[시작])*(EG$12&lt;=표4[끝])*($CK$11&gt;=표4[시작])*($CK$11&lt;표4[끝])*1) +
SUM((표4[좌석번호]=$CK18)*(표4[날짜]=$CM$8)*(EF$12&gt;=표4[시작])*(EG$12&lt;=표4[끝])*($CK$11&lt;표4[시작])*3))</f>
        <v>0</v>
      </c>
      <c r="EG18" s="2">
        <f t="array" ref="EG18">IF(EG$12&lt;$CK$11, 2,
SUM((표4[좌석번호]=$CK18)*(표4[날짜]=$CM$8)*(EG$12&gt;=표4[시작])*(EH$12&lt;=표4[끝])*($CK$11&gt;=표4[시작])*($CK$11&lt;표4[끝])*1) +
SUM((표4[좌석번호]=$CK18)*(표4[날짜]=$CM$8)*(EG$12&gt;=표4[시작])*(EH$12&lt;=표4[끝])*($CK$11&lt;표4[시작])*3))</f>
        <v>0</v>
      </c>
      <c r="EH18" s="2">
        <f t="array" ref="EH18">IF(EH$12&lt;$CK$11, 2,
SUM((표4[좌석번호]=$CK18)*(표4[날짜]=$CM$8)*(EH$12&gt;=표4[시작])*(EI$12&lt;=표4[끝])*($CK$11&gt;=표4[시작])*($CK$11&lt;표4[끝])*1) +
SUM((표4[좌석번호]=$CK18)*(표4[날짜]=$CM$8)*(EH$12&gt;=표4[시작])*(EI$12&lt;=표4[끝])*($CK$11&lt;표4[시작])*3))</f>
        <v>0</v>
      </c>
      <c r="EI18" s="2">
        <f t="array" ref="EI18">IF(EI$12&lt;$CK$11, 2,
SUM((표4[좌석번호]=$CK18)*(표4[날짜]=$CM$8)*(EI$12&gt;=표4[시작])*(EJ$12&lt;=표4[끝])*($CK$11&gt;=표4[시작])*($CK$11&lt;표4[끝])*1) +
SUM((표4[좌석번호]=$CK18)*(표4[날짜]=$CM$8)*(EI$12&gt;=표4[시작])*(EJ$12&lt;=표4[끝])*($CK$11&lt;표4[시작])*3))</f>
        <v>0</v>
      </c>
      <c r="EJ18" s="2">
        <f t="array" ref="EJ18">IF(EJ$12&lt;$CK$11, 2,
SUM((표4[좌석번호]=$CK18)*(표4[날짜]=$CM$8)*(EJ$12&gt;=표4[시작])*(EK$12&lt;=표4[끝])*($CK$11&gt;=표4[시작])*($CK$11&lt;표4[끝])*1) +
SUM((표4[좌석번호]=$CK18)*(표4[날짜]=$CM$8)*(EJ$12&gt;=표4[시작])*(EK$12&lt;=표4[끝])*($CK$11&lt;표4[시작])*3))</f>
        <v>0</v>
      </c>
      <c r="EK18" s="2">
        <f t="array" ref="EK18">IF(EK$12&lt;$CK$11, 2,
SUM((표4[좌석번호]=$CK18)*(표4[날짜]=$CM$8)*(EK$12&gt;=표4[시작])*(EL$12&lt;=표4[끝])*($CK$11&gt;=표4[시작])*($CK$11&lt;표4[끝])*1) +
SUM((표4[좌석번호]=$CK18)*(표4[날짜]=$CM$8)*(EK$12&gt;=표4[시작])*(EL$12&lt;=표4[끝])*($CK$11&lt;표4[시작])*3))</f>
        <v>0</v>
      </c>
      <c r="EL18" s="2">
        <f t="array" ref="EL18">IF(EL$12&lt;$CK$11, 2,
SUM((표4[좌석번호]=$CK18)*(표4[날짜]=$CM$8)*(EL$12&gt;=표4[시작])*(EM$12&lt;=표4[끝])*($CK$11&gt;=표4[시작])*($CK$11&lt;표4[끝])*1) +
SUM((표4[좌석번호]=$CK18)*(표4[날짜]=$CM$8)*(EL$12&gt;=표4[시작])*(EM$12&lt;=표4[끝])*($CK$11&lt;표4[시작])*3))</f>
        <v>0</v>
      </c>
      <c r="EM18" s="2">
        <f t="array" ref="EM18">IF(EM$12&lt;$CK$11, 2,
SUM((표4[좌석번호]=$CK18)*(표4[날짜]=$CM$8)*(EM$12&gt;=표4[시작])*(EN$12&lt;=표4[끝])*($CK$11&gt;=표4[시작])*($CK$11&lt;표4[끝])*1) +
SUM((표4[좌석번호]=$CK18)*(표4[날짜]=$CM$8)*(EM$12&gt;=표4[시작])*(EN$12&lt;=표4[끝])*($CK$11&lt;표4[시작])*3))</f>
        <v>0</v>
      </c>
      <c r="EN18" s="2">
        <f t="array" ref="EN18">IF(EN$12&lt;$CK$11, 2,
SUM((표4[좌석번호]=$CK18)*(표4[날짜]=$CM$8)*(EN$12&gt;=표4[시작])*(EO$12&lt;=표4[끝])*($CK$11&gt;=표4[시작])*($CK$11&lt;표4[끝])*1) +
SUM((표4[좌석번호]=$CK18)*(표4[날짜]=$CM$8)*(EN$12&gt;=표4[시작])*(EO$12&lt;=표4[끝])*($CK$11&lt;표4[시작])*3))</f>
        <v>6</v>
      </c>
    </row>
    <row r="19" spans="2:144" ht="20.25" x14ac:dyDescent="0.3">
      <c r="B19" s="13"/>
      <c r="C19" s="18" t="s">
        <v>1717</v>
      </c>
      <c r="J19" s="3" t="s">
        <v>1718</v>
      </c>
      <c r="Q19" s="3" t="s">
        <v>1719</v>
      </c>
      <c r="X19" s="3" t="s">
        <v>1720</v>
      </c>
      <c r="AE19" s="3" t="s">
        <v>1721</v>
      </c>
      <c r="AL19" s="3" t="s">
        <v>1722</v>
      </c>
      <c r="AS19" s="3" t="s">
        <v>1723</v>
      </c>
      <c r="AZ19" s="3" t="s">
        <v>1724</v>
      </c>
      <c r="BG19" s="3" t="s">
        <v>1725</v>
      </c>
      <c r="BN19" s="3" t="s">
        <v>1726</v>
      </c>
      <c r="CK19" s="40" t="s">
        <v>1544</v>
      </c>
      <c r="CL19" s="2">
        <f t="array" ref="CL19">IF(CL$12&lt;$CK$11, 2,
SUM((표4[좌석번호]=$CK19)*(표4[날짜]=$CM$8)*(CL$12&gt;=표4[시작])*(CM$12&lt;=표4[끝])*($CK$11&gt;=표4[시작])*($CK$11&lt;표4[끝])*1) +
SUM((표4[좌석번호]=$CK19)*(표4[날짜]=$CM$8)*(CL$12&gt;=표4[시작])*(CM$12&lt;=표4[끝])*($CK$11&lt;표4[시작])*3))</f>
        <v>2</v>
      </c>
      <c r="CM19" s="2">
        <f t="array" ref="CM19">IF(CM$12&lt;$CK$11, 2,
SUM((표4[좌석번호]=$CK19)*(표4[날짜]=$CM$8)*(CM$12&gt;=표4[시작])*(CN$12&lt;=표4[끝])*($CK$11&gt;=표4[시작])*($CK$11&lt;표4[끝])*1) +
SUM((표4[좌석번호]=$CK19)*(표4[날짜]=$CM$8)*(CM$12&gt;=표4[시작])*(CN$12&lt;=표4[끝])*($CK$11&lt;표4[시작])*3))</f>
        <v>2</v>
      </c>
      <c r="CN19" s="2">
        <f t="array" ref="CN19">IF(CN$12&lt;$CK$11, 2,
SUM((표4[좌석번호]=$CK19)*(표4[날짜]=$CM$8)*(CN$12&gt;=표4[시작])*(CO$12&lt;=표4[끝])*($CK$11&gt;=표4[시작])*($CK$11&lt;표4[끝])*1) +
SUM((표4[좌석번호]=$CK19)*(표4[날짜]=$CM$8)*(CN$12&gt;=표4[시작])*(CO$12&lt;=표4[끝])*($CK$11&lt;표4[시작])*3))</f>
        <v>2</v>
      </c>
      <c r="CO19" s="2">
        <f t="array" ref="CO19">IF(CO$12&lt;$CK$11, 2,
SUM((표4[좌석번호]=$CK19)*(표4[날짜]=$CM$8)*(CO$12&gt;=표4[시작])*(CP$12&lt;=표4[끝])*($CK$11&gt;=표4[시작])*($CK$11&lt;표4[끝])*1) +
SUM((표4[좌석번호]=$CK19)*(표4[날짜]=$CM$8)*(CO$12&gt;=표4[시작])*(CP$12&lt;=표4[끝])*($CK$11&lt;표4[시작])*3))</f>
        <v>0</v>
      </c>
      <c r="CP19" s="2">
        <f t="array" ref="CP19">IF(CP$12&lt;$CK$11, 2,
SUM((표4[좌석번호]=$CK19)*(표4[날짜]=$CM$8)*(CP$12&gt;=표4[시작])*(CQ$12&lt;=표4[끝])*($CK$11&gt;=표4[시작])*($CK$11&lt;표4[끝])*1) +
SUM((표4[좌석번호]=$CK19)*(표4[날짜]=$CM$8)*(CP$12&gt;=표4[시작])*(CQ$12&lt;=표4[끝])*($CK$11&lt;표4[시작])*3))</f>
        <v>0</v>
      </c>
      <c r="CQ19" s="2">
        <f t="array" ref="CQ19">IF(CQ$12&lt;$CK$11, 2,
SUM((표4[좌석번호]=$CK19)*(표4[날짜]=$CM$8)*(CQ$12&gt;=표4[시작])*(CR$12&lt;=표4[끝])*($CK$11&gt;=표4[시작])*($CK$11&lt;표4[끝])*1) +
SUM((표4[좌석번호]=$CK19)*(표4[날짜]=$CM$8)*(CQ$12&gt;=표4[시작])*(CR$12&lt;=표4[끝])*($CK$11&lt;표4[시작])*3))</f>
        <v>0</v>
      </c>
      <c r="CR19" s="2">
        <f t="array" ref="CR19">IF(CR$12&lt;$CK$11, 2,
SUM((표4[좌석번호]=$CK19)*(표4[날짜]=$CM$8)*(CR$12&gt;=표4[시작])*(CS$12&lt;=표4[끝])*($CK$11&gt;=표4[시작])*($CK$11&lt;표4[끝])*1) +
SUM((표4[좌석번호]=$CK19)*(표4[날짜]=$CM$8)*(CR$12&gt;=표4[시작])*(CS$12&lt;=표4[끝])*($CK$11&lt;표4[시작])*3))</f>
        <v>3</v>
      </c>
      <c r="CS19" s="2">
        <f t="array" ref="CS19">IF(CS$12&lt;$CK$11, 2,
SUM((표4[좌석번호]=$CK19)*(표4[날짜]=$CM$8)*(CS$12&gt;=표4[시작])*(CT$12&lt;=표4[끝])*($CK$11&gt;=표4[시작])*($CK$11&lt;표4[끝])*1) +
SUM((표4[좌석번호]=$CK19)*(표4[날짜]=$CM$8)*(CS$12&gt;=표4[시작])*(CT$12&lt;=표4[끝])*($CK$11&lt;표4[시작])*3))</f>
        <v>3</v>
      </c>
      <c r="CT19" s="2">
        <f t="array" ref="CT19">IF(CT$12&lt;$CK$11, 2,
SUM((표4[좌석번호]=$CK19)*(표4[날짜]=$CM$8)*(CT$12&gt;=표4[시작])*(CU$12&lt;=표4[끝])*($CK$11&gt;=표4[시작])*($CK$11&lt;표4[끝])*1) +
SUM((표4[좌석번호]=$CK19)*(표4[날짜]=$CM$8)*(CT$12&gt;=표4[시작])*(CU$12&lt;=표4[끝])*($CK$11&lt;표4[시작])*3))</f>
        <v>3</v>
      </c>
      <c r="CU19" s="2">
        <f t="array" ref="CU19">IF(CU$12&lt;$CK$11, 2,
SUM((표4[좌석번호]=$CK19)*(표4[날짜]=$CM$8)*(CU$12&gt;=표4[시작])*(CV$12&lt;=표4[끝])*($CK$11&gt;=표4[시작])*($CK$11&lt;표4[끝])*1) +
SUM((표4[좌석번호]=$CK19)*(표4[날짜]=$CM$8)*(CU$12&gt;=표4[시작])*(CV$12&lt;=표4[끝])*($CK$11&lt;표4[시작])*3))</f>
        <v>3</v>
      </c>
      <c r="CV19" s="2">
        <f t="array" ref="CV19">IF(CV$12&lt;$CK$11, 2,
SUM((표4[좌석번호]=$CK19)*(표4[날짜]=$CM$8)*(CV$12&gt;=표4[시작])*(CW$12&lt;=표4[끝])*($CK$11&gt;=표4[시작])*($CK$11&lt;표4[끝])*1) +
SUM((표4[좌석번호]=$CK19)*(표4[날짜]=$CM$8)*(CV$12&gt;=표4[시작])*(CW$12&lt;=표4[끝])*($CK$11&lt;표4[시작])*3))</f>
        <v>3</v>
      </c>
      <c r="CW19" s="2">
        <f t="array" ref="CW19">IF(CW$12&lt;$CK$11, 2,
SUM((표4[좌석번호]=$CK19)*(표4[날짜]=$CM$8)*(CW$12&gt;=표4[시작])*(CX$12&lt;=표4[끝])*($CK$11&gt;=표4[시작])*($CK$11&lt;표4[끝])*1) +
SUM((표4[좌석번호]=$CK19)*(표4[날짜]=$CM$8)*(CW$12&gt;=표4[시작])*(CX$12&lt;=표4[끝])*($CK$11&lt;표4[시작])*3))</f>
        <v>3</v>
      </c>
      <c r="CX19" s="2">
        <f t="array" ref="CX19">IF(CX$12&lt;$CK$11, 2,
SUM((표4[좌석번호]=$CK19)*(표4[날짜]=$CM$8)*(CX$12&gt;=표4[시작])*(CY$12&lt;=표4[끝])*($CK$11&gt;=표4[시작])*($CK$11&lt;표4[끝])*1) +
SUM((표4[좌석번호]=$CK19)*(표4[날짜]=$CM$8)*(CX$12&gt;=표4[시작])*(CY$12&lt;=표4[끝])*($CK$11&lt;표4[시작])*3))</f>
        <v>3</v>
      </c>
      <c r="CY19" s="2">
        <f t="array" ref="CY19">IF(CY$12&lt;$CK$11, 2,
SUM((표4[좌석번호]=$CK19)*(표4[날짜]=$CM$8)*(CY$12&gt;=표4[시작])*(CZ$12&lt;=표4[끝])*($CK$11&gt;=표4[시작])*($CK$11&lt;표4[끝])*1) +
SUM((표4[좌석번호]=$CK19)*(표4[날짜]=$CM$8)*(CY$12&gt;=표4[시작])*(CZ$12&lt;=표4[끝])*($CK$11&lt;표4[시작])*3))</f>
        <v>3</v>
      </c>
      <c r="CZ19" s="2">
        <f t="array" ref="CZ19">IF(CZ$12&lt;$CK$11, 2,
SUM((표4[좌석번호]=$CK19)*(표4[날짜]=$CM$8)*(CZ$12&gt;=표4[시작])*(DA$12&lt;=표4[끝])*($CK$11&gt;=표4[시작])*($CK$11&lt;표4[끝])*1) +
SUM((표4[좌석번호]=$CK19)*(표4[날짜]=$CM$8)*(CZ$12&gt;=표4[시작])*(DA$12&lt;=표4[끝])*($CK$11&lt;표4[시작])*3))</f>
        <v>3</v>
      </c>
      <c r="DA19" s="2">
        <f t="array" ref="DA19">IF(DA$12&lt;$CK$11, 2,
SUM((표4[좌석번호]=$CK19)*(표4[날짜]=$CM$8)*(DA$12&gt;=표4[시작])*(DB$12&lt;=표4[끝])*($CK$11&gt;=표4[시작])*($CK$11&lt;표4[끝])*1) +
SUM((표4[좌석번호]=$CK19)*(표4[날짜]=$CM$8)*(DA$12&gt;=표4[시작])*(DB$12&lt;=표4[끝])*($CK$11&lt;표4[시작])*3))</f>
        <v>3</v>
      </c>
      <c r="DB19" s="2">
        <f t="array" ref="DB19">IF(DB$12&lt;$CK$11, 2,
SUM((표4[좌석번호]=$CK19)*(표4[날짜]=$CM$8)*(DB$12&gt;=표4[시작])*(DC$12&lt;=표4[끝])*($CK$11&gt;=표4[시작])*($CK$11&lt;표4[끝])*1) +
SUM((표4[좌석번호]=$CK19)*(표4[날짜]=$CM$8)*(DB$12&gt;=표4[시작])*(DC$12&lt;=표4[끝])*($CK$11&lt;표4[시작])*3))</f>
        <v>3</v>
      </c>
      <c r="DC19" s="2">
        <f t="array" ref="DC19">IF(DC$12&lt;$CK$11, 2,
SUM((표4[좌석번호]=$CK19)*(표4[날짜]=$CM$8)*(DC$12&gt;=표4[시작])*(DD$12&lt;=표4[끝])*($CK$11&gt;=표4[시작])*($CK$11&lt;표4[끝])*1) +
SUM((표4[좌석번호]=$CK19)*(표4[날짜]=$CM$8)*(DC$12&gt;=표4[시작])*(DD$12&lt;=표4[끝])*($CK$11&lt;표4[시작])*3))</f>
        <v>3</v>
      </c>
      <c r="DD19" s="2">
        <f t="array" ref="DD19">IF(DD$12&lt;$CK$11, 2,
SUM((표4[좌석번호]=$CK19)*(표4[날짜]=$CM$8)*(DD$12&gt;=표4[시작])*(DE$12&lt;=표4[끝])*($CK$11&gt;=표4[시작])*($CK$11&lt;표4[끝])*1) +
SUM((표4[좌석번호]=$CK19)*(표4[날짜]=$CM$8)*(DD$12&gt;=표4[시작])*(DE$12&lt;=표4[끝])*($CK$11&lt;표4[시작])*3))</f>
        <v>3</v>
      </c>
      <c r="DE19" s="2">
        <f t="array" ref="DE19">IF(DE$12&lt;$CK$11, 2,
SUM((표4[좌석번호]=$CK19)*(표4[날짜]=$CM$8)*(DE$12&gt;=표4[시작])*(DF$12&lt;=표4[끝])*($CK$11&gt;=표4[시작])*($CK$11&lt;표4[끝])*1) +
SUM((표4[좌석번호]=$CK19)*(표4[날짜]=$CM$8)*(DE$12&gt;=표4[시작])*(DF$12&lt;=표4[끝])*($CK$11&lt;표4[시작])*3))</f>
        <v>3</v>
      </c>
      <c r="DF19" s="2">
        <f t="array" ref="DF19">IF(DF$12&lt;$CK$11, 2,
SUM((표4[좌석번호]=$CK19)*(표4[날짜]=$CM$8)*(DF$12&gt;=표4[시작])*(DG$12&lt;=표4[끝])*($CK$11&gt;=표4[시작])*($CK$11&lt;표4[끝])*1) +
SUM((표4[좌석번호]=$CK19)*(표4[날짜]=$CM$8)*(DF$12&gt;=표4[시작])*(DG$12&lt;=표4[끝])*($CK$11&lt;표4[시작])*3))</f>
        <v>3</v>
      </c>
      <c r="DG19" s="2">
        <f t="array" ref="DG19">IF(DG$12&lt;$CK$11, 2,
SUM((표4[좌석번호]=$CK19)*(표4[날짜]=$CM$8)*(DG$12&gt;=표4[시작])*(DH$12&lt;=표4[끝])*($CK$11&gt;=표4[시작])*($CK$11&lt;표4[끝])*1) +
SUM((표4[좌석번호]=$CK19)*(표4[날짜]=$CM$8)*(DG$12&gt;=표4[시작])*(DH$12&lt;=표4[끝])*($CK$11&lt;표4[시작])*3))</f>
        <v>0</v>
      </c>
      <c r="DH19" s="2">
        <f t="array" ref="DH19">IF(DH$12&lt;$CK$11, 2,
SUM((표4[좌석번호]=$CK19)*(표4[날짜]=$CM$8)*(DH$12&gt;=표4[시작])*(DI$12&lt;=표4[끝])*($CK$11&gt;=표4[시작])*($CK$11&lt;표4[끝])*1) +
SUM((표4[좌석번호]=$CK19)*(표4[날짜]=$CM$8)*(DH$12&gt;=표4[시작])*(DI$12&lt;=표4[끝])*($CK$11&lt;표4[시작])*3))</f>
        <v>0</v>
      </c>
      <c r="DI19" s="2">
        <f t="array" ref="DI19">IF(DI$12&lt;$CK$11, 2,
SUM((표4[좌석번호]=$CK19)*(표4[날짜]=$CM$8)*(DI$12&gt;=표4[시작])*(DJ$12&lt;=표4[끝])*($CK$11&gt;=표4[시작])*($CK$11&lt;표4[끝])*1) +
SUM((표4[좌석번호]=$CK19)*(표4[날짜]=$CM$8)*(DI$12&gt;=표4[시작])*(DJ$12&lt;=표4[끝])*($CK$11&lt;표4[시작])*3))</f>
        <v>0</v>
      </c>
      <c r="DJ19" s="2">
        <f t="array" ref="DJ19">IF(DJ$12&lt;$CK$11, 2,
SUM((표4[좌석번호]=$CK19)*(표4[날짜]=$CM$8)*(DJ$12&gt;=표4[시작])*(DK$12&lt;=표4[끝])*($CK$11&gt;=표4[시작])*($CK$11&lt;표4[끝])*1) +
SUM((표4[좌석번호]=$CK19)*(표4[날짜]=$CM$8)*(DJ$12&gt;=표4[시작])*(DK$12&lt;=표4[끝])*($CK$11&lt;표4[시작])*3))</f>
        <v>0</v>
      </c>
      <c r="DK19" s="2">
        <f t="array" ref="DK19">IF(DK$12&lt;$CK$11, 2,
SUM((표4[좌석번호]=$CK19)*(표4[날짜]=$CM$8)*(DK$12&gt;=표4[시작])*(DL$12&lt;=표4[끝])*($CK$11&gt;=표4[시작])*($CK$11&lt;표4[끝])*1) +
SUM((표4[좌석번호]=$CK19)*(표4[날짜]=$CM$8)*(DK$12&gt;=표4[시작])*(DL$12&lt;=표4[끝])*($CK$11&lt;표4[시작])*3))</f>
        <v>3</v>
      </c>
      <c r="DL19" s="2">
        <f t="array" ref="DL19">IF(DL$12&lt;$CK$11, 2,
SUM((표4[좌석번호]=$CK19)*(표4[날짜]=$CM$8)*(DL$12&gt;=표4[시작])*(DM$12&lt;=표4[끝])*($CK$11&gt;=표4[시작])*($CK$11&lt;표4[끝])*1) +
SUM((표4[좌석번호]=$CK19)*(표4[날짜]=$CM$8)*(DL$12&gt;=표4[시작])*(DM$12&lt;=표4[끝])*($CK$11&lt;표4[시작])*3))</f>
        <v>3</v>
      </c>
      <c r="DM19" s="2">
        <f t="array" ref="DM19">IF(DM$12&lt;$CK$11, 2,
SUM((표4[좌석번호]=$CK19)*(표4[날짜]=$CM$8)*(DM$12&gt;=표4[시작])*(DN$12&lt;=표4[끝])*($CK$11&gt;=표4[시작])*($CK$11&lt;표4[끝])*1) +
SUM((표4[좌석번호]=$CK19)*(표4[날짜]=$CM$8)*(DM$12&gt;=표4[시작])*(DN$12&lt;=표4[끝])*($CK$11&lt;표4[시작])*3))</f>
        <v>3</v>
      </c>
      <c r="DN19" s="2">
        <f t="array" ref="DN19">IF(DN$12&lt;$CK$11, 2,
SUM((표4[좌석번호]=$CK19)*(표4[날짜]=$CM$8)*(DN$12&gt;=표4[시작])*(DO$12&lt;=표4[끝])*($CK$11&gt;=표4[시작])*($CK$11&lt;표4[끝])*1) +
SUM((표4[좌석번호]=$CK19)*(표4[날짜]=$CM$8)*(DN$12&gt;=표4[시작])*(DO$12&lt;=표4[끝])*($CK$11&lt;표4[시작])*3))</f>
        <v>3</v>
      </c>
      <c r="DO19" s="2">
        <f t="array" ref="DO19">IF(DO$12&lt;$CK$11, 2,
SUM((표4[좌석번호]=$CK19)*(표4[날짜]=$CM$8)*(DO$12&gt;=표4[시작])*(DP$12&lt;=표4[끝])*($CK$11&gt;=표4[시작])*($CK$11&lt;표4[끝])*1) +
SUM((표4[좌석번호]=$CK19)*(표4[날짜]=$CM$8)*(DO$12&gt;=표4[시작])*(DP$12&lt;=표4[끝])*($CK$11&lt;표4[시작])*3))</f>
        <v>3</v>
      </c>
      <c r="DP19" s="2">
        <f t="array" ref="DP19">IF(DP$12&lt;$CK$11, 2,
SUM((표4[좌석번호]=$CK19)*(표4[날짜]=$CM$8)*(DP$12&gt;=표4[시작])*(DQ$12&lt;=표4[끝])*($CK$11&gt;=표4[시작])*($CK$11&lt;표4[끝])*1) +
SUM((표4[좌석번호]=$CK19)*(표4[날짜]=$CM$8)*(DP$12&gt;=표4[시작])*(DQ$12&lt;=표4[끝])*($CK$11&lt;표4[시작])*3))</f>
        <v>3</v>
      </c>
      <c r="DQ19" s="2">
        <f t="array" ref="DQ19">IF(DQ$12&lt;$CK$11, 2,
SUM((표4[좌석번호]=$CK19)*(표4[날짜]=$CM$8)*(DQ$12&gt;=표4[시작])*(DR$12&lt;=표4[끝])*($CK$11&gt;=표4[시작])*($CK$11&lt;표4[끝])*1) +
SUM((표4[좌석번호]=$CK19)*(표4[날짜]=$CM$8)*(DQ$12&gt;=표4[시작])*(DR$12&lt;=표4[끝])*($CK$11&lt;표4[시작])*3))</f>
        <v>3</v>
      </c>
      <c r="DR19" s="2">
        <f t="array" ref="DR19">IF(DR$12&lt;$CK$11, 2,
SUM((표4[좌석번호]=$CK19)*(표4[날짜]=$CM$8)*(DR$12&gt;=표4[시작])*(DS$12&lt;=표4[끝])*($CK$11&gt;=표4[시작])*($CK$11&lt;표4[끝])*1) +
SUM((표4[좌석번호]=$CK19)*(표4[날짜]=$CM$8)*(DR$12&gt;=표4[시작])*(DS$12&lt;=표4[끝])*($CK$11&lt;표4[시작])*3))</f>
        <v>3</v>
      </c>
      <c r="DS19" s="2">
        <f t="array" ref="DS19">IF(DS$12&lt;$CK$11, 2,
SUM((표4[좌석번호]=$CK19)*(표4[날짜]=$CM$8)*(DS$12&gt;=표4[시작])*(DT$12&lt;=표4[끝])*($CK$11&gt;=표4[시작])*($CK$11&lt;표4[끝])*1) +
SUM((표4[좌석번호]=$CK19)*(표4[날짜]=$CM$8)*(DS$12&gt;=표4[시작])*(DT$12&lt;=표4[끝])*($CK$11&lt;표4[시작])*3))</f>
        <v>3</v>
      </c>
      <c r="DT19" s="2">
        <f t="array" ref="DT19">IF(DT$12&lt;$CK$11, 2,
SUM((표4[좌석번호]=$CK19)*(표4[날짜]=$CM$8)*(DT$12&gt;=표4[시작])*(DU$12&lt;=표4[끝])*($CK$11&gt;=표4[시작])*($CK$11&lt;표4[끝])*1) +
SUM((표4[좌석번호]=$CK19)*(표4[날짜]=$CM$8)*(DT$12&gt;=표4[시작])*(DU$12&lt;=표4[끝])*($CK$11&lt;표4[시작])*3))</f>
        <v>3</v>
      </c>
      <c r="DU19" s="2">
        <f t="array" ref="DU19">IF(DU$12&lt;$CK$11, 2,
SUM((표4[좌석번호]=$CK19)*(표4[날짜]=$CM$8)*(DU$12&gt;=표4[시작])*(DV$12&lt;=표4[끝])*($CK$11&gt;=표4[시작])*($CK$11&lt;표4[끝])*1) +
SUM((표4[좌석번호]=$CK19)*(표4[날짜]=$CM$8)*(DU$12&gt;=표4[시작])*(DV$12&lt;=표4[끝])*($CK$11&lt;표4[시작])*3))</f>
        <v>3</v>
      </c>
      <c r="DV19" s="2">
        <f t="array" ref="DV19">IF(DV$12&lt;$CK$11, 2,
SUM((표4[좌석번호]=$CK19)*(표4[날짜]=$CM$8)*(DV$12&gt;=표4[시작])*(DW$12&lt;=표4[끝])*($CK$11&gt;=표4[시작])*($CK$11&lt;표4[끝])*1) +
SUM((표4[좌석번호]=$CK19)*(표4[날짜]=$CM$8)*(DV$12&gt;=표4[시작])*(DW$12&lt;=표4[끝])*($CK$11&lt;표4[시작])*3))</f>
        <v>3</v>
      </c>
      <c r="DW19" s="2">
        <f t="array" ref="DW19">IF(DW$12&lt;$CK$11, 2,
SUM((표4[좌석번호]=$CK19)*(표4[날짜]=$CM$8)*(DW$12&gt;=표4[시작])*(DX$12&lt;=표4[끝])*($CK$11&gt;=표4[시작])*($CK$11&lt;표4[끝])*1) +
SUM((표4[좌석번호]=$CK19)*(표4[날짜]=$CM$8)*(DW$12&gt;=표4[시작])*(DX$12&lt;=표4[끝])*($CK$11&lt;표4[시작])*3))</f>
        <v>3</v>
      </c>
      <c r="DX19" s="2">
        <f t="array" ref="DX19">IF(DX$12&lt;$CK$11, 2,
SUM((표4[좌석번호]=$CK19)*(표4[날짜]=$CM$8)*(DX$12&gt;=표4[시작])*(DY$12&lt;=표4[끝])*($CK$11&gt;=표4[시작])*($CK$11&lt;표4[끝])*1) +
SUM((표4[좌석번호]=$CK19)*(표4[날짜]=$CM$8)*(DX$12&gt;=표4[시작])*(DY$12&lt;=표4[끝])*($CK$11&lt;표4[시작])*3))</f>
        <v>3</v>
      </c>
      <c r="DY19" s="2">
        <f t="array" ref="DY19">IF(DY$12&lt;$CK$11, 2,
SUM((표4[좌석번호]=$CK19)*(표4[날짜]=$CM$8)*(DY$12&gt;=표4[시작])*(DZ$12&lt;=표4[끝])*($CK$11&gt;=표4[시작])*($CK$11&lt;표4[끝])*1) +
SUM((표4[좌석번호]=$CK19)*(표4[날짜]=$CM$8)*(DY$12&gt;=표4[시작])*(DZ$12&lt;=표4[끝])*($CK$11&lt;표4[시작])*3))</f>
        <v>3</v>
      </c>
      <c r="DZ19" s="2">
        <f t="array" ref="DZ19">IF(DZ$12&lt;$CK$11, 2,
SUM((표4[좌석번호]=$CK19)*(표4[날짜]=$CM$8)*(DZ$12&gt;=표4[시작])*(EA$12&lt;=표4[끝])*($CK$11&gt;=표4[시작])*($CK$11&lt;표4[끝])*1) +
SUM((표4[좌석번호]=$CK19)*(표4[날짜]=$CM$8)*(DZ$12&gt;=표4[시작])*(EA$12&lt;=표4[끝])*($CK$11&lt;표4[시작])*3))</f>
        <v>3</v>
      </c>
      <c r="EA19" s="2">
        <f t="array" ref="EA19">IF(EA$12&lt;$CK$11, 2,
SUM((표4[좌석번호]=$CK19)*(표4[날짜]=$CM$8)*(EA$12&gt;=표4[시작])*(EB$12&lt;=표4[끝])*($CK$11&gt;=표4[시작])*($CK$11&lt;표4[끝])*1) +
SUM((표4[좌석번호]=$CK19)*(표4[날짜]=$CM$8)*(EA$12&gt;=표4[시작])*(EB$12&lt;=표4[끝])*($CK$11&lt;표4[시작])*3))</f>
        <v>3</v>
      </c>
      <c r="EB19" s="2">
        <f t="array" ref="EB19">IF(EB$12&lt;$CK$11, 2,
SUM((표4[좌석번호]=$CK19)*(표4[날짜]=$CM$8)*(EB$12&gt;=표4[시작])*(EC$12&lt;=표4[끝])*($CK$11&gt;=표4[시작])*($CK$11&lt;표4[끝])*1) +
SUM((표4[좌석번호]=$CK19)*(표4[날짜]=$CM$8)*(EB$12&gt;=표4[시작])*(EC$12&lt;=표4[끝])*($CK$11&lt;표4[시작])*3))</f>
        <v>0</v>
      </c>
      <c r="EC19" s="2">
        <f t="array" ref="EC19">IF(EC$12&lt;$CK$11, 2,
SUM((표4[좌석번호]=$CK19)*(표4[날짜]=$CM$8)*(EC$12&gt;=표4[시작])*(ED$12&lt;=표4[끝])*($CK$11&gt;=표4[시작])*($CK$11&lt;표4[끝])*1) +
SUM((표4[좌석번호]=$CK19)*(표4[날짜]=$CM$8)*(EC$12&gt;=표4[시작])*(ED$12&lt;=표4[끝])*($CK$11&lt;표4[시작])*3))</f>
        <v>0</v>
      </c>
      <c r="ED19" s="2">
        <f t="array" ref="ED19">IF(ED$12&lt;$CK$11, 2,
SUM((표4[좌석번호]=$CK19)*(표4[날짜]=$CM$8)*(ED$12&gt;=표4[시작])*(EE$12&lt;=표4[끝])*($CK$11&gt;=표4[시작])*($CK$11&lt;표4[끝])*1) +
SUM((표4[좌석번호]=$CK19)*(표4[날짜]=$CM$8)*(ED$12&gt;=표4[시작])*(EE$12&lt;=표4[끝])*($CK$11&lt;표4[시작])*3))</f>
        <v>0</v>
      </c>
      <c r="EE19" s="2">
        <f t="array" ref="EE19">IF(EE$12&lt;$CK$11, 2,
SUM((표4[좌석번호]=$CK19)*(표4[날짜]=$CM$8)*(EE$12&gt;=표4[시작])*(EF$12&lt;=표4[끝])*($CK$11&gt;=표4[시작])*($CK$11&lt;표4[끝])*1) +
SUM((표4[좌석번호]=$CK19)*(표4[날짜]=$CM$8)*(EE$12&gt;=표4[시작])*(EF$12&lt;=표4[끝])*($CK$11&lt;표4[시작])*3))</f>
        <v>0</v>
      </c>
      <c r="EF19" s="2">
        <f t="array" ref="EF19">IF(EF$12&lt;$CK$11, 2,
SUM((표4[좌석번호]=$CK19)*(표4[날짜]=$CM$8)*(EF$12&gt;=표4[시작])*(EG$12&lt;=표4[끝])*($CK$11&gt;=표4[시작])*($CK$11&lt;표4[끝])*1) +
SUM((표4[좌석번호]=$CK19)*(표4[날짜]=$CM$8)*(EF$12&gt;=표4[시작])*(EG$12&lt;=표4[끝])*($CK$11&lt;표4[시작])*3))</f>
        <v>0</v>
      </c>
      <c r="EG19" s="2">
        <f t="array" ref="EG19">IF(EG$12&lt;$CK$11, 2,
SUM((표4[좌석번호]=$CK19)*(표4[날짜]=$CM$8)*(EG$12&gt;=표4[시작])*(EH$12&lt;=표4[끝])*($CK$11&gt;=표4[시작])*($CK$11&lt;표4[끝])*1) +
SUM((표4[좌석번호]=$CK19)*(표4[날짜]=$CM$8)*(EG$12&gt;=표4[시작])*(EH$12&lt;=표4[끝])*($CK$11&lt;표4[시작])*3))</f>
        <v>0</v>
      </c>
      <c r="EH19" s="2">
        <f t="array" ref="EH19">IF(EH$12&lt;$CK$11, 2,
SUM((표4[좌석번호]=$CK19)*(표4[날짜]=$CM$8)*(EH$12&gt;=표4[시작])*(EI$12&lt;=표4[끝])*($CK$11&gt;=표4[시작])*($CK$11&lt;표4[끝])*1) +
SUM((표4[좌석번호]=$CK19)*(표4[날짜]=$CM$8)*(EH$12&gt;=표4[시작])*(EI$12&lt;=표4[끝])*($CK$11&lt;표4[시작])*3))</f>
        <v>0</v>
      </c>
      <c r="EI19" s="2">
        <f t="array" ref="EI19">IF(EI$12&lt;$CK$11, 2,
SUM((표4[좌석번호]=$CK19)*(표4[날짜]=$CM$8)*(EI$12&gt;=표4[시작])*(EJ$12&lt;=표4[끝])*($CK$11&gt;=표4[시작])*($CK$11&lt;표4[끝])*1) +
SUM((표4[좌석번호]=$CK19)*(표4[날짜]=$CM$8)*(EI$12&gt;=표4[시작])*(EJ$12&lt;=표4[끝])*($CK$11&lt;표4[시작])*3))</f>
        <v>0</v>
      </c>
      <c r="EJ19" s="2">
        <f t="array" ref="EJ19">IF(EJ$12&lt;$CK$11, 2,
SUM((표4[좌석번호]=$CK19)*(표4[날짜]=$CM$8)*(EJ$12&gt;=표4[시작])*(EK$12&lt;=표4[끝])*($CK$11&gt;=표4[시작])*($CK$11&lt;표4[끝])*1) +
SUM((표4[좌석번호]=$CK19)*(표4[날짜]=$CM$8)*(EJ$12&gt;=표4[시작])*(EK$12&lt;=표4[끝])*($CK$11&lt;표4[시작])*3))</f>
        <v>0</v>
      </c>
      <c r="EK19" s="2">
        <f t="array" ref="EK19">IF(EK$12&lt;$CK$11, 2,
SUM((표4[좌석번호]=$CK19)*(표4[날짜]=$CM$8)*(EK$12&gt;=표4[시작])*(EL$12&lt;=표4[끝])*($CK$11&gt;=표4[시작])*($CK$11&lt;표4[끝])*1) +
SUM((표4[좌석번호]=$CK19)*(표4[날짜]=$CM$8)*(EK$12&gt;=표4[시작])*(EL$12&lt;=표4[끝])*($CK$11&lt;표4[시작])*3))</f>
        <v>0</v>
      </c>
      <c r="EL19" s="2">
        <f t="array" ref="EL19">IF(EL$12&lt;$CK$11, 2,
SUM((표4[좌석번호]=$CK19)*(표4[날짜]=$CM$8)*(EL$12&gt;=표4[시작])*(EM$12&lt;=표4[끝])*($CK$11&gt;=표4[시작])*($CK$11&lt;표4[끝])*1) +
SUM((표4[좌석번호]=$CK19)*(표4[날짜]=$CM$8)*(EL$12&gt;=표4[시작])*(EM$12&lt;=표4[끝])*($CK$11&lt;표4[시작])*3))</f>
        <v>0</v>
      </c>
      <c r="EM19" s="2">
        <f t="array" ref="EM19">IF(EM$12&lt;$CK$11, 2,
SUM((표4[좌석번호]=$CK19)*(표4[날짜]=$CM$8)*(EM$12&gt;=표4[시작])*(EN$12&lt;=표4[끝])*($CK$11&gt;=표4[시작])*($CK$11&lt;표4[끝])*1) +
SUM((표4[좌석번호]=$CK19)*(표4[날짜]=$CM$8)*(EM$12&gt;=표4[시작])*(EN$12&lt;=표4[끝])*($CK$11&lt;표4[시작])*3))</f>
        <v>0</v>
      </c>
      <c r="EN19" s="2">
        <f t="array" ref="EN19">IF(EN$12&lt;$CK$11, 2,
SUM((표4[좌석번호]=$CK19)*(표4[날짜]=$CM$8)*(EN$12&gt;=표4[시작])*(EO$12&lt;=표4[끝])*($CK$11&gt;=표4[시작])*($CK$11&lt;표4[끝])*1) +
SUM((표4[좌석번호]=$CK19)*(표4[날짜]=$CM$8)*(EN$12&gt;=표4[시작])*(EO$12&lt;=표4[끝])*($CK$11&lt;표4[시작])*3))</f>
        <v>6</v>
      </c>
    </row>
    <row r="20" spans="2:144" ht="20.25" x14ac:dyDescent="0.3">
      <c r="B20" s="13"/>
      <c r="CK20" s="40" t="s">
        <v>1545</v>
      </c>
      <c r="CL20" s="2">
        <f t="array" ref="CL20">IF(CL$12&lt;$CK$11, 2,
SUM((표4[좌석번호]=$CK20)*(표4[날짜]=$CM$8)*(CL$12&gt;=표4[시작])*(CM$12&lt;=표4[끝])*($CK$11&gt;=표4[시작])*($CK$11&lt;표4[끝])*1) +
SUM((표4[좌석번호]=$CK20)*(표4[날짜]=$CM$8)*(CL$12&gt;=표4[시작])*(CM$12&lt;=표4[끝])*($CK$11&lt;표4[시작])*3))</f>
        <v>2</v>
      </c>
      <c r="CM20" s="2">
        <f t="array" ref="CM20">IF(CM$12&lt;$CK$11, 2,
SUM((표4[좌석번호]=$CK20)*(표4[날짜]=$CM$8)*(CM$12&gt;=표4[시작])*(CN$12&lt;=표4[끝])*($CK$11&gt;=표4[시작])*($CK$11&lt;표4[끝])*1) +
SUM((표4[좌석번호]=$CK20)*(표4[날짜]=$CM$8)*(CM$12&gt;=표4[시작])*(CN$12&lt;=표4[끝])*($CK$11&lt;표4[시작])*3))</f>
        <v>2</v>
      </c>
      <c r="CN20" s="2">
        <f t="array" ref="CN20">IF(CN$12&lt;$CK$11, 2,
SUM((표4[좌석번호]=$CK20)*(표4[날짜]=$CM$8)*(CN$12&gt;=표4[시작])*(CO$12&lt;=표4[끝])*($CK$11&gt;=표4[시작])*($CK$11&lt;표4[끝])*1) +
SUM((표4[좌석번호]=$CK20)*(표4[날짜]=$CM$8)*(CN$12&gt;=표4[시작])*(CO$12&lt;=표4[끝])*($CK$11&lt;표4[시작])*3))</f>
        <v>2</v>
      </c>
      <c r="CO20" s="2">
        <f t="array" ref="CO20">IF(CO$12&lt;$CK$11, 2,
SUM((표4[좌석번호]=$CK20)*(표4[날짜]=$CM$8)*(CO$12&gt;=표4[시작])*(CP$12&lt;=표4[끝])*($CK$11&gt;=표4[시작])*($CK$11&lt;표4[끝])*1) +
SUM((표4[좌석번호]=$CK20)*(표4[날짜]=$CM$8)*(CO$12&gt;=표4[시작])*(CP$12&lt;=표4[끝])*($CK$11&lt;표4[시작])*3))</f>
        <v>0</v>
      </c>
      <c r="CP20" s="2">
        <f t="array" ref="CP20">IF(CP$12&lt;$CK$11, 2,
SUM((표4[좌석번호]=$CK20)*(표4[날짜]=$CM$8)*(CP$12&gt;=표4[시작])*(CQ$12&lt;=표4[끝])*($CK$11&gt;=표4[시작])*($CK$11&lt;표4[끝])*1) +
SUM((표4[좌석번호]=$CK20)*(표4[날짜]=$CM$8)*(CP$12&gt;=표4[시작])*(CQ$12&lt;=표4[끝])*($CK$11&lt;표4[시작])*3))</f>
        <v>0</v>
      </c>
      <c r="CQ20" s="2">
        <f t="array" ref="CQ20">IF(CQ$12&lt;$CK$11, 2,
SUM((표4[좌석번호]=$CK20)*(표4[날짜]=$CM$8)*(CQ$12&gt;=표4[시작])*(CR$12&lt;=표4[끝])*($CK$11&gt;=표4[시작])*($CK$11&lt;표4[끝])*1) +
SUM((표4[좌석번호]=$CK20)*(표4[날짜]=$CM$8)*(CQ$12&gt;=표4[시작])*(CR$12&lt;=표4[끝])*($CK$11&lt;표4[시작])*3))</f>
        <v>0</v>
      </c>
      <c r="CR20" s="2">
        <f t="array" ref="CR20">IF(CR$12&lt;$CK$11, 2,
SUM((표4[좌석번호]=$CK20)*(표4[날짜]=$CM$8)*(CR$12&gt;=표4[시작])*(CS$12&lt;=표4[끝])*($CK$11&gt;=표4[시작])*($CK$11&lt;표4[끝])*1) +
SUM((표4[좌석번호]=$CK20)*(표4[날짜]=$CM$8)*(CR$12&gt;=표4[시작])*(CS$12&lt;=표4[끝])*($CK$11&lt;표4[시작])*3))</f>
        <v>0</v>
      </c>
      <c r="CS20" s="2">
        <f t="array" ref="CS20">IF(CS$12&lt;$CK$11, 2,
SUM((표4[좌석번호]=$CK20)*(표4[날짜]=$CM$8)*(CS$12&gt;=표4[시작])*(CT$12&lt;=표4[끝])*($CK$11&gt;=표4[시작])*($CK$11&lt;표4[끝])*1) +
SUM((표4[좌석번호]=$CK20)*(표4[날짜]=$CM$8)*(CS$12&gt;=표4[시작])*(CT$12&lt;=표4[끝])*($CK$11&lt;표4[시작])*3))</f>
        <v>0</v>
      </c>
      <c r="CT20" s="2">
        <f t="array" ref="CT20">IF(CT$12&lt;$CK$11, 2,
SUM((표4[좌석번호]=$CK20)*(표4[날짜]=$CM$8)*(CT$12&gt;=표4[시작])*(CU$12&lt;=표4[끝])*($CK$11&gt;=표4[시작])*($CK$11&lt;표4[끝])*1) +
SUM((표4[좌석번호]=$CK20)*(표4[날짜]=$CM$8)*(CT$12&gt;=표4[시작])*(CU$12&lt;=표4[끝])*($CK$11&lt;표4[시작])*3))</f>
        <v>0</v>
      </c>
      <c r="CU20" s="2">
        <f t="array" ref="CU20">IF(CU$12&lt;$CK$11, 2,
SUM((표4[좌석번호]=$CK20)*(표4[날짜]=$CM$8)*(CU$12&gt;=표4[시작])*(CV$12&lt;=표4[끝])*($CK$11&gt;=표4[시작])*($CK$11&lt;표4[끝])*1) +
SUM((표4[좌석번호]=$CK20)*(표4[날짜]=$CM$8)*(CU$12&gt;=표4[시작])*(CV$12&lt;=표4[끝])*($CK$11&lt;표4[시작])*3))</f>
        <v>0</v>
      </c>
      <c r="CV20" s="2">
        <f t="array" ref="CV20">IF(CV$12&lt;$CK$11, 2,
SUM((표4[좌석번호]=$CK20)*(표4[날짜]=$CM$8)*(CV$12&gt;=표4[시작])*(CW$12&lt;=표4[끝])*($CK$11&gt;=표4[시작])*($CK$11&lt;표4[끝])*1) +
SUM((표4[좌석번호]=$CK20)*(표4[날짜]=$CM$8)*(CV$12&gt;=표4[시작])*(CW$12&lt;=표4[끝])*($CK$11&lt;표4[시작])*3))</f>
        <v>0</v>
      </c>
      <c r="CW20" s="2">
        <f t="array" ref="CW20">IF(CW$12&lt;$CK$11, 2,
SUM((표4[좌석번호]=$CK20)*(표4[날짜]=$CM$8)*(CW$12&gt;=표4[시작])*(CX$12&lt;=표4[끝])*($CK$11&gt;=표4[시작])*($CK$11&lt;표4[끝])*1) +
SUM((표4[좌석번호]=$CK20)*(표4[날짜]=$CM$8)*(CW$12&gt;=표4[시작])*(CX$12&lt;=표4[끝])*($CK$11&lt;표4[시작])*3))</f>
        <v>0</v>
      </c>
      <c r="CX20" s="2">
        <f t="array" ref="CX20">IF(CX$12&lt;$CK$11, 2,
SUM((표4[좌석번호]=$CK20)*(표4[날짜]=$CM$8)*(CX$12&gt;=표4[시작])*(CY$12&lt;=표4[끝])*($CK$11&gt;=표4[시작])*($CK$11&lt;표4[끝])*1) +
SUM((표4[좌석번호]=$CK20)*(표4[날짜]=$CM$8)*(CX$12&gt;=표4[시작])*(CY$12&lt;=표4[끝])*($CK$11&lt;표4[시작])*3))</f>
        <v>0</v>
      </c>
      <c r="CY20" s="2">
        <f t="array" ref="CY20">IF(CY$12&lt;$CK$11, 2,
SUM((표4[좌석번호]=$CK20)*(표4[날짜]=$CM$8)*(CY$12&gt;=표4[시작])*(CZ$12&lt;=표4[끝])*($CK$11&gt;=표4[시작])*($CK$11&lt;표4[끝])*1) +
SUM((표4[좌석번호]=$CK20)*(표4[날짜]=$CM$8)*(CY$12&gt;=표4[시작])*(CZ$12&lt;=표4[끝])*($CK$11&lt;표4[시작])*3))</f>
        <v>0</v>
      </c>
      <c r="CZ20" s="2">
        <f t="array" ref="CZ20">IF(CZ$12&lt;$CK$11, 2,
SUM((표4[좌석번호]=$CK20)*(표4[날짜]=$CM$8)*(CZ$12&gt;=표4[시작])*(DA$12&lt;=표4[끝])*($CK$11&gt;=표4[시작])*($CK$11&lt;표4[끝])*1) +
SUM((표4[좌석번호]=$CK20)*(표4[날짜]=$CM$8)*(CZ$12&gt;=표4[시작])*(DA$12&lt;=표4[끝])*($CK$11&lt;표4[시작])*3))</f>
        <v>0</v>
      </c>
      <c r="DA20" s="2">
        <f t="array" ref="DA20">IF(DA$12&lt;$CK$11, 2,
SUM((표4[좌석번호]=$CK20)*(표4[날짜]=$CM$8)*(DA$12&gt;=표4[시작])*(DB$12&lt;=표4[끝])*($CK$11&gt;=표4[시작])*($CK$11&lt;표4[끝])*1) +
SUM((표4[좌석번호]=$CK20)*(표4[날짜]=$CM$8)*(DA$12&gt;=표4[시작])*(DB$12&lt;=표4[끝])*($CK$11&lt;표4[시작])*3))</f>
        <v>0</v>
      </c>
      <c r="DB20" s="2">
        <f t="array" ref="DB20">IF(DB$12&lt;$CK$11, 2,
SUM((표4[좌석번호]=$CK20)*(표4[날짜]=$CM$8)*(DB$12&gt;=표4[시작])*(DC$12&lt;=표4[끝])*($CK$11&gt;=표4[시작])*($CK$11&lt;표4[끝])*1) +
SUM((표4[좌석번호]=$CK20)*(표4[날짜]=$CM$8)*(DB$12&gt;=표4[시작])*(DC$12&lt;=표4[끝])*($CK$11&lt;표4[시작])*3))</f>
        <v>0</v>
      </c>
      <c r="DC20" s="2">
        <f t="array" ref="DC20">IF(DC$12&lt;$CK$11, 2,
SUM((표4[좌석번호]=$CK20)*(표4[날짜]=$CM$8)*(DC$12&gt;=표4[시작])*(DD$12&lt;=표4[끝])*($CK$11&gt;=표4[시작])*($CK$11&lt;표4[끝])*1) +
SUM((표4[좌석번호]=$CK20)*(표4[날짜]=$CM$8)*(DC$12&gt;=표4[시작])*(DD$12&lt;=표4[끝])*($CK$11&lt;표4[시작])*3))</f>
        <v>0</v>
      </c>
      <c r="DD20" s="2">
        <f t="array" ref="DD20">IF(DD$12&lt;$CK$11, 2,
SUM((표4[좌석번호]=$CK20)*(표4[날짜]=$CM$8)*(DD$12&gt;=표4[시작])*(DE$12&lt;=표4[끝])*($CK$11&gt;=표4[시작])*($CK$11&lt;표4[끝])*1) +
SUM((표4[좌석번호]=$CK20)*(표4[날짜]=$CM$8)*(DD$12&gt;=표4[시작])*(DE$12&lt;=표4[끝])*($CK$11&lt;표4[시작])*3))</f>
        <v>0</v>
      </c>
      <c r="DE20" s="2">
        <f t="array" ref="DE20">IF(DE$12&lt;$CK$11, 2,
SUM((표4[좌석번호]=$CK20)*(표4[날짜]=$CM$8)*(DE$12&gt;=표4[시작])*(DF$12&lt;=표4[끝])*($CK$11&gt;=표4[시작])*($CK$11&lt;표4[끝])*1) +
SUM((표4[좌석번호]=$CK20)*(표4[날짜]=$CM$8)*(DE$12&gt;=표4[시작])*(DF$12&lt;=표4[끝])*($CK$11&lt;표4[시작])*3))</f>
        <v>0</v>
      </c>
      <c r="DF20" s="2">
        <f t="array" ref="DF20">IF(DF$12&lt;$CK$11, 2,
SUM((표4[좌석번호]=$CK20)*(표4[날짜]=$CM$8)*(DF$12&gt;=표4[시작])*(DG$12&lt;=표4[끝])*($CK$11&gt;=표4[시작])*($CK$11&lt;표4[끝])*1) +
SUM((표4[좌석번호]=$CK20)*(표4[날짜]=$CM$8)*(DF$12&gt;=표4[시작])*(DG$12&lt;=표4[끝])*($CK$11&lt;표4[시작])*3))</f>
        <v>0</v>
      </c>
      <c r="DG20" s="2">
        <f t="array" ref="DG20">IF(DG$12&lt;$CK$11, 2,
SUM((표4[좌석번호]=$CK20)*(표4[날짜]=$CM$8)*(DG$12&gt;=표4[시작])*(DH$12&lt;=표4[끝])*($CK$11&gt;=표4[시작])*($CK$11&lt;표4[끝])*1) +
SUM((표4[좌석번호]=$CK20)*(표4[날짜]=$CM$8)*(DG$12&gt;=표4[시작])*(DH$12&lt;=표4[끝])*($CK$11&lt;표4[시작])*3))</f>
        <v>0</v>
      </c>
      <c r="DH20" s="2">
        <f t="array" ref="DH20">IF(DH$12&lt;$CK$11, 2,
SUM((표4[좌석번호]=$CK20)*(표4[날짜]=$CM$8)*(DH$12&gt;=표4[시작])*(DI$12&lt;=표4[끝])*($CK$11&gt;=표4[시작])*($CK$11&lt;표4[끝])*1) +
SUM((표4[좌석번호]=$CK20)*(표4[날짜]=$CM$8)*(DH$12&gt;=표4[시작])*(DI$12&lt;=표4[끝])*($CK$11&lt;표4[시작])*3))</f>
        <v>0</v>
      </c>
      <c r="DI20" s="2">
        <f t="array" ref="DI20">IF(DI$12&lt;$CK$11, 2,
SUM((표4[좌석번호]=$CK20)*(표4[날짜]=$CM$8)*(DI$12&gt;=표4[시작])*(DJ$12&lt;=표4[끝])*($CK$11&gt;=표4[시작])*($CK$11&lt;표4[끝])*1) +
SUM((표4[좌석번호]=$CK20)*(표4[날짜]=$CM$8)*(DI$12&gt;=표4[시작])*(DJ$12&lt;=표4[끝])*($CK$11&lt;표4[시작])*3))</f>
        <v>0</v>
      </c>
      <c r="DJ20" s="2">
        <f t="array" ref="DJ20">IF(DJ$12&lt;$CK$11, 2,
SUM((표4[좌석번호]=$CK20)*(표4[날짜]=$CM$8)*(DJ$12&gt;=표4[시작])*(DK$12&lt;=표4[끝])*($CK$11&gt;=표4[시작])*($CK$11&lt;표4[끝])*1) +
SUM((표4[좌석번호]=$CK20)*(표4[날짜]=$CM$8)*(DJ$12&gt;=표4[시작])*(DK$12&lt;=표4[끝])*($CK$11&lt;표4[시작])*3))</f>
        <v>0</v>
      </c>
      <c r="DK20" s="2">
        <f t="array" ref="DK20">IF(DK$12&lt;$CK$11, 2,
SUM((표4[좌석번호]=$CK20)*(표4[날짜]=$CM$8)*(DK$12&gt;=표4[시작])*(DL$12&lt;=표4[끝])*($CK$11&gt;=표4[시작])*($CK$11&lt;표4[끝])*1) +
SUM((표4[좌석번호]=$CK20)*(표4[날짜]=$CM$8)*(DK$12&gt;=표4[시작])*(DL$12&lt;=표4[끝])*($CK$11&lt;표4[시작])*3))</f>
        <v>0</v>
      </c>
      <c r="DL20" s="2">
        <f t="array" ref="DL20">IF(DL$12&lt;$CK$11, 2,
SUM((표4[좌석번호]=$CK20)*(표4[날짜]=$CM$8)*(DL$12&gt;=표4[시작])*(DM$12&lt;=표4[끝])*($CK$11&gt;=표4[시작])*($CK$11&lt;표4[끝])*1) +
SUM((표4[좌석번호]=$CK20)*(표4[날짜]=$CM$8)*(DL$12&gt;=표4[시작])*(DM$12&lt;=표4[끝])*($CK$11&lt;표4[시작])*3))</f>
        <v>0</v>
      </c>
      <c r="DM20" s="2">
        <f t="array" ref="DM20">IF(DM$12&lt;$CK$11, 2,
SUM((표4[좌석번호]=$CK20)*(표4[날짜]=$CM$8)*(DM$12&gt;=표4[시작])*(DN$12&lt;=표4[끝])*($CK$11&gt;=표4[시작])*($CK$11&lt;표4[끝])*1) +
SUM((표4[좌석번호]=$CK20)*(표4[날짜]=$CM$8)*(DM$12&gt;=표4[시작])*(DN$12&lt;=표4[끝])*($CK$11&lt;표4[시작])*3))</f>
        <v>0</v>
      </c>
      <c r="DN20" s="2">
        <f t="array" ref="DN20">IF(DN$12&lt;$CK$11, 2,
SUM((표4[좌석번호]=$CK20)*(표4[날짜]=$CM$8)*(DN$12&gt;=표4[시작])*(DO$12&lt;=표4[끝])*($CK$11&gt;=표4[시작])*($CK$11&lt;표4[끝])*1) +
SUM((표4[좌석번호]=$CK20)*(표4[날짜]=$CM$8)*(DN$12&gt;=표4[시작])*(DO$12&lt;=표4[끝])*($CK$11&lt;표4[시작])*3))</f>
        <v>0</v>
      </c>
      <c r="DO20" s="2">
        <f t="array" ref="DO20">IF(DO$12&lt;$CK$11, 2,
SUM((표4[좌석번호]=$CK20)*(표4[날짜]=$CM$8)*(DO$12&gt;=표4[시작])*(DP$12&lt;=표4[끝])*($CK$11&gt;=표4[시작])*($CK$11&lt;표4[끝])*1) +
SUM((표4[좌석번호]=$CK20)*(표4[날짜]=$CM$8)*(DO$12&gt;=표4[시작])*(DP$12&lt;=표4[끝])*($CK$11&lt;표4[시작])*3))</f>
        <v>0</v>
      </c>
      <c r="DP20" s="2">
        <f t="array" ref="DP20">IF(DP$12&lt;$CK$11, 2,
SUM((표4[좌석번호]=$CK20)*(표4[날짜]=$CM$8)*(DP$12&gt;=표4[시작])*(DQ$12&lt;=표4[끝])*($CK$11&gt;=표4[시작])*($CK$11&lt;표4[끝])*1) +
SUM((표4[좌석번호]=$CK20)*(표4[날짜]=$CM$8)*(DP$12&gt;=표4[시작])*(DQ$12&lt;=표4[끝])*($CK$11&lt;표4[시작])*3))</f>
        <v>0</v>
      </c>
      <c r="DQ20" s="2">
        <f t="array" ref="DQ20">IF(DQ$12&lt;$CK$11, 2,
SUM((표4[좌석번호]=$CK20)*(표4[날짜]=$CM$8)*(DQ$12&gt;=표4[시작])*(DR$12&lt;=표4[끝])*($CK$11&gt;=표4[시작])*($CK$11&lt;표4[끝])*1) +
SUM((표4[좌석번호]=$CK20)*(표4[날짜]=$CM$8)*(DQ$12&gt;=표4[시작])*(DR$12&lt;=표4[끝])*($CK$11&lt;표4[시작])*3))</f>
        <v>0</v>
      </c>
      <c r="DR20" s="2">
        <f t="array" ref="DR20">IF(DR$12&lt;$CK$11, 2,
SUM((표4[좌석번호]=$CK20)*(표4[날짜]=$CM$8)*(DR$12&gt;=표4[시작])*(DS$12&lt;=표4[끝])*($CK$11&gt;=표4[시작])*($CK$11&lt;표4[끝])*1) +
SUM((표4[좌석번호]=$CK20)*(표4[날짜]=$CM$8)*(DR$12&gt;=표4[시작])*(DS$12&lt;=표4[끝])*($CK$11&lt;표4[시작])*3))</f>
        <v>0</v>
      </c>
      <c r="DS20" s="2">
        <f t="array" ref="DS20">IF(DS$12&lt;$CK$11, 2,
SUM((표4[좌석번호]=$CK20)*(표4[날짜]=$CM$8)*(DS$12&gt;=표4[시작])*(DT$12&lt;=표4[끝])*($CK$11&gt;=표4[시작])*($CK$11&lt;표4[끝])*1) +
SUM((표4[좌석번호]=$CK20)*(표4[날짜]=$CM$8)*(DS$12&gt;=표4[시작])*(DT$12&lt;=표4[끝])*($CK$11&lt;표4[시작])*3))</f>
        <v>0</v>
      </c>
      <c r="DT20" s="2">
        <f t="array" ref="DT20">IF(DT$12&lt;$CK$11, 2,
SUM((표4[좌석번호]=$CK20)*(표4[날짜]=$CM$8)*(DT$12&gt;=표4[시작])*(DU$12&lt;=표4[끝])*($CK$11&gt;=표4[시작])*($CK$11&lt;표4[끝])*1) +
SUM((표4[좌석번호]=$CK20)*(표4[날짜]=$CM$8)*(DT$12&gt;=표4[시작])*(DU$12&lt;=표4[끝])*($CK$11&lt;표4[시작])*3))</f>
        <v>3</v>
      </c>
      <c r="DU20" s="2">
        <f t="array" ref="DU20">IF(DU$12&lt;$CK$11, 2,
SUM((표4[좌석번호]=$CK20)*(표4[날짜]=$CM$8)*(DU$12&gt;=표4[시작])*(DV$12&lt;=표4[끝])*($CK$11&gt;=표4[시작])*($CK$11&lt;표4[끝])*1) +
SUM((표4[좌석번호]=$CK20)*(표4[날짜]=$CM$8)*(DU$12&gt;=표4[시작])*(DV$12&lt;=표4[끝])*($CK$11&lt;표4[시작])*3))</f>
        <v>3</v>
      </c>
      <c r="DV20" s="2">
        <f t="array" ref="DV20">IF(DV$12&lt;$CK$11, 2,
SUM((표4[좌석번호]=$CK20)*(표4[날짜]=$CM$8)*(DV$12&gt;=표4[시작])*(DW$12&lt;=표4[끝])*($CK$11&gt;=표4[시작])*($CK$11&lt;표4[끝])*1) +
SUM((표4[좌석번호]=$CK20)*(표4[날짜]=$CM$8)*(DV$12&gt;=표4[시작])*(DW$12&lt;=표4[끝])*($CK$11&lt;표4[시작])*3))</f>
        <v>3</v>
      </c>
      <c r="DW20" s="2">
        <f t="array" ref="DW20">IF(DW$12&lt;$CK$11, 2,
SUM((표4[좌석번호]=$CK20)*(표4[날짜]=$CM$8)*(DW$12&gt;=표4[시작])*(DX$12&lt;=표4[끝])*($CK$11&gt;=표4[시작])*($CK$11&lt;표4[끝])*1) +
SUM((표4[좌석번호]=$CK20)*(표4[날짜]=$CM$8)*(DW$12&gt;=표4[시작])*(DX$12&lt;=표4[끝])*($CK$11&lt;표4[시작])*3))</f>
        <v>3</v>
      </c>
      <c r="DX20" s="2">
        <f t="array" ref="DX20">IF(DX$12&lt;$CK$11, 2,
SUM((표4[좌석번호]=$CK20)*(표4[날짜]=$CM$8)*(DX$12&gt;=표4[시작])*(DY$12&lt;=표4[끝])*($CK$11&gt;=표4[시작])*($CK$11&lt;표4[끝])*1) +
SUM((표4[좌석번호]=$CK20)*(표4[날짜]=$CM$8)*(DX$12&gt;=표4[시작])*(DY$12&lt;=표4[끝])*($CK$11&lt;표4[시작])*3))</f>
        <v>3</v>
      </c>
      <c r="DY20" s="2">
        <f t="array" ref="DY20">IF(DY$12&lt;$CK$11, 2,
SUM((표4[좌석번호]=$CK20)*(표4[날짜]=$CM$8)*(DY$12&gt;=표4[시작])*(DZ$12&lt;=표4[끝])*($CK$11&gt;=표4[시작])*($CK$11&lt;표4[끝])*1) +
SUM((표4[좌석번호]=$CK20)*(표4[날짜]=$CM$8)*(DY$12&gt;=표4[시작])*(DZ$12&lt;=표4[끝])*($CK$11&lt;표4[시작])*3))</f>
        <v>3</v>
      </c>
      <c r="DZ20" s="2">
        <f t="array" ref="DZ20">IF(DZ$12&lt;$CK$11, 2,
SUM((표4[좌석번호]=$CK20)*(표4[날짜]=$CM$8)*(DZ$12&gt;=표4[시작])*(EA$12&lt;=표4[끝])*($CK$11&gt;=표4[시작])*($CK$11&lt;표4[끝])*1) +
SUM((표4[좌석번호]=$CK20)*(표4[날짜]=$CM$8)*(DZ$12&gt;=표4[시작])*(EA$12&lt;=표4[끝])*($CK$11&lt;표4[시작])*3))</f>
        <v>3</v>
      </c>
      <c r="EA20" s="2">
        <f t="array" ref="EA20">IF(EA$12&lt;$CK$11, 2,
SUM((표4[좌석번호]=$CK20)*(표4[날짜]=$CM$8)*(EA$12&gt;=표4[시작])*(EB$12&lt;=표4[끝])*($CK$11&gt;=표4[시작])*($CK$11&lt;표4[끝])*1) +
SUM((표4[좌석번호]=$CK20)*(표4[날짜]=$CM$8)*(EA$12&gt;=표4[시작])*(EB$12&lt;=표4[끝])*($CK$11&lt;표4[시작])*3))</f>
        <v>3</v>
      </c>
      <c r="EB20" s="2">
        <f t="array" ref="EB20">IF(EB$12&lt;$CK$11, 2,
SUM((표4[좌석번호]=$CK20)*(표4[날짜]=$CM$8)*(EB$12&gt;=표4[시작])*(EC$12&lt;=표4[끝])*($CK$11&gt;=표4[시작])*($CK$11&lt;표4[끝])*1) +
SUM((표4[좌석번호]=$CK20)*(표4[날짜]=$CM$8)*(EB$12&gt;=표4[시작])*(EC$12&lt;=표4[끝])*($CK$11&lt;표4[시작])*3))</f>
        <v>3</v>
      </c>
      <c r="EC20" s="2">
        <f t="array" ref="EC20">IF(EC$12&lt;$CK$11, 2,
SUM((표4[좌석번호]=$CK20)*(표4[날짜]=$CM$8)*(EC$12&gt;=표4[시작])*(ED$12&lt;=표4[끝])*($CK$11&gt;=표4[시작])*($CK$11&lt;표4[끝])*1) +
SUM((표4[좌석번호]=$CK20)*(표4[날짜]=$CM$8)*(EC$12&gt;=표4[시작])*(ED$12&lt;=표4[끝])*($CK$11&lt;표4[시작])*3))</f>
        <v>3</v>
      </c>
      <c r="ED20" s="2">
        <f t="array" ref="ED20">IF(ED$12&lt;$CK$11, 2,
SUM((표4[좌석번호]=$CK20)*(표4[날짜]=$CM$8)*(ED$12&gt;=표4[시작])*(EE$12&lt;=표4[끝])*($CK$11&gt;=표4[시작])*($CK$11&lt;표4[끝])*1) +
SUM((표4[좌석번호]=$CK20)*(표4[날짜]=$CM$8)*(ED$12&gt;=표4[시작])*(EE$12&lt;=표4[끝])*($CK$11&lt;표4[시작])*3))</f>
        <v>3</v>
      </c>
      <c r="EE20" s="2">
        <f t="array" ref="EE20">IF(EE$12&lt;$CK$11, 2,
SUM((표4[좌석번호]=$CK20)*(표4[날짜]=$CM$8)*(EE$12&gt;=표4[시작])*(EF$12&lt;=표4[끝])*($CK$11&gt;=표4[시작])*($CK$11&lt;표4[끝])*1) +
SUM((표4[좌석번호]=$CK20)*(표4[날짜]=$CM$8)*(EE$12&gt;=표4[시작])*(EF$12&lt;=표4[끝])*($CK$11&lt;표4[시작])*3))</f>
        <v>3</v>
      </c>
      <c r="EF20" s="2">
        <f t="array" ref="EF20">IF(EF$12&lt;$CK$11, 2,
SUM((표4[좌석번호]=$CK20)*(표4[날짜]=$CM$8)*(EF$12&gt;=표4[시작])*(EG$12&lt;=표4[끝])*($CK$11&gt;=표4[시작])*($CK$11&lt;표4[끝])*1) +
SUM((표4[좌석번호]=$CK20)*(표4[날짜]=$CM$8)*(EF$12&gt;=표4[시작])*(EG$12&lt;=표4[끝])*($CK$11&lt;표4[시작])*3))</f>
        <v>3</v>
      </c>
      <c r="EG20" s="2">
        <f t="array" ref="EG20">IF(EG$12&lt;$CK$11, 2,
SUM((표4[좌석번호]=$CK20)*(표4[날짜]=$CM$8)*(EG$12&gt;=표4[시작])*(EH$12&lt;=표4[끝])*($CK$11&gt;=표4[시작])*($CK$11&lt;표4[끝])*1) +
SUM((표4[좌석번호]=$CK20)*(표4[날짜]=$CM$8)*(EG$12&gt;=표4[시작])*(EH$12&lt;=표4[끝])*($CK$11&lt;표4[시작])*3))</f>
        <v>3</v>
      </c>
      <c r="EH20" s="2">
        <f t="array" ref="EH20">IF(EH$12&lt;$CK$11, 2,
SUM((표4[좌석번호]=$CK20)*(표4[날짜]=$CM$8)*(EH$12&gt;=표4[시작])*(EI$12&lt;=표4[끝])*($CK$11&gt;=표4[시작])*($CK$11&lt;표4[끝])*1) +
SUM((표4[좌석번호]=$CK20)*(표4[날짜]=$CM$8)*(EH$12&gt;=표4[시작])*(EI$12&lt;=표4[끝])*($CK$11&lt;표4[시작])*3))</f>
        <v>3</v>
      </c>
      <c r="EI20" s="2">
        <f t="array" ref="EI20">IF(EI$12&lt;$CK$11, 2,
SUM((표4[좌석번호]=$CK20)*(표4[날짜]=$CM$8)*(EI$12&gt;=표4[시작])*(EJ$12&lt;=표4[끝])*($CK$11&gt;=표4[시작])*($CK$11&lt;표4[끝])*1) +
SUM((표4[좌석번호]=$CK20)*(표4[날짜]=$CM$8)*(EI$12&gt;=표4[시작])*(EJ$12&lt;=표4[끝])*($CK$11&lt;표4[시작])*3))</f>
        <v>3</v>
      </c>
      <c r="EJ20" s="2">
        <f t="array" ref="EJ20">IF(EJ$12&lt;$CK$11, 2,
SUM((표4[좌석번호]=$CK20)*(표4[날짜]=$CM$8)*(EJ$12&gt;=표4[시작])*(EK$12&lt;=표4[끝])*($CK$11&gt;=표4[시작])*($CK$11&lt;표4[끝])*1) +
SUM((표4[좌석번호]=$CK20)*(표4[날짜]=$CM$8)*(EJ$12&gt;=표4[시작])*(EK$12&lt;=표4[끝])*($CK$11&lt;표4[시작])*3))</f>
        <v>3</v>
      </c>
      <c r="EK20" s="2">
        <f t="array" ref="EK20">IF(EK$12&lt;$CK$11, 2,
SUM((표4[좌석번호]=$CK20)*(표4[날짜]=$CM$8)*(EK$12&gt;=표4[시작])*(EL$12&lt;=표4[끝])*($CK$11&gt;=표4[시작])*($CK$11&lt;표4[끝])*1) +
SUM((표4[좌석번호]=$CK20)*(표4[날짜]=$CM$8)*(EK$12&gt;=표4[시작])*(EL$12&lt;=표4[끝])*($CK$11&lt;표4[시작])*3))</f>
        <v>0</v>
      </c>
      <c r="EL20" s="2">
        <f t="array" ref="EL20">IF(EL$12&lt;$CK$11, 2,
SUM((표4[좌석번호]=$CK20)*(표4[날짜]=$CM$8)*(EL$12&gt;=표4[시작])*(EM$12&lt;=표4[끝])*($CK$11&gt;=표4[시작])*($CK$11&lt;표4[끝])*1) +
SUM((표4[좌석번호]=$CK20)*(표4[날짜]=$CM$8)*(EL$12&gt;=표4[시작])*(EM$12&lt;=표4[끝])*($CK$11&lt;표4[시작])*3))</f>
        <v>0</v>
      </c>
      <c r="EM20" s="2">
        <f t="array" ref="EM20">IF(EM$12&lt;$CK$11, 2,
SUM((표4[좌석번호]=$CK20)*(표4[날짜]=$CM$8)*(EM$12&gt;=표4[시작])*(EN$12&lt;=표4[끝])*($CK$11&gt;=표4[시작])*($CK$11&lt;표4[끝])*1) +
SUM((표4[좌석번호]=$CK20)*(표4[날짜]=$CM$8)*(EM$12&gt;=표4[시작])*(EN$12&lt;=표4[끝])*($CK$11&lt;표4[시작])*3))</f>
        <v>0</v>
      </c>
      <c r="EN20" s="2">
        <f t="array" ref="EN20">IF(EN$12&lt;$CK$11, 2,
SUM((표4[좌석번호]=$CK20)*(표4[날짜]=$CM$8)*(EN$12&gt;=표4[시작])*(EO$12&lt;=표4[끝])*($CK$11&gt;=표4[시작])*($CK$11&lt;표4[끝])*1) +
SUM((표4[좌석번호]=$CK20)*(표4[날짜]=$CM$8)*(EN$12&gt;=표4[시작])*(EO$12&lt;=표4[끝])*($CK$11&lt;표4[시작])*3))</f>
        <v>3</v>
      </c>
    </row>
    <row r="21" spans="2:144" ht="20.25" x14ac:dyDescent="0.3">
      <c r="B21" s="13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CK21" s="40" t="s">
        <v>1728</v>
      </c>
      <c r="CL21" s="2">
        <f t="array" ref="CL21">IF(CL$12&lt;$CK$11, 2,
SUM((표4[좌석번호]=$CK21)*(표4[날짜]=$CM$8)*(CL$12&gt;=표4[시작])*(CM$12&lt;=표4[끝])*($CK$11&gt;=표4[시작])*($CK$11&lt;표4[끝])*1) +
SUM((표4[좌석번호]=$CK21)*(표4[날짜]=$CM$8)*(CL$12&gt;=표4[시작])*(CM$12&lt;=표4[끝])*($CK$11&lt;표4[시작])*3))</f>
        <v>2</v>
      </c>
      <c r="CM21" s="2">
        <f t="array" ref="CM21">IF(CM$12&lt;$CK$11, 2,
SUM((표4[좌석번호]=$CK21)*(표4[날짜]=$CM$8)*(CM$12&gt;=표4[시작])*(CN$12&lt;=표4[끝])*($CK$11&gt;=표4[시작])*($CK$11&lt;표4[끝])*1) +
SUM((표4[좌석번호]=$CK21)*(표4[날짜]=$CM$8)*(CM$12&gt;=표4[시작])*(CN$12&lt;=표4[끝])*($CK$11&lt;표4[시작])*3))</f>
        <v>2</v>
      </c>
      <c r="CN21" s="2">
        <f t="array" ref="CN21">IF(CN$12&lt;$CK$11, 2,
SUM((표4[좌석번호]=$CK21)*(표4[날짜]=$CM$8)*(CN$12&gt;=표4[시작])*(CO$12&lt;=표4[끝])*($CK$11&gt;=표4[시작])*($CK$11&lt;표4[끝])*1) +
SUM((표4[좌석번호]=$CK21)*(표4[날짜]=$CM$8)*(CN$12&gt;=표4[시작])*(CO$12&lt;=표4[끝])*($CK$11&lt;표4[시작])*3))</f>
        <v>2</v>
      </c>
      <c r="CO21" s="2">
        <f t="array" ref="CO21">IF(CO$12&lt;$CK$11, 2,
SUM((표4[좌석번호]=$CK21)*(표4[날짜]=$CM$8)*(CO$12&gt;=표4[시작])*(CP$12&lt;=표4[끝])*($CK$11&gt;=표4[시작])*($CK$11&lt;표4[끝])*1) +
SUM((표4[좌석번호]=$CK21)*(표4[날짜]=$CM$8)*(CO$12&gt;=표4[시작])*(CP$12&lt;=표4[끝])*($CK$11&lt;표4[시작])*3))</f>
        <v>0</v>
      </c>
      <c r="CP21" s="2">
        <f t="array" ref="CP21">IF(CP$12&lt;$CK$11, 2,
SUM((표4[좌석번호]=$CK21)*(표4[날짜]=$CM$8)*(CP$12&gt;=표4[시작])*(CQ$12&lt;=표4[끝])*($CK$11&gt;=표4[시작])*($CK$11&lt;표4[끝])*1) +
SUM((표4[좌석번호]=$CK21)*(표4[날짜]=$CM$8)*(CP$12&gt;=표4[시작])*(CQ$12&lt;=표4[끝])*($CK$11&lt;표4[시작])*3))</f>
        <v>0</v>
      </c>
      <c r="CQ21" s="2">
        <f t="array" ref="CQ21">IF(CQ$12&lt;$CK$11, 2,
SUM((표4[좌석번호]=$CK21)*(표4[날짜]=$CM$8)*(CQ$12&gt;=표4[시작])*(CR$12&lt;=표4[끝])*($CK$11&gt;=표4[시작])*($CK$11&lt;표4[끝])*1) +
SUM((표4[좌석번호]=$CK21)*(표4[날짜]=$CM$8)*(CQ$12&gt;=표4[시작])*(CR$12&lt;=표4[끝])*($CK$11&lt;표4[시작])*3))</f>
        <v>0</v>
      </c>
      <c r="CR21" s="2">
        <f t="array" ref="CR21">IF(CR$12&lt;$CK$11, 2,
SUM((표4[좌석번호]=$CK21)*(표4[날짜]=$CM$8)*(CR$12&gt;=표4[시작])*(CS$12&lt;=표4[끝])*($CK$11&gt;=표4[시작])*($CK$11&lt;표4[끝])*1) +
SUM((표4[좌석번호]=$CK21)*(표4[날짜]=$CM$8)*(CR$12&gt;=표4[시작])*(CS$12&lt;=표4[끝])*($CK$11&lt;표4[시작])*3))</f>
        <v>0</v>
      </c>
      <c r="CS21" s="2">
        <f t="array" ref="CS21">IF(CS$12&lt;$CK$11, 2,
SUM((표4[좌석번호]=$CK21)*(표4[날짜]=$CM$8)*(CS$12&gt;=표4[시작])*(CT$12&lt;=표4[끝])*($CK$11&gt;=표4[시작])*($CK$11&lt;표4[끝])*1) +
SUM((표4[좌석번호]=$CK21)*(표4[날짜]=$CM$8)*(CS$12&gt;=표4[시작])*(CT$12&lt;=표4[끝])*($CK$11&lt;표4[시작])*3))</f>
        <v>0</v>
      </c>
      <c r="CT21" s="2">
        <f t="array" ref="CT21">IF(CT$12&lt;$CK$11, 2,
SUM((표4[좌석번호]=$CK21)*(표4[날짜]=$CM$8)*(CT$12&gt;=표4[시작])*(CU$12&lt;=표4[끝])*($CK$11&gt;=표4[시작])*($CK$11&lt;표4[끝])*1) +
SUM((표4[좌석번호]=$CK21)*(표4[날짜]=$CM$8)*(CT$12&gt;=표4[시작])*(CU$12&lt;=표4[끝])*($CK$11&lt;표4[시작])*3))</f>
        <v>0</v>
      </c>
      <c r="CU21" s="2">
        <f t="array" ref="CU21">IF(CU$12&lt;$CK$11, 2,
SUM((표4[좌석번호]=$CK21)*(표4[날짜]=$CM$8)*(CU$12&gt;=표4[시작])*(CV$12&lt;=표4[끝])*($CK$11&gt;=표4[시작])*($CK$11&lt;표4[끝])*1) +
SUM((표4[좌석번호]=$CK21)*(표4[날짜]=$CM$8)*(CU$12&gt;=표4[시작])*(CV$12&lt;=표4[끝])*($CK$11&lt;표4[시작])*3))</f>
        <v>0</v>
      </c>
      <c r="CV21" s="2">
        <f t="array" ref="CV21">IF(CV$12&lt;$CK$11, 2,
SUM((표4[좌석번호]=$CK21)*(표4[날짜]=$CM$8)*(CV$12&gt;=표4[시작])*(CW$12&lt;=표4[끝])*($CK$11&gt;=표4[시작])*($CK$11&lt;표4[끝])*1) +
SUM((표4[좌석번호]=$CK21)*(표4[날짜]=$CM$8)*(CV$12&gt;=표4[시작])*(CW$12&lt;=표4[끝])*($CK$11&lt;표4[시작])*3))</f>
        <v>0</v>
      </c>
      <c r="CW21" s="2">
        <f t="array" ref="CW21">IF(CW$12&lt;$CK$11, 2,
SUM((표4[좌석번호]=$CK21)*(표4[날짜]=$CM$8)*(CW$12&gt;=표4[시작])*(CX$12&lt;=표4[끝])*($CK$11&gt;=표4[시작])*($CK$11&lt;표4[끝])*1) +
SUM((표4[좌석번호]=$CK21)*(표4[날짜]=$CM$8)*(CW$12&gt;=표4[시작])*(CX$12&lt;=표4[끝])*($CK$11&lt;표4[시작])*3))</f>
        <v>0</v>
      </c>
      <c r="CX21" s="2">
        <f t="array" ref="CX21">IF(CX$12&lt;$CK$11, 2,
SUM((표4[좌석번호]=$CK21)*(표4[날짜]=$CM$8)*(CX$12&gt;=표4[시작])*(CY$12&lt;=표4[끝])*($CK$11&gt;=표4[시작])*($CK$11&lt;표4[끝])*1) +
SUM((표4[좌석번호]=$CK21)*(표4[날짜]=$CM$8)*(CX$12&gt;=표4[시작])*(CY$12&lt;=표4[끝])*($CK$11&lt;표4[시작])*3))</f>
        <v>0</v>
      </c>
      <c r="CY21" s="2">
        <f t="array" ref="CY21">IF(CY$12&lt;$CK$11, 2,
SUM((표4[좌석번호]=$CK21)*(표4[날짜]=$CM$8)*(CY$12&gt;=표4[시작])*(CZ$12&lt;=표4[끝])*($CK$11&gt;=표4[시작])*($CK$11&lt;표4[끝])*1) +
SUM((표4[좌석번호]=$CK21)*(표4[날짜]=$CM$8)*(CY$12&gt;=표4[시작])*(CZ$12&lt;=표4[끝])*($CK$11&lt;표4[시작])*3))</f>
        <v>0</v>
      </c>
      <c r="CZ21" s="2">
        <f t="array" ref="CZ21">IF(CZ$12&lt;$CK$11, 2,
SUM((표4[좌석번호]=$CK21)*(표4[날짜]=$CM$8)*(CZ$12&gt;=표4[시작])*(DA$12&lt;=표4[끝])*($CK$11&gt;=표4[시작])*($CK$11&lt;표4[끝])*1) +
SUM((표4[좌석번호]=$CK21)*(표4[날짜]=$CM$8)*(CZ$12&gt;=표4[시작])*(DA$12&lt;=표4[끝])*($CK$11&lt;표4[시작])*3))</f>
        <v>0</v>
      </c>
      <c r="DA21" s="2">
        <f t="array" ref="DA21">IF(DA$12&lt;$CK$11, 2,
SUM((표4[좌석번호]=$CK21)*(표4[날짜]=$CM$8)*(DA$12&gt;=표4[시작])*(DB$12&lt;=표4[끝])*($CK$11&gt;=표4[시작])*($CK$11&lt;표4[끝])*1) +
SUM((표4[좌석번호]=$CK21)*(표4[날짜]=$CM$8)*(DA$12&gt;=표4[시작])*(DB$12&lt;=표4[끝])*($CK$11&lt;표4[시작])*3))</f>
        <v>0</v>
      </c>
      <c r="DB21" s="2">
        <f t="array" ref="DB21">IF(DB$12&lt;$CK$11, 2,
SUM((표4[좌석번호]=$CK21)*(표4[날짜]=$CM$8)*(DB$12&gt;=표4[시작])*(DC$12&lt;=표4[끝])*($CK$11&gt;=표4[시작])*($CK$11&lt;표4[끝])*1) +
SUM((표4[좌석번호]=$CK21)*(표4[날짜]=$CM$8)*(DB$12&gt;=표4[시작])*(DC$12&lt;=표4[끝])*($CK$11&lt;표4[시작])*3))</f>
        <v>0</v>
      </c>
      <c r="DC21" s="2">
        <f t="array" ref="DC21">IF(DC$12&lt;$CK$11, 2,
SUM((표4[좌석번호]=$CK21)*(표4[날짜]=$CM$8)*(DC$12&gt;=표4[시작])*(DD$12&lt;=표4[끝])*($CK$11&gt;=표4[시작])*($CK$11&lt;표4[끝])*1) +
SUM((표4[좌석번호]=$CK21)*(표4[날짜]=$CM$8)*(DC$12&gt;=표4[시작])*(DD$12&lt;=표4[끝])*($CK$11&lt;표4[시작])*3))</f>
        <v>0</v>
      </c>
      <c r="DD21" s="2">
        <f t="array" ref="DD21">IF(DD$12&lt;$CK$11, 2,
SUM((표4[좌석번호]=$CK21)*(표4[날짜]=$CM$8)*(DD$12&gt;=표4[시작])*(DE$12&lt;=표4[끝])*($CK$11&gt;=표4[시작])*($CK$11&lt;표4[끝])*1) +
SUM((표4[좌석번호]=$CK21)*(표4[날짜]=$CM$8)*(DD$12&gt;=표4[시작])*(DE$12&lt;=표4[끝])*($CK$11&lt;표4[시작])*3))</f>
        <v>0</v>
      </c>
      <c r="DE21" s="2">
        <f t="array" ref="DE21">IF(DE$12&lt;$CK$11, 2,
SUM((표4[좌석번호]=$CK21)*(표4[날짜]=$CM$8)*(DE$12&gt;=표4[시작])*(DF$12&lt;=표4[끝])*($CK$11&gt;=표4[시작])*($CK$11&lt;표4[끝])*1) +
SUM((표4[좌석번호]=$CK21)*(표4[날짜]=$CM$8)*(DE$12&gt;=표4[시작])*(DF$12&lt;=표4[끝])*($CK$11&lt;표4[시작])*3))</f>
        <v>0</v>
      </c>
      <c r="DF21" s="2">
        <f t="array" ref="DF21">IF(DF$12&lt;$CK$11, 2,
SUM((표4[좌석번호]=$CK21)*(표4[날짜]=$CM$8)*(DF$12&gt;=표4[시작])*(DG$12&lt;=표4[끝])*($CK$11&gt;=표4[시작])*($CK$11&lt;표4[끝])*1) +
SUM((표4[좌석번호]=$CK21)*(표4[날짜]=$CM$8)*(DF$12&gt;=표4[시작])*(DG$12&lt;=표4[끝])*($CK$11&lt;표4[시작])*3))</f>
        <v>0</v>
      </c>
      <c r="DG21" s="2">
        <f t="array" ref="DG21">IF(DG$12&lt;$CK$11, 2,
SUM((표4[좌석번호]=$CK21)*(표4[날짜]=$CM$8)*(DG$12&gt;=표4[시작])*(DH$12&lt;=표4[끝])*($CK$11&gt;=표4[시작])*($CK$11&lt;표4[끝])*1) +
SUM((표4[좌석번호]=$CK21)*(표4[날짜]=$CM$8)*(DG$12&gt;=표4[시작])*(DH$12&lt;=표4[끝])*($CK$11&lt;표4[시작])*3))</f>
        <v>0</v>
      </c>
      <c r="DH21" s="2">
        <f t="array" ref="DH21">IF(DH$12&lt;$CK$11, 2,
SUM((표4[좌석번호]=$CK21)*(표4[날짜]=$CM$8)*(DH$12&gt;=표4[시작])*(DI$12&lt;=표4[끝])*($CK$11&gt;=표4[시작])*($CK$11&lt;표4[끝])*1) +
SUM((표4[좌석번호]=$CK21)*(표4[날짜]=$CM$8)*(DH$12&gt;=표4[시작])*(DI$12&lt;=표4[끝])*($CK$11&lt;표4[시작])*3))</f>
        <v>0</v>
      </c>
      <c r="DI21" s="2">
        <f t="array" ref="DI21">IF(DI$12&lt;$CK$11, 2,
SUM((표4[좌석번호]=$CK21)*(표4[날짜]=$CM$8)*(DI$12&gt;=표4[시작])*(DJ$12&lt;=표4[끝])*($CK$11&gt;=표4[시작])*($CK$11&lt;표4[끝])*1) +
SUM((표4[좌석번호]=$CK21)*(표4[날짜]=$CM$8)*(DI$12&gt;=표4[시작])*(DJ$12&lt;=표4[끝])*($CK$11&lt;표4[시작])*3))</f>
        <v>0</v>
      </c>
      <c r="DJ21" s="2">
        <f t="array" ref="DJ21">IF(DJ$12&lt;$CK$11, 2,
SUM((표4[좌석번호]=$CK21)*(표4[날짜]=$CM$8)*(DJ$12&gt;=표4[시작])*(DK$12&lt;=표4[끝])*($CK$11&gt;=표4[시작])*($CK$11&lt;표4[끝])*1) +
SUM((표4[좌석번호]=$CK21)*(표4[날짜]=$CM$8)*(DJ$12&gt;=표4[시작])*(DK$12&lt;=표4[끝])*($CK$11&lt;표4[시작])*3))</f>
        <v>0</v>
      </c>
      <c r="DK21" s="2">
        <f t="array" ref="DK21">IF(DK$12&lt;$CK$11, 2,
SUM((표4[좌석번호]=$CK21)*(표4[날짜]=$CM$8)*(DK$12&gt;=표4[시작])*(DL$12&lt;=표4[끝])*($CK$11&gt;=표4[시작])*($CK$11&lt;표4[끝])*1) +
SUM((표4[좌석번호]=$CK21)*(표4[날짜]=$CM$8)*(DK$12&gt;=표4[시작])*(DL$12&lt;=표4[끝])*($CK$11&lt;표4[시작])*3))</f>
        <v>0</v>
      </c>
      <c r="DL21" s="2">
        <f t="array" ref="DL21">IF(DL$12&lt;$CK$11, 2,
SUM((표4[좌석번호]=$CK21)*(표4[날짜]=$CM$8)*(DL$12&gt;=표4[시작])*(DM$12&lt;=표4[끝])*($CK$11&gt;=표4[시작])*($CK$11&lt;표4[끝])*1) +
SUM((표4[좌석번호]=$CK21)*(표4[날짜]=$CM$8)*(DL$12&gt;=표4[시작])*(DM$12&lt;=표4[끝])*($CK$11&lt;표4[시작])*3))</f>
        <v>0</v>
      </c>
      <c r="DM21" s="2">
        <f t="array" ref="DM21">IF(DM$12&lt;$CK$11, 2,
SUM((표4[좌석번호]=$CK21)*(표4[날짜]=$CM$8)*(DM$12&gt;=표4[시작])*(DN$12&lt;=표4[끝])*($CK$11&gt;=표4[시작])*($CK$11&lt;표4[끝])*1) +
SUM((표4[좌석번호]=$CK21)*(표4[날짜]=$CM$8)*(DM$12&gt;=표4[시작])*(DN$12&lt;=표4[끝])*($CK$11&lt;표4[시작])*3))</f>
        <v>0</v>
      </c>
      <c r="DN21" s="2">
        <f t="array" ref="DN21">IF(DN$12&lt;$CK$11, 2,
SUM((표4[좌석번호]=$CK21)*(표4[날짜]=$CM$8)*(DN$12&gt;=표4[시작])*(DO$12&lt;=표4[끝])*($CK$11&gt;=표4[시작])*($CK$11&lt;표4[끝])*1) +
SUM((표4[좌석번호]=$CK21)*(표4[날짜]=$CM$8)*(DN$12&gt;=표4[시작])*(DO$12&lt;=표4[끝])*($CK$11&lt;표4[시작])*3))</f>
        <v>0</v>
      </c>
      <c r="DO21" s="2">
        <f t="array" ref="DO21">IF(DO$12&lt;$CK$11, 2,
SUM((표4[좌석번호]=$CK21)*(표4[날짜]=$CM$8)*(DO$12&gt;=표4[시작])*(DP$12&lt;=표4[끝])*($CK$11&gt;=표4[시작])*($CK$11&lt;표4[끝])*1) +
SUM((표4[좌석번호]=$CK21)*(표4[날짜]=$CM$8)*(DO$12&gt;=표4[시작])*(DP$12&lt;=표4[끝])*($CK$11&lt;표4[시작])*3))</f>
        <v>0</v>
      </c>
      <c r="DP21" s="2">
        <f t="array" ref="DP21">IF(DP$12&lt;$CK$11, 2,
SUM((표4[좌석번호]=$CK21)*(표4[날짜]=$CM$8)*(DP$12&gt;=표4[시작])*(DQ$12&lt;=표4[끝])*($CK$11&gt;=표4[시작])*($CK$11&lt;표4[끝])*1) +
SUM((표4[좌석번호]=$CK21)*(표4[날짜]=$CM$8)*(DP$12&gt;=표4[시작])*(DQ$12&lt;=표4[끝])*($CK$11&lt;표4[시작])*3))</f>
        <v>0</v>
      </c>
      <c r="DQ21" s="2">
        <f t="array" ref="DQ21">IF(DQ$12&lt;$CK$11, 2,
SUM((표4[좌석번호]=$CK21)*(표4[날짜]=$CM$8)*(DQ$12&gt;=표4[시작])*(DR$12&lt;=표4[끝])*($CK$11&gt;=표4[시작])*($CK$11&lt;표4[끝])*1) +
SUM((표4[좌석번호]=$CK21)*(표4[날짜]=$CM$8)*(DQ$12&gt;=표4[시작])*(DR$12&lt;=표4[끝])*($CK$11&lt;표4[시작])*3))</f>
        <v>0</v>
      </c>
      <c r="DR21" s="2">
        <f t="array" ref="DR21">IF(DR$12&lt;$CK$11, 2,
SUM((표4[좌석번호]=$CK21)*(표4[날짜]=$CM$8)*(DR$12&gt;=표4[시작])*(DS$12&lt;=표4[끝])*($CK$11&gt;=표4[시작])*($CK$11&lt;표4[끝])*1) +
SUM((표4[좌석번호]=$CK21)*(표4[날짜]=$CM$8)*(DR$12&gt;=표4[시작])*(DS$12&lt;=표4[끝])*($CK$11&lt;표4[시작])*3))</f>
        <v>0</v>
      </c>
      <c r="DS21" s="2">
        <f t="array" ref="DS21">IF(DS$12&lt;$CK$11, 2,
SUM((표4[좌석번호]=$CK21)*(표4[날짜]=$CM$8)*(DS$12&gt;=표4[시작])*(DT$12&lt;=표4[끝])*($CK$11&gt;=표4[시작])*($CK$11&lt;표4[끝])*1) +
SUM((표4[좌석번호]=$CK21)*(표4[날짜]=$CM$8)*(DS$12&gt;=표4[시작])*(DT$12&lt;=표4[끝])*($CK$11&lt;표4[시작])*3))</f>
        <v>0</v>
      </c>
      <c r="DT21" s="2">
        <f t="array" ref="DT21">IF(DT$12&lt;$CK$11, 2,
SUM((표4[좌석번호]=$CK21)*(표4[날짜]=$CM$8)*(DT$12&gt;=표4[시작])*(DU$12&lt;=표4[끝])*($CK$11&gt;=표4[시작])*($CK$11&lt;표4[끝])*1) +
SUM((표4[좌석번호]=$CK21)*(표4[날짜]=$CM$8)*(DT$12&gt;=표4[시작])*(DU$12&lt;=표4[끝])*($CK$11&lt;표4[시작])*3))</f>
        <v>0</v>
      </c>
      <c r="DU21" s="2">
        <f t="array" ref="DU21">IF(DU$12&lt;$CK$11, 2,
SUM((표4[좌석번호]=$CK21)*(표4[날짜]=$CM$8)*(DU$12&gt;=표4[시작])*(DV$12&lt;=표4[끝])*($CK$11&gt;=표4[시작])*($CK$11&lt;표4[끝])*1) +
SUM((표4[좌석번호]=$CK21)*(표4[날짜]=$CM$8)*(DU$12&gt;=표4[시작])*(DV$12&lt;=표4[끝])*($CK$11&lt;표4[시작])*3))</f>
        <v>0</v>
      </c>
      <c r="DV21" s="2">
        <f t="array" ref="DV21">IF(DV$12&lt;$CK$11, 2,
SUM((표4[좌석번호]=$CK21)*(표4[날짜]=$CM$8)*(DV$12&gt;=표4[시작])*(DW$12&lt;=표4[끝])*($CK$11&gt;=표4[시작])*($CK$11&lt;표4[끝])*1) +
SUM((표4[좌석번호]=$CK21)*(표4[날짜]=$CM$8)*(DV$12&gt;=표4[시작])*(DW$12&lt;=표4[끝])*($CK$11&lt;표4[시작])*3))</f>
        <v>0</v>
      </c>
      <c r="DW21" s="2">
        <f t="array" ref="DW21">IF(DW$12&lt;$CK$11, 2,
SUM((표4[좌석번호]=$CK21)*(표4[날짜]=$CM$8)*(DW$12&gt;=표4[시작])*(DX$12&lt;=표4[끝])*($CK$11&gt;=표4[시작])*($CK$11&lt;표4[끝])*1) +
SUM((표4[좌석번호]=$CK21)*(표4[날짜]=$CM$8)*(DW$12&gt;=표4[시작])*(DX$12&lt;=표4[끝])*($CK$11&lt;표4[시작])*3))</f>
        <v>0</v>
      </c>
      <c r="DX21" s="2">
        <f t="array" ref="DX21">IF(DX$12&lt;$CK$11, 2,
SUM((표4[좌석번호]=$CK21)*(표4[날짜]=$CM$8)*(DX$12&gt;=표4[시작])*(DY$12&lt;=표4[끝])*($CK$11&gt;=표4[시작])*($CK$11&lt;표4[끝])*1) +
SUM((표4[좌석번호]=$CK21)*(표4[날짜]=$CM$8)*(DX$12&gt;=표4[시작])*(DY$12&lt;=표4[끝])*($CK$11&lt;표4[시작])*3))</f>
        <v>0</v>
      </c>
      <c r="DY21" s="2">
        <f t="array" ref="DY21">IF(DY$12&lt;$CK$11, 2,
SUM((표4[좌석번호]=$CK21)*(표4[날짜]=$CM$8)*(DY$12&gt;=표4[시작])*(DZ$12&lt;=표4[끝])*($CK$11&gt;=표4[시작])*($CK$11&lt;표4[끝])*1) +
SUM((표4[좌석번호]=$CK21)*(표4[날짜]=$CM$8)*(DY$12&gt;=표4[시작])*(DZ$12&lt;=표4[끝])*($CK$11&lt;표4[시작])*3))</f>
        <v>0</v>
      </c>
      <c r="DZ21" s="2">
        <f t="array" ref="DZ21">IF(DZ$12&lt;$CK$11, 2,
SUM((표4[좌석번호]=$CK21)*(표4[날짜]=$CM$8)*(DZ$12&gt;=표4[시작])*(EA$12&lt;=표4[끝])*($CK$11&gt;=표4[시작])*($CK$11&lt;표4[끝])*1) +
SUM((표4[좌석번호]=$CK21)*(표4[날짜]=$CM$8)*(DZ$12&gt;=표4[시작])*(EA$12&lt;=표4[끝])*($CK$11&lt;표4[시작])*3))</f>
        <v>0</v>
      </c>
      <c r="EA21" s="2">
        <f t="array" ref="EA21">IF(EA$12&lt;$CK$11, 2,
SUM((표4[좌석번호]=$CK21)*(표4[날짜]=$CM$8)*(EA$12&gt;=표4[시작])*(EB$12&lt;=표4[끝])*($CK$11&gt;=표4[시작])*($CK$11&lt;표4[끝])*1) +
SUM((표4[좌석번호]=$CK21)*(표4[날짜]=$CM$8)*(EA$12&gt;=표4[시작])*(EB$12&lt;=표4[끝])*($CK$11&lt;표4[시작])*3))</f>
        <v>0</v>
      </c>
      <c r="EB21" s="2">
        <f t="array" ref="EB21">IF(EB$12&lt;$CK$11, 2,
SUM((표4[좌석번호]=$CK21)*(표4[날짜]=$CM$8)*(EB$12&gt;=표4[시작])*(EC$12&lt;=표4[끝])*($CK$11&gt;=표4[시작])*($CK$11&lt;표4[끝])*1) +
SUM((표4[좌석번호]=$CK21)*(표4[날짜]=$CM$8)*(EB$12&gt;=표4[시작])*(EC$12&lt;=표4[끝])*($CK$11&lt;표4[시작])*3))</f>
        <v>0</v>
      </c>
      <c r="EC21" s="2">
        <f t="array" ref="EC21">IF(EC$12&lt;$CK$11, 2,
SUM((표4[좌석번호]=$CK21)*(표4[날짜]=$CM$8)*(EC$12&gt;=표4[시작])*(ED$12&lt;=표4[끝])*($CK$11&gt;=표4[시작])*($CK$11&lt;표4[끝])*1) +
SUM((표4[좌석번호]=$CK21)*(표4[날짜]=$CM$8)*(EC$12&gt;=표4[시작])*(ED$12&lt;=표4[끝])*($CK$11&lt;표4[시작])*3))</f>
        <v>0</v>
      </c>
      <c r="ED21" s="2">
        <f t="array" ref="ED21">IF(ED$12&lt;$CK$11, 2,
SUM((표4[좌석번호]=$CK21)*(표4[날짜]=$CM$8)*(ED$12&gt;=표4[시작])*(EE$12&lt;=표4[끝])*($CK$11&gt;=표4[시작])*($CK$11&lt;표4[끝])*1) +
SUM((표4[좌석번호]=$CK21)*(표4[날짜]=$CM$8)*(ED$12&gt;=표4[시작])*(EE$12&lt;=표4[끝])*($CK$11&lt;표4[시작])*3))</f>
        <v>0</v>
      </c>
      <c r="EE21" s="2">
        <f t="array" ref="EE21">IF(EE$12&lt;$CK$11, 2,
SUM((표4[좌석번호]=$CK21)*(표4[날짜]=$CM$8)*(EE$12&gt;=표4[시작])*(EF$12&lt;=표4[끝])*($CK$11&gt;=표4[시작])*($CK$11&lt;표4[끝])*1) +
SUM((표4[좌석번호]=$CK21)*(표4[날짜]=$CM$8)*(EE$12&gt;=표4[시작])*(EF$12&lt;=표4[끝])*($CK$11&lt;표4[시작])*3))</f>
        <v>0</v>
      </c>
      <c r="EF21" s="2">
        <f t="array" ref="EF21">IF(EF$12&lt;$CK$11, 2,
SUM((표4[좌석번호]=$CK21)*(표4[날짜]=$CM$8)*(EF$12&gt;=표4[시작])*(EG$12&lt;=표4[끝])*($CK$11&gt;=표4[시작])*($CK$11&lt;표4[끝])*1) +
SUM((표4[좌석번호]=$CK21)*(표4[날짜]=$CM$8)*(EF$12&gt;=표4[시작])*(EG$12&lt;=표4[끝])*($CK$11&lt;표4[시작])*3))</f>
        <v>0</v>
      </c>
      <c r="EG21" s="2">
        <f t="array" ref="EG21">IF(EG$12&lt;$CK$11, 2,
SUM((표4[좌석번호]=$CK21)*(표4[날짜]=$CM$8)*(EG$12&gt;=표4[시작])*(EH$12&lt;=표4[끝])*($CK$11&gt;=표4[시작])*($CK$11&lt;표4[끝])*1) +
SUM((표4[좌석번호]=$CK21)*(표4[날짜]=$CM$8)*(EG$12&gt;=표4[시작])*(EH$12&lt;=표4[끝])*($CK$11&lt;표4[시작])*3))</f>
        <v>0</v>
      </c>
      <c r="EH21" s="2">
        <f t="array" ref="EH21">IF(EH$12&lt;$CK$11, 2,
SUM((표4[좌석번호]=$CK21)*(표4[날짜]=$CM$8)*(EH$12&gt;=표4[시작])*(EI$12&lt;=표4[끝])*($CK$11&gt;=표4[시작])*($CK$11&lt;표4[끝])*1) +
SUM((표4[좌석번호]=$CK21)*(표4[날짜]=$CM$8)*(EH$12&gt;=표4[시작])*(EI$12&lt;=표4[끝])*($CK$11&lt;표4[시작])*3))</f>
        <v>0</v>
      </c>
      <c r="EI21" s="2">
        <f t="array" ref="EI21">IF(EI$12&lt;$CK$11, 2,
SUM((표4[좌석번호]=$CK21)*(표4[날짜]=$CM$8)*(EI$12&gt;=표4[시작])*(EJ$12&lt;=표4[끝])*($CK$11&gt;=표4[시작])*($CK$11&lt;표4[끝])*1) +
SUM((표4[좌석번호]=$CK21)*(표4[날짜]=$CM$8)*(EI$12&gt;=표4[시작])*(EJ$12&lt;=표4[끝])*($CK$11&lt;표4[시작])*3))</f>
        <v>0</v>
      </c>
      <c r="EJ21" s="2">
        <f t="array" ref="EJ21">IF(EJ$12&lt;$CK$11, 2,
SUM((표4[좌석번호]=$CK21)*(표4[날짜]=$CM$8)*(EJ$12&gt;=표4[시작])*(EK$12&lt;=표4[끝])*($CK$11&gt;=표4[시작])*($CK$11&lt;표4[끝])*1) +
SUM((표4[좌석번호]=$CK21)*(표4[날짜]=$CM$8)*(EJ$12&gt;=표4[시작])*(EK$12&lt;=표4[끝])*($CK$11&lt;표4[시작])*3))</f>
        <v>0</v>
      </c>
      <c r="EK21" s="2">
        <f t="array" ref="EK21">IF(EK$12&lt;$CK$11, 2,
SUM((표4[좌석번호]=$CK21)*(표4[날짜]=$CM$8)*(EK$12&gt;=표4[시작])*(EL$12&lt;=표4[끝])*($CK$11&gt;=표4[시작])*($CK$11&lt;표4[끝])*1) +
SUM((표4[좌석번호]=$CK21)*(표4[날짜]=$CM$8)*(EK$12&gt;=표4[시작])*(EL$12&lt;=표4[끝])*($CK$11&lt;표4[시작])*3))</f>
        <v>0</v>
      </c>
      <c r="EL21" s="2">
        <f t="array" ref="EL21">IF(EL$12&lt;$CK$11, 2,
SUM((표4[좌석번호]=$CK21)*(표4[날짜]=$CM$8)*(EL$12&gt;=표4[시작])*(EM$12&lt;=표4[끝])*($CK$11&gt;=표4[시작])*($CK$11&lt;표4[끝])*1) +
SUM((표4[좌석번호]=$CK21)*(표4[날짜]=$CM$8)*(EL$12&gt;=표4[시작])*(EM$12&lt;=표4[끝])*($CK$11&lt;표4[시작])*3))</f>
        <v>0</v>
      </c>
      <c r="EM21" s="2">
        <f t="array" ref="EM21">IF(EM$12&lt;$CK$11, 2,
SUM((표4[좌석번호]=$CK21)*(표4[날짜]=$CM$8)*(EM$12&gt;=표4[시작])*(EN$12&lt;=표4[끝])*($CK$11&gt;=표4[시작])*($CK$11&lt;표4[끝])*1) +
SUM((표4[좌석번호]=$CK21)*(표4[날짜]=$CM$8)*(EM$12&gt;=표4[시작])*(EN$12&lt;=표4[끝])*($CK$11&lt;표4[시작])*3))</f>
        <v>0</v>
      </c>
      <c r="EN21" s="2">
        <f t="array" ref="EN21">IF(EN$12&lt;$CK$11, 2,
SUM((표4[좌석번호]=$CK21)*(표4[날짜]=$CM$8)*(EN$12&gt;=표4[시작])*(EO$12&lt;=표4[끝])*($CK$11&gt;=표4[시작])*($CK$11&lt;표4[끝])*1) +
SUM((표4[좌석번호]=$CK21)*(표4[날짜]=$CM$8)*(EN$12&gt;=표4[시작])*(EO$12&lt;=표4[끝])*($CK$11&lt;표4[시작])*3))</f>
        <v>0</v>
      </c>
    </row>
    <row r="22" spans="2:144" ht="21" thickBot="1" x14ac:dyDescent="0.35">
      <c r="B22" s="13" t="s">
        <v>1544</v>
      </c>
      <c r="D22" s="19"/>
      <c r="E22" s="19"/>
      <c r="F22" s="19"/>
      <c r="G22" s="19"/>
      <c r="H22" s="19"/>
      <c r="I22" s="19"/>
      <c r="J22"/>
      <c r="K22" s="19"/>
      <c r="L22" s="19"/>
      <c r="M22" s="19"/>
      <c r="N22" s="19"/>
      <c r="O22" s="19"/>
      <c r="P22" s="19"/>
      <c r="Q22"/>
      <c r="R22" s="19"/>
      <c r="S22" s="19"/>
      <c r="T22" s="19"/>
      <c r="U22" s="19"/>
      <c r="V22" s="19"/>
      <c r="W22" s="19"/>
      <c r="X22"/>
      <c r="Y22" s="19"/>
      <c r="Z22" s="19"/>
      <c r="AA22" s="19"/>
      <c r="AB22" s="19"/>
      <c r="AC22" s="19"/>
      <c r="AD22" s="19"/>
      <c r="AE22"/>
      <c r="AF22" s="19"/>
      <c r="AG22" s="19"/>
      <c r="AH22" s="19"/>
      <c r="AI22" s="19"/>
      <c r="AJ22" s="19"/>
      <c r="AK22" s="19"/>
      <c r="AL22"/>
      <c r="AM22" s="19"/>
      <c r="AN22" s="19"/>
      <c r="AO22" s="19"/>
      <c r="AP22" s="19"/>
      <c r="AQ22" s="19"/>
      <c r="AR22" s="19"/>
      <c r="AS22"/>
      <c r="AT22" s="19"/>
      <c r="AU22" s="19"/>
      <c r="AV22" s="19"/>
      <c r="AW22" s="19"/>
      <c r="AX22" s="19"/>
      <c r="AY22" s="19"/>
      <c r="AZ22"/>
      <c r="BA22" s="19"/>
      <c r="BB22" s="19"/>
      <c r="BC22" s="19"/>
      <c r="BD22" s="19"/>
      <c r="BE22" s="19"/>
      <c r="BF22" s="19"/>
      <c r="BG22"/>
      <c r="BH22" s="19"/>
      <c r="BI22" s="19"/>
      <c r="BJ22" s="19"/>
      <c r="BK22" s="19"/>
      <c r="BL22" s="19"/>
      <c r="BM22" s="19"/>
      <c r="CK22" s="40" t="s">
        <v>1546</v>
      </c>
      <c r="CL22" s="2">
        <f t="array" ref="CL22">IF(CL$12&lt;$CK$11, 2,
SUM((표4[좌석번호]=$CK22)*(표4[날짜]=$CM$8)*(CL$12&gt;=표4[시작])*(CM$12&lt;=표4[끝])*($CK$11&gt;=표4[시작])*($CK$11&lt;표4[끝])*1) +
SUM((표4[좌석번호]=$CK22)*(표4[날짜]=$CM$8)*(CL$12&gt;=표4[시작])*(CM$12&lt;=표4[끝])*($CK$11&lt;표4[시작])*3))</f>
        <v>2</v>
      </c>
      <c r="CM22" s="2">
        <f t="array" ref="CM22">IF(CM$12&lt;$CK$11, 2,
SUM((표4[좌석번호]=$CK22)*(표4[날짜]=$CM$8)*(CM$12&gt;=표4[시작])*(CN$12&lt;=표4[끝])*($CK$11&gt;=표4[시작])*($CK$11&lt;표4[끝])*1) +
SUM((표4[좌석번호]=$CK22)*(표4[날짜]=$CM$8)*(CM$12&gt;=표4[시작])*(CN$12&lt;=표4[끝])*($CK$11&lt;표4[시작])*3))</f>
        <v>2</v>
      </c>
      <c r="CN22" s="2">
        <f t="array" ref="CN22">IF(CN$12&lt;$CK$11, 2,
SUM((표4[좌석번호]=$CK22)*(표4[날짜]=$CM$8)*(CN$12&gt;=표4[시작])*(CO$12&lt;=표4[끝])*($CK$11&gt;=표4[시작])*($CK$11&lt;표4[끝])*1) +
SUM((표4[좌석번호]=$CK22)*(표4[날짜]=$CM$8)*(CN$12&gt;=표4[시작])*(CO$12&lt;=표4[끝])*($CK$11&lt;표4[시작])*3))</f>
        <v>2</v>
      </c>
      <c r="CO22" s="2">
        <f t="array" ref="CO22">IF(CO$12&lt;$CK$11, 2,
SUM((표4[좌석번호]=$CK22)*(표4[날짜]=$CM$8)*(CO$12&gt;=표4[시작])*(CP$12&lt;=표4[끝])*($CK$11&gt;=표4[시작])*($CK$11&lt;표4[끝])*1) +
SUM((표4[좌석번호]=$CK22)*(표4[날짜]=$CM$8)*(CO$12&gt;=표4[시작])*(CP$12&lt;=표4[끝])*($CK$11&lt;표4[시작])*3))</f>
        <v>0</v>
      </c>
      <c r="CP22" s="2">
        <f t="array" ref="CP22">IF(CP$12&lt;$CK$11, 2,
SUM((표4[좌석번호]=$CK22)*(표4[날짜]=$CM$8)*(CP$12&gt;=표4[시작])*(CQ$12&lt;=표4[끝])*($CK$11&gt;=표4[시작])*($CK$11&lt;표4[끝])*1) +
SUM((표4[좌석번호]=$CK22)*(표4[날짜]=$CM$8)*(CP$12&gt;=표4[시작])*(CQ$12&lt;=표4[끝])*($CK$11&lt;표4[시작])*3))</f>
        <v>0</v>
      </c>
      <c r="CQ22" s="2">
        <f t="array" ref="CQ22">IF(CQ$12&lt;$CK$11, 2,
SUM((표4[좌석번호]=$CK22)*(표4[날짜]=$CM$8)*(CQ$12&gt;=표4[시작])*(CR$12&lt;=표4[끝])*($CK$11&gt;=표4[시작])*($CK$11&lt;표4[끝])*1) +
SUM((표4[좌석번호]=$CK22)*(표4[날짜]=$CM$8)*(CQ$12&gt;=표4[시작])*(CR$12&lt;=표4[끝])*($CK$11&lt;표4[시작])*3))</f>
        <v>0</v>
      </c>
      <c r="CR22" s="2">
        <f t="array" ref="CR22">IF(CR$12&lt;$CK$11, 2,
SUM((표4[좌석번호]=$CK22)*(표4[날짜]=$CM$8)*(CR$12&gt;=표4[시작])*(CS$12&lt;=표4[끝])*($CK$11&gt;=표4[시작])*($CK$11&lt;표4[끝])*1) +
SUM((표4[좌석번호]=$CK22)*(표4[날짜]=$CM$8)*(CR$12&gt;=표4[시작])*(CS$12&lt;=표4[끝])*($CK$11&lt;표4[시작])*3))</f>
        <v>3</v>
      </c>
      <c r="CS22" s="2">
        <f t="array" ref="CS22">IF(CS$12&lt;$CK$11, 2,
SUM((표4[좌석번호]=$CK22)*(표4[날짜]=$CM$8)*(CS$12&gt;=표4[시작])*(CT$12&lt;=표4[끝])*($CK$11&gt;=표4[시작])*($CK$11&lt;표4[끝])*1) +
SUM((표4[좌석번호]=$CK22)*(표4[날짜]=$CM$8)*(CS$12&gt;=표4[시작])*(CT$12&lt;=표4[끝])*($CK$11&lt;표4[시작])*3))</f>
        <v>3</v>
      </c>
      <c r="CT22" s="2">
        <f t="array" ref="CT22">IF(CT$12&lt;$CK$11, 2,
SUM((표4[좌석번호]=$CK22)*(표4[날짜]=$CM$8)*(CT$12&gt;=표4[시작])*(CU$12&lt;=표4[끝])*($CK$11&gt;=표4[시작])*($CK$11&lt;표4[끝])*1) +
SUM((표4[좌석번호]=$CK22)*(표4[날짜]=$CM$8)*(CT$12&gt;=표4[시작])*(CU$12&lt;=표4[끝])*($CK$11&lt;표4[시작])*3))</f>
        <v>3</v>
      </c>
      <c r="CU22" s="2">
        <f t="array" ref="CU22">IF(CU$12&lt;$CK$11, 2,
SUM((표4[좌석번호]=$CK22)*(표4[날짜]=$CM$8)*(CU$12&gt;=표4[시작])*(CV$12&lt;=표4[끝])*($CK$11&gt;=표4[시작])*($CK$11&lt;표4[끝])*1) +
SUM((표4[좌석번호]=$CK22)*(표4[날짜]=$CM$8)*(CU$12&gt;=표4[시작])*(CV$12&lt;=표4[끝])*($CK$11&lt;표4[시작])*3))</f>
        <v>3</v>
      </c>
      <c r="CV22" s="2">
        <f t="array" ref="CV22">IF(CV$12&lt;$CK$11, 2,
SUM((표4[좌석번호]=$CK22)*(표4[날짜]=$CM$8)*(CV$12&gt;=표4[시작])*(CW$12&lt;=표4[끝])*($CK$11&gt;=표4[시작])*($CK$11&lt;표4[끝])*1) +
SUM((표4[좌석번호]=$CK22)*(표4[날짜]=$CM$8)*(CV$12&gt;=표4[시작])*(CW$12&lt;=표4[끝])*($CK$11&lt;표4[시작])*3))</f>
        <v>3</v>
      </c>
      <c r="CW22" s="2">
        <f t="array" ref="CW22">IF(CW$12&lt;$CK$11, 2,
SUM((표4[좌석번호]=$CK22)*(표4[날짜]=$CM$8)*(CW$12&gt;=표4[시작])*(CX$12&lt;=표4[끝])*($CK$11&gt;=표4[시작])*($CK$11&lt;표4[끝])*1) +
SUM((표4[좌석번호]=$CK22)*(표4[날짜]=$CM$8)*(CW$12&gt;=표4[시작])*(CX$12&lt;=표4[끝])*($CK$11&lt;표4[시작])*3))</f>
        <v>3</v>
      </c>
      <c r="CX22" s="2">
        <f t="array" ref="CX22">IF(CX$12&lt;$CK$11, 2,
SUM((표4[좌석번호]=$CK22)*(표4[날짜]=$CM$8)*(CX$12&gt;=표4[시작])*(CY$12&lt;=표4[끝])*($CK$11&gt;=표4[시작])*($CK$11&lt;표4[끝])*1) +
SUM((표4[좌석번호]=$CK22)*(표4[날짜]=$CM$8)*(CX$12&gt;=표4[시작])*(CY$12&lt;=표4[끝])*($CK$11&lt;표4[시작])*3))</f>
        <v>0</v>
      </c>
      <c r="CY22" s="2">
        <f t="array" ref="CY22">IF(CY$12&lt;$CK$11, 2,
SUM((표4[좌석번호]=$CK22)*(표4[날짜]=$CM$8)*(CY$12&gt;=표4[시작])*(CZ$12&lt;=표4[끝])*($CK$11&gt;=표4[시작])*($CK$11&lt;표4[끝])*1) +
SUM((표4[좌석번호]=$CK22)*(표4[날짜]=$CM$8)*(CY$12&gt;=표4[시작])*(CZ$12&lt;=표4[끝])*($CK$11&lt;표4[시작])*3))</f>
        <v>0</v>
      </c>
      <c r="CZ22" s="2">
        <f t="array" ref="CZ22">IF(CZ$12&lt;$CK$11, 2,
SUM((표4[좌석번호]=$CK22)*(표4[날짜]=$CM$8)*(CZ$12&gt;=표4[시작])*(DA$12&lt;=표4[끝])*($CK$11&gt;=표4[시작])*($CK$11&lt;표4[끝])*1) +
SUM((표4[좌석번호]=$CK22)*(표4[날짜]=$CM$8)*(CZ$12&gt;=표4[시작])*(DA$12&lt;=표4[끝])*($CK$11&lt;표4[시작])*3))</f>
        <v>0</v>
      </c>
      <c r="DA22" s="2">
        <f t="array" ref="DA22">IF(DA$12&lt;$CK$11, 2,
SUM((표4[좌석번호]=$CK22)*(표4[날짜]=$CM$8)*(DA$12&gt;=표4[시작])*(DB$12&lt;=표4[끝])*($CK$11&gt;=표4[시작])*($CK$11&lt;표4[끝])*1) +
SUM((표4[좌석번호]=$CK22)*(표4[날짜]=$CM$8)*(DA$12&gt;=표4[시작])*(DB$12&lt;=표4[끝])*($CK$11&lt;표4[시작])*3))</f>
        <v>0</v>
      </c>
      <c r="DB22" s="2">
        <f t="array" ref="DB22">IF(DB$12&lt;$CK$11, 2,
SUM((표4[좌석번호]=$CK22)*(표4[날짜]=$CM$8)*(DB$12&gt;=표4[시작])*(DC$12&lt;=표4[끝])*($CK$11&gt;=표4[시작])*($CK$11&lt;표4[끝])*1) +
SUM((표4[좌석번호]=$CK22)*(표4[날짜]=$CM$8)*(DB$12&gt;=표4[시작])*(DC$12&lt;=표4[끝])*($CK$11&lt;표4[시작])*3))</f>
        <v>0</v>
      </c>
      <c r="DC22" s="2">
        <f t="array" ref="DC22">IF(DC$12&lt;$CK$11, 2,
SUM((표4[좌석번호]=$CK22)*(표4[날짜]=$CM$8)*(DC$12&gt;=표4[시작])*(DD$12&lt;=표4[끝])*($CK$11&gt;=표4[시작])*($CK$11&lt;표4[끝])*1) +
SUM((표4[좌석번호]=$CK22)*(표4[날짜]=$CM$8)*(DC$12&gt;=표4[시작])*(DD$12&lt;=표4[끝])*($CK$11&lt;표4[시작])*3))</f>
        <v>0</v>
      </c>
      <c r="DD22" s="2">
        <f t="array" ref="DD22">IF(DD$12&lt;$CK$11, 2,
SUM((표4[좌석번호]=$CK22)*(표4[날짜]=$CM$8)*(DD$12&gt;=표4[시작])*(DE$12&lt;=표4[끝])*($CK$11&gt;=표4[시작])*($CK$11&lt;표4[끝])*1) +
SUM((표4[좌석번호]=$CK22)*(표4[날짜]=$CM$8)*(DD$12&gt;=표4[시작])*(DE$12&lt;=표4[끝])*($CK$11&lt;표4[시작])*3))</f>
        <v>3</v>
      </c>
      <c r="DE22" s="2">
        <f t="array" ref="DE22">IF(DE$12&lt;$CK$11, 2,
SUM((표4[좌석번호]=$CK22)*(표4[날짜]=$CM$8)*(DE$12&gt;=표4[시작])*(DF$12&lt;=표4[끝])*($CK$11&gt;=표4[시작])*($CK$11&lt;표4[끝])*1) +
SUM((표4[좌석번호]=$CK22)*(표4[날짜]=$CM$8)*(DE$12&gt;=표4[시작])*(DF$12&lt;=표4[끝])*($CK$11&lt;표4[시작])*3))</f>
        <v>3</v>
      </c>
      <c r="DF22" s="2">
        <f t="array" ref="DF22">IF(DF$12&lt;$CK$11, 2,
SUM((표4[좌석번호]=$CK22)*(표4[날짜]=$CM$8)*(DF$12&gt;=표4[시작])*(DG$12&lt;=표4[끝])*($CK$11&gt;=표4[시작])*($CK$11&lt;표4[끝])*1) +
SUM((표4[좌석번호]=$CK22)*(표4[날짜]=$CM$8)*(DF$12&gt;=표4[시작])*(DG$12&lt;=표4[끝])*($CK$11&lt;표4[시작])*3))</f>
        <v>3</v>
      </c>
      <c r="DG22" s="2">
        <f t="array" ref="DG22">IF(DG$12&lt;$CK$11, 2,
SUM((표4[좌석번호]=$CK22)*(표4[날짜]=$CM$8)*(DG$12&gt;=표4[시작])*(DH$12&lt;=표4[끝])*($CK$11&gt;=표4[시작])*($CK$11&lt;표4[끝])*1) +
SUM((표4[좌석번호]=$CK22)*(표4[날짜]=$CM$8)*(DG$12&gt;=표4[시작])*(DH$12&lt;=표4[끝])*($CK$11&lt;표4[시작])*3))</f>
        <v>3</v>
      </c>
      <c r="DH22" s="2">
        <f t="array" ref="DH22">IF(DH$12&lt;$CK$11, 2,
SUM((표4[좌석번호]=$CK22)*(표4[날짜]=$CM$8)*(DH$12&gt;=표4[시작])*(DI$12&lt;=표4[끝])*($CK$11&gt;=표4[시작])*($CK$11&lt;표4[끝])*1) +
SUM((표4[좌석번호]=$CK22)*(표4[날짜]=$CM$8)*(DH$12&gt;=표4[시작])*(DI$12&lt;=표4[끝])*($CK$11&lt;표4[시작])*3))</f>
        <v>3</v>
      </c>
      <c r="DI22" s="2">
        <f t="array" ref="DI22">IF(DI$12&lt;$CK$11, 2,
SUM((표4[좌석번호]=$CK22)*(표4[날짜]=$CM$8)*(DI$12&gt;=표4[시작])*(DJ$12&lt;=표4[끝])*($CK$11&gt;=표4[시작])*($CK$11&lt;표4[끝])*1) +
SUM((표4[좌석번호]=$CK22)*(표4[날짜]=$CM$8)*(DI$12&gt;=표4[시작])*(DJ$12&lt;=표4[끝])*($CK$11&lt;표4[시작])*3))</f>
        <v>3</v>
      </c>
      <c r="DJ22" s="2">
        <f t="array" ref="DJ22">IF(DJ$12&lt;$CK$11, 2,
SUM((표4[좌석번호]=$CK22)*(표4[날짜]=$CM$8)*(DJ$12&gt;=표4[시작])*(DK$12&lt;=표4[끝])*($CK$11&gt;=표4[시작])*($CK$11&lt;표4[끝])*1) +
SUM((표4[좌석번호]=$CK22)*(표4[날짜]=$CM$8)*(DJ$12&gt;=표4[시작])*(DK$12&lt;=표4[끝])*($CK$11&lt;표4[시작])*3))</f>
        <v>3</v>
      </c>
      <c r="DK22" s="2">
        <f t="array" ref="DK22">IF(DK$12&lt;$CK$11, 2,
SUM((표4[좌석번호]=$CK22)*(표4[날짜]=$CM$8)*(DK$12&gt;=표4[시작])*(DL$12&lt;=표4[끝])*($CK$11&gt;=표4[시작])*($CK$11&lt;표4[끝])*1) +
SUM((표4[좌석번호]=$CK22)*(표4[날짜]=$CM$8)*(DK$12&gt;=표4[시작])*(DL$12&lt;=표4[끝])*($CK$11&lt;표4[시작])*3))</f>
        <v>3</v>
      </c>
      <c r="DL22" s="2">
        <f t="array" ref="DL22">IF(DL$12&lt;$CK$11, 2,
SUM((표4[좌석번호]=$CK22)*(표4[날짜]=$CM$8)*(DL$12&gt;=표4[시작])*(DM$12&lt;=표4[끝])*($CK$11&gt;=표4[시작])*($CK$11&lt;표4[끝])*1) +
SUM((표4[좌석번호]=$CK22)*(표4[날짜]=$CM$8)*(DL$12&gt;=표4[시작])*(DM$12&lt;=표4[끝])*($CK$11&lt;표4[시작])*3))</f>
        <v>3</v>
      </c>
      <c r="DM22" s="2">
        <f t="array" ref="DM22">IF(DM$12&lt;$CK$11, 2,
SUM((표4[좌석번호]=$CK22)*(표4[날짜]=$CM$8)*(DM$12&gt;=표4[시작])*(DN$12&lt;=표4[끝])*($CK$11&gt;=표4[시작])*($CK$11&lt;표4[끝])*1) +
SUM((표4[좌석번호]=$CK22)*(표4[날짜]=$CM$8)*(DM$12&gt;=표4[시작])*(DN$12&lt;=표4[끝])*($CK$11&lt;표4[시작])*3))</f>
        <v>3</v>
      </c>
      <c r="DN22" s="2">
        <f t="array" ref="DN22">IF(DN$12&lt;$CK$11, 2,
SUM((표4[좌석번호]=$CK22)*(표4[날짜]=$CM$8)*(DN$12&gt;=표4[시작])*(DO$12&lt;=표4[끝])*($CK$11&gt;=표4[시작])*($CK$11&lt;표4[끝])*1) +
SUM((표4[좌석번호]=$CK22)*(표4[날짜]=$CM$8)*(DN$12&gt;=표4[시작])*(DO$12&lt;=표4[끝])*($CK$11&lt;표4[시작])*3))</f>
        <v>3</v>
      </c>
      <c r="DO22" s="2">
        <f t="array" ref="DO22">IF(DO$12&lt;$CK$11, 2,
SUM((표4[좌석번호]=$CK22)*(표4[날짜]=$CM$8)*(DO$12&gt;=표4[시작])*(DP$12&lt;=표4[끝])*($CK$11&gt;=표4[시작])*($CK$11&lt;표4[끝])*1) +
SUM((표4[좌석번호]=$CK22)*(표4[날짜]=$CM$8)*(DO$12&gt;=표4[시작])*(DP$12&lt;=표4[끝])*($CK$11&lt;표4[시작])*3))</f>
        <v>3</v>
      </c>
      <c r="DP22" s="2">
        <f t="array" ref="DP22">IF(DP$12&lt;$CK$11, 2,
SUM((표4[좌석번호]=$CK22)*(표4[날짜]=$CM$8)*(DP$12&gt;=표4[시작])*(DQ$12&lt;=표4[끝])*($CK$11&gt;=표4[시작])*($CK$11&lt;표4[끝])*1) +
SUM((표4[좌석번호]=$CK22)*(표4[날짜]=$CM$8)*(DP$12&gt;=표4[시작])*(DQ$12&lt;=표4[끝])*($CK$11&lt;표4[시작])*3))</f>
        <v>3</v>
      </c>
      <c r="DQ22" s="2">
        <f t="array" ref="DQ22">IF(DQ$12&lt;$CK$11, 2,
SUM((표4[좌석번호]=$CK22)*(표4[날짜]=$CM$8)*(DQ$12&gt;=표4[시작])*(DR$12&lt;=표4[끝])*($CK$11&gt;=표4[시작])*($CK$11&lt;표4[끝])*1) +
SUM((표4[좌석번호]=$CK22)*(표4[날짜]=$CM$8)*(DQ$12&gt;=표4[시작])*(DR$12&lt;=표4[끝])*($CK$11&lt;표4[시작])*3))</f>
        <v>3</v>
      </c>
      <c r="DR22" s="2">
        <f t="array" ref="DR22">IF(DR$12&lt;$CK$11, 2,
SUM((표4[좌석번호]=$CK22)*(표4[날짜]=$CM$8)*(DR$12&gt;=표4[시작])*(DS$12&lt;=표4[끝])*($CK$11&gt;=표4[시작])*($CK$11&lt;표4[끝])*1) +
SUM((표4[좌석번호]=$CK22)*(표4[날짜]=$CM$8)*(DR$12&gt;=표4[시작])*(DS$12&lt;=표4[끝])*($CK$11&lt;표4[시작])*3))</f>
        <v>3</v>
      </c>
      <c r="DS22" s="2">
        <f t="array" ref="DS22">IF(DS$12&lt;$CK$11, 2,
SUM((표4[좌석번호]=$CK22)*(표4[날짜]=$CM$8)*(DS$12&gt;=표4[시작])*(DT$12&lt;=표4[끝])*($CK$11&gt;=표4[시작])*($CK$11&lt;표4[끝])*1) +
SUM((표4[좌석번호]=$CK22)*(표4[날짜]=$CM$8)*(DS$12&gt;=표4[시작])*(DT$12&lt;=표4[끝])*($CK$11&lt;표4[시작])*3))</f>
        <v>3</v>
      </c>
      <c r="DT22" s="2">
        <f t="array" ref="DT22">IF(DT$12&lt;$CK$11, 2,
SUM((표4[좌석번호]=$CK22)*(표4[날짜]=$CM$8)*(DT$12&gt;=표4[시작])*(DU$12&lt;=표4[끝])*($CK$11&gt;=표4[시작])*($CK$11&lt;표4[끝])*1) +
SUM((표4[좌석번호]=$CK22)*(표4[날짜]=$CM$8)*(DT$12&gt;=표4[시작])*(DU$12&lt;=표4[끝])*($CK$11&lt;표4[시작])*3))</f>
        <v>3</v>
      </c>
      <c r="DU22" s="2">
        <f t="array" ref="DU22">IF(DU$12&lt;$CK$11, 2,
SUM((표4[좌석번호]=$CK22)*(표4[날짜]=$CM$8)*(DU$12&gt;=표4[시작])*(DV$12&lt;=표4[끝])*($CK$11&gt;=표4[시작])*($CK$11&lt;표4[끝])*1) +
SUM((표4[좌석번호]=$CK22)*(표4[날짜]=$CM$8)*(DU$12&gt;=표4[시작])*(DV$12&lt;=표4[끝])*($CK$11&lt;표4[시작])*3))</f>
        <v>3</v>
      </c>
      <c r="DV22" s="2">
        <f t="array" ref="DV22">IF(DV$12&lt;$CK$11, 2,
SUM((표4[좌석번호]=$CK22)*(표4[날짜]=$CM$8)*(DV$12&gt;=표4[시작])*(DW$12&lt;=표4[끝])*($CK$11&gt;=표4[시작])*($CK$11&lt;표4[끝])*1) +
SUM((표4[좌석번호]=$CK22)*(표4[날짜]=$CM$8)*(DV$12&gt;=표4[시작])*(DW$12&lt;=표4[끝])*($CK$11&lt;표4[시작])*3))</f>
        <v>3</v>
      </c>
      <c r="DW22" s="2">
        <f t="array" ref="DW22">IF(DW$12&lt;$CK$11, 2,
SUM((표4[좌석번호]=$CK22)*(표4[날짜]=$CM$8)*(DW$12&gt;=표4[시작])*(DX$12&lt;=표4[끝])*($CK$11&gt;=표4[시작])*($CK$11&lt;표4[끝])*1) +
SUM((표4[좌석번호]=$CK22)*(표4[날짜]=$CM$8)*(DW$12&gt;=표4[시작])*(DX$12&lt;=표4[끝])*($CK$11&lt;표4[시작])*3))</f>
        <v>3</v>
      </c>
      <c r="DX22" s="2">
        <f t="array" ref="DX22">IF(DX$12&lt;$CK$11, 2,
SUM((표4[좌석번호]=$CK22)*(표4[날짜]=$CM$8)*(DX$12&gt;=표4[시작])*(DY$12&lt;=표4[끝])*($CK$11&gt;=표4[시작])*($CK$11&lt;표4[끝])*1) +
SUM((표4[좌석번호]=$CK22)*(표4[날짜]=$CM$8)*(DX$12&gt;=표4[시작])*(DY$12&lt;=표4[끝])*($CK$11&lt;표4[시작])*3))</f>
        <v>3</v>
      </c>
      <c r="DY22" s="2">
        <f t="array" ref="DY22">IF(DY$12&lt;$CK$11, 2,
SUM((표4[좌석번호]=$CK22)*(표4[날짜]=$CM$8)*(DY$12&gt;=표4[시작])*(DZ$12&lt;=표4[끝])*($CK$11&gt;=표4[시작])*($CK$11&lt;표4[끝])*1) +
SUM((표4[좌석번호]=$CK22)*(표4[날짜]=$CM$8)*(DY$12&gt;=표4[시작])*(DZ$12&lt;=표4[끝])*($CK$11&lt;표4[시작])*3))</f>
        <v>3</v>
      </c>
      <c r="DZ22" s="2">
        <f t="array" ref="DZ22">IF(DZ$12&lt;$CK$11, 2,
SUM((표4[좌석번호]=$CK22)*(표4[날짜]=$CM$8)*(DZ$12&gt;=표4[시작])*(EA$12&lt;=표4[끝])*($CK$11&gt;=표4[시작])*($CK$11&lt;표4[끝])*1) +
SUM((표4[좌석번호]=$CK22)*(표4[날짜]=$CM$8)*(DZ$12&gt;=표4[시작])*(EA$12&lt;=표4[끝])*($CK$11&lt;표4[시작])*3))</f>
        <v>3</v>
      </c>
      <c r="EA22" s="2">
        <f t="array" ref="EA22">IF(EA$12&lt;$CK$11, 2,
SUM((표4[좌석번호]=$CK22)*(표4[날짜]=$CM$8)*(EA$12&gt;=표4[시작])*(EB$12&lt;=표4[끝])*($CK$11&gt;=표4[시작])*($CK$11&lt;표4[끝])*1) +
SUM((표4[좌석번호]=$CK22)*(표4[날짜]=$CM$8)*(EA$12&gt;=표4[시작])*(EB$12&lt;=표4[끝])*($CK$11&lt;표4[시작])*3))</f>
        <v>3</v>
      </c>
      <c r="EB22" s="2">
        <f t="array" ref="EB22">IF(EB$12&lt;$CK$11, 2,
SUM((표4[좌석번호]=$CK22)*(표4[날짜]=$CM$8)*(EB$12&gt;=표4[시작])*(EC$12&lt;=표4[끝])*($CK$11&gt;=표4[시작])*($CK$11&lt;표4[끝])*1) +
SUM((표4[좌석번호]=$CK22)*(표4[날짜]=$CM$8)*(EB$12&gt;=표4[시작])*(EC$12&lt;=표4[끝])*($CK$11&lt;표4[시작])*3))</f>
        <v>3</v>
      </c>
      <c r="EC22" s="2">
        <f t="array" ref="EC22">IF(EC$12&lt;$CK$11, 2,
SUM((표4[좌석번호]=$CK22)*(표4[날짜]=$CM$8)*(EC$12&gt;=표4[시작])*(ED$12&lt;=표4[끝])*($CK$11&gt;=표4[시작])*($CK$11&lt;표4[끝])*1) +
SUM((표4[좌석번호]=$CK22)*(표4[날짜]=$CM$8)*(EC$12&gt;=표4[시작])*(ED$12&lt;=표4[끝])*($CK$11&lt;표4[시작])*3))</f>
        <v>3</v>
      </c>
      <c r="ED22" s="2">
        <f t="array" ref="ED22">IF(ED$12&lt;$CK$11, 2,
SUM((표4[좌석번호]=$CK22)*(표4[날짜]=$CM$8)*(ED$12&gt;=표4[시작])*(EE$12&lt;=표4[끝])*($CK$11&gt;=표4[시작])*($CK$11&lt;표4[끝])*1) +
SUM((표4[좌석번호]=$CK22)*(표4[날짜]=$CM$8)*(ED$12&gt;=표4[시작])*(EE$12&lt;=표4[끝])*($CK$11&lt;표4[시작])*3))</f>
        <v>3</v>
      </c>
      <c r="EE22" s="2">
        <f t="array" ref="EE22">IF(EE$12&lt;$CK$11, 2,
SUM((표4[좌석번호]=$CK22)*(표4[날짜]=$CM$8)*(EE$12&gt;=표4[시작])*(EF$12&lt;=표4[끝])*($CK$11&gt;=표4[시작])*($CK$11&lt;표4[끝])*1) +
SUM((표4[좌석번호]=$CK22)*(표4[날짜]=$CM$8)*(EE$12&gt;=표4[시작])*(EF$12&lt;=표4[끝])*($CK$11&lt;표4[시작])*3))</f>
        <v>0</v>
      </c>
      <c r="EF22" s="2">
        <f t="array" ref="EF22">IF(EF$12&lt;$CK$11, 2,
SUM((표4[좌석번호]=$CK22)*(표4[날짜]=$CM$8)*(EF$12&gt;=표4[시작])*(EG$12&lt;=표4[끝])*($CK$11&gt;=표4[시작])*($CK$11&lt;표4[끝])*1) +
SUM((표4[좌석번호]=$CK22)*(표4[날짜]=$CM$8)*(EF$12&gt;=표4[시작])*(EG$12&lt;=표4[끝])*($CK$11&lt;표4[시작])*3))</f>
        <v>0</v>
      </c>
      <c r="EG22" s="2">
        <f t="array" ref="EG22">IF(EG$12&lt;$CK$11, 2,
SUM((표4[좌석번호]=$CK22)*(표4[날짜]=$CM$8)*(EG$12&gt;=표4[시작])*(EH$12&lt;=표4[끝])*($CK$11&gt;=표4[시작])*($CK$11&lt;표4[끝])*1) +
SUM((표4[좌석번호]=$CK22)*(표4[날짜]=$CM$8)*(EG$12&gt;=표4[시작])*(EH$12&lt;=표4[끝])*($CK$11&lt;표4[시작])*3))</f>
        <v>0</v>
      </c>
      <c r="EH22" s="2">
        <f t="array" ref="EH22">IF(EH$12&lt;$CK$11, 2,
SUM((표4[좌석번호]=$CK22)*(표4[날짜]=$CM$8)*(EH$12&gt;=표4[시작])*(EI$12&lt;=표4[끝])*($CK$11&gt;=표4[시작])*($CK$11&lt;표4[끝])*1) +
SUM((표4[좌석번호]=$CK22)*(표4[날짜]=$CM$8)*(EH$12&gt;=표4[시작])*(EI$12&lt;=표4[끝])*($CK$11&lt;표4[시작])*3))</f>
        <v>0</v>
      </c>
      <c r="EI22" s="2">
        <f t="array" ref="EI22">IF(EI$12&lt;$CK$11, 2,
SUM((표4[좌석번호]=$CK22)*(표4[날짜]=$CM$8)*(EI$12&gt;=표4[시작])*(EJ$12&lt;=표4[끝])*($CK$11&gt;=표4[시작])*($CK$11&lt;표4[끝])*1) +
SUM((표4[좌석번호]=$CK22)*(표4[날짜]=$CM$8)*(EI$12&gt;=표4[시작])*(EJ$12&lt;=표4[끝])*($CK$11&lt;표4[시작])*3))</f>
        <v>0</v>
      </c>
      <c r="EJ22" s="2">
        <f t="array" ref="EJ22">IF(EJ$12&lt;$CK$11, 2,
SUM((표4[좌석번호]=$CK22)*(표4[날짜]=$CM$8)*(EJ$12&gt;=표4[시작])*(EK$12&lt;=표4[끝])*($CK$11&gt;=표4[시작])*($CK$11&lt;표4[끝])*1) +
SUM((표4[좌석번호]=$CK22)*(표4[날짜]=$CM$8)*(EJ$12&gt;=표4[시작])*(EK$12&lt;=표4[끝])*($CK$11&lt;표4[시작])*3))</f>
        <v>0</v>
      </c>
      <c r="EK22" s="2">
        <f t="array" ref="EK22">IF(EK$12&lt;$CK$11, 2,
SUM((표4[좌석번호]=$CK22)*(표4[날짜]=$CM$8)*(EK$12&gt;=표4[시작])*(EL$12&lt;=표4[끝])*($CK$11&gt;=표4[시작])*($CK$11&lt;표4[끝])*1) +
SUM((표4[좌석번호]=$CK22)*(표4[날짜]=$CM$8)*(EK$12&gt;=표4[시작])*(EL$12&lt;=표4[끝])*($CK$11&lt;표4[시작])*3))</f>
        <v>0</v>
      </c>
      <c r="EL22" s="2">
        <f t="array" ref="EL22">IF(EL$12&lt;$CK$11, 2,
SUM((표4[좌석번호]=$CK22)*(표4[날짜]=$CM$8)*(EL$12&gt;=표4[시작])*(EM$12&lt;=표4[끝])*($CK$11&gt;=표4[시작])*($CK$11&lt;표4[끝])*1) +
SUM((표4[좌석번호]=$CK22)*(표4[날짜]=$CM$8)*(EL$12&gt;=표4[시작])*(EM$12&lt;=표4[끝])*($CK$11&lt;표4[시작])*3))</f>
        <v>0</v>
      </c>
      <c r="EM22" s="2">
        <f t="array" ref="EM22">IF(EM$12&lt;$CK$11, 2,
SUM((표4[좌석번호]=$CK22)*(표4[날짜]=$CM$8)*(EM$12&gt;=표4[시작])*(EN$12&lt;=표4[끝])*($CK$11&gt;=표4[시작])*($CK$11&lt;표4[끝])*1) +
SUM((표4[좌석번호]=$CK22)*(표4[날짜]=$CM$8)*(EM$12&gt;=표4[시작])*(EN$12&lt;=표4[끝])*($CK$11&lt;표4[시작])*3))</f>
        <v>0</v>
      </c>
      <c r="EN22" s="2">
        <f t="array" ref="EN22">IF(EN$12&lt;$CK$11, 2,
SUM((표4[좌석번호]=$CK22)*(표4[날짜]=$CM$8)*(EN$12&gt;=표4[시작])*(EO$12&lt;=표4[끝])*($CK$11&gt;=표4[시작])*($CK$11&lt;표4[끝])*1) +
SUM((표4[좌석번호]=$CK22)*(표4[날짜]=$CM$8)*(EN$12&gt;=표4[시작])*(EO$12&lt;=표4[끝])*($CK$11&lt;표4[시작])*3))</f>
        <v>6</v>
      </c>
    </row>
    <row r="23" spans="2:144" ht="20.25" x14ac:dyDescent="0.3">
      <c r="B23" s="13"/>
      <c r="C23" s="18" t="s">
        <v>1717</v>
      </c>
      <c r="J23" s="3" t="s">
        <v>1718</v>
      </c>
      <c r="Q23" s="3" t="s">
        <v>1719</v>
      </c>
      <c r="X23" s="3" t="s">
        <v>1720</v>
      </c>
      <c r="AE23" s="3" t="s">
        <v>1721</v>
      </c>
      <c r="AL23" s="3" t="s">
        <v>1722</v>
      </c>
      <c r="AS23" s="3" t="s">
        <v>1723</v>
      </c>
      <c r="AZ23" s="3" t="s">
        <v>1724</v>
      </c>
      <c r="BG23" s="3" t="s">
        <v>1725</v>
      </c>
      <c r="BN23" s="3" t="s">
        <v>1726</v>
      </c>
      <c r="CK23" s="40" t="s">
        <v>1729</v>
      </c>
      <c r="CL23" s="2">
        <f t="array" ref="CL23">IF(CL$12&lt;$CK$11, 2,
SUM((표4[좌석번호]=$CK23)*(표4[날짜]=$CM$8)*(CL$12&gt;=표4[시작])*(CM$12&lt;=표4[끝])*($CK$11&gt;=표4[시작])*($CK$11&lt;표4[끝])*1) +
SUM((표4[좌석번호]=$CK23)*(표4[날짜]=$CM$8)*(CL$12&gt;=표4[시작])*(CM$12&lt;=표4[끝])*($CK$11&lt;표4[시작])*3))</f>
        <v>2</v>
      </c>
      <c r="CM23" s="2">
        <f t="array" ref="CM23">IF(CM$12&lt;$CK$11, 2,
SUM((표4[좌석번호]=$CK23)*(표4[날짜]=$CM$8)*(CM$12&gt;=표4[시작])*(CN$12&lt;=표4[끝])*($CK$11&gt;=표4[시작])*($CK$11&lt;표4[끝])*1) +
SUM((표4[좌석번호]=$CK23)*(표4[날짜]=$CM$8)*(CM$12&gt;=표4[시작])*(CN$12&lt;=표4[끝])*($CK$11&lt;표4[시작])*3))</f>
        <v>2</v>
      </c>
      <c r="CN23" s="2">
        <f t="array" ref="CN23">IF(CN$12&lt;$CK$11, 2,
SUM((표4[좌석번호]=$CK23)*(표4[날짜]=$CM$8)*(CN$12&gt;=표4[시작])*(CO$12&lt;=표4[끝])*($CK$11&gt;=표4[시작])*($CK$11&lt;표4[끝])*1) +
SUM((표4[좌석번호]=$CK23)*(표4[날짜]=$CM$8)*(CN$12&gt;=표4[시작])*(CO$12&lt;=표4[끝])*($CK$11&lt;표4[시작])*3))</f>
        <v>2</v>
      </c>
      <c r="CO23" s="2">
        <f t="array" ref="CO23">IF(CO$12&lt;$CK$11, 2,
SUM((표4[좌석번호]=$CK23)*(표4[날짜]=$CM$8)*(CO$12&gt;=표4[시작])*(CP$12&lt;=표4[끝])*($CK$11&gt;=표4[시작])*($CK$11&lt;표4[끝])*1) +
SUM((표4[좌석번호]=$CK23)*(표4[날짜]=$CM$8)*(CO$12&gt;=표4[시작])*(CP$12&lt;=표4[끝])*($CK$11&lt;표4[시작])*3))</f>
        <v>0</v>
      </c>
      <c r="CP23" s="2">
        <f t="array" ref="CP23">IF(CP$12&lt;$CK$11, 2,
SUM((표4[좌석번호]=$CK23)*(표4[날짜]=$CM$8)*(CP$12&gt;=표4[시작])*(CQ$12&lt;=표4[끝])*($CK$11&gt;=표4[시작])*($CK$11&lt;표4[끝])*1) +
SUM((표4[좌석번호]=$CK23)*(표4[날짜]=$CM$8)*(CP$12&gt;=표4[시작])*(CQ$12&lt;=표4[끝])*($CK$11&lt;표4[시작])*3))</f>
        <v>0</v>
      </c>
      <c r="CQ23" s="2">
        <f t="array" ref="CQ23">IF(CQ$12&lt;$CK$11, 2,
SUM((표4[좌석번호]=$CK23)*(표4[날짜]=$CM$8)*(CQ$12&gt;=표4[시작])*(CR$12&lt;=표4[끝])*($CK$11&gt;=표4[시작])*($CK$11&lt;표4[끝])*1) +
SUM((표4[좌석번호]=$CK23)*(표4[날짜]=$CM$8)*(CQ$12&gt;=표4[시작])*(CR$12&lt;=표4[끝])*($CK$11&lt;표4[시작])*3))</f>
        <v>0</v>
      </c>
      <c r="CR23" s="2">
        <f t="array" ref="CR23">IF(CR$12&lt;$CK$11, 2,
SUM((표4[좌석번호]=$CK23)*(표4[날짜]=$CM$8)*(CR$12&gt;=표4[시작])*(CS$12&lt;=표4[끝])*($CK$11&gt;=표4[시작])*($CK$11&lt;표4[끝])*1) +
SUM((표4[좌석번호]=$CK23)*(표4[날짜]=$CM$8)*(CR$12&gt;=표4[시작])*(CS$12&lt;=표4[끝])*($CK$11&lt;표4[시작])*3))</f>
        <v>0</v>
      </c>
      <c r="CS23" s="2">
        <f t="array" ref="CS23">IF(CS$12&lt;$CK$11, 2,
SUM((표4[좌석번호]=$CK23)*(표4[날짜]=$CM$8)*(CS$12&gt;=표4[시작])*(CT$12&lt;=표4[끝])*($CK$11&gt;=표4[시작])*($CK$11&lt;표4[끝])*1) +
SUM((표4[좌석번호]=$CK23)*(표4[날짜]=$CM$8)*(CS$12&gt;=표4[시작])*(CT$12&lt;=표4[끝])*($CK$11&lt;표4[시작])*3))</f>
        <v>0</v>
      </c>
      <c r="CT23" s="2">
        <f t="array" ref="CT23">IF(CT$12&lt;$CK$11, 2,
SUM((표4[좌석번호]=$CK23)*(표4[날짜]=$CM$8)*(CT$12&gt;=표4[시작])*(CU$12&lt;=표4[끝])*($CK$11&gt;=표4[시작])*($CK$11&lt;표4[끝])*1) +
SUM((표4[좌석번호]=$CK23)*(표4[날짜]=$CM$8)*(CT$12&gt;=표4[시작])*(CU$12&lt;=표4[끝])*($CK$11&lt;표4[시작])*3))</f>
        <v>0</v>
      </c>
      <c r="CU23" s="2">
        <f t="array" ref="CU23">IF(CU$12&lt;$CK$11, 2,
SUM((표4[좌석번호]=$CK23)*(표4[날짜]=$CM$8)*(CU$12&gt;=표4[시작])*(CV$12&lt;=표4[끝])*($CK$11&gt;=표4[시작])*($CK$11&lt;표4[끝])*1) +
SUM((표4[좌석번호]=$CK23)*(표4[날짜]=$CM$8)*(CU$12&gt;=표4[시작])*(CV$12&lt;=표4[끝])*($CK$11&lt;표4[시작])*3))</f>
        <v>0</v>
      </c>
      <c r="CV23" s="2">
        <f t="array" ref="CV23">IF(CV$12&lt;$CK$11, 2,
SUM((표4[좌석번호]=$CK23)*(표4[날짜]=$CM$8)*(CV$12&gt;=표4[시작])*(CW$12&lt;=표4[끝])*($CK$11&gt;=표4[시작])*($CK$11&lt;표4[끝])*1) +
SUM((표4[좌석번호]=$CK23)*(표4[날짜]=$CM$8)*(CV$12&gt;=표4[시작])*(CW$12&lt;=표4[끝])*($CK$11&lt;표4[시작])*3))</f>
        <v>0</v>
      </c>
      <c r="CW23" s="2">
        <f t="array" ref="CW23">IF(CW$12&lt;$CK$11, 2,
SUM((표4[좌석번호]=$CK23)*(표4[날짜]=$CM$8)*(CW$12&gt;=표4[시작])*(CX$12&lt;=표4[끝])*($CK$11&gt;=표4[시작])*($CK$11&lt;표4[끝])*1) +
SUM((표4[좌석번호]=$CK23)*(표4[날짜]=$CM$8)*(CW$12&gt;=표4[시작])*(CX$12&lt;=표4[끝])*($CK$11&lt;표4[시작])*3))</f>
        <v>0</v>
      </c>
      <c r="CX23" s="2">
        <f t="array" ref="CX23">IF(CX$12&lt;$CK$11, 2,
SUM((표4[좌석번호]=$CK23)*(표4[날짜]=$CM$8)*(CX$12&gt;=표4[시작])*(CY$12&lt;=표4[끝])*($CK$11&gt;=표4[시작])*($CK$11&lt;표4[끝])*1) +
SUM((표4[좌석번호]=$CK23)*(표4[날짜]=$CM$8)*(CX$12&gt;=표4[시작])*(CY$12&lt;=표4[끝])*($CK$11&lt;표4[시작])*3))</f>
        <v>0</v>
      </c>
      <c r="CY23" s="2">
        <f t="array" ref="CY23">IF(CY$12&lt;$CK$11, 2,
SUM((표4[좌석번호]=$CK23)*(표4[날짜]=$CM$8)*(CY$12&gt;=표4[시작])*(CZ$12&lt;=표4[끝])*($CK$11&gt;=표4[시작])*($CK$11&lt;표4[끝])*1) +
SUM((표4[좌석번호]=$CK23)*(표4[날짜]=$CM$8)*(CY$12&gt;=표4[시작])*(CZ$12&lt;=표4[끝])*($CK$11&lt;표4[시작])*3))</f>
        <v>0</v>
      </c>
      <c r="CZ23" s="2">
        <f t="array" ref="CZ23">IF(CZ$12&lt;$CK$11, 2,
SUM((표4[좌석번호]=$CK23)*(표4[날짜]=$CM$8)*(CZ$12&gt;=표4[시작])*(DA$12&lt;=표4[끝])*($CK$11&gt;=표4[시작])*($CK$11&lt;표4[끝])*1) +
SUM((표4[좌석번호]=$CK23)*(표4[날짜]=$CM$8)*(CZ$12&gt;=표4[시작])*(DA$12&lt;=표4[끝])*($CK$11&lt;표4[시작])*3))</f>
        <v>0</v>
      </c>
      <c r="DA23" s="2">
        <f t="array" ref="DA23">IF(DA$12&lt;$CK$11, 2,
SUM((표4[좌석번호]=$CK23)*(표4[날짜]=$CM$8)*(DA$12&gt;=표4[시작])*(DB$12&lt;=표4[끝])*($CK$11&gt;=표4[시작])*($CK$11&lt;표4[끝])*1) +
SUM((표4[좌석번호]=$CK23)*(표4[날짜]=$CM$8)*(DA$12&gt;=표4[시작])*(DB$12&lt;=표4[끝])*($CK$11&lt;표4[시작])*3))</f>
        <v>0</v>
      </c>
      <c r="DB23" s="2">
        <f t="array" ref="DB23">IF(DB$12&lt;$CK$11, 2,
SUM((표4[좌석번호]=$CK23)*(표4[날짜]=$CM$8)*(DB$12&gt;=표4[시작])*(DC$12&lt;=표4[끝])*($CK$11&gt;=표4[시작])*($CK$11&lt;표4[끝])*1) +
SUM((표4[좌석번호]=$CK23)*(표4[날짜]=$CM$8)*(DB$12&gt;=표4[시작])*(DC$12&lt;=표4[끝])*($CK$11&lt;표4[시작])*3))</f>
        <v>0</v>
      </c>
      <c r="DC23" s="2">
        <f t="array" ref="DC23">IF(DC$12&lt;$CK$11, 2,
SUM((표4[좌석번호]=$CK23)*(표4[날짜]=$CM$8)*(DC$12&gt;=표4[시작])*(DD$12&lt;=표4[끝])*($CK$11&gt;=표4[시작])*($CK$11&lt;표4[끝])*1) +
SUM((표4[좌석번호]=$CK23)*(표4[날짜]=$CM$8)*(DC$12&gt;=표4[시작])*(DD$12&lt;=표4[끝])*($CK$11&lt;표4[시작])*3))</f>
        <v>0</v>
      </c>
      <c r="DD23" s="2">
        <f t="array" ref="DD23">IF(DD$12&lt;$CK$11, 2,
SUM((표4[좌석번호]=$CK23)*(표4[날짜]=$CM$8)*(DD$12&gt;=표4[시작])*(DE$12&lt;=표4[끝])*($CK$11&gt;=표4[시작])*($CK$11&lt;표4[끝])*1) +
SUM((표4[좌석번호]=$CK23)*(표4[날짜]=$CM$8)*(DD$12&gt;=표4[시작])*(DE$12&lt;=표4[끝])*($CK$11&lt;표4[시작])*3))</f>
        <v>0</v>
      </c>
      <c r="DE23" s="2">
        <f t="array" ref="DE23">IF(DE$12&lt;$CK$11, 2,
SUM((표4[좌석번호]=$CK23)*(표4[날짜]=$CM$8)*(DE$12&gt;=표4[시작])*(DF$12&lt;=표4[끝])*($CK$11&gt;=표4[시작])*($CK$11&lt;표4[끝])*1) +
SUM((표4[좌석번호]=$CK23)*(표4[날짜]=$CM$8)*(DE$12&gt;=표4[시작])*(DF$12&lt;=표4[끝])*($CK$11&lt;표4[시작])*3))</f>
        <v>0</v>
      </c>
      <c r="DF23" s="2">
        <f t="array" ref="DF23">IF(DF$12&lt;$CK$11, 2,
SUM((표4[좌석번호]=$CK23)*(표4[날짜]=$CM$8)*(DF$12&gt;=표4[시작])*(DG$12&lt;=표4[끝])*($CK$11&gt;=표4[시작])*($CK$11&lt;표4[끝])*1) +
SUM((표4[좌석번호]=$CK23)*(표4[날짜]=$CM$8)*(DF$12&gt;=표4[시작])*(DG$12&lt;=표4[끝])*($CK$11&lt;표4[시작])*3))</f>
        <v>0</v>
      </c>
      <c r="DG23" s="2">
        <f t="array" ref="DG23">IF(DG$12&lt;$CK$11, 2,
SUM((표4[좌석번호]=$CK23)*(표4[날짜]=$CM$8)*(DG$12&gt;=표4[시작])*(DH$12&lt;=표4[끝])*($CK$11&gt;=표4[시작])*($CK$11&lt;표4[끝])*1) +
SUM((표4[좌석번호]=$CK23)*(표4[날짜]=$CM$8)*(DG$12&gt;=표4[시작])*(DH$12&lt;=표4[끝])*($CK$11&lt;표4[시작])*3))</f>
        <v>0</v>
      </c>
      <c r="DH23" s="2">
        <f t="array" ref="DH23">IF(DH$12&lt;$CK$11, 2,
SUM((표4[좌석번호]=$CK23)*(표4[날짜]=$CM$8)*(DH$12&gt;=표4[시작])*(DI$12&lt;=표4[끝])*($CK$11&gt;=표4[시작])*($CK$11&lt;표4[끝])*1) +
SUM((표4[좌석번호]=$CK23)*(표4[날짜]=$CM$8)*(DH$12&gt;=표4[시작])*(DI$12&lt;=표4[끝])*($CK$11&lt;표4[시작])*3))</f>
        <v>0</v>
      </c>
      <c r="DI23" s="2">
        <f t="array" ref="DI23">IF(DI$12&lt;$CK$11, 2,
SUM((표4[좌석번호]=$CK23)*(표4[날짜]=$CM$8)*(DI$12&gt;=표4[시작])*(DJ$12&lt;=표4[끝])*($CK$11&gt;=표4[시작])*($CK$11&lt;표4[끝])*1) +
SUM((표4[좌석번호]=$CK23)*(표4[날짜]=$CM$8)*(DI$12&gt;=표4[시작])*(DJ$12&lt;=표4[끝])*($CK$11&lt;표4[시작])*3))</f>
        <v>0</v>
      </c>
      <c r="DJ23" s="2">
        <f t="array" ref="DJ23">IF(DJ$12&lt;$CK$11, 2,
SUM((표4[좌석번호]=$CK23)*(표4[날짜]=$CM$8)*(DJ$12&gt;=표4[시작])*(DK$12&lt;=표4[끝])*($CK$11&gt;=표4[시작])*($CK$11&lt;표4[끝])*1) +
SUM((표4[좌석번호]=$CK23)*(표4[날짜]=$CM$8)*(DJ$12&gt;=표4[시작])*(DK$12&lt;=표4[끝])*($CK$11&lt;표4[시작])*3))</f>
        <v>0</v>
      </c>
      <c r="DK23" s="2">
        <f t="array" ref="DK23">IF(DK$12&lt;$CK$11, 2,
SUM((표4[좌석번호]=$CK23)*(표4[날짜]=$CM$8)*(DK$12&gt;=표4[시작])*(DL$12&lt;=표4[끝])*($CK$11&gt;=표4[시작])*($CK$11&lt;표4[끝])*1) +
SUM((표4[좌석번호]=$CK23)*(표4[날짜]=$CM$8)*(DK$12&gt;=표4[시작])*(DL$12&lt;=표4[끝])*($CK$11&lt;표4[시작])*3))</f>
        <v>0</v>
      </c>
      <c r="DL23" s="2">
        <f t="array" ref="DL23">IF(DL$12&lt;$CK$11, 2,
SUM((표4[좌석번호]=$CK23)*(표4[날짜]=$CM$8)*(DL$12&gt;=표4[시작])*(DM$12&lt;=표4[끝])*($CK$11&gt;=표4[시작])*($CK$11&lt;표4[끝])*1) +
SUM((표4[좌석번호]=$CK23)*(표4[날짜]=$CM$8)*(DL$12&gt;=표4[시작])*(DM$12&lt;=표4[끝])*($CK$11&lt;표4[시작])*3))</f>
        <v>0</v>
      </c>
      <c r="DM23" s="2">
        <f t="array" ref="DM23">IF(DM$12&lt;$CK$11, 2,
SUM((표4[좌석번호]=$CK23)*(표4[날짜]=$CM$8)*(DM$12&gt;=표4[시작])*(DN$12&lt;=표4[끝])*($CK$11&gt;=표4[시작])*($CK$11&lt;표4[끝])*1) +
SUM((표4[좌석번호]=$CK23)*(표4[날짜]=$CM$8)*(DM$12&gt;=표4[시작])*(DN$12&lt;=표4[끝])*($CK$11&lt;표4[시작])*3))</f>
        <v>0</v>
      </c>
      <c r="DN23" s="2">
        <f t="array" ref="DN23">IF(DN$12&lt;$CK$11, 2,
SUM((표4[좌석번호]=$CK23)*(표4[날짜]=$CM$8)*(DN$12&gt;=표4[시작])*(DO$12&lt;=표4[끝])*($CK$11&gt;=표4[시작])*($CK$11&lt;표4[끝])*1) +
SUM((표4[좌석번호]=$CK23)*(표4[날짜]=$CM$8)*(DN$12&gt;=표4[시작])*(DO$12&lt;=표4[끝])*($CK$11&lt;표4[시작])*3))</f>
        <v>0</v>
      </c>
      <c r="DO23" s="2">
        <f t="array" ref="DO23">IF(DO$12&lt;$CK$11, 2,
SUM((표4[좌석번호]=$CK23)*(표4[날짜]=$CM$8)*(DO$12&gt;=표4[시작])*(DP$12&lt;=표4[끝])*($CK$11&gt;=표4[시작])*($CK$11&lt;표4[끝])*1) +
SUM((표4[좌석번호]=$CK23)*(표4[날짜]=$CM$8)*(DO$12&gt;=표4[시작])*(DP$12&lt;=표4[끝])*($CK$11&lt;표4[시작])*3))</f>
        <v>0</v>
      </c>
      <c r="DP23" s="2">
        <f t="array" ref="DP23">IF(DP$12&lt;$CK$11, 2,
SUM((표4[좌석번호]=$CK23)*(표4[날짜]=$CM$8)*(DP$12&gt;=표4[시작])*(DQ$12&lt;=표4[끝])*($CK$11&gt;=표4[시작])*($CK$11&lt;표4[끝])*1) +
SUM((표4[좌석번호]=$CK23)*(표4[날짜]=$CM$8)*(DP$12&gt;=표4[시작])*(DQ$12&lt;=표4[끝])*($CK$11&lt;표4[시작])*3))</f>
        <v>0</v>
      </c>
      <c r="DQ23" s="2">
        <f t="array" ref="DQ23">IF(DQ$12&lt;$CK$11, 2,
SUM((표4[좌석번호]=$CK23)*(표4[날짜]=$CM$8)*(DQ$12&gt;=표4[시작])*(DR$12&lt;=표4[끝])*($CK$11&gt;=표4[시작])*($CK$11&lt;표4[끝])*1) +
SUM((표4[좌석번호]=$CK23)*(표4[날짜]=$CM$8)*(DQ$12&gt;=표4[시작])*(DR$12&lt;=표4[끝])*($CK$11&lt;표4[시작])*3))</f>
        <v>0</v>
      </c>
      <c r="DR23" s="2">
        <f t="array" ref="DR23">IF(DR$12&lt;$CK$11, 2,
SUM((표4[좌석번호]=$CK23)*(표4[날짜]=$CM$8)*(DR$12&gt;=표4[시작])*(DS$12&lt;=표4[끝])*($CK$11&gt;=표4[시작])*($CK$11&lt;표4[끝])*1) +
SUM((표4[좌석번호]=$CK23)*(표4[날짜]=$CM$8)*(DR$12&gt;=표4[시작])*(DS$12&lt;=표4[끝])*($CK$11&lt;표4[시작])*3))</f>
        <v>0</v>
      </c>
      <c r="DS23" s="2">
        <f t="array" ref="DS23">IF(DS$12&lt;$CK$11, 2,
SUM((표4[좌석번호]=$CK23)*(표4[날짜]=$CM$8)*(DS$12&gt;=표4[시작])*(DT$12&lt;=표4[끝])*($CK$11&gt;=표4[시작])*($CK$11&lt;표4[끝])*1) +
SUM((표4[좌석번호]=$CK23)*(표4[날짜]=$CM$8)*(DS$12&gt;=표4[시작])*(DT$12&lt;=표4[끝])*($CK$11&lt;표4[시작])*3))</f>
        <v>0</v>
      </c>
      <c r="DT23" s="2">
        <f t="array" ref="DT23">IF(DT$12&lt;$CK$11, 2,
SUM((표4[좌석번호]=$CK23)*(표4[날짜]=$CM$8)*(DT$12&gt;=표4[시작])*(DU$12&lt;=표4[끝])*($CK$11&gt;=표4[시작])*($CK$11&lt;표4[끝])*1) +
SUM((표4[좌석번호]=$CK23)*(표4[날짜]=$CM$8)*(DT$12&gt;=표4[시작])*(DU$12&lt;=표4[끝])*($CK$11&lt;표4[시작])*3))</f>
        <v>0</v>
      </c>
      <c r="DU23" s="2">
        <f t="array" ref="DU23">IF(DU$12&lt;$CK$11, 2,
SUM((표4[좌석번호]=$CK23)*(표4[날짜]=$CM$8)*(DU$12&gt;=표4[시작])*(DV$12&lt;=표4[끝])*($CK$11&gt;=표4[시작])*($CK$11&lt;표4[끝])*1) +
SUM((표4[좌석번호]=$CK23)*(표4[날짜]=$CM$8)*(DU$12&gt;=표4[시작])*(DV$12&lt;=표4[끝])*($CK$11&lt;표4[시작])*3))</f>
        <v>0</v>
      </c>
      <c r="DV23" s="2">
        <f t="array" ref="DV23">IF(DV$12&lt;$CK$11, 2,
SUM((표4[좌석번호]=$CK23)*(표4[날짜]=$CM$8)*(DV$12&gt;=표4[시작])*(DW$12&lt;=표4[끝])*($CK$11&gt;=표4[시작])*($CK$11&lt;표4[끝])*1) +
SUM((표4[좌석번호]=$CK23)*(표4[날짜]=$CM$8)*(DV$12&gt;=표4[시작])*(DW$12&lt;=표4[끝])*($CK$11&lt;표4[시작])*3))</f>
        <v>0</v>
      </c>
      <c r="DW23" s="2">
        <f t="array" ref="DW23">IF(DW$12&lt;$CK$11, 2,
SUM((표4[좌석번호]=$CK23)*(표4[날짜]=$CM$8)*(DW$12&gt;=표4[시작])*(DX$12&lt;=표4[끝])*($CK$11&gt;=표4[시작])*($CK$11&lt;표4[끝])*1) +
SUM((표4[좌석번호]=$CK23)*(표4[날짜]=$CM$8)*(DW$12&gt;=표4[시작])*(DX$12&lt;=표4[끝])*($CK$11&lt;표4[시작])*3))</f>
        <v>0</v>
      </c>
      <c r="DX23" s="2">
        <f t="array" ref="DX23">IF(DX$12&lt;$CK$11, 2,
SUM((표4[좌석번호]=$CK23)*(표4[날짜]=$CM$8)*(DX$12&gt;=표4[시작])*(DY$12&lt;=표4[끝])*($CK$11&gt;=표4[시작])*($CK$11&lt;표4[끝])*1) +
SUM((표4[좌석번호]=$CK23)*(표4[날짜]=$CM$8)*(DX$12&gt;=표4[시작])*(DY$12&lt;=표4[끝])*($CK$11&lt;표4[시작])*3))</f>
        <v>0</v>
      </c>
      <c r="DY23" s="2">
        <f t="array" ref="DY23">IF(DY$12&lt;$CK$11, 2,
SUM((표4[좌석번호]=$CK23)*(표4[날짜]=$CM$8)*(DY$12&gt;=표4[시작])*(DZ$12&lt;=표4[끝])*($CK$11&gt;=표4[시작])*($CK$11&lt;표4[끝])*1) +
SUM((표4[좌석번호]=$CK23)*(표4[날짜]=$CM$8)*(DY$12&gt;=표4[시작])*(DZ$12&lt;=표4[끝])*($CK$11&lt;표4[시작])*3))</f>
        <v>0</v>
      </c>
      <c r="DZ23" s="2">
        <f t="array" ref="DZ23">IF(DZ$12&lt;$CK$11, 2,
SUM((표4[좌석번호]=$CK23)*(표4[날짜]=$CM$8)*(DZ$12&gt;=표4[시작])*(EA$12&lt;=표4[끝])*($CK$11&gt;=표4[시작])*($CK$11&lt;표4[끝])*1) +
SUM((표4[좌석번호]=$CK23)*(표4[날짜]=$CM$8)*(DZ$12&gt;=표4[시작])*(EA$12&lt;=표4[끝])*($CK$11&lt;표4[시작])*3))</f>
        <v>0</v>
      </c>
      <c r="EA23" s="2">
        <f t="array" ref="EA23">IF(EA$12&lt;$CK$11, 2,
SUM((표4[좌석번호]=$CK23)*(표4[날짜]=$CM$8)*(EA$12&gt;=표4[시작])*(EB$12&lt;=표4[끝])*($CK$11&gt;=표4[시작])*($CK$11&lt;표4[끝])*1) +
SUM((표4[좌석번호]=$CK23)*(표4[날짜]=$CM$8)*(EA$12&gt;=표4[시작])*(EB$12&lt;=표4[끝])*($CK$11&lt;표4[시작])*3))</f>
        <v>0</v>
      </c>
      <c r="EB23" s="2">
        <f t="array" ref="EB23">IF(EB$12&lt;$CK$11, 2,
SUM((표4[좌석번호]=$CK23)*(표4[날짜]=$CM$8)*(EB$12&gt;=표4[시작])*(EC$12&lt;=표4[끝])*($CK$11&gt;=표4[시작])*($CK$11&lt;표4[끝])*1) +
SUM((표4[좌석번호]=$CK23)*(표4[날짜]=$CM$8)*(EB$12&gt;=표4[시작])*(EC$12&lt;=표4[끝])*($CK$11&lt;표4[시작])*3))</f>
        <v>0</v>
      </c>
      <c r="EC23" s="2">
        <f t="array" ref="EC23">IF(EC$12&lt;$CK$11, 2,
SUM((표4[좌석번호]=$CK23)*(표4[날짜]=$CM$8)*(EC$12&gt;=표4[시작])*(ED$12&lt;=표4[끝])*($CK$11&gt;=표4[시작])*($CK$11&lt;표4[끝])*1) +
SUM((표4[좌석번호]=$CK23)*(표4[날짜]=$CM$8)*(EC$12&gt;=표4[시작])*(ED$12&lt;=표4[끝])*($CK$11&lt;표4[시작])*3))</f>
        <v>0</v>
      </c>
      <c r="ED23" s="2">
        <f t="array" ref="ED23">IF(ED$12&lt;$CK$11, 2,
SUM((표4[좌석번호]=$CK23)*(표4[날짜]=$CM$8)*(ED$12&gt;=표4[시작])*(EE$12&lt;=표4[끝])*($CK$11&gt;=표4[시작])*($CK$11&lt;표4[끝])*1) +
SUM((표4[좌석번호]=$CK23)*(표4[날짜]=$CM$8)*(ED$12&gt;=표4[시작])*(EE$12&lt;=표4[끝])*($CK$11&lt;표4[시작])*3))</f>
        <v>0</v>
      </c>
      <c r="EE23" s="2">
        <f t="array" ref="EE23">IF(EE$12&lt;$CK$11, 2,
SUM((표4[좌석번호]=$CK23)*(표4[날짜]=$CM$8)*(EE$12&gt;=표4[시작])*(EF$12&lt;=표4[끝])*($CK$11&gt;=표4[시작])*($CK$11&lt;표4[끝])*1) +
SUM((표4[좌석번호]=$CK23)*(표4[날짜]=$CM$8)*(EE$12&gt;=표4[시작])*(EF$12&lt;=표4[끝])*($CK$11&lt;표4[시작])*3))</f>
        <v>0</v>
      </c>
      <c r="EF23" s="2">
        <f t="array" ref="EF23">IF(EF$12&lt;$CK$11, 2,
SUM((표4[좌석번호]=$CK23)*(표4[날짜]=$CM$8)*(EF$12&gt;=표4[시작])*(EG$12&lt;=표4[끝])*($CK$11&gt;=표4[시작])*($CK$11&lt;표4[끝])*1) +
SUM((표4[좌석번호]=$CK23)*(표4[날짜]=$CM$8)*(EF$12&gt;=표4[시작])*(EG$12&lt;=표4[끝])*($CK$11&lt;표4[시작])*3))</f>
        <v>0</v>
      </c>
      <c r="EG23" s="2">
        <f t="array" ref="EG23">IF(EG$12&lt;$CK$11, 2,
SUM((표4[좌석번호]=$CK23)*(표4[날짜]=$CM$8)*(EG$12&gt;=표4[시작])*(EH$12&lt;=표4[끝])*($CK$11&gt;=표4[시작])*($CK$11&lt;표4[끝])*1) +
SUM((표4[좌석번호]=$CK23)*(표4[날짜]=$CM$8)*(EG$12&gt;=표4[시작])*(EH$12&lt;=표4[끝])*($CK$11&lt;표4[시작])*3))</f>
        <v>0</v>
      </c>
      <c r="EH23" s="2">
        <f t="array" ref="EH23">IF(EH$12&lt;$CK$11, 2,
SUM((표4[좌석번호]=$CK23)*(표4[날짜]=$CM$8)*(EH$12&gt;=표4[시작])*(EI$12&lt;=표4[끝])*($CK$11&gt;=표4[시작])*($CK$11&lt;표4[끝])*1) +
SUM((표4[좌석번호]=$CK23)*(표4[날짜]=$CM$8)*(EH$12&gt;=표4[시작])*(EI$12&lt;=표4[끝])*($CK$11&lt;표4[시작])*3))</f>
        <v>0</v>
      </c>
      <c r="EI23" s="2">
        <f t="array" ref="EI23">IF(EI$12&lt;$CK$11, 2,
SUM((표4[좌석번호]=$CK23)*(표4[날짜]=$CM$8)*(EI$12&gt;=표4[시작])*(EJ$12&lt;=표4[끝])*($CK$11&gt;=표4[시작])*($CK$11&lt;표4[끝])*1) +
SUM((표4[좌석번호]=$CK23)*(표4[날짜]=$CM$8)*(EI$12&gt;=표4[시작])*(EJ$12&lt;=표4[끝])*($CK$11&lt;표4[시작])*3))</f>
        <v>0</v>
      </c>
      <c r="EJ23" s="2">
        <f t="array" ref="EJ23">IF(EJ$12&lt;$CK$11, 2,
SUM((표4[좌석번호]=$CK23)*(표4[날짜]=$CM$8)*(EJ$12&gt;=표4[시작])*(EK$12&lt;=표4[끝])*($CK$11&gt;=표4[시작])*($CK$11&lt;표4[끝])*1) +
SUM((표4[좌석번호]=$CK23)*(표4[날짜]=$CM$8)*(EJ$12&gt;=표4[시작])*(EK$12&lt;=표4[끝])*($CK$11&lt;표4[시작])*3))</f>
        <v>0</v>
      </c>
      <c r="EK23" s="2">
        <f t="array" ref="EK23">IF(EK$12&lt;$CK$11, 2,
SUM((표4[좌석번호]=$CK23)*(표4[날짜]=$CM$8)*(EK$12&gt;=표4[시작])*(EL$12&lt;=표4[끝])*($CK$11&gt;=표4[시작])*($CK$11&lt;표4[끝])*1) +
SUM((표4[좌석번호]=$CK23)*(표4[날짜]=$CM$8)*(EK$12&gt;=표4[시작])*(EL$12&lt;=표4[끝])*($CK$11&lt;표4[시작])*3))</f>
        <v>0</v>
      </c>
      <c r="EL23" s="2">
        <f t="array" ref="EL23">IF(EL$12&lt;$CK$11, 2,
SUM((표4[좌석번호]=$CK23)*(표4[날짜]=$CM$8)*(EL$12&gt;=표4[시작])*(EM$12&lt;=표4[끝])*($CK$11&gt;=표4[시작])*($CK$11&lt;표4[끝])*1) +
SUM((표4[좌석번호]=$CK23)*(표4[날짜]=$CM$8)*(EL$12&gt;=표4[시작])*(EM$12&lt;=표4[끝])*($CK$11&lt;표4[시작])*3))</f>
        <v>0</v>
      </c>
      <c r="EM23" s="2">
        <f t="array" ref="EM23">IF(EM$12&lt;$CK$11, 2,
SUM((표4[좌석번호]=$CK23)*(표4[날짜]=$CM$8)*(EM$12&gt;=표4[시작])*(EN$12&lt;=표4[끝])*($CK$11&gt;=표4[시작])*($CK$11&lt;표4[끝])*1) +
SUM((표4[좌석번호]=$CK23)*(표4[날짜]=$CM$8)*(EM$12&gt;=표4[시작])*(EN$12&lt;=표4[끝])*($CK$11&lt;표4[시작])*3))</f>
        <v>0</v>
      </c>
      <c r="EN23" s="2">
        <f t="array" ref="EN23">IF(EN$12&lt;$CK$11, 2,
SUM((표4[좌석번호]=$CK23)*(표4[날짜]=$CM$8)*(EN$12&gt;=표4[시작])*(EO$12&lt;=표4[끝])*($CK$11&gt;=표4[시작])*($CK$11&lt;표4[끝])*1) +
SUM((표4[좌석번호]=$CK23)*(표4[날짜]=$CM$8)*(EN$12&gt;=표4[시작])*(EO$12&lt;=표4[끝])*($CK$11&lt;표4[시작])*3))</f>
        <v>0</v>
      </c>
    </row>
    <row r="24" spans="2:144" ht="20.25" x14ac:dyDescent="0.3">
      <c r="B24" s="13"/>
      <c r="CK24" s="40" t="s">
        <v>1730</v>
      </c>
      <c r="CL24" s="2">
        <f t="array" ref="CL24">IF(CL$12&lt;$CK$11, 2,
SUM((표4[좌석번호]=$CK24)*(표4[날짜]=$CM$8)*(CL$12&gt;=표4[시작])*(CM$12&lt;=표4[끝])*($CK$11&gt;=표4[시작])*($CK$11&lt;표4[끝])*1) +
SUM((표4[좌석번호]=$CK24)*(표4[날짜]=$CM$8)*(CL$12&gt;=표4[시작])*(CM$12&lt;=표4[끝])*($CK$11&lt;표4[시작])*3))</f>
        <v>2</v>
      </c>
      <c r="CM24" s="2">
        <f t="array" ref="CM24">IF(CM$12&lt;$CK$11, 2,
SUM((표4[좌석번호]=$CK24)*(표4[날짜]=$CM$8)*(CM$12&gt;=표4[시작])*(CN$12&lt;=표4[끝])*($CK$11&gt;=표4[시작])*($CK$11&lt;표4[끝])*1) +
SUM((표4[좌석번호]=$CK24)*(표4[날짜]=$CM$8)*(CM$12&gt;=표4[시작])*(CN$12&lt;=표4[끝])*($CK$11&lt;표4[시작])*3))</f>
        <v>2</v>
      </c>
      <c r="CN24" s="2">
        <f t="array" ref="CN24">IF(CN$12&lt;$CK$11, 2,
SUM((표4[좌석번호]=$CK24)*(표4[날짜]=$CM$8)*(CN$12&gt;=표4[시작])*(CO$12&lt;=표4[끝])*($CK$11&gt;=표4[시작])*($CK$11&lt;표4[끝])*1) +
SUM((표4[좌석번호]=$CK24)*(표4[날짜]=$CM$8)*(CN$12&gt;=표4[시작])*(CO$12&lt;=표4[끝])*($CK$11&lt;표4[시작])*3))</f>
        <v>2</v>
      </c>
      <c r="CO24" s="2">
        <f t="array" ref="CO24">IF(CO$12&lt;$CK$11, 2,
SUM((표4[좌석번호]=$CK24)*(표4[날짜]=$CM$8)*(CO$12&gt;=표4[시작])*(CP$12&lt;=표4[끝])*($CK$11&gt;=표4[시작])*($CK$11&lt;표4[끝])*1) +
SUM((표4[좌석번호]=$CK24)*(표4[날짜]=$CM$8)*(CO$12&gt;=표4[시작])*(CP$12&lt;=표4[끝])*($CK$11&lt;표4[시작])*3))</f>
        <v>0</v>
      </c>
      <c r="CP24" s="2">
        <f t="array" ref="CP24">IF(CP$12&lt;$CK$11, 2,
SUM((표4[좌석번호]=$CK24)*(표4[날짜]=$CM$8)*(CP$12&gt;=표4[시작])*(CQ$12&lt;=표4[끝])*($CK$11&gt;=표4[시작])*($CK$11&lt;표4[끝])*1) +
SUM((표4[좌석번호]=$CK24)*(표4[날짜]=$CM$8)*(CP$12&gt;=표4[시작])*(CQ$12&lt;=표4[끝])*($CK$11&lt;표4[시작])*3))</f>
        <v>0</v>
      </c>
      <c r="CQ24" s="2">
        <f t="array" ref="CQ24">IF(CQ$12&lt;$CK$11, 2,
SUM((표4[좌석번호]=$CK24)*(표4[날짜]=$CM$8)*(CQ$12&gt;=표4[시작])*(CR$12&lt;=표4[끝])*($CK$11&gt;=표4[시작])*($CK$11&lt;표4[끝])*1) +
SUM((표4[좌석번호]=$CK24)*(표4[날짜]=$CM$8)*(CQ$12&gt;=표4[시작])*(CR$12&lt;=표4[끝])*($CK$11&lt;표4[시작])*3))</f>
        <v>0</v>
      </c>
      <c r="CR24" s="2">
        <f t="array" ref="CR24">IF(CR$12&lt;$CK$11, 2,
SUM((표4[좌석번호]=$CK24)*(표4[날짜]=$CM$8)*(CR$12&gt;=표4[시작])*(CS$12&lt;=표4[끝])*($CK$11&gt;=표4[시작])*($CK$11&lt;표4[끝])*1) +
SUM((표4[좌석번호]=$CK24)*(표4[날짜]=$CM$8)*(CR$12&gt;=표4[시작])*(CS$12&lt;=표4[끝])*($CK$11&lt;표4[시작])*3))</f>
        <v>0</v>
      </c>
      <c r="CS24" s="2">
        <f t="array" ref="CS24">IF(CS$12&lt;$CK$11, 2,
SUM((표4[좌석번호]=$CK24)*(표4[날짜]=$CM$8)*(CS$12&gt;=표4[시작])*(CT$12&lt;=표4[끝])*($CK$11&gt;=표4[시작])*($CK$11&lt;표4[끝])*1) +
SUM((표4[좌석번호]=$CK24)*(표4[날짜]=$CM$8)*(CS$12&gt;=표4[시작])*(CT$12&lt;=표4[끝])*($CK$11&lt;표4[시작])*3))</f>
        <v>0</v>
      </c>
      <c r="CT24" s="2">
        <f t="array" ref="CT24">IF(CT$12&lt;$CK$11, 2,
SUM((표4[좌석번호]=$CK24)*(표4[날짜]=$CM$8)*(CT$12&gt;=표4[시작])*(CU$12&lt;=표4[끝])*($CK$11&gt;=표4[시작])*($CK$11&lt;표4[끝])*1) +
SUM((표4[좌석번호]=$CK24)*(표4[날짜]=$CM$8)*(CT$12&gt;=표4[시작])*(CU$12&lt;=표4[끝])*($CK$11&lt;표4[시작])*3))</f>
        <v>0</v>
      </c>
      <c r="CU24" s="2">
        <f t="array" ref="CU24">IF(CU$12&lt;$CK$11, 2,
SUM((표4[좌석번호]=$CK24)*(표4[날짜]=$CM$8)*(CU$12&gt;=표4[시작])*(CV$12&lt;=표4[끝])*($CK$11&gt;=표4[시작])*($CK$11&lt;표4[끝])*1) +
SUM((표4[좌석번호]=$CK24)*(표4[날짜]=$CM$8)*(CU$12&gt;=표4[시작])*(CV$12&lt;=표4[끝])*($CK$11&lt;표4[시작])*3))</f>
        <v>0</v>
      </c>
      <c r="CV24" s="2">
        <f t="array" ref="CV24">IF(CV$12&lt;$CK$11, 2,
SUM((표4[좌석번호]=$CK24)*(표4[날짜]=$CM$8)*(CV$12&gt;=표4[시작])*(CW$12&lt;=표4[끝])*($CK$11&gt;=표4[시작])*($CK$11&lt;표4[끝])*1) +
SUM((표4[좌석번호]=$CK24)*(표4[날짜]=$CM$8)*(CV$12&gt;=표4[시작])*(CW$12&lt;=표4[끝])*($CK$11&lt;표4[시작])*3))</f>
        <v>0</v>
      </c>
      <c r="CW24" s="2">
        <f t="array" ref="CW24">IF(CW$12&lt;$CK$11, 2,
SUM((표4[좌석번호]=$CK24)*(표4[날짜]=$CM$8)*(CW$12&gt;=표4[시작])*(CX$12&lt;=표4[끝])*($CK$11&gt;=표4[시작])*($CK$11&lt;표4[끝])*1) +
SUM((표4[좌석번호]=$CK24)*(표4[날짜]=$CM$8)*(CW$12&gt;=표4[시작])*(CX$12&lt;=표4[끝])*($CK$11&lt;표4[시작])*3))</f>
        <v>0</v>
      </c>
      <c r="CX24" s="2">
        <f t="array" ref="CX24">IF(CX$12&lt;$CK$11, 2,
SUM((표4[좌석번호]=$CK24)*(표4[날짜]=$CM$8)*(CX$12&gt;=표4[시작])*(CY$12&lt;=표4[끝])*($CK$11&gt;=표4[시작])*($CK$11&lt;표4[끝])*1) +
SUM((표4[좌석번호]=$CK24)*(표4[날짜]=$CM$8)*(CX$12&gt;=표4[시작])*(CY$12&lt;=표4[끝])*($CK$11&lt;표4[시작])*3))</f>
        <v>0</v>
      </c>
      <c r="CY24" s="2">
        <f t="array" ref="CY24">IF(CY$12&lt;$CK$11, 2,
SUM((표4[좌석번호]=$CK24)*(표4[날짜]=$CM$8)*(CY$12&gt;=표4[시작])*(CZ$12&lt;=표4[끝])*($CK$11&gt;=표4[시작])*($CK$11&lt;표4[끝])*1) +
SUM((표4[좌석번호]=$CK24)*(표4[날짜]=$CM$8)*(CY$12&gt;=표4[시작])*(CZ$12&lt;=표4[끝])*($CK$11&lt;표4[시작])*3))</f>
        <v>0</v>
      </c>
      <c r="CZ24" s="2">
        <f t="array" ref="CZ24">IF(CZ$12&lt;$CK$11, 2,
SUM((표4[좌석번호]=$CK24)*(표4[날짜]=$CM$8)*(CZ$12&gt;=표4[시작])*(DA$12&lt;=표4[끝])*($CK$11&gt;=표4[시작])*($CK$11&lt;표4[끝])*1) +
SUM((표4[좌석번호]=$CK24)*(표4[날짜]=$CM$8)*(CZ$12&gt;=표4[시작])*(DA$12&lt;=표4[끝])*($CK$11&lt;표4[시작])*3))</f>
        <v>0</v>
      </c>
      <c r="DA24" s="2">
        <f t="array" ref="DA24">IF(DA$12&lt;$CK$11, 2,
SUM((표4[좌석번호]=$CK24)*(표4[날짜]=$CM$8)*(DA$12&gt;=표4[시작])*(DB$12&lt;=표4[끝])*($CK$11&gt;=표4[시작])*($CK$11&lt;표4[끝])*1) +
SUM((표4[좌석번호]=$CK24)*(표4[날짜]=$CM$8)*(DA$12&gt;=표4[시작])*(DB$12&lt;=표4[끝])*($CK$11&lt;표4[시작])*3))</f>
        <v>0</v>
      </c>
      <c r="DB24" s="2">
        <f t="array" ref="DB24">IF(DB$12&lt;$CK$11, 2,
SUM((표4[좌석번호]=$CK24)*(표4[날짜]=$CM$8)*(DB$12&gt;=표4[시작])*(DC$12&lt;=표4[끝])*($CK$11&gt;=표4[시작])*($CK$11&lt;표4[끝])*1) +
SUM((표4[좌석번호]=$CK24)*(표4[날짜]=$CM$8)*(DB$12&gt;=표4[시작])*(DC$12&lt;=표4[끝])*($CK$11&lt;표4[시작])*3))</f>
        <v>0</v>
      </c>
      <c r="DC24" s="2">
        <f t="array" ref="DC24">IF(DC$12&lt;$CK$11, 2,
SUM((표4[좌석번호]=$CK24)*(표4[날짜]=$CM$8)*(DC$12&gt;=표4[시작])*(DD$12&lt;=표4[끝])*($CK$11&gt;=표4[시작])*($CK$11&lt;표4[끝])*1) +
SUM((표4[좌석번호]=$CK24)*(표4[날짜]=$CM$8)*(DC$12&gt;=표4[시작])*(DD$12&lt;=표4[끝])*($CK$11&lt;표4[시작])*3))</f>
        <v>0</v>
      </c>
      <c r="DD24" s="2">
        <f t="array" ref="DD24">IF(DD$12&lt;$CK$11, 2,
SUM((표4[좌석번호]=$CK24)*(표4[날짜]=$CM$8)*(DD$12&gt;=표4[시작])*(DE$12&lt;=표4[끝])*($CK$11&gt;=표4[시작])*($CK$11&lt;표4[끝])*1) +
SUM((표4[좌석번호]=$CK24)*(표4[날짜]=$CM$8)*(DD$12&gt;=표4[시작])*(DE$12&lt;=표4[끝])*($CK$11&lt;표4[시작])*3))</f>
        <v>0</v>
      </c>
      <c r="DE24" s="2">
        <f t="array" ref="DE24">IF(DE$12&lt;$CK$11, 2,
SUM((표4[좌석번호]=$CK24)*(표4[날짜]=$CM$8)*(DE$12&gt;=표4[시작])*(DF$12&lt;=표4[끝])*($CK$11&gt;=표4[시작])*($CK$11&lt;표4[끝])*1) +
SUM((표4[좌석번호]=$CK24)*(표4[날짜]=$CM$8)*(DE$12&gt;=표4[시작])*(DF$12&lt;=표4[끝])*($CK$11&lt;표4[시작])*3))</f>
        <v>0</v>
      </c>
      <c r="DF24" s="2">
        <f t="array" ref="DF24">IF(DF$12&lt;$CK$11, 2,
SUM((표4[좌석번호]=$CK24)*(표4[날짜]=$CM$8)*(DF$12&gt;=표4[시작])*(DG$12&lt;=표4[끝])*($CK$11&gt;=표4[시작])*($CK$11&lt;표4[끝])*1) +
SUM((표4[좌석번호]=$CK24)*(표4[날짜]=$CM$8)*(DF$12&gt;=표4[시작])*(DG$12&lt;=표4[끝])*($CK$11&lt;표4[시작])*3))</f>
        <v>0</v>
      </c>
      <c r="DG24" s="2">
        <f t="array" ref="DG24">IF(DG$12&lt;$CK$11, 2,
SUM((표4[좌석번호]=$CK24)*(표4[날짜]=$CM$8)*(DG$12&gt;=표4[시작])*(DH$12&lt;=표4[끝])*($CK$11&gt;=표4[시작])*($CK$11&lt;표4[끝])*1) +
SUM((표4[좌석번호]=$CK24)*(표4[날짜]=$CM$8)*(DG$12&gt;=표4[시작])*(DH$12&lt;=표4[끝])*($CK$11&lt;표4[시작])*3))</f>
        <v>0</v>
      </c>
      <c r="DH24" s="2">
        <f t="array" ref="DH24">IF(DH$12&lt;$CK$11, 2,
SUM((표4[좌석번호]=$CK24)*(표4[날짜]=$CM$8)*(DH$12&gt;=표4[시작])*(DI$12&lt;=표4[끝])*($CK$11&gt;=표4[시작])*($CK$11&lt;표4[끝])*1) +
SUM((표4[좌석번호]=$CK24)*(표4[날짜]=$CM$8)*(DH$12&gt;=표4[시작])*(DI$12&lt;=표4[끝])*($CK$11&lt;표4[시작])*3))</f>
        <v>0</v>
      </c>
      <c r="DI24" s="2">
        <f t="array" ref="DI24">IF(DI$12&lt;$CK$11, 2,
SUM((표4[좌석번호]=$CK24)*(표4[날짜]=$CM$8)*(DI$12&gt;=표4[시작])*(DJ$12&lt;=표4[끝])*($CK$11&gt;=표4[시작])*($CK$11&lt;표4[끝])*1) +
SUM((표4[좌석번호]=$CK24)*(표4[날짜]=$CM$8)*(DI$12&gt;=표4[시작])*(DJ$12&lt;=표4[끝])*($CK$11&lt;표4[시작])*3))</f>
        <v>0</v>
      </c>
      <c r="DJ24" s="2">
        <f t="array" ref="DJ24">IF(DJ$12&lt;$CK$11, 2,
SUM((표4[좌석번호]=$CK24)*(표4[날짜]=$CM$8)*(DJ$12&gt;=표4[시작])*(DK$12&lt;=표4[끝])*($CK$11&gt;=표4[시작])*($CK$11&lt;표4[끝])*1) +
SUM((표4[좌석번호]=$CK24)*(표4[날짜]=$CM$8)*(DJ$12&gt;=표4[시작])*(DK$12&lt;=표4[끝])*($CK$11&lt;표4[시작])*3))</f>
        <v>0</v>
      </c>
      <c r="DK24" s="2">
        <f t="array" ref="DK24">IF(DK$12&lt;$CK$11, 2,
SUM((표4[좌석번호]=$CK24)*(표4[날짜]=$CM$8)*(DK$12&gt;=표4[시작])*(DL$12&lt;=표4[끝])*($CK$11&gt;=표4[시작])*($CK$11&lt;표4[끝])*1) +
SUM((표4[좌석번호]=$CK24)*(표4[날짜]=$CM$8)*(DK$12&gt;=표4[시작])*(DL$12&lt;=표4[끝])*($CK$11&lt;표4[시작])*3))</f>
        <v>0</v>
      </c>
      <c r="DL24" s="2">
        <f t="array" ref="DL24">IF(DL$12&lt;$CK$11, 2,
SUM((표4[좌석번호]=$CK24)*(표4[날짜]=$CM$8)*(DL$12&gt;=표4[시작])*(DM$12&lt;=표4[끝])*($CK$11&gt;=표4[시작])*($CK$11&lt;표4[끝])*1) +
SUM((표4[좌석번호]=$CK24)*(표4[날짜]=$CM$8)*(DL$12&gt;=표4[시작])*(DM$12&lt;=표4[끝])*($CK$11&lt;표4[시작])*3))</f>
        <v>0</v>
      </c>
      <c r="DM24" s="2">
        <f t="array" ref="DM24">IF(DM$12&lt;$CK$11, 2,
SUM((표4[좌석번호]=$CK24)*(표4[날짜]=$CM$8)*(DM$12&gt;=표4[시작])*(DN$12&lt;=표4[끝])*($CK$11&gt;=표4[시작])*($CK$11&lt;표4[끝])*1) +
SUM((표4[좌석번호]=$CK24)*(표4[날짜]=$CM$8)*(DM$12&gt;=표4[시작])*(DN$12&lt;=표4[끝])*($CK$11&lt;표4[시작])*3))</f>
        <v>0</v>
      </c>
      <c r="DN24" s="2">
        <f t="array" ref="DN24">IF(DN$12&lt;$CK$11, 2,
SUM((표4[좌석번호]=$CK24)*(표4[날짜]=$CM$8)*(DN$12&gt;=표4[시작])*(DO$12&lt;=표4[끝])*($CK$11&gt;=표4[시작])*($CK$11&lt;표4[끝])*1) +
SUM((표4[좌석번호]=$CK24)*(표4[날짜]=$CM$8)*(DN$12&gt;=표4[시작])*(DO$12&lt;=표4[끝])*($CK$11&lt;표4[시작])*3))</f>
        <v>0</v>
      </c>
      <c r="DO24" s="2">
        <f t="array" ref="DO24">IF(DO$12&lt;$CK$11, 2,
SUM((표4[좌석번호]=$CK24)*(표4[날짜]=$CM$8)*(DO$12&gt;=표4[시작])*(DP$12&lt;=표4[끝])*($CK$11&gt;=표4[시작])*($CK$11&lt;표4[끝])*1) +
SUM((표4[좌석번호]=$CK24)*(표4[날짜]=$CM$8)*(DO$12&gt;=표4[시작])*(DP$12&lt;=표4[끝])*($CK$11&lt;표4[시작])*3))</f>
        <v>0</v>
      </c>
      <c r="DP24" s="2">
        <f t="array" ref="DP24">IF(DP$12&lt;$CK$11, 2,
SUM((표4[좌석번호]=$CK24)*(표4[날짜]=$CM$8)*(DP$12&gt;=표4[시작])*(DQ$12&lt;=표4[끝])*($CK$11&gt;=표4[시작])*($CK$11&lt;표4[끝])*1) +
SUM((표4[좌석번호]=$CK24)*(표4[날짜]=$CM$8)*(DP$12&gt;=표4[시작])*(DQ$12&lt;=표4[끝])*($CK$11&lt;표4[시작])*3))</f>
        <v>0</v>
      </c>
      <c r="DQ24" s="2">
        <f t="array" ref="DQ24">IF(DQ$12&lt;$CK$11, 2,
SUM((표4[좌석번호]=$CK24)*(표4[날짜]=$CM$8)*(DQ$12&gt;=표4[시작])*(DR$12&lt;=표4[끝])*($CK$11&gt;=표4[시작])*($CK$11&lt;표4[끝])*1) +
SUM((표4[좌석번호]=$CK24)*(표4[날짜]=$CM$8)*(DQ$12&gt;=표4[시작])*(DR$12&lt;=표4[끝])*($CK$11&lt;표4[시작])*3))</f>
        <v>0</v>
      </c>
      <c r="DR24" s="2">
        <f t="array" ref="DR24">IF(DR$12&lt;$CK$11, 2,
SUM((표4[좌석번호]=$CK24)*(표4[날짜]=$CM$8)*(DR$12&gt;=표4[시작])*(DS$12&lt;=표4[끝])*($CK$11&gt;=표4[시작])*($CK$11&lt;표4[끝])*1) +
SUM((표4[좌석번호]=$CK24)*(표4[날짜]=$CM$8)*(DR$12&gt;=표4[시작])*(DS$12&lt;=표4[끝])*($CK$11&lt;표4[시작])*3))</f>
        <v>0</v>
      </c>
      <c r="DS24" s="2">
        <f t="array" ref="DS24">IF(DS$12&lt;$CK$11, 2,
SUM((표4[좌석번호]=$CK24)*(표4[날짜]=$CM$8)*(DS$12&gt;=표4[시작])*(DT$12&lt;=표4[끝])*($CK$11&gt;=표4[시작])*($CK$11&lt;표4[끝])*1) +
SUM((표4[좌석번호]=$CK24)*(표4[날짜]=$CM$8)*(DS$12&gt;=표4[시작])*(DT$12&lt;=표4[끝])*($CK$11&lt;표4[시작])*3))</f>
        <v>0</v>
      </c>
      <c r="DT24" s="2">
        <f t="array" ref="DT24">IF(DT$12&lt;$CK$11, 2,
SUM((표4[좌석번호]=$CK24)*(표4[날짜]=$CM$8)*(DT$12&gt;=표4[시작])*(DU$12&lt;=표4[끝])*($CK$11&gt;=표4[시작])*($CK$11&lt;표4[끝])*1) +
SUM((표4[좌석번호]=$CK24)*(표4[날짜]=$CM$8)*(DT$12&gt;=표4[시작])*(DU$12&lt;=표4[끝])*($CK$11&lt;표4[시작])*3))</f>
        <v>0</v>
      </c>
      <c r="DU24" s="2">
        <f t="array" ref="DU24">IF(DU$12&lt;$CK$11, 2,
SUM((표4[좌석번호]=$CK24)*(표4[날짜]=$CM$8)*(DU$12&gt;=표4[시작])*(DV$12&lt;=표4[끝])*($CK$11&gt;=표4[시작])*($CK$11&lt;표4[끝])*1) +
SUM((표4[좌석번호]=$CK24)*(표4[날짜]=$CM$8)*(DU$12&gt;=표4[시작])*(DV$12&lt;=표4[끝])*($CK$11&lt;표4[시작])*3))</f>
        <v>0</v>
      </c>
      <c r="DV24" s="2">
        <f t="array" ref="DV24">IF(DV$12&lt;$CK$11, 2,
SUM((표4[좌석번호]=$CK24)*(표4[날짜]=$CM$8)*(DV$12&gt;=표4[시작])*(DW$12&lt;=표4[끝])*($CK$11&gt;=표4[시작])*($CK$11&lt;표4[끝])*1) +
SUM((표4[좌석번호]=$CK24)*(표4[날짜]=$CM$8)*(DV$12&gt;=표4[시작])*(DW$12&lt;=표4[끝])*($CK$11&lt;표4[시작])*3))</f>
        <v>0</v>
      </c>
      <c r="DW24" s="2">
        <f t="array" ref="DW24">IF(DW$12&lt;$CK$11, 2,
SUM((표4[좌석번호]=$CK24)*(표4[날짜]=$CM$8)*(DW$12&gt;=표4[시작])*(DX$12&lt;=표4[끝])*($CK$11&gt;=표4[시작])*($CK$11&lt;표4[끝])*1) +
SUM((표4[좌석번호]=$CK24)*(표4[날짜]=$CM$8)*(DW$12&gt;=표4[시작])*(DX$12&lt;=표4[끝])*($CK$11&lt;표4[시작])*3))</f>
        <v>0</v>
      </c>
      <c r="DX24" s="2">
        <f t="array" ref="DX24">IF(DX$12&lt;$CK$11, 2,
SUM((표4[좌석번호]=$CK24)*(표4[날짜]=$CM$8)*(DX$12&gt;=표4[시작])*(DY$12&lt;=표4[끝])*($CK$11&gt;=표4[시작])*($CK$11&lt;표4[끝])*1) +
SUM((표4[좌석번호]=$CK24)*(표4[날짜]=$CM$8)*(DX$12&gt;=표4[시작])*(DY$12&lt;=표4[끝])*($CK$11&lt;표4[시작])*3))</f>
        <v>0</v>
      </c>
      <c r="DY24" s="2">
        <f t="array" ref="DY24">IF(DY$12&lt;$CK$11, 2,
SUM((표4[좌석번호]=$CK24)*(표4[날짜]=$CM$8)*(DY$12&gt;=표4[시작])*(DZ$12&lt;=표4[끝])*($CK$11&gt;=표4[시작])*($CK$11&lt;표4[끝])*1) +
SUM((표4[좌석번호]=$CK24)*(표4[날짜]=$CM$8)*(DY$12&gt;=표4[시작])*(DZ$12&lt;=표4[끝])*($CK$11&lt;표4[시작])*3))</f>
        <v>0</v>
      </c>
      <c r="DZ24" s="2">
        <f t="array" ref="DZ24">IF(DZ$12&lt;$CK$11, 2,
SUM((표4[좌석번호]=$CK24)*(표4[날짜]=$CM$8)*(DZ$12&gt;=표4[시작])*(EA$12&lt;=표4[끝])*($CK$11&gt;=표4[시작])*($CK$11&lt;표4[끝])*1) +
SUM((표4[좌석번호]=$CK24)*(표4[날짜]=$CM$8)*(DZ$12&gt;=표4[시작])*(EA$12&lt;=표4[끝])*($CK$11&lt;표4[시작])*3))</f>
        <v>0</v>
      </c>
      <c r="EA24" s="2">
        <f t="array" ref="EA24">IF(EA$12&lt;$CK$11, 2,
SUM((표4[좌석번호]=$CK24)*(표4[날짜]=$CM$8)*(EA$12&gt;=표4[시작])*(EB$12&lt;=표4[끝])*($CK$11&gt;=표4[시작])*($CK$11&lt;표4[끝])*1) +
SUM((표4[좌석번호]=$CK24)*(표4[날짜]=$CM$8)*(EA$12&gt;=표4[시작])*(EB$12&lt;=표4[끝])*($CK$11&lt;표4[시작])*3))</f>
        <v>0</v>
      </c>
      <c r="EB24" s="2">
        <f t="array" ref="EB24">IF(EB$12&lt;$CK$11, 2,
SUM((표4[좌석번호]=$CK24)*(표4[날짜]=$CM$8)*(EB$12&gt;=표4[시작])*(EC$12&lt;=표4[끝])*($CK$11&gt;=표4[시작])*($CK$11&lt;표4[끝])*1) +
SUM((표4[좌석번호]=$CK24)*(표4[날짜]=$CM$8)*(EB$12&gt;=표4[시작])*(EC$12&lt;=표4[끝])*($CK$11&lt;표4[시작])*3))</f>
        <v>0</v>
      </c>
      <c r="EC24" s="2">
        <f t="array" ref="EC24">IF(EC$12&lt;$CK$11, 2,
SUM((표4[좌석번호]=$CK24)*(표4[날짜]=$CM$8)*(EC$12&gt;=표4[시작])*(ED$12&lt;=표4[끝])*($CK$11&gt;=표4[시작])*($CK$11&lt;표4[끝])*1) +
SUM((표4[좌석번호]=$CK24)*(표4[날짜]=$CM$8)*(EC$12&gt;=표4[시작])*(ED$12&lt;=표4[끝])*($CK$11&lt;표4[시작])*3))</f>
        <v>0</v>
      </c>
      <c r="ED24" s="2">
        <f t="array" ref="ED24">IF(ED$12&lt;$CK$11, 2,
SUM((표4[좌석번호]=$CK24)*(표4[날짜]=$CM$8)*(ED$12&gt;=표4[시작])*(EE$12&lt;=표4[끝])*($CK$11&gt;=표4[시작])*($CK$11&lt;표4[끝])*1) +
SUM((표4[좌석번호]=$CK24)*(표4[날짜]=$CM$8)*(ED$12&gt;=표4[시작])*(EE$12&lt;=표4[끝])*($CK$11&lt;표4[시작])*3))</f>
        <v>0</v>
      </c>
      <c r="EE24" s="2">
        <f t="array" ref="EE24">IF(EE$12&lt;$CK$11, 2,
SUM((표4[좌석번호]=$CK24)*(표4[날짜]=$CM$8)*(EE$12&gt;=표4[시작])*(EF$12&lt;=표4[끝])*($CK$11&gt;=표4[시작])*($CK$11&lt;표4[끝])*1) +
SUM((표4[좌석번호]=$CK24)*(표4[날짜]=$CM$8)*(EE$12&gt;=표4[시작])*(EF$12&lt;=표4[끝])*($CK$11&lt;표4[시작])*3))</f>
        <v>0</v>
      </c>
      <c r="EF24" s="2">
        <f t="array" ref="EF24">IF(EF$12&lt;$CK$11, 2,
SUM((표4[좌석번호]=$CK24)*(표4[날짜]=$CM$8)*(EF$12&gt;=표4[시작])*(EG$12&lt;=표4[끝])*($CK$11&gt;=표4[시작])*($CK$11&lt;표4[끝])*1) +
SUM((표4[좌석번호]=$CK24)*(표4[날짜]=$CM$8)*(EF$12&gt;=표4[시작])*(EG$12&lt;=표4[끝])*($CK$11&lt;표4[시작])*3))</f>
        <v>0</v>
      </c>
      <c r="EG24" s="2">
        <f t="array" ref="EG24">IF(EG$12&lt;$CK$11, 2,
SUM((표4[좌석번호]=$CK24)*(표4[날짜]=$CM$8)*(EG$12&gt;=표4[시작])*(EH$12&lt;=표4[끝])*($CK$11&gt;=표4[시작])*($CK$11&lt;표4[끝])*1) +
SUM((표4[좌석번호]=$CK24)*(표4[날짜]=$CM$8)*(EG$12&gt;=표4[시작])*(EH$12&lt;=표4[끝])*($CK$11&lt;표4[시작])*3))</f>
        <v>0</v>
      </c>
      <c r="EH24" s="2">
        <f t="array" ref="EH24">IF(EH$12&lt;$CK$11, 2,
SUM((표4[좌석번호]=$CK24)*(표4[날짜]=$CM$8)*(EH$12&gt;=표4[시작])*(EI$12&lt;=표4[끝])*($CK$11&gt;=표4[시작])*($CK$11&lt;표4[끝])*1) +
SUM((표4[좌석번호]=$CK24)*(표4[날짜]=$CM$8)*(EH$12&gt;=표4[시작])*(EI$12&lt;=표4[끝])*($CK$11&lt;표4[시작])*3))</f>
        <v>0</v>
      </c>
      <c r="EI24" s="2">
        <f t="array" ref="EI24">IF(EI$12&lt;$CK$11, 2,
SUM((표4[좌석번호]=$CK24)*(표4[날짜]=$CM$8)*(EI$12&gt;=표4[시작])*(EJ$12&lt;=표4[끝])*($CK$11&gt;=표4[시작])*($CK$11&lt;표4[끝])*1) +
SUM((표4[좌석번호]=$CK24)*(표4[날짜]=$CM$8)*(EI$12&gt;=표4[시작])*(EJ$12&lt;=표4[끝])*($CK$11&lt;표4[시작])*3))</f>
        <v>0</v>
      </c>
      <c r="EJ24" s="2">
        <f t="array" ref="EJ24">IF(EJ$12&lt;$CK$11, 2,
SUM((표4[좌석번호]=$CK24)*(표4[날짜]=$CM$8)*(EJ$12&gt;=표4[시작])*(EK$12&lt;=표4[끝])*($CK$11&gt;=표4[시작])*($CK$11&lt;표4[끝])*1) +
SUM((표4[좌석번호]=$CK24)*(표4[날짜]=$CM$8)*(EJ$12&gt;=표4[시작])*(EK$12&lt;=표4[끝])*($CK$11&lt;표4[시작])*3))</f>
        <v>0</v>
      </c>
      <c r="EK24" s="2">
        <f t="array" ref="EK24">IF(EK$12&lt;$CK$11, 2,
SUM((표4[좌석번호]=$CK24)*(표4[날짜]=$CM$8)*(EK$12&gt;=표4[시작])*(EL$12&lt;=표4[끝])*($CK$11&gt;=표4[시작])*($CK$11&lt;표4[끝])*1) +
SUM((표4[좌석번호]=$CK24)*(표4[날짜]=$CM$8)*(EK$12&gt;=표4[시작])*(EL$12&lt;=표4[끝])*($CK$11&lt;표4[시작])*3))</f>
        <v>0</v>
      </c>
      <c r="EL24" s="2">
        <f t="array" ref="EL24">IF(EL$12&lt;$CK$11, 2,
SUM((표4[좌석번호]=$CK24)*(표4[날짜]=$CM$8)*(EL$12&gt;=표4[시작])*(EM$12&lt;=표4[끝])*($CK$11&gt;=표4[시작])*($CK$11&lt;표4[끝])*1) +
SUM((표4[좌석번호]=$CK24)*(표4[날짜]=$CM$8)*(EL$12&gt;=표4[시작])*(EM$12&lt;=표4[끝])*($CK$11&lt;표4[시작])*3))</f>
        <v>0</v>
      </c>
      <c r="EM24" s="2">
        <f t="array" ref="EM24">IF(EM$12&lt;$CK$11, 2,
SUM((표4[좌석번호]=$CK24)*(표4[날짜]=$CM$8)*(EM$12&gt;=표4[시작])*(EN$12&lt;=표4[끝])*($CK$11&gt;=표4[시작])*($CK$11&lt;표4[끝])*1) +
SUM((표4[좌석번호]=$CK24)*(표4[날짜]=$CM$8)*(EM$12&gt;=표4[시작])*(EN$12&lt;=표4[끝])*($CK$11&lt;표4[시작])*3))</f>
        <v>0</v>
      </c>
      <c r="EN24" s="2">
        <f t="array" ref="EN24">IF(EN$12&lt;$CK$11, 2,
SUM((표4[좌석번호]=$CK24)*(표4[날짜]=$CM$8)*(EN$12&gt;=표4[시작])*(EO$12&lt;=표4[끝])*($CK$11&gt;=표4[시작])*($CK$11&lt;표4[끝])*1) +
SUM((표4[좌석번호]=$CK24)*(표4[날짜]=$CM$8)*(EN$12&gt;=표4[시작])*(EO$12&lt;=표4[끝])*($CK$11&lt;표4[시작])*3))</f>
        <v>0</v>
      </c>
    </row>
    <row r="25" spans="2:144" ht="20.25" x14ac:dyDescent="0.3">
      <c r="B25" s="13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</row>
    <row r="26" spans="2:144" ht="21" thickBot="1" x14ac:dyDescent="0.35">
      <c r="B26" s="13" t="s">
        <v>1545</v>
      </c>
      <c r="D26" s="19"/>
      <c r="E26" s="19"/>
      <c r="F26" s="19"/>
      <c r="G26" s="19"/>
      <c r="H26" s="19"/>
      <c r="I26" s="19"/>
      <c r="J26"/>
      <c r="K26" s="19"/>
      <c r="L26" s="19"/>
      <c r="M26" s="19"/>
      <c r="N26" s="19"/>
      <c r="O26" s="19"/>
      <c r="P26" s="19"/>
      <c r="Q26"/>
      <c r="R26" s="19"/>
      <c r="S26" s="19"/>
      <c r="T26" s="19"/>
      <c r="U26" s="19"/>
      <c r="V26" s="19"/>
      <c r="W26" s="19"/>
      <c r="X26"/>
      <c r="Y26" s="19"/>
      <c r="Z26" s="19"/>
      <c r="AA26" s="19"/>
      <c r="AB26" s="19"/>
      <c r="AC26" s="19"/>
      <c r="AD26" s="19"/>
      <c r="AE26"/>
      <c r="AF26" s="19"/>
      <c r="AG26" s="19"/>
      <c r="AH26" s="19"/>
      <c r="AI26" s="19"/>
      <c r="AJ26" s="19"/>
      <c r="AK26" s="19"/>
      <c r="AL26"/>
      <c r="AM26" s="19"/>
      <c r="AN26" s="19"/>
      <c r="AO26" s="19"/>
      <c r="AP26" s="19"/>
      <c r="AQ26" s="19"/>
      <c r="AR26" s="19"/>
      <c r="AS26"/>
      <c r="AT26" s="19"/>
      <c r="AU26" s="19"/>
      <c r="AV26" s="19"/>
      <c r="AW26" s="19"/>
      <c r="AX26" s="19"/>
      <c r="AY26" s="19"/>
      <c r="AZ26"/>
      <c r="BA26" s="19"/>
      <c r="BB26" s="19"/>
      <c r="BC26" s="19"/>
      <c r="BD26" s="19"/>
      <c r="BE26" s="19"/>
      <c r="BF26" s="19"/>
      <c r="BG26"/>
      <c r="BH26" s="19"/>
      <c r="BI26" s="19"/>
      <c r="BJ26" s="19"/>
      <c r="BK26" s="19"/>
      <c r="BL26" s="19"/>
      <c r="BM26" s="19"/>
    </row>
    <row r="27" spans="2:144" ht="20.25" x14ac:dyDescent="0.3">
      <c r="B27" s="13"/>
      <c r="C27" s="18" t="s">
        <v>1717</v>
      </c>
      <c r="J27" s="3" t="s">
        <v>1718</v>
      </c>
      <c r="Q27" s="3" t="s">
        <v>1719</v>
      </c>
      <c r="X27" s="3" t="s">
        <v>1720</v>
      </c>
      <c r="AE27" s="3" t="s">
        <v>1721</v>
      </c>
      <c r="AL27" s="3" t="s">
        <v>1722</v>
      </c>
      <c r="AS27" s="3" t="s">
        <v>1723</v>
      </c>
      <c r="AZ27" s="3" t="s">
        <v>1724</v>
      </c>
      <c r="BG27" s="3" t="s">
        <v>1725</v>
      </c>
      <c r="BN27" s="3" t="s">
        <v>1726</v>
      </c>
    </row>
    <row r="28" spans="2:144" ht="20.25" x14ac:dyDescent="0.3">
      <c r="B28" s="13"/>
    </row>
    <row r="29" spans="2:144" ht="20.25" x14ac:dyDescent="0.3">
      <c r="B29" s="13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</row>
    <row r="30" spans="2:144" ht="21" thickBot="1" x14ac:dyDescent="0.35">
      <c r="B30" s="13" t="s">
        <v>1728</v>
      </c>
      <c r="D30" s="19"/>
      <c r="E30" s="19"/>
      <c r="F30" s="19"/>
      <c r="G30" s="19"/>
      <c r="H30" s="19"/>
      <c r="I30" s="19"/>
      <c r="J30"/>
      <c r="K30" s="19"/>
      <c r="L30" s="19"/>
      <c r="M30" s="19"/>
      <c r="N30" s="19"/>
      <c r="O30" s="19"/>
      <c r="P30" s="19"/>
      <c r="Q30"/>
      <c r="R30" s="19"/>
      <c r="S30" s="19"/>
      <c r="T30" s="19"/>
      <c r="U30" s="19"/>
      <c r="V30" s="19"/>
      <c r="W30" s="19"/>
      <c r="X30"/>
      <c r="Y30" s="19"/>
      <c r="Z30" s="19"/>
      <c r="AA30" s="19"/>
      <c r="AB30" s="19"/>
      <c r="AC30" s="19"/>
      <c r="AD30" s="19"/>
      <c r="AE30"/>
      <c r="AF30" s="19"/>
      <c r="AG30" s="19"/>
      <c r="AH30" s="19"/>
      <c r="AI30" s="19"/>
      <c r="AJ30" s="19"/>
      <c r="AK30" s="19"/>
      <c r="AL30"/>
      <c r="AM30" s="19"/>
      <c r="AN30" s="19"/>
      <c r="AO30" s="19"/>
      <c r="AP30" s="19"/>
      <c r="AQ30" s="19"/>
      <c r="AR30" s="19"/>
      <c r="AS30"/>
      <c r="AT30" s="19"/>
      <c r="AU30" s="19"/>
      <c r="AV30" s="19"/>
      <c r="AW30" s="19"/>
      <c r="AX30" s="19"/>
      <c r="AY30" s="19"/>
      <c r="AZ30"/>
      <c r="BA30" s="19"/>
      <c r="BB30" s="19"/>
      <c r="BC30" s="19"/>
      <c r="BD30" s="19"/>
      <c r="BE30" s="19"/>
      <c r="BF30" s="19"/>
      <c r="BG30"/>
      <c r="BH30" s="19"/>
      <c r="BI30" s="19"/>
      <c r="BJ30" s="19"/>
      <c r="BK30" s="19"/>
      <c r="BL30" s="19"/>
      <c r="BM30" s="19"/>
    </row>
    <row r="31" spans="2:144" ht="20.25" x14ac:dyDescent="0.3">
      <c r="B31" s="13"/>
      <c r="C31" s="18" t="s">
        <v>1717</v>
      </c>
      <c r="J31" s="3" t="s">
        <v>1718</v>
      </c>
      <c r="Q31" s="3" t="s">
        <v>1719</v>
      </c>
      <c r="X31" s="3" t="s">
        <v>1720</v>
      </c>
      <c r="AE31" s="3" t="s">
        <v>1721</v>
      </c>
      <c r="AL31" s="3" t="s">
        <v>1722</v>
      </c>
      <c r="AS31" s="3" t="s">
        <v>1723</v>
      </c>
      <c r="AZ31" s="3" t="s">
        <v>1724</v>
      </c>
      <c r="BG31" s="3" t="s">
        <v>1725</v>
      </c>
      <c r="BN31" s="3" t="s">
        <v>1726</v>
      </c>
    </row>
    <row r="32" spans="2:144" ht="20.25" x14ac:dyDescent="0.3">
      <c r="B32" s="13"/>
    </row>
    <row r="33" spans="2:66" ht="20.25" x14ac:dyDescent="0.3">
      <c r="B33" s="13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</row>
    <row r="34" spans="2:66" ht="21" thickBot="1" x14ac:dyDescent="0.35">
      <c r="B34" s="13" t="s">
        <v>1546</v>
      </c>
      <c r="D34" s="19"/>
      <c r="E34" s="19"/>
      <c r="F34" s="19"/>
      <c r="G34" s="19"/>
      <c r="H34" s="19"/>
      <c r="I34" s="19"/>
      <c r="J34"/>
      <c r="K34" s="19"/>
      <c r="L34" s="19"/>
      <c r="M34" s="19"/>
      <c r="N34" s="19"/>
      <c r="O34" s="19"/>
      <c r="P34" s="19"/>
      <c r="Q34"/>
      <c r="R34" s="19"/>
      <c r="S34" s="19"/>
      <c r="T34" s="19"/>
      <c r="U34" s="19"/>
      <c r="V34" s="19"/>
      <c r="W34" s="19"/>
      <c r="X34"/>
      <c r="Y34" s="19"/>
      <c r="Z34" s="19"/>
      <c r="AA34" s="19"/>
      <c r="AB34" s="19"/>
      <c r="AC34" s="19"/>
      <c r="AD34" s="19"/>
      <c r="AE34"/>
      <c r="AF34" s="19"/>
      <c r="AG34" s="19"/>
      <c r="AH34" s="19"/>
      <c r="AI34" s="19"/>
      <c r="AJ34" s="19"/>
      <c r="AK34" s="19"/>
      <c r="AL34"/>
      <c r="AM34" s="19"/>
      <c r="AN34" s="19"/>
      <c r="AO34" s="19"/>
      <c r="AP34" s="19"/>
      <c r="AQ34" s="19"/>
      <c r="AR34" s="19"/>
      <c r="AS34"/>
      <c r="AT34" s="19"/>
      <c r="AU34" s="19"/>
      <c r="AV34" s="19"/>
      <c r="AW34" s="19"/>
      <c r="AX34" s="19"/>
      <c r="AY34" s="19"/>
      <c r="AZ34"/>
      <c r="BA34" s="19"/>
      <c r="BB34" s="19"/>
      <c r="BC34" s="19"/>
      <c r="BD34" s="19"/>
      <c r="BE34" s="19"/>
      <c r="BF34" s="19"/>
      <c r="BG34"/>
      <c r="BH34" s="19"/>
      <c r="BI34" s="19"/>
      <c r="BJ34" s="19"/>
      <c r="BK34" s="19"/>
      <c r="BL34" s="19"/>
      <c r="BM34" s="19"/>
    </row>
    <row r="35" spans="2:66" ht="20.25" x14ac:dyDescent="0.3">
      <c r="B35" s="13"/>
      <c r="C35" s="18" t="s">
        <v>1717</v>
      </c>
      <c r="J35" s="3" t="s">
        <v>1718</v>
      </c>
      <c r="Q35" s="3" t="s">
        <v>1719</v>
      </c>
      <c r="X35" s="3" t="s">
        <v>1720</v>
      </c>
      <c r="AE35" s="3" t="s">
        <v>1721</v>
      </c>
      <c r="AL35" s="3" t="s">
        <v>1722</v>
      </c>
      <c r="AS35" s="3" t="s">
        <v>1723</v>
      </c>
      <c r="AZ35" s="3" t="s">
        <v>1724</v>
      </c>
      <c r="BG35" s="3" t="s">
        <v>1725</v>
      </c>
      <c r="BN35" s="3" t="s">
        <v>1726</v>
      </c>
    </row>
    <row r="36" spans="2:66" ht="20.25" x14ac:dyDescent="0.3">
      <c r="B36" s="13"/>
    </row>
    <row r="37" spans="2:66" ht="20.25" x14ac:dyDescent="0.3">
      <c r="B37" s="13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</row>
    <row r="38" spans="2:66" ht="21" thickBot="1" x14ac:dyDescent="0.35">
      <c r="B38" s="13" t="s">
        <v>1729</v>
      </c>
      <c r="D38" s="19"/>
      <c r="E38" s="19"/>
      <c r="F38" s="19"/>
      <c r="G38" s="19"/>
      <c r="H38" s="19"/>
      <c r="I38" s="19"/>
      <c r="J38"/>
      <c r="K38" s="19"/>
      <c r="L38" s="19"/>
      <c r="M38" s="19"/>
      <c r="N38" s="19"/>
      <c r="O38" s="19"/>
      <c r="P38" s="19"/>
      <c r="Q38"/>
      <c r="R38" s="19"/>
      <c r="S38" s="19"/>
      <c r="T38" s="19"/>
      <c r="U38" s="19"/>
      <c r="V38" s="19"/>
      <c r="W38" s="19"/>
      <c r="X38"/>
      <c r="Y38" s="19"/>
      <c r="Z38" s="19"/>
      <c r="AA38" s="19"/>
      <c r="AB38" s="19"/>
      <c r="AC38" s="19"/>
      <c r="AD38" s="19"/>
      <c r="AE38"/>
      <c r="AF38" s="19"/>
      <c r="AG38" s="19"/>
      <c r="AH38" s="19"/>
      <c r="AI38" s="19"/>
      <c r="AJ38" s="19"/>
      <c r="AK38" s="19"/>
      <c r="AL38"/>
      <c r="AM38" s="19"/>
      <c r="AN38" s="19"/>
      <c r="AO38" s="19"/>
      <c r="AP38" s="19"/>
      <c r="AQ38" s="19"/>
      <c r="AR38" s="19"/>
      <c r="AS38"/>
      <c r="AT38" s="19"/>
      <c r="AU38" s="19"/>
      <c r="AV38" s="19"/>
      <c r="AW38" s="19"/>
      <c r="AX38" s="19"/>
      <c r="AY38" s="19"/>
      <c r="AZ38"/>
      <c r="BA38" s="19"/>
      <c r="BB38" s="19"/>
      <c r="BC38" s="19"/>
      <c r="BD38" s="19"/>
      <c r="BE38" s="19"/>
      <c r="BF38" s="19"/>
      <c r="BG38"/>
      <c r="BH38" s="19"/>
      <c r="BI38" s="19"/>
      <c r="BJ38" s="19"/>
      <c r="BK38" s="19"/>
      <c r="BL38" s="19"/>
      <c r="BM38" s="19"/>
    </row>
    <row r="39" spans="2:66" ht="20.25" x14ac:dyDescent="0.3">
      <c r="B39" s="13"/>
      <c r="C39" s="18" t="s">
        <v>1717</v>
      </c>
      <c r="J39" s="3" t="s">
        <v>1718</v>
      </c>
      <c r="Q39" s="3" t="s">
        <v>1719</v>
      </c>
      <c r="X39" s="3" t="s">
        <v>1720</v>
      </c>
      <c r="AE39" s="3" t="s">
        <v>1721</v>
      </c>
      <c r="AL39" s="3" t="s">
        <v>1722</v>
      </c>
      <c r="AS39" s="3" t="s">
        <v>1723</v>
      </c>
      <c r="AZ39" s="3" t="s">
        <v>1724</v>
      </c>
      <c r="BG39" s="3" t="s">
        <v>1725</v>
      </c>
      <c r="BN39" s="3" t="s">
        <v>1726</v>
      </c>
    </row>
    <row r="40" spans="2:66" ht="20.25" x14ac:dyDescent="0.3">
      <c r="B40" s="13"/>
    </row>
    <row r="41" spans="2:66" ht="20.25" x14ac:dyDescent="0.3">
      <c r="B41" s="13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</row>
    <row r="42" spans="2:66" ht="21" thickBot="1" x14ac:dyDescent="0.35">
      <c r="B42" s="13" t="s">
        <v>1730</v>
      </c>
      <c r="D42" s="19"/>
      <c r="E42" s="19"/>
      <c r="F42" s="19"/>
      <c r="G42" s="19"/>
      <c r="H42" s="19"/>
      <c r="I42" s="19"/>
      <c r="J42"/>
      <c r="K42" s="19"/>
      <c r="L42" s="19"/>
      <c r="M42" s="19"/>
      <c r="N42" s="19"/>
      <c r="O42" s="19"/>
      <c r="P42" s="19"/>
      <c r="Q42"/>
      <c r="R42" s="19"/>
      <c r="S42" s="19"/>
      <c r="T42" s="19"/>
      <c r="U42" s="19"/>
      <c r="V42" s="19"/>
      <c r="W42" s="19"/>
      <c r="X42"/>
      <c r="Y42" s="19"/>
      <c r="Z42" s="19"/>
      <c r="AA42" s="19"/>
      <c r="AB42" s="19"/>
      <c r="AC42" s="19"/>
      <c r="AD42" s="19"/>
      <c r="AE42"/>
      <c r="AF42" s="19"/>
      <c r="AG42" s="19"/>
      <c r="AH42" s="19"/>
      <c r="AI42" s="19"/>
      <c r="AJ42" s="19"/>
      <c r="AK42" s="19"/>
      <c r="AL42"/>
      <c r="AM42" s="19"/>
      <c r="AN42" s="19"/>
      <c r="AO42" s="19"/>
      <c r="AP42" s="19"/>
      <c r="AQ42" s="19"/>
      <c r="AR42" s="19"/>
      <c r="AS42"/>
      <c r="AT42" s="19"/>
      <c r="AU42" s="19"/>
      <c r="AV42" s="19"/>
      <c r="AW42" s="19"/>
      <c r="AX42" s="19"/>
      <c r="AY42" s="19"/>
      <c r="AZ42"/>
      <c r="BA42" s="19"/>
      <c r="BB42" s="19"/>
      <c r="BC42" s="19"/>
      <c r="BD42" s="19"/>
      <c r="BE42" s="19"/>
      <c r="BF42" s="19"/>
      <c r="BG42"/>
      <c r="BH42" s="19"/>
      <c r="BI42" s="19"/>
      <c r="BJ42" s="19"/>
      <c r="BK42" s="19"/>
      <c r="BL42" s="19"/>
      <c r="BM42" s="19"/>
    </row>
    <row r="43" spans="2:66" x14ac:dyDescent="0.3">
      <c r="C43" s="18" t="s">
        <v>1717</v>
      </c>
      <c r="J43" s="3" t="s">
        <v>1718</v>
      </c>
      <c r="Q43" s="3" t="s">
        <v>1719</v>
      </c>
      <c r="X43" s="3" t="s">
        <v>1720</v>
      </c>
      <c r="AE43" s="3" t="s">
        <v>1721</v>
      </c>
      <c r="AL43" s="3" t="s">
        <v>1722</v>
      </c>
      <c r="AS43" s="3" t="s">
        <v>1723</v>
      </c>
      <c r="AZ43" s="3" t="s">
        <v>1724</v>
      </c>
      <c r="BG43" s="3" t="s">
        <v>1725</v>
      </c>
      <c r="BN43" s="3" t="s">
        <v>1726</v>
      </c>
    </row>
  </sheetData>
  <dataConsolidate/>
  <mergeCells count="2">
    <mergeCell ref="CM8:CR8"/>
    <mergeCell ref="CM9:CR9"/>
  </mergeCells>
  <phoneticPr fontId="1" type="noConversion"/>
  <conditionalFormatting sqref="CL15:EN24">
    <cfRule type="cellIs" dxfId="103" priority="1168" operator="equal">
      <formula>1</formula>
    </cfRule>
    <cfRule type="cellIs" dxfId="102" priority="1169" operator="equal">
      <formula>2</formula>
    </cfRule>
    <cfRule type="cellIs" dxfId="101" priority="1170" operator="equal">
      <formula>3</formula>
    </cfRule>
    <cfRule type="cellIs" dxfId="100" priority="1171" operator="equal">
      <formula>0</formula>
    </cfRule>
  </conditionalFormatting>
  <conditionalFormatting sqref="D6:I6">
    <cfRule type="expression" dxfId="99" priority="1164" stopIfTrue="1">
      <formula>INDEX($CL$15:$EN$24, MATCH($B6, $CK$15:$CK$24, 0), D$3)=3</formula>
    </cfRule>
    <cfRule type="expression" dxfId="98" priority="1165" stopIfTrue="1">
      <formula>INDEX($CL$15:$EN$24, MATCH($B6, $CK$15:$CK$24, 0), D$3)=2</formula>
    </cfRule>
    <cfRule type="expression" dxfId="97" priority="1166" stopIfTrue="1">
      <formula>INDEX($CL$15:$EN$24, MATCH($B6, $CK$15:$CK$24, 0), D$3)=1</formula>
    </cfRule>
    <cfRule type="expression" dxfId="96" priority="1167" stopIfTrue="1">
      <formula>INDEX($CL$15:$EN$24, MATCH($B6, $CK$15:$CK$24, 0), D$3)=0</formula>
    </cfRule>
  </conditionalFormatting>
  <conditionalFormatting sqref="D6:I6">
    <cfRule type="expression" dxfId="95" priority="911" stopIfTrue="1">
      <formula>AND(COLUMN()&gt;=MATCH(1, $A5:$BM5, 0), COLUMN()&lt;=MATCH(-1, $A5:$BM5,0))</formula>
    </cfRule>
  </conditionalFormatting>
  <conditionalFormatting sqref="K6:P6 R6:W6 Y6:AD6 AF6:AK6 AM6:AR6 AT6:AY6 BA6:BF6 BH6:BM6">
    <cfRule type="expression" dxfId="94" priority="92" stopIfTrue="1">
      <formula>INDEX($CL$15:$EN$24, MATCH($B6, $CK$15:$CK$24, 0), K$3)=3</formula>
    </cfRule>
    <cfRule type="expression" dxfId="93" priority="93" stopIfTrue="1">
      <formula>INDEX($CL$15:$EN$24, MATCH($B6, $CK$15:$CK$24, 0), K$3)=2</formula>
    </cfRule>
    <cfRule type="expression" dxfId="92" priority="94" stopIfTrue="1">
      <formula>INDEX($CL$15:$EN$24, MATCH($B6, $CK$15:$CK$24, 0), K$3)=1</formula>
    </cfRule>
    <cfRule type="expression" dxfId="91" priority="95" stopIfTrue="1">
      <formula>INDEX($CL$15:$EN$24, MATCH($B6, $CK$15:$CK$24, 0), K$3)=0</formula>
    </cfRule>
  </conditionalFormatting>
  <conditionalFormatting sqref="K6:P6 R6:W6 Y6:AD6 AF6:AK6 AM6:AR6 AT6:AY6 BA6:BF6 BH6:BM6">
    <cfRule type="expression" dxfId="90" priority="91" stopIfTrue="1">
      <formula>AND(COLUMN()&gt;=MATCH(1, $A5:$BM5, 0), COLUMN()&lt;=MATCH(-1, $A5:$BM5,0))</formula>
    </cfRule>
  </conditionalFormatting>
  <conditionalFormatting sqref="D10:I10">
    <cfRule type="expression" dxfId="89" priority="87" stopIfTrue="1">
      <formula>INDEX($CL$15:$EN$24, MATCH($B10, $CK$15:$CK$24, 0), D$3)=3</formula>
    </cfRule>
    <cfRule type="expression" dxfId="88" priority="88" stopIfTrue="1">
      <formula>INDEX($CL$15:$EN$24, MATCH($B10, $CK$15:$CK$24, 0), D$3)=2</formula>
    </cfRule>
    <cfRule type="expression" dxfId="87" priority="89" stopIfTrue="1">
      <formula>INDEX($CL$15:$EN$24, MATCH($B10, $CK$15:$CK$24, 0), D$3)=1</formula>
    </cfRule>
    <cfRule type="expression" dxfId="86" priority="90" stopIfTrue="1">
      <formula>INDEX($CL$15:$EN$24, MATCH($B10, $CK$15:$CK$24, 0), D$3)=0</formula>
    </cfRule>
  </conditionalFormatting>
  <conditionalFormatting sqref="D10:I10">
    <cfRule type="expression" dxfId="85" priority="86" stopIfTrue="1">
      <formula>AND(COLUMN()&gt;=MATCH(1, $A9:$BM9, 0), COLUMN()&lt;=MATCH(-1, $A9:$BM9,0))</formula>
    </cfRule>
  </conditionalFormatting>
  <conditionalFormatting sqref="K10:P10 R10:W10 Y10:AD10 AF10:AK10 AM10:AR10 AT10:AY10 BA10:BF10 BH10:BM10">
    <cfRule type="expression" dxfId="84" priority="82" stopIfTrue="1">
      <formula>INDEX($CL$15:$EN$24, MATCH($B10, $CK$15:$CK$24, 0), K$3)=3</formula>
    </cfRule>
    <cfRule type="expression" dxfId="83" priority="83" stopIfTrue="1">
      <formula>INDEX($CL$15:$EN$24, MATCH($B10, $CK$15:$CK$24, 0), K$3)=2</formula>
    </cfRule>
    <cfRule type="expression" dxfId="82" priority="84" stopIfTrue="1">
      <formula>INDEX($CL$15:$EN$24, MATCH($B10, $CK$15:$CK$24, 0), K$3)=1</formula>
    </cfRule>
    <cfRule type="expression" dxfId="81" priority="85" stopIfTrue="1">
      <formula>INDEX($CL$15:$EN$24, MATCH($B10, $CK$15:$CK$24, 0), K$3)=0</formula>
    </cfRule>
  </conditionalFormatting>
  <conditionalFormatting sqref="K10:P10 R10:W10 Y10:AD10 AF10:AK10 AM10:AR10 AT10:AY10 BA10:BF10 BH10:BM10">
    <cfRule type="expression" dxfId="80" priority="81" stopIfTrue="1">
      <formula>AND(COLUMN()&gt;=MATCH(1, $A9:$BM9, 0), COLUMN()&lt;=MATCH(-1, $A9:$BM9,0))</formula>
    </cfRule>
  </conditionalFormatting>
  <conditionalFormatting sqref="D14:I14">
    <cfRule type="expression" dxfId="79" priority="77" stopIfTrue="1">
      <formula>INDEX($CL$15:$EN$24, MATCH($B14, $CK$15:$CK$24, 0), D$3)=3</formula>
    </cfRule>
    <cfRule type="expression" dxfId="78" priority="78" stopIfTrue="1">
      <formula>INDEX($CL$15:$EN$24, MATCH($B14, $CK$15:$CK$24, 0), D$3)=2</formula>
    </cfRule>
    <cfRule type="expression" dxfId="77" priority="79" stopIfTrue="1">
      <formula>INDEX($CL$15:$EN$24, MATCH($B14, $CK$15:$CK$24, 0), D$3)=1</formula>
    </cfRule>
    <cfRule type="expression" dxfId="76" priority="80" stopIfTrue="1">
      <formula>INDEX($CL$15:$EN$24, MATCH($B14, $CK$15:$CK$24, 0), D$3)=0</formula>
    </cfRule>
  </conditionalFormatting>
  <conditionalFormatting sqref="D14:I14">
    <cfRule type="expression" dxfId="75" priority="76" stopIfTrue="1">
      <formula>AND(COLUMN()&gt;=MATCH(1, $A13:$BM13, 0), COLUMN()&lt;=MATCH(-1, $A13:$BM13,0))</formula>
    </cfRule>
  </conditionalFormatting>
  <conditionalFormatting sqref="K14:P14 R14:W14 Y14:AD14 AF14:AK14 AM14:AR14 AT14:AY14 BA14:BF14 BH14:BM14">
    <cfRule type="expression" dxfId="74" priority="72" stopIfTrue="1">
      <formula>INDEX($CL$15:$EN$24, MATCH($B14, $CK$15:$CK$24, 0), K$3)=3</formula>
    </cfRule>
    <cfRule type="expression" dxfId="73" priority="73" stopIfTrue="1">
      <formula>INDEX($CL$15:$EN$24, MATCH($B14, $CK$15:$CK$24, 0), K$3)=2</formula>
    </cfRule>
    <cfRule type="expression" dxfId="72" priority="74" stopIfTrue="1">
      <formula>INDEX($CL$15:$EN$24, MATCH($B14, $CK$15:$CK$24, 0), K$3)=1</formula>
    </cfRule>
    <cfRule type="expression" dxfId="71" priority="75" stopIfTrue="1">
      <formula>INDEX($CL$15:$EN$24, MATCH($B14, $CK$15:$CK$24, 0), K$3)=0</formula>
    </cfRule>
  </conditionalFormatting>
  <conditionalFormatting sqref="K14:P14 R14:W14 Y14:AD14 AF14:AK14 AM14:AR14 AT14:AY14 BA14:BF14 BH14:BM14">
    <cfRule type="expression" dxfId="70" priority="71" stopIfTrue="1">
      <formula>AND(COLUMN()&gt;=MATCH(1, $A13:$BM13, 0), COLUMN()&lt;=MATCH(-1, $A13:$BM13,0))</formula>
    </cfRule>
  </conditionalFormatting>
  <conditionalFormatting sqref="D18:I18">
    <cfRule type="expression" dxfId="69" priority="67" stopIfTrue="1">
      <formula>INDEX($CL$15:$EN$24, MATCH($B18, $CK$15:$CK$24, 0), D$3)=3</formula>
    </cfRule>
    <cfRule type="expression" dxfId="68" priority="68" stopIfTrue="1">
      <formula>INDEX($CL$15:$EN$24, MATCH($B18, $CK$15:$CK$24, 0), D$3)=2</formula>
    </cfRule>
    <cfRule type="expression" dxfId="67" priority="69" stopIfTrue="1">
      <formula>INDEX($CL$15:$EN$24, MATCH($B18, $CK$15:$CK$24, 0), D$3)=1</formula>
    </cfRule>
    <cfRule type="expression" dxfId="66" priority="70" stopIfTrue="1">
      <formula>INDEX($CL$15:$EN$24, MATCH($B18, $CK$15:$CK$24, 0), D$3)=0</formula>
    </cfRule>
  </conditionalFormatting>
  <conditionalFormatting sqref="D18:I18">
    <cfRule type="expression" dxfId="65" priority="66" stopIfTrue="1">
      <formula>AND(COLUMN()&gt;=MATCH(1, $A17:$BM17, 0), COLUMN()&lt;=MATCH(-1, $A17:$BM17,0))</formula>
    </cfRule>
  </conditionalFormatting>
  <conditionalFormatting sqref="K18:P18 R18:W18 Y18:AD18 AF18:AK18 AM18:AR18 AT18:AY18 BA18:BF18 BH18:BM18">
    <cfRule type="expression" dxfId="64" priority="62" stopIfTrue="1">
      <formula>INDEX($CL$15:$EN$24, MATCH($B18, $CK$15:$CK$24, 0), K$3)=3</formula>
    </cfRule>
    <cfRule type="expression" dxfId="63" priority="63" stopIfTrue="1">
      <formula>INDEX($CL$15:$EN$24, MATCH($B18, $CK$15:$CK$24, 0), K$3)=2</formula>
    </cfRule>
    <cfRule type="expression" dxfId="62" priority="64" stopIfTrue="1">
      <formula>INDEX($CL$15:$EN$24, MATCH($B18, $CK$15:$CK$24, 0), K$3)=1</formula>
    </cfRule>
    <cfRule type="expression" dxfId="61" priority="65" stopIfTrue="1">
      <formula>INDEX($CL$15:$EN$24, MATCH($B18, $CK$15:$CK$24, 0), K$3)=0</formula>
    </cfRule>
  </conditionalFormatting>
  <conditionalFormatting sqref="K18:P18 R18:W18 Y18:AD18 AF18:AK18 AM18:AR18 AT18:AY18 BA18:BF18 BH18:BM18">
    <cfRule type="expression" dxfId="60" priority="61" stopIfTrue="1">
      <formula>AND(COLUMN()&gt;=MATCH(1, $A17:$BM17, 0), COLUMN()&lt;=MATCH(-1, $A17:$BM17,0))</formula>
    </cfRule>
  </conditionalFormatting>
  <conditionalFormatting sqref="D22:I22">
    <cfRule type="expression" dxfId="59" priority="57" stopIfTrue="1">
      <formula>INDEX($CL$15:$EN$24, MATCH($B22, $CK$15:$CK$24, 0), D$3)=3</formula>
    </cfRule>
    <cfRule type="expression" dxfId="58" priority="58" stopIfTrue="1">
      <formula>INDEX($CL$15:$EN$24, MATCH($B22, $CK$15:$CK$24, 0), D$3)=2</formula>
    </cfRule>
    <cfRule type="expression" dxfId="57" priority="59" stopIfTrue="1">
      <formula>INDEX($CL$15:$EN$24, MATCH($B22, $CK$15:$CK$24, 0), D$3)=1</formula>
    </cfRule>
    <cfRule type="expression" dxfId="56" priority="60" stopIfTrue="1">
      <formula>INDEX($CL$15:$EN$24, MATCH($B22, $CK$15:$CK$24, 0), D$3)=0</formula>
    </cfRule>
  </conditionalFormatting>
  <conditionalFormatting sqref="D22:I22">
    <cfRule type="expression" dxfId="55" priority="56" stopIfTrue="1">
      <formula>AND(COLUMN()&gt;=MATCH(1, $A21:$BM21, 0), COLUMN()&lt;=MATCH(-1, $A21:$BM21,0))</formula>
    </cfRule>
  </conditionalFormatting>
  <conditionalFormatting sqref="K22:P22 R22:W22 Y22:AD22 AF22:AK22 AM22:AR22 AT22:AY22 BA22:BF22 BH22:BM22">
    <cfRule type="expression" dxfId="54" priority="52" stopIfTrue="1">
      <formula>INDEX($CL$15:$EN$24, MATCH($B22, $CK$15:$CK$24, 0), K$3)=3</formula>
    </cfRule>
    <cfRule type="expression" dxfId="53" priority="53" stopIfTrue="1">
      <formula>INDEX($CL$15:$EN$24, MATCH($B22, $CK$15:$CK$24, 0), K$3)=2</formula>
    </cfRule>
    <cfRule type="expression" dxfId="52" priority="54" stopIfTrue="1">
      <formula>INDEX($CL$15:$EN$24, MATCH($B22, $CK$15:$CK$24, 0), K$3)=1</formula>
    </cfRule>
    <cfRule type="expression" dxfId="51" priority="55" stopIfTrue="1">
      <formula>INDEX($CL$15:$EN$24, MATCH($B22, $CK$15:$CK$24, 0), K$3)=0</formula>
    </cfRule>
  </conditionalFormatting>
  <conditionalFormatting sqref="K22:P22 R22:W22 Y22:AD22 AF22:AK22 AM22:AR22 AT22:AY22 BA22:BF22 BH22:BM22">
    <cfRule type="expression" dxfId="50" priority="51" stopIfTrue="1">
      <formula>AND(COLUMN()&gt;=MATCH(1, $A21:$BM21, 0), COLUMN()&lt;=MATCH(-1, $A21:$BM21,0))</formula>
    </cfRule>
  </conditionalFormatting>
  <conditionalFormatting sqref="D26:I26">
    <cfRule type="expression" dxfId="49" priority="47" stopIfTrue="1">
      <formula>INDEX($CL$15:$EN$24, MATCH($B26, $CK$15:$CK$24, 0), D$3)=3</formula>
    </cfRule>
    <cfRule type="expression" dxfId="48" priority="48" stopIfTrue="1">
      <formula>INDEX($CL$15:$EN$24, MATCH($B26, $CK$15:$CK$24, 0), D$3)=2</formula>
    </cfRule>
    <cfRule type="expression" dxfId="47" priority="49" stopIfTrue="1">
      <formula>INDEX($CL$15:$EN$24, MATCH($B26, $CK$15:$CK$24, 0), D$3)=1</formula>
    </cfRule>
    <cfRule type="expression" dxfId="46" priority="50" stopIfTrue="1">
      <formula>INDEX($CL$15:$EN$24, MATCH($B26, $CK$15:$CK$24, 0), D$3)=0</formula>
    </cfRule>
  </conditionalFormatting>
  <conditionalFormatting sqref="D26:I26">
    <cfRule type="expression" dxfId="45" priority="46" stopIfTrue="1">
      <formula>AND(COLUMN()&gt;=MATCH(1, $A25:$BM25, 0), COLUMN()&lt;=MATCH(-1, $A25:$BM25,0))</formula>
    </cfRule>
  </conditionalFormatting>
  <conditionalFormatting sqref="K26:P26 R26:W26 Y26:AD26 AF26:AK26 AM26:AR26 AT26:AY26 BA26:BF26 BH26:BM26">
    <cfRule type="expression" dxfId="44" priority="42" stopIfTrue="1">
      <formula>INDEX($CL$15:$EN$24, MATCH($B26, $CK$15:$CK$24, 0), K$3)=3</formula>
    </cfRule>
    <cfRule type="expression" dxfId="43" priority="43" stopIfTrue="1">
      <formula>INDEX($CL$15:$EN$24, MATCH($B26, $CK$15:$CK$24, 0), K$3)=2</formula>
    </cfRule>
    <cfRule type="expression" dxfId="42" priority="44" stopIfTrue="1">
      <formula>INDEX($CL$15:$EN$24, MATCH($B26, $CK$15:$CK$24, 0), K$3)=1</formula>
    </cfRule>
    <cfRule type="expression" dxfId="41" priority="45" stopIfTrue="1">
      <formula>INDEX($CL$15:$EN$24, MATCH($B26, $CK$15:$CK$24, 0), K$3)=0</formula>
    </cfRule>
  </conditionalFormatting>
  <conditionalFormatting sqref="K26:P26 R26:W26 Y26:AD26 AF26:AK26 AM26:AR26 AT26:AY26 BA26:BF26 BH26:BM26">
    <cfRule type="expression" dxfId="40" priority="41" stopIfTrue="1">
      <formula>AND(COLUMN()&gt;=MATCH(1, $A25:$BM25, 0), COLUMN()&lt;=MATCH(-1, $A25:$BM25,0))</formula>
    </cfRule>
  </conditionalFormatting>
  <conditionalFormatting sqref="D30:I30">
    <cfRule type="expression" dxfId="39" priority="37" stopIfTrue="1">
      <formula>INDEX($CL$15:$EN$24, MATCH($B30, $CK$15:$CK$24, 0), D$3)=3</formula>
    </cfRule>
    <cfRule type="expression" dxfId="38" priority="38" stopIfTrue="1">
      <formula>INDEX($CL$15:$EN$24, MATCH($B30, $CK$15:$CK$24, 0), D$3)=2</formula>
    </cfRule>
    <cfRule type="expression" dxfId="37" priority="39" stopIfTrue="1">
      <formula>INDEX($CL$15:$EN$24, MATCH($B30, $CK$15:$CK$24, 0), D$3)=1</formula>
    </cfRule>
    <cfRule type="expression" dxfId="36" priority="40" stopIfTrue="1">
      <formula>INDEX($CL$15:$EN$24, MATCH($B30, $CK$15:$CK$24, 0), D$3)=0</formula>
    </cfRule>
  </conditionalFormatting>
  <conditionalFormatting sqref="D30:I30">
    <cfRule type="expression" dxfId="35" priority="36" stopIfTrue="1">
      <formula>AND(COLUMN()&gt;=MATCH(1, $A29:$BM29, 0), COLUMN()&lt;=MATCH(-1, $A29:$BM29,0))</formula>
    </cfRule>
  </conditionalFormatting>
  <conditionalFormatting sqref="K30:P30 R30:W30 Y30:AD30 AF30:AK30 AM30:AR30 AT30:AY30 BA30:BF30 BH30:BM30">
    <cfRule type="expression" dxfId="34" priority="32" stopIfTrue="1">
      <formula>INDEX($CL$15:$EN$24, MATCH($B30, $CK$15:$CK$24, 0), K$3)=3</formula>
    </cfRule>
    <cfRule type="expression" dxfId="33" priority="33" stopIfTrue="1">
      <formula>INDEX($CL$15:$EN$24, MATCH($B30, $CK$15:$CK$24, 0), K$3)=2</formula>
    </cfRule>
    <cfRule type="expression" dxfId="32" priority="34" stopIfTrue="1">
      <formula>INDEX($CL$15:$EN$24, MATCH($B30, $CK$15:$CK$24, 0), K$3)=1</formula>
    </cfRule>
    <cfRule type="expression" dxfId="31" priority="35" stopIfTrue="1">
      <formula>INDEX($CL$15:$EN$24, MATCH($B30, $CK$15:$CK$24, 0), K$3)=0</formula>
    </cfRule>
  </conditionalFormatting>
  <conditionalFormatting sqref="K30:P30 R30:W30 Y30:AD30 AF30:AK30 AM30:AR30 AT30:AY30 BA30:BF30 BH30:BM30">
    <cfRule type="expression" dxfId="30" priority="31" stopIfTrue="1">
      <formula>AND(COLUMN()&gt;=MATCH(1, $A29:$BM29, 0), COLUMN()&lt;=MATCH(-1, $A29:$BM29,0))</formula>
    </cfRule>
  </conditionalFormatting>
  <conditionalFormatting sqref="D34:I34">
    <cfRule type="expression" dxfId="29" priority="27" stopIfTrue="1">
      <formula>INDEX($CL$15:$EN$24, MATCH($B34, $CK$15:$CK$24, 0), D$3)=3</formula>
    </cfRule>
    <cfRule type="expression" dxfId="28" priority="28" stopIfTrue="1">
      <formula>INDEX($CL$15:$EN$24, MATCH($B34, $CK$15:$CK$24, 0), D$3)=2</formula>
    </cfRule>
    <cfRule type="expression" dxfId="27" priority="29" stopIfTrue="1">
      <formula>INDEX($CL$15:$EN$24, MATCH($B34, $CK$15:$CK$24, 0), D$3)=1</formula>
    </cfRule>
    <cfRule type="expression" dxfId="26" priority="30" stopIfTrue="1">
      <formula>INDEX($CL$15:$EN$24, MATCH($B34, $CK$15:$CK$24, 0), D$3)=0</formula>
    </cfRule>
  </conditionalFormatting>
  <conditionalFormatting sqref="D34:I34">
    <cfRule type="expression" dxfId="25" priority="26" stopIfTrue="1">
      <formula>AND(COLUMN()&gt;=MATCH(1, $A33:$BM33, 0), COLUMN()&lt;=MATCH(-1, $A33:$BM33,0))</formula>
    </cfRule>
  </conditionalFormatting>
  <conditionalFormatting sqref="K34:P34 R34:W34 Y34:AD34 AF34:AK34 AM34:AR34 AT34:AY34 BA34:BF34 BH34:BM34">
    <cfRule type="expression" dxfId="24" priority="22" stopIfTrue="1">
      <formula>INDEX($CL$15:$EN$24, MATCH($B34, $CK$15:$CK$24, 0), K$3)=3</formula>
    </cfRule>
    <cfRule type="expression" dxfId="23" priority="23" stopIfTrue="1">
      <formula>INDEX($CL$15:$EN$24, MATCH($B34, $CK$15:$CK$24, 0), K$3)=2</formula>
    </cfRule>
    <cfRule type="expression" dxfId="22" priority="24" stopIfTrue="1">
      <formula>INDEX($CL$15:$EN$24, MATCH($B34, $CK$15:$CK$24, 0), K$3)=1</formula>
    </cfRule>
    <cfRule type="expression" dxfId="21" priority="25" stopIfTrue="1">
      <formula>INDEX($CL$15:$EN$24, MATCH($B34, $CK$15:$CK$24, 0), K$3)=0</formula>
    </cfRule>
  </conditionalFormatting>
  <conditionalFormatting sqref="K34:P34 R34:W34 Y34:AD34 AF34:AK34 AM34:AR34 AT34:AY34 BA34:BF34 BH34:BM34">
    <cfRule type="expression" dxfId="20" priority="21" stopIfTrue="1">
      <formula>AND(COLUMN()&gt;=MATCH(1, $A33:$BM33, 0), COLUMN()&lt;=MATCH(-1, $A33:$BM33,0))</formula>
    </cfRule>
  </conditionalFormatting>
  <conditionalFormatting sqref="D38:I38">
    <cfRule type="expression" dxfId="19" priority="17" stopIfTrue="1">
      <formula>INDEX($CL$15:$EN$24, MATCH($B38, $CK$15:$CK$24, 0), D$3)=3</formula>
    </cfRule>
    <cfRule type="expression" dxfId="18" priority="18" stopIfTrue="1">
      <formula>INDEX($CL$15:$EN$24, MATCH($B38, $CK$15:$CK$24, 0), D$3)=2</formula>
    </cfRule>
    <cfRule type="expression" dxfId="17" priority="19" stopIfTrue="1">
      <formula>INDEX($CL$15:$EN$24, MATCH($B38, $CK$15:$CK$24, 0), D$3)=1</formula>
    </cfRule>
    <cfRule type="expression" dxfId="16" priority="20" stopIfTrue="1">
      <formula>INDEX($CL$15:$EN$24, MATCH($B38, $CK$15:$CK$24, 0), D$3)=0</formula>
    </cfRule>
  </conditionalFormatting>
  <conditionalFormatting sqref="D38:I38">
    <cfRule type="expression" dxfId="15" priority="16" stopIfTrue="1">
      <formula>AND(COLUMN()&gt;=MATCH(1, $A37:$BM37, 0), COLUMN()&lt;=MATCH(-1, $A37:$BM37,0))</formula>
    </cfRule>
  </conditionalFormatting>
  <conditionalFormatting sqref="K38:P38 R38:W38 Y38:AD38 AF38:AK38 AM38:AR38 AT38:AY38 BA38:BF38 BH38:BM38">
    <cfRule type="expression" dxfId="14" priority="12" stopIfTrue="1">
      <formula>INDEX($CL$15:$EN$24, MATCH($B38, $CK$15:$CK$24, 0), K$3)=3</formula>
    </cfRule>
    <cfRule type="expression" dxfId="13" priority="13" stopIfTrue="1">
      <formula>INDEX($CL$15:$EN$24, MATCH($B38, $CK$15:$CK$24, 0), K$3)=2</formula>
    </cfRule>
    <cfRule type="expression" dxfId="12" priority="14" stopIfTrue="1">
      <formula>INDEX($CL$15:$EN$24, MATCH($B38, $CK$15:$CK$24, 0), K$3)=1</formula>
    </cfRule>
    <cfRule type="expression" dxfId="11" priority="15" stopIfTrue="1">
      <formula>INDEX($CL$15:$EN$24, MATCH($B38, $CK$15:$CK$24, 0), K$3)=0</formula>
    </cfRule>
  </conditionalFormatting>
  <conditionalFormatting sqref="K38:P38 R38:W38 Y38:AD38 AF38:AK38 AM38:AR38 AT38:AY38 BA38:BF38 BH38:BM38">
    <cfRule type="expression" dxfId="10" priority="11" stopIfTrue="1">
      <formula>AND(COLUMN()&gt;=MATCH(1, $A37:$BM37, 0), COLUMN()&lt;=MATCH(-1, $A37:$BM37,0))</formula>
    </cfRule>
  </conditionalFormatting>
  <conditionalFormatting sqref="D42:I42">
    <cfRule type="expression" dxfId="9" priority="7" stopIfTrue="1">
      <formula>INDEX($CL$15:$EN$24, MATCH($B42, $CK$15:$CK$24, 0), D$3)=3</formula>
    </cfRule>
    <cfRule type="expression" dxfId="8" priority="8" stopIfTrue="1">
      <formula>INDEX($CL$15:$EN$24, MATCH($B42, $CK$15:$CK$24, 0), D$3)=2</formula>
    </cfRule>
    <cfRule type="expression" dxfId="7" priority="9" stopIfTrue="1">
      <formula>INDEX($CL$15:$EN$24, MATCH($B42, $CK$15:$CK$24, 0), D$3)=1</formula>
    </cfRule>
    <cfRule type="expression" dxfId="6" priority="10" stopIfTrue="1">
      <formula>INDEX($CL$15:$EN$24, MATCH($B42, $CK$15:$CK$24, 0), D$3)=0</formula>
    </cfRule>
  </conditionalFormatting>
  <conditionalFormatting sqref="D42:I42">
    <cfRule type="expression" dxfId="5" priority="6" stopIfTrue="1">
      <formula>AND(COLUMN()&gt;=MATCH(1, $A41:$BM41, 0), COLUMN()&lt;=MATCH(-1, $A41:$BM41,0))</formula>
    </cfRule>
  </conditionalFormatting>
  <conditionalFormatting sqref="K42:P42 R42:W42 Y42:AD42 AF42:AK42 AM42:AR42 AT42:AY42 BA42:BF42 BH42:BM42">
    <cfRule type="expression" dxfId="4" priority="2" stopIfTrue="1">
      <formula>INDEX($CL$15:$EN$24, MATCH($B42, $CK$15:$CK$24, 0), K$3)=3</formula>
    </cfRule>
    <cfRule type="expression" dxfId="3" priority="3" stopIfTrue="1">
      <formula>INDEX($CL$15:$EN$24, MATCH($B42, $CK$15:$CK$24, 0), K$3)=2</formula>
    </cfRule>
    <cfRule type="expression" dxfId="2" priority="4" stopIfTrue="1">
      <formula>INDEX($CL$15:$EN$24, MATCH($B42, $CK$15:$CK$24, 0), K$3)=1</formula>
    </cfRule>
    <cfRule type="expression" dxfId="1" priority="5" stopIfTrue="1">
      <formula>INDEX($CL$15:$EN$24, MATCH($B42, $CK$15:$CK$24, 0), K$3)=0</formula>
    </cfRule>
  </conditionalFormatting>
  <conditionalFormatting sqref="K42:P42 R42:W42 Y42:AD42 AF42:AK42 AM42:AR42 AT42:AY42 BA42:BF42 BH42:BM42">
    <cfRule type="expression" dxfId="0" priority="1" stopIfTrue="1">
      <formula>AND(COLUMN()&gt;=MATCH(1, $A41:$BM41, 0), COLUMN()&lt;=MATCH(-1, $A41:$BM41,0))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TextBox2">
          <controlPr autoLine="0" r:id="rId5">
            <anchor moveWithCells="1">
              <from>
                <xdr:col>125</xdr:col>
                <xdr:colOff>38100</xdr:colOff>
                <xdr:row>18</xdr:row>
                <xdr:rowOff>228600</xdr:rowOff>
              </from>
              <to>
                <xdr:col>132</xdr:col>
                <xdr:colOff>9525</xdr:colOff>
                <xdr:row>20</xdr:row>
                <xdr:rowOff>152400</xdr:rowOff>
              </to>
            </anchor>
          </controlPr>
        </control>
      </mc:Choice>
      <mc:Fallback>
        <control shapeId="21506" r:id="rId4" name="TextBox2"/>
      </mc:Fallback>
    </mc:AlternateContent>
    <mc:AlternateContent xmlns:mc="http://schemas.openxmlformats.org/markup-compatibility/2006">
      <mc:Choice Requires="x14">
        <control shapeId="21505" r:id="rId6" name="TextBox1">
          <controlPr autoLine="0" r:id="rId7">
            <anchor moveWithCells="1">
              <from>
                <xdr:col>113</xdr:col>
                <xdr:colOff>352425</xdr:colOff>
                <xdr:row>18</xdr:row>
                <xdr:rowOff>228600</xdr:rowOff>
              </from>
              <to>
                <xdr:col>120</xdr:col>
                <xdr:colOff>285750</xdr:colOff>
                <xdr:row>20</xdr:row>
                <xdr:rowOff>152400</xdr:rowOff>
              </to>
            </anchor>
          </controlPr>
        </control>
      </mc:Choice>
      <mc:Fallback>
        <control shapeId="21505" r:id="rId6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25</vt:i4>
      </vt:variant>
    </vt:vector>
  </HeadingPairs>
  <TitlesOfParts>
    <vt:vector size="37" baseType="lpstr">
      <vt:lpstr>member</vt:lpstr>
      <vt:lpstr>자료처리</vt:lpstr>
      <vt:lpstr>report</vt:lpstr>
      <vt:lpstr>MyBook</vt:lpstr>
      <vt:lpstr>FindBook (5)</vt:lpstr>
      <vt:lpstr>KDC</vt:lpstr>
      <vt:lpstr>book</vt:lpstr>
      <vt:lpstr>bookrental</vt:lpstr>
      <vt:lpstr>booking</vt:lpstr>
      <vt:lpstr>Home</vt:lpstr>
      <vt:lpstr>디자인</vt:lpstr>
      <vt:lpstr>bookingSeat</vt:lpstr>
      <vt:lpstr>_001</vt:lpstr>
      <vt:lpstr>_002</vt:lpstr>
      <vt:lpstr>_003</vt:lpstr>
      <vt:lpstr>_004</vt:lpstr>
      <vt:lpstr>_005</vt:lpstr>
      <vt:lpstr>_006</vt:lpstr>
      <vt:lpstr>_007</vt:lpstr>
      <vt:lpstr>_008</vt:lpstr>
      <vt:lpstr>_009</vt:lpstr>
      <vt:lpstr>_010</vt:lpstr>
      <vt:lpstr>'FindBook (5)'!Criteria</vt:lpstr>
      <vt:lpstr>자료처리!Criteria</vt:lpstr>
      <vt:lpstr>'FindBook (5)'!Extract</vt:lpstr>
      <vt:lpstr>자료처리!Extract</vt:lpstr>
      <vt:lpstr>'FindBook (5)'!검색1</vt:lpstr>
      <vt:lpstr>'FindBook (5)'!검색2</vt:lpstr>
      <vt:lpstr>'FindBook (5)'!검색3</vt:lpstr>
      <vt:lpstr>'FindBook (5)'!검색4</vt:lpstr>
      <vt:lpstr>'FindBook (5)'!검색5</vt:lpstr>
      <vt:lpstr>아이디</vt:lpstr>
      <vt:lpstr>예약1</vt:lpstr>
      <vt:lpstr>예약테이블</vt:lpstr>
      <vt:lpstr>'FindBook (5)'!인덱스</vt:lpstr>
      <vt:lpstr>'FindBook (5)'!페이지</vt:lpstr>
      <vt:lpstr>회원아이디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2021-08-20T05:02:20Z</dcterms:created>
  <dcterms:modified xsi:type="dcterms:W3CDTF">2021-09-01T10:02:46Z</dcterms:modified>
</cp:coreProperties>
</file>