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81613" sheetId="1" r:id="rId3"/>
    <sheet state="hidden" name="103113" sheetId="2" r:id="rId4"/>
    <sheet state="visible" name="20161010 Instructions - ToDos" sheetId="3" r:id="rId5"/>
    <sheet state="visible" name="Estimate" sheetId="4" r:id="rId6"/>
    <sheet state="hidden" name="Estimate 35" sheetId="5" r:id="rId7"/>
    <sheet state="visible" name="Original Recipe" sheetId="6" r:id="rId8"/>
    <sheet state="visible" name="Instructions - ToDos" sheetId="7" r:id="rId9"/>
  </sheets>
  <definedNames/>
  <calcPr/>
</workbook>
</file>

<file path=xl/sharedStrings.xml><?xml version="1.0" encoding="utf-8"?>
<sst xmlns="http://schemas.openxmlformats.org/spreadsheetml/2006/main" count="505" uniqueCount="166">
  <si>
    <t>INSTRUCTIONS</t>
  </si>
  <si>
    <t>Mapo Tofu</t>
  </si>
  <si>
    <t>Sauce Recipes</t>
  </si>
  <si>
    <t>Non-spicy Sauce</t>
  </si>
  <si>
    <t>Spicy Sauce</t>
  </si>
  <si>
    <t>Woks/Pans:</t>
  </si>
  <si>
    <t xml:space="preserve">Budget:                                        </t>
  </si>
  <si>
    <t xml:space="preserve">Location:  FH       </t>
  </si>
  <si>
    <t>In Charge:</t>
  </si>
  <si>
    <t>Jason/Sam</t>
  </si>
  <si>
    <t>Occasion:  FNP</t>
  </si>
  <si>
    <t xml:space="preserve">            </t>
  </si>
  <si>
    <t>jars of spicy bean paste</t>
  </si>
  <si>
    <t>John/Sam</t>
  </si>
  <si>
    <t>ESTIMATION</t>
  </si>
  <si>
    <t>jars of non spicy bean paste</t>
  </si>
  <si>
    <t>2 pans for meat and then sauce</t>
  </si>
  <si>
    <t>Estimated Number of People Eating</t>
  </si>
  <si>
    <t>tbs soy sauce</t>
  </si>
  <si>
    <t>2 stock pots (1 for spicy, 1 for non-spicy)</t>
  </si>
  <si>
    <t>people</t>
  </si>
  <si>
    <t>1.5 servings per guy for sauce and tofu, use actual numbers</t>
  </si>
  <si>
    <t>cups pepper corn</t>
  </si>
  <si>
    <t>Peppercorn oil portion</t>
  </si>
  <si>
    <t>Store</t>
  </si>
  <si>
    <t>tbs minced garlic</t>
  </si>
  <si>
    <t>Part of Meal</t>
  </si>
  <si>
    <t>Items</t>
  </si>
  <si>
    <t>cups cornstarch</t>
  </si>
  <si>
    <t>Estimation</t>
  </si>
  <si>
    <t>bundles of green onions</t>
  </si>
  <si>
    <t>Notes</t>
  </si>
  <si>
    <t>Instructions</t>
  </si>
  <si>
    <t>1. (FOR BOILED VEGGIES) Boil 1/2 pot of water ; Chop the 高麗菜; boil it until cooked, add in shredded carrots, and season with some salt and fried garlic</t>
  </si>
  <si>
    <t>Costco</t>
  </si>
  <si>
    <t>Entrée</t>
  </si>
  <si>
    <t>Ground Pork</t>
  </si>
  <si>
    <t>1. Add Chicken broth and water (1:1) into the two pots (one spicy pot; one non-spicy, turn heat on low)</t>
  </si>
  <si>
    <t>2. Fry ground garlic and fry GROUND PORK in wok until fully cooked ; add some soy sauce.  - split cooked meat in two pots, one for spicy one for Non-Spicy</t>
  </si>
  <si>
    <t>kg of meat</t>
  </si>
  <si>
    <t>3. In the empty frying pan, add oil and heat up on high and then turn off to cook the peppercorn  until peppercorn changes color. Saturate with vege oil and cook for about 1 minute making sure not to burn. Separate oil from peppercorn and throw away peppercorn.</t>
  </si>
  <si>
    <t>RT</t>
  </si>
  <si>
    <t>tofu (soft or regular)</t>
  </si>
  <si>
    <t xml:space="preserve">4. Use 1/2 the  New oil to fry the non-spicy bean paste first, put it in pot, and then use the rest of the new oil to fry the spicy bean past sauce and put it in the pot.  </t>
  </si>
  <si>
    <t>5. Add just enough STARCH/WATER mixture to thicken the sauce.</t>
  </si>
  <si>
    <t>6. Add some more  water into each pot until the right consistency</t>
  </si>
  <si>
    <t xml:space="preserve">7. Cut the Tofu packs, drain out the liquid and cut into squares and put it in a bowl. Place a whole pot's worth all at once. </t>
  </si>
  <si>
    <t>boxes</t>
  </si>
  <si>
    <t>FH</t>
  </si>
  <si>
    <t>sauce</t>
  </si>
  <si>
    <t xml:space="preserve">8. Bring to boil and let simmer on low for 5 more minutes and turn off. Throw in minced green onion. </t>
  </si>
  <si>
    <t>Soy Sauce</t>
  </si>
  <si>
    <t>tbs</t>
  </si>
  <si>
    <t>Sugar</t>
  </si>
  <si>
    <t>Non-Spicy Bean Paste</t>
  </si>
  <si>
    <t>jars</t>
  </si>
  <si>
    <t>320g/jar</t>
  </si>
  <si>
    <t>Spicy Bean Paste (460 g/jar)</t>
  </si>
  <si>
    <t>460g/jar</t>
  </si>
  <si>
    <t>Sichuan Peppercorn</t>
  </si>
  <si>
    <t>cup</t>
  </si>
  <si>
    <t>each cup=236 g</t>
  </si>
  <si>
    <t>Chicken broth</t>
  </si>
  <si>
    <t>each can of chicken broth ~ 2 cups</t>
  </si>
  <si>
    <t>water</t>
  </si>
  <si>
    <t>cups</t>
  </si>
  <si>
    <t>Garlic- jar</t>
  </si>
  <si>
    <t>tablespoons</t>
  </si>
  <si>
    <t>Green Onion</t>
  </si>
  <si>
    <t>gram</t>
  </si>
  <si>
    <t>100 g/bundle</t>
  </si>
  <si>
    <t>Cornstarch</t>
  </si>
  <si>
    <t>rice</t>
  </si>
  <si>
    <t>0.8 cups per person</t>
  </si>
  <si>
    <t>0.7 cups per person</t>
  </si>
  <si>
    <t>Meat</t>
  </si>
  <si>
    <t>desert</t>
  </si>
  <si>
    <t>guava</t>
  </si>
  <si>
    <t>each</t>
  </si>
  <si>
    <t>POST-EVENT EVALUATION</t>
  </si>
  <si>
    <t>ACTUAL Number of People Served</t>
  </si>
  <si>
    <t>Amount left over</t>
  </si>
  <si>
    <t>fh</t>
  </si>
  <si>
    <t>What we ran out</t>
  </si>
  <si>
    <t>Comments</t>
  </si>
  <si>
    <t>CAN</t>
  </si>
  <si>
    <t>Veggie</t>
  </si>
  <si>
    <t>head</t>
  </si>
  <si>
    <t>Side Veggie</t>
  </si>
  <si>
    <t>高麗菜</t>
  </si>
  <si>
    <t>whole</t>
  </si>
  <si>
    <t>Recipe:  Braised Pork with Daikon</t>
  </si>
  <si>
    <t xml:space="preserve">Budget:                                   </t>
  </si>
  <si>
    <t>Occasion:  Friday</t>
  </si>
  <si>
    <t>Dino / Yang / Andrew</t>
  </si>
  <si>
    <t>Occasion:  LG</t>
  </si>
  <si>
    <t>Shredded Carrots</t>
  </si>
  <si>
    <t>Guys</t>
  </si>
  <si>
    <t>kg</t>
  </si>
  <si>
    <t>Girls</t>
  </si>
  <si>
    <t>1.5 servings per guy for sauce and tofu</t>
  </si>
  <si>
    <t>Recipe</t>
  </si>
  <si>
    <t>Gound Pork</t>
  </si>
  <si>
    <t>90 g/ person</t>
  </si>
  <si>
    <t>tofu</t>
  </si>
  <si>
    <t xml:space="preserve">tues </t>
  </si>
  <si>
    <t>Andy Frosh Bros</t>
  </si>
  <si>
    <t>tofu (soft or hot pot)</t>
  </si>
  <si>
    <t>wed</t>
  </si>
  <si>
    <t>Yang Frosh, Frosh Sisters, SUP bros</t>
  </si>
  <si>
    <t>thurs</t>
  </si>
  <si>
    <t>Grad, SUPS sisters</t>
  </si>
  <si>
    <t xml:space="preserve"> tbs sugar</t>
  </si>
  <si>
    <t>Time</t>
  </si>
  <si>
    <t>Person 1</t>
  </si>
  <si>
    <t>Non-Spicy- Person 2</t>
  </si>
  <si>
    <t>Spicy- Person 3</t>
  </si>
  <si>
    <t>Person 4</t>
  </si>
  <si>
    <t>Wash and Dice Green Onions</t>
  </si>
  <si>
    <t>Stir-fry pork with some salt until brown. Add pork to pots proportionally</t>
  </si>
  <si>
    <t>0.75 cup per person</t>
  </si>
  <si>
    <t>Boil cans of chicken broth in 2 pots- equally distributed. 1 pot is spicy.</t>
  </si>
  <si>
    <t>Tofu  and Rice</t>
  </si>
  <si>
    <t>Place peppercorn in frying pan and cover with oil. Cook for about 1 minute. Drain oil from peppercorn. Keep the oil for frying</t>
  </si>
  <si>
    <t>Some tofu with sauce (but not more than one person's serving)</t>
  </si>
  <si>
    <t>Rice</t>
  </si>
  <si>
    <t>We thought 0.75 cups of rice per person was not enough specifically for guys. I changed the original recipe to 0.9.</t>
  </si>
  <si>
    <t>We did not use corn starch and it turned out fine, but we started using pepper corn again.</t>
  </si>
  <si>
    <t>We added in chicken broth for the second and third days we made mapo tofu because there wasn't enough liquid for the sauce. Make sure the chicken broth is warmed in its own pot before adding into the rest of the pot</t>
  </si>
  <si>
    <t>jar</t>
  </si>
  <si>
    <t>Spicy Bean Paste</t>
  </si>
  <si>
    <t>can</t>
  </si>
  <si>
    <t>Garlic</t>
  </si>
  <si>
    <t>bulb</t>
  </si>
  <si>
    <t xml:space="preserve">NON-SPICY BATCH: </t>
  </si>
  <si>
    <t>dissolve 2x water: 1x cornstarch</t>
  </si>
  <si>
    <t>SPICY BATCH</t>
  </si>
  <si>
    <t>Cook rice</t>
  </si>
  <si>
    <t>0.67 cup/ person</t>
  </si>
  <si>
    <t>Then add 1/2 green onions and garlic in peppercorn oil until fragrant</t>
  </si>
  <si>
    <t>·     Mix sauce materials in a bowl: non-spicy bean paste, sugar, soy sauce</t>
  </si>
  <si>
    <t>·     Mix sauce materials in a bowl: spicy bean paste, sugar, soy sauce</t>
  </si>
  <si>
    <t>·     Add sauce materials to peppercorn oil pan and fry until fragrant. Then add to pots once the chicken broth is boiling.</t>
  </si>
  <si>
    <t>Date</t>
  </si>
  <si>
    <t>Name</t>
  </si>
  <si>
    <t>Cut fruit, arrange on platter</t>
  </si>
  <si>
    <t>we tried not using pepper corn. its still good</t>
  </si>
  <si>
    <t>do not put tofu in too early, try not to make it disintegrate</t>
  </si>
  <si>
    <t>Mix cold water &amp; cornstarch until dissolved. Add to pot. Keep stirring to prevent burning.</t>
  </si>
  <si>
    <t xml:space="preserve">Take out tofu and cut tofu into 1 inch squares. </t>
  </si>
  <si>
    <t>If the sauce is done a long time before dinner time, you can turn off the stove and reheat it with tofu about 15-20 min before dinner starts</t>
  </si>
  <si>
    <t xml:space="preserve">We thought 0.75 cups of rice per person was not enough specifically for guys. I changed the original recipe to 0.9.    </t>
  </si>
  <si>
    <t xml:space="preserve">We added in 2 cups of chicken broth for the second and third days that we made mapo tofu because there wasn't enough liquid for the sauce. Make sure the chicken broth is warmed in its own pot before adding into the rest of the pot                </t>
  </si>
  <si>
    <t>NOTE: if cooking for life group (over multiple days), make all the sauce on the first day BUT set aside the sauce for the other days before serving and then add tofu for that day only</t>
  </si>
  <si>
    <t>We put in 3 jar for spicy and it was too spicy so we had a lot of left-over</t>
  </si>
  <si>
    <t>Set up for dinner- water, cups, bowls, spoons. Place half of green onion (uncooked) in a bowl for garnish.</t>
  </si>
  <si>
    <t xml:space="preserve">When sauce is heated up, add in tofu and simmer on low heat for 5 min before serving. , DO NOT stir a lot and keep fire on a low heat to prevent burning. </t>
  </si>
  <si>
    <t>NOTE: If cooking in batches, do all steps except adding tofu (Can add some chicken broth and ADD TOFU THE DAY OF)</t>
  </si>
  <si>
    <t>Dinner starts</t>
  </si>
  <si>
    <t>Clean</t>
  </si>
  <si>
    <t>1. Fry GROUND PORK in wok until brown color</t>
  </si>
  <si>
    <t>2. Place peppercorn in frying pan. Saturate with vege oil and cook for about 1 minute making sure not to burn. Separate oil from peppercorn and throw away peppercorn.</t>
  </si>
  <si>
    <t xml:space="preserve">3. Chop GREEN ONIONS. Add Green onions and GARLIC.  Fry them with OIL from previous step. </t>
  </si>
  <si>
    <t>3. In pot: Add CHICKEN BROTH BLOCKS into BOILING WATER (2 blocks/ liter) or chicken broth. Add GROUND PORK from step 1 and GREEN ONIONS/GARLIC/OIL from step 3 into the pot.</t>
  </si>
  <si>
    <t xml:space="preserve">4. Add just enough STARCH/WATER mixture to thicken the sauce. Finally (this has to be done last) Carefully slide in TOFU.  </t>
  </si>
  <si>
    <t>5. Let simmer through for 5 minutes on a low boil- do not stir the tofu or it will ruin the texture. (You can stir the mixture very gently by putting a spatula in the pot and slowly moving in one direction.)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</si>
</sst>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m/d/yyyy h:mm:ss"/>
    <numFmt numFmtId="167" formatCode="H:mm"/>
  </numFmts>
  <fonts count="21">
    <font>
      <sz val="10.0"/>
      <color rgb="FF000000"/>
      <name val="Arial"/>
    </font>
    <font>
      <u/>
      <sz val="12.0"/>
      <color rgb="FF000000"/>
    </font>
    <font>
      <b/>
      <sz val="9.0"/>
      <color rgb="FF000000"/>
    </font>
    <font>
      <sz val="10.0"/>
      <color rgb="FF000000"/>
    </font>
    <font>
      <b/>
      <sz val="11.0"/>
      <color rgb="FF000000"/>
      <name val="Calibri"/>
    </font>
    <font>
      <u/>
      <sz val="12.0"/>
      <color rgb="FF000000"/>
    </font>
    <font>
      <b/>
      <u/>
      <sz val="11.0"/>
      <color rgb="FF000000"/>
      <name val="Calibri"/>
    </font>
    <font>
      <sz val="12.0"/>
      <color rgb="FF000000"/>
    </font>
    <font>
      <u/>
      <sz val="12.0"/>
      <color rgb="FF000000"/>
    </font>
    <font/>
    <font>
      <u/>
      <sz val="12.0"/>
      <color rgb="FF000000"/>
    </font>
    <font>
      <sz val="12.0"/>
      <color rgb="FF000000"/>
      <name val="Times New Roman"/>
    </font>
    <font>
      <b/>
      <sz val="10.0"/>
      <color rgb="FF000000"/>
    </font>
    <font>
      <b/>
      <sz val="12.0"/>
      <color rgb="FF000000"/>
    </font>
    <font>
      <sz val="11.0"/>
      <color rgb="FF000000"/>
      <name val="Calibri"/>
    </font>
    <font>
      <sz val="10.0"/>
      <color rgb="FF0000D4"/>
    </font>
    <font>
      <sz val="9.0"/>
      <color rgb="FF000000"/>
    </font>
    <font>
      <strike/>
      <sz val="10.0"/>
      <color rgb="FF000000"/>
    </font>
    <font>
      <strike/>
      <sz val="10.0"/>
      <color rgb="FF0000D4"/>
    </font>
    <font>
      <b/>
      <u/>
      <sz val="11.0"/>
      <color rgb="FF000000"/>
      <name val="Calibri"/>
    </font>
    <font>
      <b/>
      <sz val="10.0"/>
    </font>
  </fonts>
  <fills count="7">
    <fill>
      <patternFill patternType="none"/>
    </fill>
    <fill>
      <patternFill patternType="lightGray"/>
    </fill>
    <fill>
      <patternFill patternType="solid">
        <fgColor rgb="FF93CDDD"/>
        <bgColor rgb="FF93CDDD"/>
      </patternFill>
    </fill>
    <fill>
      <patternFill patternType="solid">
        <fgColor rgb="FFFFFF99"/>
        <bgColor rgb="FFFFFF99"/>
      </patternFill>
    </fill>
    <fill>
      <patternFill patternType="solid">
        <fgColor rgb="FF00FF00"/>
        <bgColor rgb="FF00FF00"/>
      </patternFill>
    </fill>
    <fill>
      <patternFill patternType="solid">
        <fgColor rgb="FFCCFFCC"/>
        <bgColor rgb="FFCCFFCC"/>
      </patternFill>
    </fill>
    <fill>
      <patternFill patternType="solid">
        <fgColor rgb="FFFFFFFF"/>
        <bgColor rgb="FFFFFFFF"/>
      </patternFill>
    </fill>
  </fills>
  <borders count="16">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border>
    <border>
      <left style="thin">
        <color rgb="FF000000"/>
      </left>
      <right/>
      <top/>
      <bottom/>
    </border>
    <border>
      <left/>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148">
    <xf borderId="0" fillId="0" fontId="0" numFmtId="0" xfId="0" applyAlignment="1" applyFont="1">
      <alignment wrapText="1"/>
    </xf>
    <xf borderId="0" fillId="2" fontId="1" numFmtId="0" xfId="0" applyAlignment="1" applyFill="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2" fontId="5" numFmtId="0" xfId="0" applyAlignment="1" applyFont="1">
      <alignment vertical="center"/>
    </xf>
    <xf borderId="1" fillId="0" fontId="6" numFmtId="0" xfId="0" applyAlignment="1" applyBorder="1" applyFont="1">
      <alignment horizontal="left" vertical="center" wrapText="1"/>
    </xf>
    <xf borderId="0" fillId="2" fontId="7" numFmtId="0" xfId="0" applyAlignment="1" applyFont="1">
      <alignment vertical="center"/>
    </xf>
    <xf borderId="2" fillId="0" fontId="3" numFmtId="0" xfId="0" applyAlignment="1" applyBorder="1" applyFont="1">
      <alignment wrapText="1"/>
    </xf>
    <xf borderId="0" fillId="0" fontId="8" numFmtId="0" xfId="0" applyAlignment="1" applyFont="1">
      <alignment vertical="center"/>
    </xf>
    <xf borderId="3" fillId="0" fontId="9" numFmtId="164" xfId="0" applyAlignment="1" applyBorder="1" applyFont="1" applyNumberFormat="1">
      <alignment wrapText="1"/>
    </xf>
    <xf borderId="0" fillId="0" fontId="10" numFmtId="0" xfId="0" applyAlignment="1" applyFont="1">
      <alignment vertical="center"/>
    </xf>
    <xf borderId="4" fillId="0" fontId="3" numFmtId="164" xfId="0" applyAlignment="1" applyBorder="1" applyFont="1" applyNumberFormat="1">
      <alignment wrapText="1"/>
    </xf>
    <xf borderId="0" fillId="0" fontId="11" numFmtId="0" xfId="0" applyAlignment="1" applyFont="1">
      <alignment vertical="center"/>
    </xf>
    <xf borderId="1" fillId="0" fontId="3" numFmtId="0" xfId="0" applyAlignment="1" applyBorder="1" applyFont="1">
      <alignment wrapText="1"/>
    </xf>
    <xf borderId="0" fillId="0" fontId="3" numFmtId="0" xfId="0" applyAlignment="1" applyFont="1">
      <alignment wrapText="1"/>
    </xf>
    <xf borderId="5" fillId="0" fontId="12" numFmtId="0" xfId="0" applyAlignment="1" applyBorder="1" applyFont="1">
      <alignment wrapText="1"/>
    </xf>
    <xf borderId="3" fillId="3" fontId="13" numFmtId="0" xfId="0" applyAlignment="1" applyBorder="1" applyFill="1" applyFont="1">
      <alignment horizontal="center"/>
    </xf>
    <xf borderId="0" fillId="0" fontId="14" numFmtId="0" xfId="0" applyAlignment="1" applyFont="1">
      <alignment vertical="center" wrapText="1"/>
    </xf>
    <xf borderId="6" fillId="0" fontId="9" numFmtId="0" xfId="0" applyAlignment="1" applyBorder="1" applyFont="1">
      <alignment wrapText="1"/>
    </xf>
    <xf borderId="7" fillId="0" fontId="3" numFmtId="164" xfId="0" applyAlignment="1" applyBorder="1" applyFont="1" applyNumberFormat="1">
      <alignment wrapText="1"/>
    </xf>
    <xf borderId="6" fillId="0" fontId="12" numFmtId="0" xfId="0" applyAlignment="1" applyBorder="1" applyFont="1">
      <alignment horizontal="center"/>
    </xf>
    <xf borderId="2" fillId="0" fontId="3" numFmtId="164" xfId="0" applyAlignment="1" applyBorder="1" applyFont="1" applyNumberFormat="1">
      <alignment wrapText="1"/>
    </xf>
    <xf borderId="8" fillId="0" fontId="12" numFmtId="0" xfId="0" applyAlignment="1" applyBorder="1" applyFont="1">
      <alignment horizontal="center"/>
    </xf>
    <xf borderId="0" fillId="0" fontId="12" numFmtId="0" xfId="0" applyAlignment="1" applyFont="1">
      <alignment horizontal="center"/>
    </xf>
    <xf borderId="0" fillId="0" fontId="14" numFmtId="0" xfId="0" applyAlignment="1" applyFont="1">
      <alignment horizontal="left" vertical="center" wrapText="1"/>
    </xf>
    <xf borderId="3" fillId="0" fontId="3" numFmtId="0" xfId="0" applyAlignment="1" applyBorder="1" applyFont="1">
      <alignment horizontal="left"/>
    </xf>
    <xf borderId="5" fillId="0" fontId="3" numFmtId="164" xfId="0" applyAlignment="1" applyBorder="1" applyFont="1" applyNumberFormat="1">
      <alignment wrapText="1"/>
    </xf>
    <xf borderId="9" fillId="0" fontId="9" numFmtId="0" xfId="0" applyAlignment="1" applyBorder="1" applyFont="1">
      <alignment wrapText="1"/>
    </xf>
    <xf borderId="2" fillId="0" fontId="3" numFmtId="164" xfId="0" applyAlignment="1" applyBorder="1" applyFont="1" applyNumberFormat="1">
      <alignment wrapText="1"/>
    </xf>
    <xf borderId="10" fillId="0" fontId="15" numFmtId="0" xfId="0" applyAlignment="1" applyBorder="1" applyFont="1">
      <alignment horizontal="center"/>
    </xf>
    <xf borderId="11" fillId="0" fontId="3" numFmtId="164" xfId="0" applyAlignment="1" applyBorder="1" applyFont="1" applyNumberFormat="1">
      <alignment wrapText="1"/>
    </xf>
    <xf borderId="10" fillId="0" fontId="3" numFmtId="0" xfId="0" applyAlignment="1" applyBorder="1" applyFont="1">
      <alignment horizontal="center"/>
    </xf>
    <xf borderId="5" fillId="0" fontId="3" numFmtId="0" xfId="0" applyAlignment="1" applyBorder="1" applyFont="1">
      <alignment horizontal="center"/>
    </xf>
    <xf borderId="0" fillId="0" fontId="3" numFmtId="0" xfId="0" applyAlignment="1" applyFont="1">
      <alignment horizontal="center"/>
    </xf>
    <xf borderId="12" fillId="0" fontId="3" numFmtId="164" xfId="0" applyAlignment="1" applyBorder="1" applyFont="1" applyNumberFormat="1">
      <alignment wrapText="1"/>
    </xf>
    <xf borderId="6" fillId="4" fontId="3" numFmtId="0" xfId="0" applyAlignment="1" applyBorder="1" applyFill="1" applyFont="1">
      <alignment horizontal="left" wrapText="1"/>
    </xf>
    <xf borderId="6" fillId="0" fontId="3" numFmtId="164" xfId="0" applyAlignment="1" applyBorder="1" applyFont="1" applyNumberFormat="1">
      <alignment wrapText="1"/>
    </xf>
    <xf borderId="6" fillId="0" fontId="3" numFmtId="0" xfId="0" applyAlignment="1" applyBorder="1" applyFont="1">
      <alignment wrapText="1"/>
    </xf>
    <xf borderId="6" fillId="0" fontId="3" numFmtId="164" xfId="0" applyAlignment="1" applyBorder="1" applyFont="1" applyNumberFormat="1">
      <alignment wrapText="1"/>
    </xf>
    <xf borderId="0" fillId="0" fontId="12" numFmtId="0" xfId="0" applyAlignment="1" applyFont="1">
      <alignment vertical="center"/>
    </xf>
    <xf borderId="0" fillId="0" fontId="4" numFmtId="0" xfId="0" applyAlignment="1" applyFont="1">
      <alignment vertical="center"/>
    </xf>
    <xf borderId="10" fillId="0" fontId="12" numFmtId="0" xfId="0" applyAlignment="1" applyBorder="1" applyFont="1">
      <alignment horizontal="left" wrapText="1"/>
    </xf>
    <xf borderId="0" fillId="0" fontId="14" numFmtId="0" xfId="0" applyAlignment="1" applyFont="1">
      <alignment horizontal="left" vertical="center" wrapText="1"/>
    </xf>
    <xf borderId="10" fillId="0" fontId="12" numFmtId="0" xfId="0" applyAlignment="1" applyBorder="1" applyFont="1">
      <alignment horizontal="center"/>
    </xf>
    <xf borderId="3" fillId="3" fontId="12" numFmtId="0" xfId="0" applyAlignment="1" applyBorder="1" applyFont="1">
      <alignment horizontal="center"/>
    </xf>
    <xf borderId="8" fillId="0" fontId="3" numFmtId="0" xfId="0" applyAlignment="1" applyBorder="1" applyFont="1">
      <alignment wrapText="1"/>
    </xf>
    <xf borderId="10" fillId="3" fontId="12" numFmtId="0" xfId="0" applyAlignment="1" applyBorder="1" applyFont="1">
      <alignment horizontal="center"/>
    </xf>
    <xf borderId="5" fillId="3" fontId="12" numFmtId="0" xfId="0" applyAlignment="1" applyBorder="1" applyFont="1">
      <alignment horizontal="center"/>
    </xf>
    <xf borderId="10" fillId="0" fontId="3" numFmtId="0" xfId="0" applyAlignment="1" applyBorder="1" applyFont="1">
      <alignment horizontal="left" wrapText="1"/>
    </xf>
    <xf borderId="0" fillId="0" fontId="14" numFmtId="0" xfId="0" applyAlignment="1" applyFont="1">
      <alignment horizontal="left" vertical="center" wrapText="1"/>
    </xf>
    <xf borderId="10" fillId="3" fontId="3" numFmtId="0" xfId="0" applyAlignment="1" applyBorder="1" applyFont="1">
      <alignment horizontal="left"/>
    </xf>
    <xf borderId="0" fillId="0" fontId="14" numFmtId="0" xfId="0" applyAlignment="1" applyFont="1">
      <alignment horizontal="left" vertical="center"/>
    </xf>
    <xf borderId="10" fillId="3" fontId="15" numFmtId="0" xfId="0" applyAlignment="1" applyBorder="1" applyFont="1">
      <alignment horizontal="center"/>
    </xf>
    <xf borderId="10" fillId="3" fontId="3" numFmtId="0" xfId="0" applyAlignment="1" applyBorder="1" applyFont="1">
      <alignment horizontal="left"/>
    </xf>
    <xf borderId="5" fillId="3" fontId="3" numFmtId="0" xfId="0" applyAlignment="1" applyBorder="1" applyFont="1">
      <alignment horizontal="left"/>
    </xf>
    <xf borderId="10" fillId="4" fontId="3" numFmtId="0" xfId="0" applyAlignment="1" applyBorder="1" applyFont="1">
      <alignment horizontal="left" wrapText="1"/>
    </xf>
    <xf borderId="0" fillId="0" fontId="14" numFmtId="0" xfId="0" applyAlignment="1" applyFont="1">
      <alignment horizontal="left" vertical="center" wrapText="1"/>
    </xf>
    <xf borderId="10" fillId="3" fontId="3" numFmtId="165" xfId="0" applyAlignment="1" applyBorder="1" applyFont="1" applyNumberFormat="1">
      <alignment horizontal="left"/>
    </xf>
    <xf borderId="0" fillId="0" fontId="16" numFmtId="0" xfId="0" applyAlignment="1" applyFont="1">
      <alignment vertical="center" wrapText="1"/>
    </xf>
    <xf borderId="10" fillId="0" fontId="15" numFmtId="0" xfId="0" applyAlignment="1" applyBorder="1" applyFont="1">
      <alignment horizontal="center"/>
    </xf>
    <xf borderId="0" fillId="0" fontId="3" numFmtId="0" xfId="0" applyAlignment="1" applyFont="1">
      <alignment vertical="center" wrapText="1"/>
    </xf>
    <xf borderId="5" fillId="0" fontId="12" numFmtId="0" xfId="0" applyAlignment="1" applyBorder="1" applyFont="1">
      <alignment horizontal="center"/>
    </xf>
    <xf borderId="10" fillId="0" fontId="12" numFmtId="0" xfId="0" applyAlignment="1" applyBorder="1" applyFont="1">
      <alignment horizontal="left" wrapText="1"/>
    </xf>
    <xf borderId="10" fillId="0" fontId="3" numFmtId="0" xfId="0" applyAlignment="1" applyBorder="1" applyFont="1">
      <alignment horizontal="left" wrapText="1"/>
    </xf>
    <xf borderId="10" fillId="3" fontId="3" numFmtId="165" xfId="0" applyAlignment="1" applyBorder="1" applyFont="1" applyNumberFormat="1">
      <alignment horizontal="left"/>
    </xf>
    <xf borderId="10" fillId="0" fontId="3" numFmtId="0" xfId="0" applyAlignment="1" applyBorder="1" applyFont="1">
      <alignment wrapText="1"/>
    </xf>
    <xf borderId="10" fillId="3" fontId="3" numFmtId="0" xfId="0" applyAlignment="1" applyBorder="1" applyFont="1">
      <alignment/>
    </xf>
    <xf borderId="3" fillId="3" fontId="3" numFmtId="0" xfId="0" applyAlignment="1" applyBorder="1" applyFont="1">
      <alignment/>
    </xf>
    <xf borderId="9" fillId="3" fontId="3" numFmtId="0" xfId="0" applyAlignment="1" applyBorder="1" applyFont="1">
      <alignment/>
    </xf>
    <xf borderId="5" fillId="0" fontId="3" numFmtId="0" xfId="0" applyAlignment="1" applyBorder="1" applyFont="1">
      <alignment/>
    </xf>
    <xf borderId="10" fillId="0" fontId="17" numFmtId="0" xfId="0" applyAlignment="1" applyBorder="1" applyFont="1">
      <alignment wrapText="1"/>
    </xf>
    <xf borderId="10" fillId="3" fontId="17" numFmtId="165" xfId="0" applyAlignment="1" applyBorder="1" applyFont="1" applyNumberFormat="1">
      <alignment horizontal="left"/>
    </xf>
    <xf borderId="10" fillId="3" fontId="18" numFmtId="0" xfId="0" applyAlignment="1" applyBorder="1" applyFont="1">
      <alignment horizontal="center"/>
    </xf>
    <xf borderId="5" fillId="0" fontId="3" numFmtId="0" xfId="0" applyAlignment="1" applyBorder="1" applyFont="1">
      <alignment wrapText="1"/>
    </xf>
    <xf borderId="10" fillId="3" fontId="3" numFmtId="0" xfId="0" applyAlignment="1" applyBorder="1" applyFont="1">
      <alignment horizontal="right"/>
    </xf>
    <xf borderId="3" fillId="5" fontId="13" numFmtId="0" xfId="0" applyAlignment="1" applyBorder="1" applyFill="1" applyFont="1">
      <alignment horizontal="center"/>
    </xf>
    <xf borderId="5" fillId="0" fontId="3" numFmtId="0" xfId="0" applyAlignment="1" applyBorder="1" applyFont="1">
      <alignment horizontal="left"/>
    </xf>
    <xf borderId="6" fillId="0" fontId="3" numFmtId="0" xfId="0" applyAlignment="1" applyBorder="1" applyFont="1">
      <alignment horizontal="left"/>
    </xf>
    <xf borderId="6" fillId="0" fontId="3" numFmtId="0" xfId="0" applyAlignment="1" applyBorder="1" applyFont="1">
      <alignment horizontal="center"/>
    </xf>
    <xf borderId="8" fillId="0" fontId="3" numFmtId="0" xfId="0" applyAlignment="1" applyBorder="1" applyFont="1">
      <alignment horizontal="center"/>
    </xf>
    <xf borderId="10" fillId="0" fontId="15" numFmtId="0" xfId="0" applyAlignment="1" applyBorder="1" applyFont="1">
      <alignment horizontal="center"/>
    </xf>
    <xf borderId="10" fillId="3" fontId="3" numFmtId="165" xfId="0" applyAlignment="1" applyBorder="1" applyFont="1" applyNumberFormat="1">
      <alignment horizontal="right"/>
    </xf>
    <xf borderId="10" fillId="5" fontId="12" numFmtId="0" xfId="0" applyAlignment="1" applyBorder="1" applyFont="1">
      <alignment horizontal="center"/>
    </xf>
    <xf borderId="3" fillId="5" fontId="12" numFmtId="0" xfId="0" applyAlignment="1" applyBorder="1" applyFont="1">
      <alignment horizontal="center"/>
    </xf>
    <xf borderId="10" fillId="0" fontId="15" numFmtId="0" xfId="0" applyAlignment="1" applyBorder="1" applyFont="1">
      <alignment horizontal="left"/>
    </xf>
    <xf borderId="10" fillId="5" fontId="15" numFmtId="0" xfId="0" applyAlignment="1" applyBorder="1" applyFont="1">
      <alignment horizontal="center"/>
    </xf>
    <xf borderId="3" fillId="5" fontId="15" numFmtId="0" xfId="0" applyAlignment="1" applyBorder="1" applyFont="1">
      <alignment horizontal="left" wrapText="1"/>
    </xf>
    <xf borderId="10" fillId="0" fontId="15" numFmtId="0" xfId="0" applyAlignment="1" applyBorder="1" applyFont="1">
      <alignment horizontal="left" wrapText="1"/>
    </xf>
    <xf borderId="6" fillId="0" fontId="3" numFmtId="0" xfId="0" applyAlignment="1" applyBorder="1" applyFont="1">
      <alignment horizontal="left" wrapText="1"/>
    </xf>
    <xf borderId="6" fillId="3" fontId="3" numFmtId="165" xfId="0" applyAlignment="1" applyBorder="1" applyFont="1" applyNumberFormat="1">
      <alignment horizontal="right"/>
    </xf>
    <xf borderId="6" fillId="3" fontId="15" numFmtId="0" xfId="0" applyAlignment="1" applyBorder="1" applyFont="1">
      <alignment horizontal="center"/>
    </xf>
    <xf borderId="6" fillId="3" fontId="3" numFmtId="0" xfId="0" applyAlignment="1" applyBorder="1" applyFont="1">
      <alignment horizontal="left"/>
    </xf>
    <xf borderId="3" fillId="0" fontId="12" numFmtId="0" xfId="0" applyAlignment="1" applyBorder="1" applyFont="1">
      <alignment horizontal="center"/>
    </xf>
    <xf borderId="0" fillId="0" fontId="3" numFmtId="0" xfId="0" applyAlignment="1" applyFont="1">
      <alignment horizontal="left"/>
    </xf>
    <xf borderId="4" fillId="0" fontId="12" numFmtId="0" xfId="0" applyAlignment="1" applyBorder="1" applyFont="1">
      <alignment horizontal="center"/>
    </xf>
    <xf borderId="5" fillId="0" fontId="3" numFmtId="0" xfId="0" applyAlignment="1" applyBorder="1" applyFont="1">
      <alignment horizontal="center"/>
    </xf>
    <xf borderId="13" fillId="0" fontId="3" numFmtId="0" xfId="0" applyAlignment="1" applyBorder="1" applyFont="1">
      <alignment horizontal="center"/>
    </xf>
    <xf borderId="0" fillId="0" fontId="3" numFmtId="0" xfId="0" applyAlignment="1" applyFont="1">
      <alignment horizontal="center"/>
    </xf>
    <xf borderId="6" fillId="6" fontId="3" numFmtId="0" xfId="0" applyAlignment="1" applyBorder="1" applyFill="1" applyFont="1">
      <alignment horizontal="left" wrapText="1"/>
    </xf>
    <xf borderId="3" fillId="0" fontId="3" numFmtId="0" xfId="0" applyAlignment="1" applyBorder="1" applyFont="1">
      <alignment wrapText="1"/>
    </xf>
    <xf borderId="1" fillId="0" fontId="3" numFmtId="0" xfId="0" applyAlignment="1" applyBorder="1" applyFont="1">
      <alignment wrapText="1"/>
    </xf>
    <xf borderId="7" fillId="0" fontId="3" numFmtId="0" xfId="0" applyAlignment="1" applyBorder="1" applyFont="1">
      <alignment wrapText="1"/>
    </xf>
    <xf borderId="12" fillId="0" fontId="3" numFmtId="0" xfId="0" applyAlignment="1" applyBorder="1" applyFont="1">
      <alignment wrapText="1"/>
    </xf>
    <xf borderId="0" fillId="0" fontId="3" numFmtId="0" xfId="0" applyAlignment="1" applyFont="1">
      <alignment wrapText="1"/>
    </xf>
    <xf borderId="10" fillId="3" fontId="15" numFmtId="0" xfId="0" applyAlignment="1" applyBorder="1" applyFont="1">
      <alignment horizontal="left"/>
    </xf>
    <xf borderId="3" fillId="0" fontId="9" numFmtId="0" xfId="0" applyAlignment="1" applyBorder="1" applyFont="1">
      <alignment wrapText="1"/>
    </xf>
    <xf borderId="10" fillId="6" fontId="3" numFmtId="0" xfId="0" applyAlignment="1" applyBorder="1" applyFont="1">
      <alignment horizontal="left" wrapText="1"/>
    </xf>
    <xf borderId="4" fillId="0" fontId="3" numFmtId="4" xfId="0" applyAlignment="1" applyBorder="1" applyFont="1" applyNumberFormat="1">
      <alignment wrapText="1"/>
    </xf>
    <xf borderId="0" fillId="0" fontId="3" numFmtId="0" xfId="0" applyAlignment="1" applyFont="1">
      <alignment vertical="center"/>
    </xf>
    <xf borderId="7" fillId="0" fontId="3" numFmtId="4" xfId="0" applyAlignment="1" applyBorder="1" applyFont="1" applyNumberFormat="1">
      <alignment wrapText="1"/>
    </xf>
    <xf borderId="2" fillId="0" fontId="3" numFmtId="0" xfId="0" applyAlignment="1" applyBorder="1" applyFont="1">
      <alignment wrapText="1"/>
    </xf>
    <xf borderId="11" fillId="0" fontId="3" numFmtId="0" xfId="0" applyAlignment="1" applyBorder="1" applyFont="1">
      <alignment wrapText="1"/>
    </xf>
    <xf borderId="6" fillId="0" fontId="3" numFmtId="0" xfId="0" applyAlignment="1" applyBorder="1" applyFont="1">
      <alignment wrapText="1"/>
    </xf>
    <xf borderId="4" fillId="0" fontId="3" numFmtId="0" xfId="0" applyAlignment="1" applyBorder="1" applyFont="1">
      <alignment wrapText="1"/>
    </xf>
    <xf borderId="10" fillId="4" fontId="17" numFmtId="0" xfId="0" applyAlignment="1" applyBorder="1" applyFont="1">
      <alignment horizontal="left" wrapText="1"/>
    </xf>
    <xf borderId="10" fillId="0" fontId="4" numFmtId="0" xfId="0" applyAlignment="1" applyBorder="1" applyFont="1">
      <alignment vertical="top" wrapText="1"/>
    </xf>
    <xf borderId="10" fillId="0" fontId="14" numFmtId="20" xfId="0" applyAlignment="1" applyBorder="1" applyFont="1" applyNumberFormat="1">
      <alignment vertical="top" wrapText="1"/>
    </xf>
    <xf borderId="10" fillId="0" fontId="14" numFmtId="0" xfId="0" applyAlignment="1" applyBorder="1" applyFont="1">
      <alignment horizontal="left" vertical="top" wrapText="1"/>
    </xf>
    <xf borderId="10" fillId="0" fontId="14" numFmtId="166" xfId="0" applyAlignment="1" applyBorder="1" applyFont="1" applyNumberFormat="1">
      <alignment vertical="top" wrapText="1"/>
    </xf>
    <xf borderId="10" fillId="0" fontId="14" numFmtId="0" xfId="0" applyAlignment="1" applyBorder="1" applyFont="1">
      <alignment vertical="top" wrapText="1"/>
    </xf>
    <xf borderId="11" fillId="0" fontId="14" numFmtId="0" xfId="0" applyAlignment="1" applyBorder="1" applyFont="1">
      <alignment vertical="top" wrapText="1"/>
    </xf>
    <xf borderId="14" fillId="0" fontId="14" numFmtId="0" xfId="0" applyAlignment="1" applyBorder="1" applyFont="1">
      <alignment vertical="top" wrapText="1"/>
    </xf>
    <xf borderId="10" fillId="0" fontId="15" numFmtId="0" xfId="0" applyAlignment="1" applyBorder="1" applyFont="1">
      <alignment horizontal="left"/>
    </xf>
    <xf borderId="10" fillId="5" fontId="15" numFmtId="0" xfId="0" applyAlignment="1" applyBorder="1" applyFont="1">
      <alignment horizontal="center" wrapText="1"/>
    </xf>
    <xf borderId="10" fillId="5" fontId="15" numFmtId="0" xfId="0" applyAlignment="1" applyBorder="1" applyFont="1">
      <alignment horizontal="center"/>
    </xf>
    <xf borderId="3" fillId="5" fontId="15" numFmtId="0" xfId="0" applyAlignment="1" applyBorder="1" applyFont="1">
      <alignment horizontal="left" wrapText="1"/>
    </xf>
    <xf borderId="3" fillId="5" fontId="15" numFmtId="0" xfId="0" applyAlignment="1" applyBorder="1" applyFont="1">
      <alignment horizontal="left"/>
    </xf>
    <xf borderId="10" fillId="3" fontId="15" numFmtId="0" xfId="0" applyAlignment="1" applyBorder="1" applyFont="1">
      <alignment horizontal="left"/>
    </xf>
    <xf borderId="10" fillId="0" fontId="14" numFmtId="0" xfId="0" applyAlignment="1" applyBorder="1" applyFont="1">
      <alignment vertical="top" wrapText="1"/>
    </xf>
    <xf borderId="10" fillId="0" fontId="19" numFmtId="0" xfId="0" applyAlignment="1" applyBorder="1" applyFont="1">
      <alignment vertical="top" wrapText="1"/>
    </xf>
    <xf borderId="14" fillId="0" fontId="9" numFmtId="0" xfId="0" applyAlignment="1" applyBorder="1" applyFont="1">
      <alignment wrapText="1"/>
    </xf>
    <xf borderId="15" fillId="0" fontId="3" numFmtId="0" xfId="0" applyAlignment="1" applyBorder="1" applyFont="1">
      <alignment wrapText="1"/>
    </xf>
    <xf borderId="3" fillId="0" fontId="3" numFmtId="0" xfId="0" applyAlignment="1" applyBorder="1" applyFont="1">
      <alignment horizontal="left" vertical="center"/>
    </xf>
    <xf borderId="10" fillId="0" fontId="3" numFmtId="0" xfId="0" applyAlignment="1" applyBorder="1" applyFont="1">
      <alignment wrapText="1"/>
    </xf>
    <xf borderId="9" fillId="0" fontId="3" numFmtId="0" xfId="0" applyAlignment="1" applyBorder="1" applyFont="1">
      <alignment wrapText="1"/>
    </xf>
    <xf borderId="10" fillId="0" fontId="14" numFmtId="167" xfId="0" applyAlignment="1" applyBorder="1" applyFont="1" applyNumberFormat="1">
      <alignment vertical="top" wrapText="1"/>
    </xf>
    <xf borderId="10" fillId="0" fontId="9" numFmtId="0" xfId="0" applyAlignment="1" applyBorder="1" applyFont="1">
      <alignment wrapText="1"/>
    </xf>
    <xf borderId="10" fillId="0" fontId="3" numFmtId="0" xfId="0" applyAlignment="1" applyBorder="1" applyFont="1">
      <alignment horizontal="left" vertical="top" wrapText="1"/>
    </xf>
    <xf borderId="10" fillId="0" fontId="12" numFmtId="0" xfId="0" applyAlignment="1" applyBorder="1" applyFont="1">
      <alignment horizontal="center"/>
    </xf>
    <xf borderId="10" fillId="5" fontId="12" numFmtId="0" xfId="0" applyAlignment="1" applyBorder="1" applyFont="1">
      <alignment horizontal="center"/>
    </xf>
    <xf borderId="10" fillId="0" fontId="16" numFmtId="0" xfId="0" applyAlignment="1" applyBorder="1" applyFont="1">
      <alignment vertical="center" wrapText="1"/>
    </xf>
    <xf borderId="9" fillId="5" fontId="12" numFmtId="0" xfId="0" applyAlignment="1" applyBorder="1" applyFont="1">
      <alignment horizontal="center"/>
    </xf>
    <xf borderId="10" fillId="0" fontId="9" numFmtId="0" xfId="0" applyAlignment="1" applyBorder="1" applyFont="1">
      <alignment wrapText="1"/>
    </xf>
    <xf borderId="10" fillId="0" fontId="20" numFmtId="0" xfId="0" applyAlignment="1" applyBorder="1" applyFont="1">
      <alignment wrapText="1"/>
    </xf>
    <xf borderId="10" fillId="0" fontId="4" numFmtId="167" xfId="0" applyAlignment="1" applyBorder="1" applyFont="1" applyNumberFormat="1">
      <alignment vertical="top" wrapText="1"/>
    </xf>
    <xf borderId="0" fillId="0" fontId="14" numFmtId="0" xfId="0" applyAlignment="1" applyFont="1">
      <alignment horizontal="left" vertical="center"/>
    </xf>
    <xf borderId="0" fillId="0" fontId="16" numFmtId="0" xfId="0" applyAlignment="1" applyFont="1">
      <alignment vertical="center" wrapText="1"/>
    </xf>
  </cellXfs>
  <cellStyles count="1">
    <cellStyle xfId="0" name="Normal" builtinId="0"/>
  </cellStyles>
  <dxfs count="1">
    <dxf>
      <font/>
      <fill>
        <patternFill patternType="solid">
          <fgColor rgb="FFB7E1CD"/>
          <bgColor rgb="FFB7E1CD"/>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57"/>
    <col customWidth="1" min="2" max="2" width="16.57"/>
    <col customWidth="1" min="3" max="3" width="22.57"/>
    <col customWidth="1" min="4" max="4" width="20.43"/>
    <col customWidth="1" min="5" max="5" width="21.14"/>
    <col customWidth="1" min="6" max="6" width="40.71"/>
    <col customWidth="1" min="7" max="7" width="4.0"/>
    <col customWidth="1" min="8" max="8" width="17.0"/>
    <col customWidth="1" min="9" max="14" width="9.29"/>
  </cols>
  <sheetData>
    <row r="1" ht="15.0" customHeight="1">
      <c r="A1" s="1"/>
      <c r="B1" s="5" t="s">
        <v>1</v>
      </c>
      <c r="C1" s="7"/>
      <c r="D1" s="3"/>
      <c r="E1" s="3"/>
      <c r="F1" s="3"/>
      <c r="G1" s="3"/>
      <c r="H1" s="3"/>
      <c r="I1" s="3"/>
      <c r="J1" s="3"/>
      <c r="K1" s="3"/>
      <c r="L1" s="3"/>
      <c r="M1" s="3"/>
      <c r="N1" s="3"/>
    </row>
    <row r="2" ht="15.0" customHeight="1">
      <c r="A2" s="9" t="s">
        <v>6</v>
      </c>
      <c r="B2" s="11">
        <f>50*D8</f>
        <v>2250</v>
      </c>
      <c r="C2" s="3"/>
      <c r="D2" s="3"/>
      <c r="E2" s="9" t="s">
        <v>7</v>
      </c>
      <c r="F2" s="3"/>
      <c r="G2" s="3"/>
      <c r="H2" s="3"/>
      <c r="I2" s="3"/>
      <c r="J2" s="3"/>
      <c r="K2" s="3"/>
      <c r="L2" s="3"/>
      <c r="M2" s="3"/>
      <c r="N2" s="3"/>
    </row>
    <row r="3" ht="15.0" customHeight="1">
      <c r="A3" s="9" t="s">
        <v>8</v>
      </c>
      <c r="B3" s="9" t="s">
        <v>13</v>
      </c>
      <c r="C3" s="3"/>
      <c r="D3" s="3"/>
      <c r="E3" s="9" t="s">
        <v>10</v>
      </c>
      <c r="F3" s="3"/>
      <c r="G3" s="3"/>
      <c r="H3" s="3"/>
      <c r="I3" s="3"/>
      <c r="J3" s="3"/>
      <c r="K3" s="3"/>
      <c r="L3" s="3"/>
      <c r="M3" s="3"/>
      <c r="N3" s="3"/>
    </row>
    <row r="4" ht="15.75" customHeight="1">
      <c r="A4" s="3"/>
      <c r="B4" s="3"/>
      <c r="C4" s="13" t="s">
        <v>11</v>
      </c>
      <c r="D4" s="13" t="s">
        <v>11</v>
      </c>
      <c r="E4" s="3"/>
      <c r="F4" s="3"/>
      <c r="G4" s="3"/>
      <c r="H4" s="3"/>
      <c r="I4" s="3"/>
      <c r="J4" s="3"/>
      <c r="K4" s="3"/>
      <c r="L4" s="3"/>
      <c r="M4" s="3"/>
      <c r="N4" s="3"/>
    </row>
    <row r="5">
      <c r="A5" s="14"/>
      <c r="B5" s="14"/>
      <c r="C5" s="14"/>
      <c r="D5" s="14"/>
      <c r="E5" s="14"/>
      <c r="F5" s="14"/>
      <c r="G5" s="15"/>
      <c r="H5" s="3"/>
      <c r="I5" s="3"/>
      <c r="J5" s="3"/>
      <c r="K5" s="3"/>
      <c r="L5" s="3"/>
      <c r="M5" s="3"/>
      <c r="N5" s="3"/>
    </row>
    <row r="6" ht="15.75" customHeight="1">
      <c r="A6" s="17" t="s">
        <v>14</v>
      </c>
      <c r="B6" s="19"/>
      <c r="C6" s="19"/>
      <c r="D6" s="19"/>
      <c r="E6" s="19"/>
      <c r="F6" s="19"/>
      <c r="G6" s="15"/>
      <c r="H6" s="3"/>
      <c r="I6" s="3"/>
      <c r="J6" s="3"/>
      <c r="K6" s="3"/>
      <c r="L6" s="3"/>
      <c r="M6" s="3"/>
      <c r="N6" s="3"/>
    </row>
    <row r="7">
      <c r="A7" s="21"/>
      <c r="B7" s="21"/>
      <c r="C7" s="21"/>
      <c r="D7" s="21"/>
      <c r="E7" s="21"/>
      <c r="F7" s="23"/>
      <c r="G7" s="24"/>
      <c r="H7" s="3"/>
      <c r="I7" s="3"/>
      <c r="J7" s="3"/>
      <c r="K7" s="3"/>
      <c r="L7" s="3"/>
      <c r="M7" s="3"/>
      <c r="N7" s="3"/>
    </row>
    <row r="8">
      <c r="A8" s="26" t="s">
        <v>17</v>
      </c>
      <c r="B8" s="19"/>
      <c r="C8" s="28"/>
      <c r="D8" s="30">
        <v>45.0</v>
      </c>
      <c r="E8" s="32" t="s">
        <v>20</v>
      </c>
      <c r="F8" s="33"/>
      <c r="G8" s="34"/>
      <c r="H8" s="3"/>
      <c r="I8" s="3"/>
      <c r="J8" s="3"/>
      <c r="K8" s="3"/>
      <c r="L8" s="3"/>
      <c r="M8" s="3"/>
      <c r="N8" s="3"/>
    </row>
    <row r="9">
      <c r="A9" s="36" t="s">
        <v>21</v>
      </c>
      <c r="B9" s="19"/>
      <c r="C9" s="19"/>
      <c r="D9" s="38"/>
      <c r="E9" s="38"/>
      <c r="F9" s="14"/>
      <c r="G9" s="15"/>
      <c r="H9" s="3"/>
      <c r="I9" s="3"/>
      <c r="J9" s="3"/>
      <c r="K9" s="3"/>
      <c r="L9" s="3"/>
      <c r="M9" s="3"/>
      <c r="N9" s="3"/>
    </row>
    <row r="10">
      <c r="A10" s="42" t="s">
        <v>24</v>
      </c>
      <c r="B10" s="42" t="s">
        <v>26</v>
      </c>
      <c r="C10" s="44" t="s">
        <v>27</v>
      </c>
      <c r="D10" s="45" t="s">
        <v>29</v>
      </c>
      <c r="E10" s="19"/>
      <c r="F10" s="47" t="s">
        <v>31</v>
      </c>
      <c r="G10" s="48"/>
      <c r="H10" s="3"/>
      <c r="I10" s="3"/>
      <c r="J10" s="3"/>
      <c r="K10" s="3"/>
      <c r="L10" s="3"/>
      <c r="M10" s="3"/>
      <c r="N10" s="3"/>
    </row>
    <row r="11">
      <c r="A11" s="49" t="s">
        <v>34</v>
      </c>
      <c r="B11" s="49" t="s">
        <v>35</v>
      </c>
      <c r="C11" s="49" t="s">
        <v>36</v>
      </c>
      <c r="D11" s="51">
        <f>ROUNDUP(((F11*D8)/1000),1)</f>
        <v>4.1</v>
      </c>
      <c r="E11" s="53" t="s">
        <v>39</v>
      </c>
      <c r="F11" s="54">
        <v>90.0</v>
      </c>
      <c r="G11" s="55"/>
      <c r="N11" s="3"/>
    </row>
    <row r="12">
      <c r="A12" s="42" t="s">
        <v>41</v>
      </c>
      <c r="B12" s="49" t="s">
        <v>35</v>
      </c>
      <c r="C12" s="56" t="s">
        <v>42</v>
      </c>
      <c r="D12" s="58">
        <f>ROUNDUP((('Original Recipe'!D12/'Original Recipe'!$D$8)*Estimate!$D$8),1)</f>
        <v>0</v>
      </c>
      <c r="E12" s="53" t="s">
        <v>47</v>
      </c>
      <c r="F12" s="51"/>
      <c r="G12" s="55"/>
      <c r="L12" s="3"/>
      <c r="M12" s="3"/>
      <c r="N12" s="3"/>
    </row>
    <row r="13">
      <c r="A13" s="49" t="s">
        <v>48</v>
      </c>
      <c r="B13" s="49" t="s">
        <v>49</v>
      </c>
      <c r="C13" s="56" t="s">
        <v>51</v>
      </c>
      <c r="D13" s="58">
        <f>ROUNDUP((('Original Recipe'!D13/'Original Recipe'!$D$8)*Estimate!$D$8),1)</f>
        <v>0</v>
      </c>
      <c r="E13" s="53" t="s">
        <v>52</v>
      </c>
      <c r="F13" s="51"/>
      <c r="G13" s="55"/>
      <c r="L13" s="3"/>
      <c r="M13" s="3"/>
      <c r="N13" s="3"/>
    </row>
    <row r="14">
      <c r="A14" s="49" t="s">
        <v>48</v>
      </c>
      <c r="B14" s="49" t="s">
        <v>49</v>
      </c>
      <c r="C14" s="56" t="s">
        <v>53</v>
      </c>
      <c r="D14" s="58">
        <f t="array" ref="D14">ROUNDUP(((""/'Original Recipe'!$D$8)*Estimate!$D$8),1)</f>
        <v>0</v>
      </c>
      <c r="E14" s="53" t="s">
        <v>52</v>
      </c>
      <c r="F14" s="51"/>
      <c r="G14" s="55"/>
      <c r="L14" s="3"/>
      <c r="M14" s="3"/>
      <c r="N14" s="3"/>
    </row>
    <row r="15" ht="28.5" customHeight="1">
      <c r="A15" s="42" t="s">
        <v>41</v>
      </c>
      <c r="B15" s="49" t="s">
        <v>49</v>
      </c>
      <c r="C15" s="56" t="s">
        <v>54</v>
      </c>
      <c r="D15" s="58">
        <f>ROUNDUP((('Original Recipe'!D14/'Original Recipe'!$D$8)*Estimate!$D$8),1)</f>
        <v>0</v>
      </c>
      <c r="E15" s="53" t="s">
        <v>55</v>
      </c>
      <c r="F15" s="54" t="s">
        <v>56</v>
      </c>
      <c r="G15" s="55"/>
      <c r="H15" s="61"/>
      <c r="I15" s="3"/>
      <c r="J15" s="3"/>
      <c r="K15" s="3"/>
      <c r="L15" s="3"/>
      <c r="M15" s="3"/>
      <c r="N15" s="3"/>
    </row>
    <row r="16" ht="25.5" customHeight="1">
      <c r="A16" s="42" t="s">
        <v>41</v>
      </c>
      <c r="B16" s="49" t="s">
        <v>49</v>
      </c>
      <c r="C16" s="56" t="s">
        <v>57</v>
      </c>
      <c r="D16" s="58">
        <f>ROUNDUP((('Original Recipe'!D15/'Original Recipe'!$D$8)*Estimate!$D$8),1)</f>
        <v>0</v>
      </c>
      <c r="E16" s="53" t="s">
        <v>55</v>
      </c>
      <c r="F16" s="54" t="s">
        <v>58</v>
      </c>
      <c r="G16" s="55"/>
      <c r="H16" s="3"/>
      <c r="I16" s="3"/>
      <c r="J16" s="3"/>
      <c r="K16" s="3"/>
      <c r="L16" s="3"/>
      <c r="M16" s="3"/>
      <c r="N16" s="3"/>
    </row>
    <row r="17">
      <c r="A17" s="42" t="s">
        <v>41</v>
      </c>
      <c r="B17" s="49" t="s">
        <v>49</v>
      </c>
      <c r="C17" s="56" t="s">
        <v>59</v>
      </c>
      <c r="D17" s="58">
        <f>ROUNDUP((('Original Recipe'!D16/'Original Recipe'!$D$8)*Estimate!$D$8),1)</f>
        <v>0</v>
      </c>
      <c r="E17" s="53" t="s">
        <v>60</v>
      </c>
      <c r="F17" s="54" t="s">
        <v>61</v>
      </c>
      <c r="G17" s="55"/>
      <c r="H17" s="3"/>
      <c r="I17" s="3"/>
      <c r="J17" s="3"/>
      <c r="K17" s="3"/>
      <c r="L17" s="3"/>
      <c r="M17" s="3"/>
      <c r="N17" s="3"/>
    </row>
    <row r="18">
      <c r="A18" s="42" t="s">
        <v>41</v>
      </c>
      <c r="B18" s="49" t="s">
        <v>49</v>
      </c>
      <c r="C18" s="56" t="s">
        <v>62</v>
      </c>
      <c r="D18" s="58">
        <f>ROUNDUP((('Original Recipe'!D17/'Original Recipe'!$D$8)*Estimate!$D$8),1)</f>
        <v>0</v>
      </c>
      <c r="E18" s="53" t="s">
        <v>60</v>
      </c>
      <c r="F18" s="54" t="s">
        <v>63</v>
      </c>
      <c r="G18" s="55"/>
      <c r="H18" s="3"/>
      <c r="I18" s="3"/>
      <c r="J18" s="3"/>
      <c r="K18" s="3"/>
      <c r="L18" s="3"/>
      <c r="M18" s="3"/>
      <c r="N18" s="3"/>
    </row>
    <row r="19">
      <c r="A19" s="49" t="s">
        <v>48</v>
      </c>
      <c r="B19" s="49" t="s">
        <v>49</v>
      </c>
      <c r="C19" s="56" t="s">
        <v>64</v>
      </c>
      <c r="D19" s="58">
        <f>ROUNDUP((('Original Recipe'!D18/'Original Recipe'!$D$8)*Estimate!$D$8),1)</f>
        <v>0</v>
      </c>
      <c r="E19" s="53" t="s">
        <v>65</v>
      </c>
      <c r="F19" s="51"/>
      <c r="G19" s="55"/>
      <c r="H19" s="3"/>
      <c r="I19" s="3"/>
      <c r="J19" s="3"/>
      <c r="K19" s="3"/>
      <c r="L19" s="3"/>
      <c r="M19" s="3"/>
      <c r="N19" s="3"/>
    </row>
    <row r="20">
      <c r="A20" s="49" t="s">
        <v>48</v>
      </c>
      <c r="B20" s="49" t="s">
        <v>49</v>
      </c>
      <c r="C20" s="49" t="s">
        <v>66</v>
      </c>
      <c r="D20" s="65">
        <v>6.0</v>
      </c>
      <c r="E20" s="53" t="s">
        <v>67</v>
      </c>
      <c r="F20" s="51"/>
      <c r="G20" s="55"/>
      <c r="H20" s="3"/>
      <c r="I20" s="3"/>
      <c r="J20" s="3"/>
      <c r="K20" s="3"/>
      <c r="L20" s="3"/>
      <c r="M20" s="3"/>
      <c r="N20" s="3"/>
    </row>
    <row r="21">
      <c r="A21" s="42" t="s">
        <v>41</v>
      </c>
      <c r="B21" s="49" t="s">
        <v>49</v>
      </c>
      <c r="C21" s="56" t="s">
        <v>68</v>
      </c>
      <c r="D21" s="58">
        <f>ROUNDUP((('Original Recipe'!D20/'Original Recipe'!$D$8)*Estimate!$D$8),1)</f>
        <v>0</v>
      </c>
      <c r="E21" s="53" t="s">
        <v>69</v>
      </c>
      <c r="F21" s="54" t="s">
        <v>70</v>
      </c>
      <c r="G21" s="55"/>
      <c r="H21" s="3"/>
      <c r="I21" s="3"/>
      <c r="J21" s="3"/>
      <c r="K21" s="3"/>
      <c r="L21" s="3"/>
      <c r="M21" s="3"/>
      <c r="N21" s="3"/>
    </row>
    <row r="22">
      <c r="A22" s="49" t="s">
        <v>48</v>
      </c>
      <c r="B22" s="49" t="s">
        <v>49</v>
      </c>
      <c r="C22" s="56" t="s">
        <v>71</v>
      </c>
      <c r="D22" s="58">
        <f>ROUNDUP((('Original Recipe'!D21/'Original Recipe'!$D$8)*Estimate!$D$8),1)</f>
        <v>0</v>
      </c>
      <c r="E22" s="53" t="s">
        <v>60</v>
      </c>
      <c r="F22" s="51"/>
      <c r="G22" s="55"/>
      <c r="H22" s="3"/>
      <c r="I22" s="3"/>
      <c r="J22" s="3"/>
      <c r="K22" s="3"/>
      <c r="L22" s="3"/>
      <c r="M22" s="3"/>
      <c r="N22" s="3"/>
    </row>
    <row r="23">
      <c r="A23" s="49" t="s">
        <v>48</v>
      </c>
      <c r="B23" s="49" t="s">
        <v>72</v>
      </c>
      <c r="C23" s="49" t="s">
        <v>72</v>
      </c>
      <c r="D23" s="58">
        <f>0.7*D8</f>
        <v>31.5</v>
      </c>
      <c r="E23" s="53" t="s">
        <v>60</v>
      </c>
      <c r="F23" s="54" t="s">
        <v>74</v>
      </c>
      <c r="G23" s="55"/>
      <c r="H23" s="3"/>
      <c r="I23" s="3"/>
      <c r="J23" s="3"/>
      <c r="K23" s="3"/>
      <c r="L23" s="3"/>
      <c r="M23" s="3"/>
      <c r="N23" s="3"/>
    </row>
    <row r="24">
      <c r="A24" s="71" t="s">
        <v>41</v>
      </c>
      <c r="B24" s="71" t="s">
        <v>76</v>
      </c>
      <c r="C24" s="71" t="s">
        <v>77</v>
      </c>
      <c r="D24" s="72">
        <f>D8/6</f>
        <v>7.5</v>
      </c>
      <c r="E24" s="73" t="s">
        <v>78</v>
      </c>
      <c r="F24" s="51"/>
      <c r="G24" s="74"/>
      <c r="H24" s="3"/>
      <c r="I24" s="3"/>
      <c r="J24" s="3"/>
      <c r="K24" s="3"/>
      <c r="L24" s="3"/>
      <c r="M24" s="3"/>
      <c r="N24" s="3"/>
    </row>
    <row r="25">
      <c r="A25" s="38"/>
      <c r="B25" s="38"/>
      <c r="C25" s="38"/>
      <c r="D25" s="38"/>
      <c r="E25" s="38"/>
      <c r="F25" s="38"/>
      <c r="G25" s="15"/>
      <c r="H25" s="3"/>
      <c r="I25" s="3"/>
      <c r="J25" s="3"/>
      <c r="K25" s="3"/>
      <c r="L25" s="3"/>
      <c r="M25" s="3"/>
      <c r="N25" s="3"/>
    </row>
    <row r="26" ht="15.75" customHeight="1">
      <c r="A26" s="76" t="s">
        <v>79</v>
      </c>
      <c r="B26" s="19"/>
      <c r="C26" s="19"/>
      <c r="D26" s="19"/>
      <c r="E26" s="19"/>
      <c r="F26" s="19"/>
      <c r="G26" s="15"/>
      <c r="H26" s="3"/>
      <c r="I26" s="3"/>
      <c r="J26" s="3"/>
      <c r="K26" s="3"/>
      <c r="L26" s="3"/>
      <c r="M26" s="3"/>
      <c r="N26" s="3"/>
    </row>
    <row r="27">
      <c r="A27" s="78"/>
      <c r="B27" s="21"/>
      <c r="C27" s="79"/>
      <c r="D27" s="79"/>
      <c r="E27" s="80"/>
      <c r="F27" s="80"/>
      <c r="G27" s="34"/>
      <c r="H27" s="3"/>
      <c r="I27" s="3"/>
      <c r="J27" s="3"/>
      <c r="K27" s="3"/>
      <c r="L27" s="3"/>
      <c r="M27" s="3"/>
      <c r="N27" s="3"/>
    </row>
    <row r="28">
      <c r="A28" s="26" t="s">
        <v>80</v>
      </c>
      <c r="B28" s="19"/>
      <c r="C28" s="19"/>
      <c r="D28" s="81"/>
      <c r="E28" s="74"/>
      <c r="F28" s="3"/>
      <c r="G28" s="3"/>
      <c r="H28" s="3"/>
      <c r="I28" s="3"/>
      <c r="J28" s="3"/>
      <c r="K28" s="3"/>
      <c r="L28" s="3"/>
      <c r="M28" s="3"/>
      <c r="N28" s="3"/>
    </row>
    <row r="29">
      <c r="A29" s="38"/>
      <c r="B29" s="38"/>
      <c r="C29" s="38"/>
      <c r="D29" s="38"/>
      <c r="E29" s="14"/>
      <c r="F29" s="14"/>
      <c r="G29" s="15"/>
      <c r="H29" s="3"/>
      <c r="I29" s="3"/>
      <c r="J29" s="3"/>
      <c r="K29" s="3"/>
      <c r="L29" s="3"/>
      <c r="M29" s="3"/>
      <c r="N29" s="3"/>
    </row>
    <row r="30">
      <c r="A30" s="44" t="s">
        <v>27</v>
      </c>
      <c r="B30" s="83" t="s">
        <v>81</v>
      </c>
      <c r="C30" s="83" t="s">
        <v>83</v>
      </c>
      <c r="D30" s="84" t="s">
        <v>84</v>
      </c>
      <c r="E30" s="19"/>
      <c r="F30" s="19"/>
      <c r="G30" s="15"/>
      <c r="H30" s="3"/>
      <c r="I30" s="3"/>
      <c r="J30" s="3"/>
      <c r="K30" s="3"/>
      <c r="L30" s="3"/>
      <c r="M30" s="3"/>
      <c r="N30" s="3"/>
    </row>
    <row r="31" ht="17.25" customHeight="1">
      <c r="A31" s="85"/>
      <c r="B31" s="86"/>
      <c r="C31" s="86"/>
      <c r="D31" s="87"/>
      <c r="E31" s="19"/>
      <c r="F31" s="28"/>
      <c r="G31" s="74"/>
      <c r="H31" s="3"/>
      <c r="I31" s="3"/>
      <c r="J31" s="3"/>
      <c r="K31" s="3"/>
      <c r="L31" s="3"/>
      <c r="M31" s="3"/>
      <c r="N31" s="3"/>
    </row>
    <row r="32">
      <c r="A32" s="88"/>
      <c r="B32" s="86"/>
      <c r="C32" s="86"/>
      <c r="D32" s="87"/>
      <c r="E32" s="19"/>
      <c r="F32" s="19"/>
      <c r="G32" s="15"/>
      <c r="H32" s="3"/>
      <c r="I32" s="3"/>
      <c r="J32" s="3"/>
      <c r="K32" s="3"/>
      <c r="L32" s="3"/>
      <c r="M32" s="3"/>
      <c r="N32" s="3"/>
    </row>
    <row r="33" ht="37.5" customHeight="1">
      <c r="A33" s="85"/>
      <c r="B33" s="86"/>
      <c r="C33" s="86"/>
      <c r="D33" s="87"/>
      <c r="E33" s="19"/>
      <c r="F33" s="19"/>
      <c r="G33" s="15"/>
      <c r="H33" s="3"/>
      <c r="I33" s="3"/>
      <c r="J33" s="3"/>
      <c r="K33" s="3"/>
      <c r="L33" s="3"/>
      <c r="M33" s="3"/>
      <c r="N33" s="3"/>
    </row>
    <row r="34" ht="20.25" customHeight="1">
      <c r="A34" s="85"/>
      <c r="B34" s="86"/>
      <c r="C34" s="86"/>
      <c r="D34" s="87"/>
      <c r="E34" s="19"/>
      <c r="F34" s="28"/>
      <c r="G34" s="74"/>
      <c r="H34" s="3"/>
      <c r="I34" s="3"/>
      <c r="J34" s="3"/>
      <c r="K34" s="3"/>
      <c r="L34" s="3"/>
      <c r="M34" s="3"/>
      <c r="N34" s="3"/>
    </row>
    <row r="35">
      <c r="A35" s="46"/>
      <c r="B35" s="46"/>
      <c r="C35" s="46"/>
      <c r="D35" s="46"/>
      <c r="E35" s="46"/>
      <c r="F35" s="46"/>
      <c r="G35" s="15"/>
      <c r="H35" s="3"/>
      <c r="I35" s="3"/>
      <c r="J35" s="3"/>
      <c r="K35" s="3"/>
      <c r="L35" s="3"/>
      <c r="M35" s="3"/>
      <c r="N35" s="3"/>
    </row>
  </sheetData>
  <mergeCells count="11">
    <mergeCell ref="D31:F31"/>
    <mergeCell ref="D32:F32"/>
    <mergeCell ref="D33:F33"/>
    <mergeCell ref="D34:F34"/>
    <mergeCell ref="A6:F6"/>
    <mergeCell ref="A8:C8"/>
    <mergeCell ref="A9:C9"/>
    <mergeCell ref="D10:E10"/>
    <mergeCell ref="A26:F26"/>
    <mergeCell ref="A28:C28"/>
    <mergeCell ref="D30:F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57"/>
    <col customWidth="1" min="2" max="2" width="16.57"/>
    <col customWidth="1" min="3" max="3" width="22.57"/>
    <col customWidth="1" min="4" max="4" width="20.43"/>
    <col customWidth="1" min="5" max="5" width="21.14"/>
    <col customWidth="1" min="6" max="6" width="40.71"/>
    <col customWidth="1" min="7" max="7" width="4.0"/>
    <col customWidth="1" min="8" max="8" width="17.0"/>
    <col customWidth="1" min="9" max="14" width="9.29"/>
  </cols>
  <sheetData>
    <row r="1" ht="15.0" customHeight="1">
      <c r="A1" s="1"/>
      <c r="B1" s="5" t="s">
        <v>1</v>
      </c>
      <c r="C1" s="7"/>
      <c r="D1" s="3"/>
      <c r="E1" s="3"/>
      <c r="F1" s="3"/>
      <c r="G1" s="3"/>
      <c r="H1" s="3"/>
      <c r="I1" s="3"/>
      <c r="J1" s="3"/>
      <c r="K1" s="3"/>
      <c r="L1" s="3"/>
      <c r="M1" s="3"/>
      <c r="N1" s="3"/>
    </row>
    <row r="2" ht="15.0" customHeight="1">
      <c r="A2" s="9" t="s">
        <v>6</v>
      </c>
      <c r="B2" s="11">
        <f>50*D8</f>
        <v>3000</v>
      </c>
      <c r="C2" s="3"/>
      <c r="D2" s="3"/>
      <c r="E2" s="9" t="s">
        <v>7</v>
      </c>
      <c r="F2" s="3"/>
      <c r="G2" s="3"/>
      <c r="H2" s="3"/>
      <c r="I2" s="3"/>
      <c r="J2" s="3"/>
      <c r="K2" s="3"/>
      <c r="L2" s="3"/>
      <c r="M2" s="3"/>
      <c r="N2" s="3"/>
    </row>
    <row r="3" ht="15.0" customHeight="1">
      <c r="A3" s="9" t="s">
        <v>8</v>
      </c>
      <c r="B3" s="9" t="s">
        <v>9</v>
      </c>
      <c r="C3" s="3"/>
      <c r="D3" s="3"/>
      <c r="E3" s="9" t="s">
        <v>10</v>
      </c>
      <c r="F3" s="3"/>
      <c r="G3" s="3"/>
      <c r="H3" s="3"/>
      <c r="I3" s="3"/>
      <c r="J3" s="3"/>
      <c r="K3" s="3"/>
      <c r="L3" s="3"/>
      <c r="M3" s="3"/>
      <c r="N3" s="3"/>
    </row>
    <row r="4" ht="15.75" customHeight="1">
      <c r="A4" s="3"/>
      <c r="B4" s="3"/>
      <c r="C4" s="13" t="s">
        <v>11</v>
      </c>
      <c r="D4" s="13" t="s">
        <v>11</v>
      </c>
      <c r="E4" s="3"/>
      <c r="F4" s="3"/>
      <c r="G4" s="3"/>
      <c r="H4" s="3"/>
      <c r="I4" s="3"/>
      <c r="J4" s="3"/>
      <c r="K4" s="3"/>
      <c r="L4" s="3"/>
      <c r="M4" s="3"/>
      <c r="N4" s="3"/>
    </row>
    <row r="5">
      <c r="A5" s="14"/>
      <c r="B5" s="14"/>
      <c r="C5" s="14"/>
      <c r="D5" s="14"/>
      <c r="E5" s="14"/>
      <c r="F5" s="14"/>
      <c r="G5" s="15"/>
      <c r="H5" s="3"/>
      <c r="I5" s="3"/>
      <c r="J5" s="3"/>
      <c r="K5" s="3"/>
      <c r="L5" s="3"/>
      <c r="M5" s="3"/>
      <c r="N5" s="3"/>
    </row>
    <row r="6" ht="15.75" customHeight="1">
      <c r="A6" s="17" t="s">
        <v>14</v>
      </c>
      <c r="B6" s="19"/>
      <c r="C6" s="19"/>
      <c r="D6" s="19"/>
      <c r="E6" s="19"/>
      <c r="F6" s="19"/>
      <c r="G6" s="15"/>
      <c r="H6" s="3"/>
      <c r="I6" s="3"/>
      <c r="J6" s="3"/>
      <c r="K6" s="3"/>
      <c r="L6" s="3"/>
      <c r="M6" s="3"/>
      <c r="N6" s="3"/>
    </row>
    <row r="7">
      <c r="A7" s="21"/>
      <c r="B7" s="21"/>
      <c r="C7" s="21"/>
      <c r="D7" s="21"/>
      <c r="E7" s="21"/>
      <c r="F7" s="23"/>
      <c r="G7" s="24"/>
      <c r="H7" s="3"/>
      <c r="I7" s="3"/>
      <c r="J7" s="3"/>
      <c r="K7" s="3"/>
      <c r="L7" s="3"/>
      <c r="M7" s="3"/>
      <c r="N7" s="3"/>
    </row>
    <row r="8">
      <c r="A8" s="26" t="s">
        <v>17</v>
      </c>
      <c r="B8" s="19"/>
      <c r="C8" s="28"/>
      <c r="D8" s="30">
        <v>60.0</v>
      </c>
      <c r="E8" s="32" t="s">
        <v>20</v>
      </c>
      <c r="F8" s="33"/>
      <c r="G8" s="34"/>
      <c r="H8" s="3"/>
      <c r="I8" s="3"/>
      <c r="J8" s="3"/>
      <c r="K8" s="3"/>
      <c r="L8" s="3"/>
      <c r="M8" s="3"/>
      <c r="N8" s="3"/>
    </row>
    <row r="9">
      <c r="A9" s="36" t="s">
        <v>21</v>
      </c>
      <c r="B9" s="19"/>
      <c r="C9" s="19"/>
      <c r="D9" s="38"/>
      <c r="E9" s="38"/>
      <c r="F9" s="14"/>
      <c r="G9" s="15"/>
      <c r="H9" s="3"/>
      <c r="I9" s="3"/>
      <c r="J9" s="3"/>
      <c r="K9" s="3"/>
      <c r="L9" s="3"/>
      <c r="M9" s="3"/>
      <c r="N9" s="3"/>
    </row>
    <row r="10">
      <c r="A10" s="42" t="s">
        <v>24</v>
      </c>
      <c r="B10" s="42" t="s">
        <v>26</v>
      </c>
      <c r="C10" s="44" t="s">
        <v>27</v>
      </c>
      <c r="D10" s="45" t="s">
        <v>29</v>
      </c>
      <c r="E10" s="19"/>
      <c r="F10" s="47" t="s">
        <v>31</v>
      </c>
      <c r="G10" s="48"/>
      <c r="H10" s="3"/>
      <c r="I10" s="3"/>
      <c r="J10" s="3"/>
      <c r="K10" s="3"/>
      <c r="L10" s="3"/>
      <c r="M10" s="3"/>
      <c r="N10" s="3"/>
    </row>
    <row r="11">
      <c r="A11" s="49" t="s">
        <v>34</v>
      </c>
      <c r="B11" s="49" t="s">
        <v>35</v>
      </c>
      <c r="C11" s="49" t="s">
        <v>36</v>
      </c>
      <c r="D11" s="51">
        <f>ROUNDUP(((F11*D8)/1000),1)</f>
        <v>5.4</v>
      </c>
      <c r="E11" s="53" t="s">
        <v>39</v>
      </c>
      <c r="F11" s="54">
        <v>90.0</v>
      </c>
      <c r="G11" s="55"/>
      <c r="N11" s="3"/>
    </row>
    <row r="12">
      <c r="A12" s="42" t="s">
        <v>41</v>
      </c>
      <c r="B12" s="49" t="s">
        <v>35</v>
      </c>
      <c r="C12" s="56" t="s">
        <v>42</v>
      </c>
      <c r="D12" s="58">
        <f>ROUNDUP((('Original Recipe'!D12/'Original Recipe'!$D$8)*Estimate!$D$8),1)</f>
        <v>0</v>
      </c>
      <c r="E12" s="53" t="s">
        <v>47</v>
      </c>
      <c r="F12" s="51"/>
      <c r="G12" s="55"/>
      <c r="L12" s="3"/>
      <c r="M12" s="3"/>
      <c r="N12" s="3"/>
    </row>
    <row r="13">
      <c r="A13" s="49" t="s">
        <v>48</v>
      </c>
      <c r="B13" s="49" t="s">
        <v>49</v>
      </c>
      <c r="C13" s="56" t="s">
        <v>51</v>
      </c>
      <c r="D13" s="58">
        <f>ROUNDUP((('Original Recipe'!D13/'Original Recipe'!$D$8)*Estimate!$D$8),1)</f>
        <v>0</v>
      </c>
      <c r="E13" s="53" t="s">
        <v>52</v>
      </c>
      <c r="F13" s="51"/>
      <c r="G13" s="55"/>
      <c r="L13" s="3"/>
      <c r="M13" s="3"/>
      <c r="N13" s="3"/>
    </row>
    <row r="14">
      <c r="A14" s="49" t="s">
        <v>48</v>
      </c>
      <c r="B14" s="49" t="s">
        <v>49</v>
      </c>
      <c r="C14" s="56" t="s">
        <v>53</v>
      </c>
      <c r="D14" s="58">
        <f t="array" ref="D14">ROUNDUP(((""/'Original Recipe'!$D$8)*Estimate!$D$8),1)</f>
        <v>0</v>
      </c>
      <c r="E14" s="53" t="s">
        <v>52</v>
      </c>
      <c r="F14" s="51"/>
      <c r="G14" s="55"/>
      <c r="L14" s="3"/>
      <c r="M14" s="3"/>
      <c r="N14" s="3"/>
    </row>
    <row r="15" ht="28.5" customHeight="1">
      <c r="A15" s="42" t="s">
        <v>41</v>
      </c>
      <c r="B15" s="49" t="s">
        <v>49</v>
      </c>
      <c r="C15" s="56" t="s">
        <v>54</v>
      </c>
      <c r="D15" s="58">
        <f>ROUNDUP((('Original Recipe'!D14/'Original Recipe'!$D$8)*Estimate!$D$8),1)</f>
        <v>0</v>
      </c>
      <c r="E15" s="53" t="s">
        <v>55</v>
      </c>
      <c r="F15" s="54" t="s">
        <v>56</v>
      </c>
      <c r="G15" s="55"/>
      <c r="H15" s="61"/>
      <c r="I15" s="3"/>
      <c r="J15" s="3"/>
      <c r="K15" s="3"/>
      <c r="L15" s="3"/>
      <c r="M15" s="3"/>
      <c r="N15" s="3"/>
    </row>
    <row r="16" ht="25.5" customHeight="1">
      <c r="A16" s="42" t="s">
        <v>41</v>
      </c>
      <c r="B16" s="49" t="s">
        <v>49</v>
      </c>
      <c r="C16" s="56" t="s">
        <v>57</v>
      </c>
      <c r="D16" s="58">
        <f>ROUNDUP((('Original Recipe'!D15/'Original Recipe'!$D$8)*Estimate!$D$8),1)</f>
        <v>0</v>
      </c>
      <c r="E16" s="53" t="s">
        <v>55</v>
      </c>
      <c r="F16" s="54" t="s">
        <v>58</v>
      </c>
      <c r="G16" s="55"/>
      <c r="H16" s="3"/>
      <c r="I16" s="3"/>
      <c r="J16" s="3"/>
      <c r="K16" s="3"/>
      <c r="L16" s="3"/>
      <c r="M16" s="3"/>
      <c r="N16" s="3"/>
    </row>
    <row r="17">
      <c r="A17" s="42" t="s">
        <v>41</v>
      </c>
      <c r="B17" s="49" t="s">
        <v>49</v>
      </c>
      <c r="C17" s="56" t="s">
        <v>59</v>
      </c>
      <c r="D17" s="58">
        <f>ROUNDUP((('Original Recipe'!D16/'Original Recipe'!$D$8)*Estimate!$D$8),1)</f>
        <v>0</v>
      </c>
      <c r="E17" s="53" t="s">
        <v>60</v>
      </c>
      <c r="F17" s="54" t="s">
        <v>61</v>
      </c>
      <c r="G17" s="55"/>
      <c r="H17" s="3"/>
      <c r="I17" s="3"/>
      <c r="J17" s="3"/>
      <c r="K17" s="3"/>
      <c r="L17" s="3"/>
      <c r="M17" s="3"/>
      <c r="N17" s="3"/>
    </row>
    <row r="18">
      <c r="A18" s="42" t="s">
        <v>41</v>
      </c>
      <c r="B18" s="49" t="s">
        <v>49</v>
      </c>
      <c r="C18" s="56" t="s">
        <v>62</v>
      </c>
      <c r="D18" s="58">
        <f>ROUNDUP((('Original Recipe'!D17/'Original Recipe'!$D$8)*Estimate!$D$8),1)</f>
        <v>0</v>
      </c>
      <c r="E18" s="53" t="s">
        <v>60</v>
      </c>
      <c r="F18" s="54" t="s">
        <v>63</v>
      </c>
      <c r="G18" s="55"/>
      <c r="H18" s="3"/>
      <c r="I18" s="3"/>
      <c r="J18" s="3"/>
      <c r="K18" s="3"/>
      <c r="L18" s="3"/>
      <c r="M18" s="3"/>
      <c r="N18" s="3"/>
    </row>
    <row r="19">
      <c r="A19" s="49" t="s">
        <v>48</v>
      </c>
      <c r="B19" s="49" t="s">
        <v>49</v>
      </c>
      <c r="C19" s="56" t="s">
        <v>64</v>
      </c>
      <c r="D19" s="58">
        <f>ROUNDUP((('Original Recipe'!D18/'Original Recipe'!$D$8)*Estimate!$D$8),1)</f>
        <v>0</v>
      </c>
      <c r="E19" s="53" t="s">
        <v>65</v>
      </c>
      <c r="F19" s="51"/>
      <c r="G19" s="55"/>
      <c r="H19" s="3"/>
      <c r="I19" s="3"/>
      <c r="J19" s="3"/>
      <c r="K19" s="3"/>
      <c r="L19" s="3"/>
      <c r="M19" s="3"/>
      <c r="N19" s="3"/>
    </row>
    <row r="20">
      <c r="A20" s="49" t="s">
        <v>48</v>
      </c>
      <c r="B20" s="49" t="s">
        <v>49</v>
      </c>
      <c r="C20" s="49" t="s">
        <v>66</v>
      </c>
      <c r="D20" s="65">
        <v>6.0</v>
      </c>
      <c r="E20" s="53" t="s">
        <v>67</v>
      </c>
      <c r="F20" s="51"/>
      <c r="G20" s="55"/>
      <c r="H20" s="3"/>
      <c r="I20" s="3"/>
      <c r="J20" s="3"/>
      <c r="K20" s="3"/>
      <c r="L20" s="3"/>
      <c r="M20" s="3"/>
      <c r="N20" s="3"/>
    </row>
    <row r="21">
      <c r="A21" s="42" t="s">
        <v>41</v>
      </c>
      <c r="B21" s="49" t="s">
        <v>49</v>
      </c>
      <c r="C21" s="56" t="s">
        <v>68</v>
      </c>
      <c r="D21" s="58">
        <f>ROUNDUP((('Original Recipe'!D20/'Original Recipe'!$D$8)*Estimate!$D$8),1)</f>
        <v>0</v>
      </c>
      <c r="E21" s="53" t="s">
        <v>69</v>
      </c>
      <c r="F21" s="54" t="s">
        <v>70</v>
      </c>
      <c r="G21" s="55"/>
      <c r="H21" s="3"/>
      <c r="I21" s="3"/>
      <c r="J21" s="3"/>
      <c r="K21" s="3"/>
      <c r="L21" s="3"/>
      <c r="M21" s="3"/>
      <c r="N21" s="3"/>
    </row>
    <row r="22">
      <c r="A22" s="49" t="s">
        <v>48</v>
      </c>
      <c r="B22" s="49" t="s">
        <v>49</v>
      </c>
      <c r="C22" s="56" t="s">
        <v>71</v>
      </c>
      <c r="D22" s="58">
        <f>ROUNDUP((('Original Recipe'!D21/'Original Recipe'!$D$8)*Estimate!$D$8),1)</f>
        <v>0</v>
      </c>
      <c r="E22" s="53" t="s">
        <v>60</v>
      </c>
      <c r="F22" s="51"/>
      <c r="G22" s="55"/>
      <c r="H22" s="3"/>
      <c r="I22" s="3"/>
      <c r="J22" s="3"/>
      <c r="K22" s="3"/>
      <c r="L22" s="3"/>
      <c r="M22" s="3"/>
      <c r="N22" s="3"/>
    </row>
    <row r="23">
      <c r="A23" s="49" t="s">
        <v>48</v>
      </c>
      <c r="B23" s="49" t="s">
        <v>72</v>
      </c>
      <c r="C23" s="49" t="s">
        <v>72</v>
      </c>
      <c r="D23" s="58">
        <f>0.8*D8</f>
        <v>48</v>
      </c>
      <c r="E23" s="53" t="s">
        <v>60</v>
      </c>
      <c r="F23" s="54" t="s">
        <v>73</v>
      </c>
      <c r="G23" s="55"/>
      <c r="H23" s="3"/>
      <c r="I23" s="3"/>
      <c r="J23" s="3"/>
      <c r="K23" s="3"/>
      <c r="L23" s="3"/>
      <c r="M23" s="3"/>
      <c r="N23" s="3"/>
    </row>
    <row r="24">
      <c r="A24" s="71" t="s">
        <v>41</v>
      </c>
      <c r="B24" s="71" t="s">
        <v>76</v>
      </c>
      <c r="C24" s="71" t="s">
        <v>77</v>
      </c>
      <c r="D24" s="72">
        <f>D8/6</f>
        <v>10</v>
      </c>
      <c r="E24" s="73" t="s">
        <v>78</v>
      </c>
      <c r="F24" s="51"/>
      <c r="G24" s="74"/>
      <c r="H24" s="3"/>
      <c r="I24" s="3"/>
      <c r="J24" s="3"/>
      <c r="K24" s="3"/>
      <c r="L24" s="3"/>
      <c r="M24" s="3"/>
      <c r="N24" s="3"/>
    </row>
    <row r="25">
      <c r="A25" s="38"/>
      <c r="B25" s="38"/>
      <c r="C25" s="38"/>
      <c r="D25" s="38"/>
      <c r="E25" s="38"/>
      <c r="F25" s="38"/>
      <c r="G25" s="15"/>
      <c r="H25" s="3"/>
      <c r="I25" s="3"/>
      <c r="J25" s="3"/>
      <c r="K25" s="3"/>
      <c r="L25" s="3"/>
      <c r="M25" s="3"/>
      <c r="N25" s="3"/>
    </row>
    <row r="26" ht="15.75" customHeight="1">
      <c r="A26" s="76" t="s">
        <v>79</v>
      </c>
      <c r="B26" s="19"/>
      <c r="C26" s="19"/>
      <c r="D26" s="19"/>
      <c r="E26" s="19"/>
      <c r="F26" s="19"/>
      <c r="G26" s="15"/>
      <c r="H26" s="3"/>
      <c r="I26" s="3"/>
      <c r="J26" s="3"/>
      <c r="K26" s="3"/>
      <c r="L26" s="3"/>
      <c r="M26" s="3"/>
      <c r="N26" s="3"/>
    </row>
    <row r="27">
      <c r="A27" s="78"/>
      <c r="B27" s="21"/>
      <c r="C27" s="79"/>
      <c r="D27" s="79"/>
      <c r="E27" s="80"/>
      <c r="F27" s="80"/>
      <c r="G27" s="34"/>
      <c r="H27" s="3"/>
      <c r="I27" s="3"/>
      <c r="J27" s="3"/>
      <c r="K27" s="3"/>
      <c r="L27" s="3"/>
      <c r="M27" s="3"/>
      <c r="N27" s="3"/>
    </row>
    <row r="28">
      <c r="A28" s="26" t="s">
        <v>80</v>
      </c>
      <c r="B28" s="19"/>
      <c r="C28" s="19"/>
      <c r="D28" s="81"/>
      <c r="E28" s="74"/>
      <c r="F28" s="3"/>
      <c r="G28" s="3"/>
      <c r="H28" s="3"/>
      <c r="I28" s="3"/>
      <c r="J28" s="3"/>
      <c r="K28" s="3"/>
      <c r="L28" s="3"/>
      <c r="M28" s="3"/>
      <c r="N28" s="3"/>
    </row>
    <row r="29">
      <c r="A29" s="38"/>
      <c r="B29" s="38"/>
      <c r="C29" s="38"/>
      <c r="D29" s="38"/>
      <c r="E29" s="14"/>
      <c r="F29" s="14"/>
      <c r="G29" s="15"/>
      <c r="H29" s="3"/>
      <c r="I29" s="3"/>
      <c r="J29" s="3"/>
      <c r="K29" s="3"/>
      <c r="L29" s="3"/>
      <c r="M29" s="3"/>
      <c r="N29" s="3"/>
    </row>
    <row r="30">
      <c r="A30" s="44" t="s">
        <v>27</v>
      </c>
      <c r="B30" s="83" t="s">
        <v>81</v>
      </c>
      <c r="C30" s="83" t="s">
        <v>83</v>
      </c>
      <c r="D30" s="84" t="s">
        <v>84</v>
      </c>
      <c r="E30" s="19"/>
      <c r="F30" s="19"/>
      <c r="G30" s="15"/>
      <c r="H30" s="3"/>
      <c r="I30" s="3"/>
      <c r="J30" s="3"/>
      <c r="K30" s="3"/>
      <c r="L30" s="3"/>
      <c r="M30" s="3"/>
      <c r="N30" s="3"/>
    </row>
    <row r="31" ht="17.25" customHeight="1">
      <c r="A31" s="85"/>
      <c r="B31" s="86"/>
      <c r="C31" s="86"/>
      <c r="D31" s="87"/>
      <c r="E31" s="19"/>
      <c r="F31" s="28"/>
      <c r="G31" s="74"/>
      <c r="H31" s="3"/>
      <c r="I31" s="3"/>
      <c r="J31" s="3"/>
      <c r="K31" s="3"/>
      <c r="L31" s="3"/>
      <c r="M31" s="3"/>
      <c r="N31" s="3"/>
    </row>
    <row r="32">
      <c r="A32" s="88"/>
      <c r="B32" s="86"/>
      <c r="C32" s="86"/>
      <c r="D32" s="87"/>
      <c r="E32" s="19"/>
      <c r="F32" s="19"/>
      <c r="G32" s="15"/>
      <c r="H32" s="3"/>
      <c r="I32" s="3"/>
      <c r="J32" s="3"/>
      <c r="K32" s="3"/>
      <c r="L32" s="3"/>
      <c r="M32" s="3"/>
      <c r="N32" s="3"/>
    </row>
    <row r="33" ht="37.5" customHeight="1">
      <c r="A33" s="85"/>
      <c r="B33" s="86"/>
      <c r="C33" s="86"/>
      <c r="D33" s="87"/>
      <c r="E33" s="19"/>
      <c r="F33" s="19"/>
      <c r="G33" s="15"/>
      <c r="H33" s="3"/>
      <c r="I33" s="3"/>
      <c r="J33" s="3"/>
      <c r="K33" s="3"/>
      <c r="L33" s="3"/>
      <c r="M33" s="3"/>
      <c r="N33" s="3"/>
    </row>
    <row r="34" ht="20.25" customHeight="1">
      <c r="A34" s="85"/>
      <c r="B34" s="86"/>
      <c r="C34" s="86"/>
      <c r="D34" s="87"/>
      <c r="E34" s="19"/>
      <c r="F34" s="28"/>
      <c r="G34" s="74"/>
      <c r="H34" s="3"/>
      <c r="I34" s="3"/>
      <c r="J34" s="3"/>
      <c r="K34" s="3"/>
      <c r="L34" s="3"/>
      <c r="M34" s="3"/>
      <c r="N34" s="3"/>
    </row>
    <row r="35">
      <c r="A35" s="46"/>
      <c r="B35" s="46"/>
      <c r="C35" s="46"/>
      <c r="D35" s="46"/>
      <c r="E35" s="46"/>
      <c r="F35" s="46"/>
      <c r="G35" s="15"/>
      <c r="H35" s="3"/>
      <c r="I35" s="3"/>
      <c r="J35" s="3"/>
      <c r="K35" s="3"/>
      <c r="L35" s="3"/>
      <c r="M35" s="3"/>
      <c r="N35" s="3"/>
    </row>
  </sheetData>
  <mergeCells count="11">
    <mergeCell ref="D31:F31"/>
    <mergeCell ref="D32:F32"/>
    <mergeCell ref="D33:F33"/>
    <mergeCell ref="D34:F34"/>
    <mergeCell ref="A6:F6"/>
    <mergeCell ref="A8:C8"/>
    <mergeCell ref="A9:C9"/>
    <mergeCell ref="D10:E10"/>
    <mergeCell ref="A26:F26"/>
    <mergeCell ref="A28:C28"/>
    <mergeCell ref="D30:F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86"/>
    <col customWidth="1" min="2" max="2" width="27.0"/>
    <col customWidth="1" min="3" max="3" width="23.14"/>
    <col customWidth="1" min="4" max="4" width="28.14"/>
    <col customWidth="1" min="5" max="5" width="26.57"/>
  </cols>
  <sheetData>
    <row r="1" ht="15.0" customHeight="1">
      <c r="A1" s="2" t="s">
        <v>0</v>
      </c>
      <c r="B1" s="3"/>
      <c r="C1" s="4" t="s">
        <v>2</v>
      </c>
      <c r="D1" s="3"/>
      <c r="E1" s="3"/>
    </row>
    <row r="2" ht="15.0" customHeight="1">
      <c r="A2" s="3"/>
      <c r="B2" s="3"/>
      <c r="C2" s="6" t="s">
        <v>3</v>
      </c>
      <c r="D2" s="6" t="s">
        <v>4</v>
      </c>
      <c r="E2" s="3"/>
    </row>
    <row r="3" ht="15.0" customHeight="1">
      <c r="A3" s="4" t="s">
        <v>5</v>
      </c>
      <c r="B3" s="8"/>
      <c r="C3" s="10">
        <v>0.0</v>
      </c>
      <c r="D3" s="12">
        <f>Estimate!D15</f>
        <v>0.3</v>
      </c>
      <c r="E3" s="16" t="s">
        <v>12</v>
      </c>
    </row>
    <row r="4" ht="9.0" customHeight="1">
      <c r="A4" s="18"/>
      <c r="B4" s="8"/>
      <c r="C4" s="20">
        <f>Estimate!D14</f>
        <v>0.3</v>
      </c>
      <c r="D4" s="22">
        <v>0.0</v>
      </c>
      <c r="E4" s="16" t="s">
        <v>15</v>
      </c>
    </row>
    <row r="5" ht="9.0" customHeight="1">
      <c r="A5" s="25" t="s">
        <v>16</v>
      </c>
      <c r="C5" s="27">
        <f>Estimate!D13/2</f>
        <v>0.6</v>
      </c>
      <c r="D5" s="29">
        <f>Estimate!D13/2</f>
        <v>0.6</v>
      </c>
      <c r="E5" s="16" t="s">
        <v>18</v>
      </c>
    </row>
    <row r="6" ht="9.0" customHeight="1">
      <c r="A6" s="25" t="s">
        <v>19</v>
      </c>
      <c r="C6" s="31">
        <f>Estimate!D16/2</f>
        <v>0.05</v>
      </c>
      <c r="D6" s="35">
        <f>Estimate!D16/2</f>
        <v>0.05</v>
      </c>
      <c r="E6" s="16" t="s">
        <v>22</v>
      </c>
    </row>
    <row r="7" ht="9.0" customHeight="1">
      <c r="A7" s="3"/>
      <c r="B7" s="8"/>
      <c r="C7" s="37" t="s">
        <v>23</v>
      </c>
      <c r="D7" s="39"/>
      <c r="E7" s="40"/>
    </row>
    <row r="8" ht="9.0" customHeight="1">
      <c r="A8" s="41"/>
      <c r="B8" s="3"/>
      <c r="C8" s="20">
        <f>Estimate!D19/2</f>
        <v>0.3</v>
      </c>
      <c r="D8" s="12">
        <f>Estimate!D19/2</f>
        <v>0.3</v>
      </c>
      <c r="E8" s="16" t="s">
        <v>25</v>
      </c>
    </row>
    <row r="9" ht="9.0" customHeight="1">
      <c r="A9" s="43"/>
      <c r="B9" s="8"/>
      <c r="C9" s="27">
        <f>Estimate!D21/2</f>
        <v>0.2</v>
      </c>
      <c r="D9" s="29">
        <f>Estimate!D21/2</f>
        <v>0.2</v>
      </c>
      <c r="E9" s="16" t="s">
        <v>28</v>
      </c>
    </row>
    <row r="10" ht="9.0" customHeight="1">
      <c r="A10" s="3"/>
      <c r="B10" s="8"/>
      <c r="C10" s="31">
        <f>Estimate!D20/100</f>
        <v>0.267</v>
      </c>
      <c r="D10" s="35">
        <f>Estimate!D20/100</f>
        <v>0.267</v>
      </c>
      <c r="E10" s="16" t="s">
        <v>30</v>
      </c>
    </row>
    <row r="11" ht="25.5" customHeight="1">
      <c r="A11" s="3"/>
      <c r="B11" s="8"/>
    </row>
    <row r="12">
      <c r="A12" s="14"/>
      <c r="B12" s="14"/>
      <c r="C12" s="38"/>
      <c r="D12" s="38"/>
      <c r="E12" s="14"/>
    </row>
    <row r="13">
      <c r="A13" s="46"/>
      <c r="B13" s="46"/>
      <c r="C13" s="46"/>
      <c r="D13" s="46"/>
      <c r="E13" s="46"/>
    </row>
    <row r="14" ht="15.0" customHeight="1">
      <c r="A14" s="4" t="s">
        <v>32</v>
      </c>
      <c r="B14" s="3"/>
      <c r="C14" s="3"/>
      <c r="D14" s="3"/>
      <c r="E14" s="3"/>
    </row>
    <row r="15" ht="15.0" customHeight="1">
      <c r="A15" s="50" t="s">
        <v>33</v>
      </c>
    </row>
    <row r="16" ht="15.0" customHeight="1">
      <c r="A16" s="50" t="s">
        <v>37</v>
      </c>
    </row>
    <row r="17" ht="15.0" customHeight="1">
      <c r="A17" s="52" t="s">
        <v>38</v>
      </c>
    </row>
    <row r="18">
      <c r="A18" s="57" t="s">
        <v>40</v>
      </c>
    </row>
    <row r="19" ht="15.0" customHeight="1">
      <c r="A19" s="50" t="s">
        <v>43</v>
      </c>
    </row>
    <row r="20">
      <c r="A20" s="52" t="s">
        <v>44</v>
      </c>
    </row>
    <row r="21">
      <c r="A21" s="52" t="s">
        <v>45</v>
      </c>
    </row>
    <row r="22" ht="15.0" customHeight="1">
      <c r="A22" s="52" t="s">
        <v>46</v>
      </c>
    </row>
    <row r="23">
      <c r="A23" s="59" t="s">
        <v>50</v>
      </c>
    </row>
  </sheetData>
  <mergeCells count="11">
    <mergeCell ref="A15:E15"/>
    <mergeCell ref="A5:B5"/>
    <mergeCell ref="A6:B6"/>
    <mergeCell ref="A17:E17"/>
    <mergeCell ref="A18:E18"/>
    <mergeCell ref="A16:E16"/>
    <mergeCell ref="A22:E22"/>
    <mergeCell ref="A23:E23"/>
    <mergeCell ref="A20:E20"/>
    <mergeCell ref="A21:E21"/>
    <mergeCell ref="A19:E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57"/>
    <col customWidth="1" min="2" max="2" width="16.57"/>
    <col customWidth="1" min="3" max="3" width="22.57"/>
    <col customWidth="1" min="4" max="4" width="15.43"/>
    <col customWidth="1" min="5" max="5" width="21.14"/>
    <col customWidth="1" min="6" max="6" width="40.71"/>
    <col customWidth="1" min="7" max="7" width="4.0"/>
    <col customWidth="1" min="8" max="8" width="17.0"/>
    <col customWidth="1" min="9" max="14" width="9.29"/>
  </cols>
  <sheetData>
    <row r="1" ht="15.0" customHeight="1">
      <c r="A1" s="1"/>
      <c r="B1" s="5" t="s">
        <v>1</v>
      </c>
      <c r="C1" s="7"/>
      <c r="D1" s="3"/>
      <c r="E1" s="3"/>
      <c r="F1" s="3"/>
      <c r="G1" s="3"/>
      <c r="H1" s="3"/>
      <c r="I1" s="3"/>
      <c r="J1" s="3"/>
      <c r="K1" s="3"/>
      <c r="L1" s="3"/>
      <c r="M1" s="3"/>
      <c r="N1" s="3"/>
    </row>
    <row r="2" ht="15.0" customHeight="1">
      <c r="A2" s="9" t="s">
        <v>6</v>
      </c>
      <c r="B2" s="11"/>
      <c r="C2" s="3"/>
      <c r="D2" s="3"/>
      <c r="E2" s="9" t="s">
        <v>7</v>
      </c>
      <c r="F2" s="3"/>
      <c r="G2" s="3"/>
      <c r="H2" s="3"/>
      <c r="I2" s="3"/>
      <c r="J2" s="3"/>
      <c r="K2" s="3"/>
      <c r="L2" s="3"/>
      <c r="M2" s="3"/>
      <c r="N2" s="3"/>
    </row>
    <row r="3" ht="15.0" customHeight="1">
      <c r="A3" s="9" t="s">
        <v>8</v>
      </c>
      <c r="B3" s="9"/>
      <c r="C3" s="3"/>
      <c r="D3" s="3"/>
      <c r="E3" s="9" t="s">
        <v>10</v>
      </c>
      <c r="F3" s="3"/>
      <c r="G3" s="3"/>
      <c r="H3" s="3"/>
      <c r="I3" s="3"/>
      <c r="J3" s="3"/>
      <c r="K3" s="3"/>
      <c r="L3" s="3"/>
      <c r="M3" s="3"/>
      <c r="N3" s="3"/>
    </row>
    <row r="4">
      <c r="A4" s="14"/>
      <c r="B4" s="14"/>
      <c r="C4" s="14"/>
      <c r="D4" s="14"/>
      <c r="E4" s="14"/>
      <c r="F4" s="14"/>
      <c r="G4" s="15"/>
      <c r="H4" s="3"/>
      <c r="I4" s="3"/>
      <c r="J4" s="3"/>
      <c r="K4" s="3"/>
      <c r="L4" s="3"/>
      <c r="M4" s="3"/>
      <c r="N4" s="3"/>
    </row>
    <row r="5" ht="15.75" customHeight="1">
      <c r="A5" s="17" t="s">
        <v>14</v>
      </c>
      <c r="B5" s="19"/>
      <c r="C5" s="19"/>
      <c r="D5" s="19"/>
      <c r="E5" s="19"/>
      <c r="F5" s="19"/>
      <c r="G5" s="15"/>
      <c r="H5" s="3"/>
      <c r="I5" s="3"/>
      <c r="J5" s="3"/>
      <c r="K5" s="3"/>
      <c r="L5" s="3"/>
      <c r="M5" s="3"/>
      <c r="N5" s="3"/>
    </row>
    <row r="6">
      <c r="A6" s="21"/>
      <c r="B6" s="21"/>
      <c r="C6" s="21"/>
      <c r="D6" s="21"/>
      <c r="E6" s="21"/>
      <c r="F6" s="23"/>
      <c r="G6" s="24"/>
      <c r="H6" s="3"/>
      <c r="I6" s="3"/>
      <c r="J6" s="3"/>
      <c r="K6" s="3"/>
      <c r="L6" s="3"/>
      <c r="M6" s="3"/>
      <c r="N6" s="3"/>
    </row>
    <row r="7">
      <c r="A7" s="26" t="s">
        <v>17</v>
      </c>
      <c r="B7" s="19"/>
      <c r="C7" s="28"/>
      <c r="D7" s="60">
        <v>6.0</v>
      </c>
      <c r="E7" s="32" t="s">
        <v>20</v>
      </c>
      <c r="F7" s="33"/>
      <c r="G7" s="34"/>
      <c r="H7" s="3"/>
      <c r="I7" s="3"/>
      <c r="J7" s="3"/>
      <c r="K7" s="3"/>
      <c r="L7" s="3"/>
      <c r="M7" s="3"/>
      <c r="N7" s="3"/>
    </row>
    <row r="8">
      <c r="A8" s="36" t="s">
        <v>21</v>
      </c>
      <c r="B8" s="19"/>
      <c r="C8" s="19"/>
      <c r="D8" s="38"/>
      <c r="E8" s="38"/>
      <c r="F8" s="14"/>
      <c r="G8" s="15"/>
      <c r="H8" s="3"/>
      <c r="I8" s="3"/>
      <c r="J8" s="3"/>
      <c r="K8" s="3"/>
      <c r="L8" s="3"/>
      <c r="M8" s="3"/>
      <c r="N8" s="3"/>
    </row>
    <row r="9">
      <c r="A9" s="42" t="s">
        <v>24</v>
      </c>
      <c r="B9" s="42" t="s">
        <v>26</v>
      </c>
      <c r="C9" s="44" t="s">
        <v>27</v>
      </c>
      <c r="D9" s="45" t="s">
        <v>29</v>
      </c>
      <c r="E9" s="19"/>
      <c r="F9" s="47" t="s">
        <v>31</v>
      </c>
      <c r="G9" s="62"/>
      <c r="H9" s="3"/>
      <c r="I9" s="3"/>
      <c r="J9" s="3"/>
      <c r="K9" s="3"/>
      <c r="L9" s="3"/>
      <c r="M9" s="3"/>
      <c r="N9" s="3"/>
    </row>
    <row r="10">
      <c r="A10" s="63"/>
      <c r="B10" s="64"/>
      <c r="C10" s="66"/>
      <c r="D10" s="67"/>
      <c r="E10" s="68"/>
      <c r="F10" s="69"/>
      <c r="G10" s="70"/>
      <c r="N10" s="3"/>
    </row>
    <row r="11">
      <c r="A11" s="42" t="s">
        <v>75</v>
      </c>
      <c r="B11" s="49" t="s">
        <v>35</v>
      </c>
      <c r="C11" s="49" t="s">
        <v>36</v>
      </c>
      <c r="D11" s="75">
        <f>ROUNDUP(((F11*D7)/1000),1)</f>
        <v>0.6</v>
      </c>
      <c r="E11" s="53" t="s">
        <v>39</v>
      </c>
      <c r="F11" s="54">
        <v>90.0</v>
      </c>
      <c r="G11" s="77"/>
      <c r="N11" s="3"/>
    </row>
    <row r="12">
      <c r="A12" s="42" t="s">
        <v>41</v>
      </c>
      <c r="B12" s="49" t="s">
        <v>35</v>
      </c>
      <c r="C12" s="56" t="s">
        <v>42</v>
      </c>
      <c r="D12" s="82">
        <f>ROUNDUP((('Original Recipe'!D12/'Original Recipe'!$D$8)*Estimate!$D$7),1)</f>
        <v>3.2</v>
      </c>
      <c r="E12" s="53" t="s">
        <v>47</v>
      </c>
      <c r="F12" s="51"/>
      <c r="G12" s="77"/>
      <c r="L12" s="3"/>
      <c r="M12" s="3"/>
      <c r="N12" s="3"/>
    </row>
    <row r="13">
      <c r="A13" s="49" t="s">
        <v>82</v>
      </c>
      <c r="B13" s="49" t="s">
        <v>49</v>
      </c>
      <c r="C13" s="56" t="s">
        <v>51</v>
      </c>
      <c r="D13" s="82">
        <f>ROUNDUP((('Original Recipe'!D13/'Original Recipe'!$D$8)*Estimate!$D$7),1)</f>
        <v>1.2</v>
      </c>
      <c r="E13" s="53" t="s">
        <v>52</v>
      </c>
      <c r="F13" s="51"/>
      <c r="G13" s="77"/>
      <c r="L13" s="3"/>
      <c r="M13" s="3"/>
      <c r="N13" s="3"/>
    </row>
    <row r="14" ht="28.5" customHeight="1">
      <c r="A14" s="42" t="s">
        <v>41</v>
      </c>
      <c r="B14" s="49" t="s">
        <v>49</v>
      </c>
      <c r="C14" s="56" t="s">
        <v>54</v>
      </c>
      <c r="D14" s="82">
        <f>ROUNDUP((('Original Recipe'!D14/'Original Recipe'!$D$8)*Estimate!$D$7),1)</f>
        <v>0.3</v>
      </c>
      <c r="E14" s="53" t="s">
        <v>55</v>
      </c>
      <c r="F14" s="54" t="s">
        <v>56</v>
      </c>
      <c r="G14" s="77"/>
      <c r="H14" s="61"/>
      <c r="I14" s="3"/>
      <c r="J14" s="3"/>
      <c r="K14" s="3"/>
      <c r="L14" s="3"/>
      <c r="M14" s="3"/>
      <c r="N14" s="3"/>
    </row>
    <row r="15" ht="25.5" customHeight="1">
      <c r="A15" s="42" t="s">
        <v>41</v>
      </c>
      <c r="B15" s="49" t="s">
        <v>49</v>
      </c>
      <c r="C15" s="56" t="s">
        <v>57</v>
      </c>
      <c r="D15" s="82">
        <f>ROUNDUP((('Original Recipe'!D15/'Original Recipe'!$D$8)*Estimate!$D$7),1)</f>
        <v>0.3</v>
      </c>
      <c r="E15" s="53" t="s">
        <v>55</v>
      </c>
      <c r="F15" s="54" t="s">
        <v>58</v>
      </c>
      <c r="G15" s="77"/>
      <c r="H15" s="3"/>
      <c r="I15" s="3"/>
      <c r="J15" s="3"/>
      <c r="K15" s="3"/>
      <c r="L15" s="3"/>
      <c r="M15" s="3"/>
      <c r="N15" s="3"/>
    </row>
    <row r="16">
      <c r="A16" s="42" t="s">
        <v>41</v>
      </c>
      <c r="B16" s="49" t="s">
        <v>49</v>
      </c>
      <c r="C16" s="56" t="s">
        <v>59</v>
      </c>
      <c r="D16" s="82">
        <f>ROUNDUP((('Original Recipe'!D16/'Original Recipe'!$D$8)*Estimate!$D$7),1)</f>
        <v>0.1</v>
      </c>
      <c r="E16" s="53" t="s">
        <v>60</v>
      </c>
      <c r="F16" s="54" t="s">
        <v>61</v>
      </c>
      <c r="G16" s="77"/>
      <c r="H16" s="3"/>
      <c r="I16" s="3"/>
      <c r="J16" s="3"/>
      <c r="K16" s="3"/>
      <c r="L16" s="3"/>
      <c r="M16" s="3"/>
      <c r="N16" s="3"/>
    </row>
    <row r="17">
      <c r="A17" s="42" t="s">
        <v>41</v>
      </c>
      <c r="B17" s="49" t="s">
        <v>49</v>
      </c>
      <c r="C17" s="56" t="s">
        <v>62</v>
      </c>
      <c r="D17" s="82">
        <f>ROUNDUP((('Original Recipe'!D17/'Original Recipe'!$D$8)*Estimate!$D$7),1)</f>
        <v>0.8</v>
      </c>
      <c r="E17" s="53" t="s">
        <v>85</v>
      </c>
      <c r="F17" s="54" t="s">
        <v>63</v>
      </c>
      <c r="G17" s="77"/>
      <c r="H17" s="3"/>
      <c r="I17" s="3"/>
      <c r="J17" s="3"/>
      <c r="K17" s="3"/>
      <c r="L17" s="3"/>
      <c r="M17" s="3"/>
      <c r="N17" s="3"/>
    </row>
    <row r="18">
      <c r="A18" s="49" t="s">
        <v>82</v>
      </c>
      <c r="B18" s="49" t="s">
        <v>49</v>
      </c>
      <c r="C18" s="56" t="s">
        <v>64</v>
      </c>
      <c r="D18" s="82">
        <f>ROUNDUP((('Original Recipe'!D18/'Original Recipe'!$D$8)*Estimate!$D$7),1)</f>
        <v>0.4</v>
      </c>
      <c r="E18" s="53" t="s">
        <v>65</v>
      </c>
      <c r="F18" s="51"/>
      <c r="G18" s="77"/>
      <c r="H18" s="3"/>
      <c r="I18" s="3"/>
      <c r="J18" s="3"/>
      <c r="K18" s="3"/>
      <c r="L18" s="3"/>
      <c r="M18" s="3"/>
      <c r="N18" s="3"/>
    </row>
    <row r="19">
      <c r="A19" s="42" t="s">
        <v>86</v>
      </c>
      <c r="B19" s="49" t="s">
        <v>49</v>
      </c>
      <c r="C19" s="49" t="s">
        <v>66</v>
      </c>
      <c r="D19" s="82">
        <f>ROUNDUP((('Original Recipe'!D19/'Original Recipe'!$D$8)*Estimate!$D$7),1)</f>
        <v>0.6</v>
      </c>
      <c r="E19" s="53" t="s">
        <v>87</v>
      </c>
      <c r="F19" s="51"/>
      <c r="G19" s="77"/>
      <c r="H19" s="3"/>
      <c r="I19" s="3"/>
      <c r="J19" s="3"/>
      <c r="K19" s="3"/>
      <c r="L19" s="3"/>
      <c r="M19" s="3"/>
      <c r="N19" s="3"/>
    </row>
    <row r="20">
      <c r="A20" s="42" t="s">
        <v>86</v>
      </c>
      <c r="B20" s="49" t="s">
        <v>49</v>
      </c>
      <c r="C20" s="56" t="s">
        <v>68</v>
      </c>
      <c r="D20" s="82">
        <f>ROUNDUP((('Original Recipe'!D20/'Original Recipe'!$D$8)*Estimate!$D$7),1)</f>
        <v>26.7</v>
      </c>
      <c r="E20" s="53" t="s">
        <v>69</v>
      </c>
      <c r="F20" s="54" t="s">
        <v>70</v>
      </c>
      <c r="G20" s="77"/>
      <c r="H20" s="3"/>
      <c r="I20" s="3"/>
      <c r="J20" s="3"/>
      <c r="K20" s="3"/>
      <c r="L20" s="3"/>
      <c r="M20" s="3"/>
      <c r="N20" s="3"/>
    </row>
    <row r="21">
      <c r="A21" s="49" t="s">
        <v>82</v>
      </c>
      <c r="B21" s="49" t="s">
        <v>49</v>
      </c>
      <c r="C21" s="56" t="s">
        <v>71</v>
      </c>
      <c r="D21" s="82">
        <f>ROUNDUP((('Original Recipe'!D21/'Original Recipe'!$D$8)*Estimate!$D$7),1)</f>
        <v>0.4</v>
      </c>
      <c r="E21" s="53" t="s">
        <v>60</v>
      </c>
      <c r="F21" s="51"/>
      <c r="G21" s="77"/>
      <c r="H21" s="3"/>
      <c r="I21" s="3"/>
      <c r="J21" s="3"/>
      <c r="K21" s="3"/>
      <c r="L21" s="3"/>
      <c r="M21" s="3"/>
      <c r="N21" s="3"/>
    </row>
    <row r="22">
      <c r="A22" s="49" t="s">
        <v>82</v>
      </c>
      <c r="B22" s="49" t="s">
        <v>72</v>
      </c>
      <c r="C22" s="49" t="s">
        <v>72</v>
      </c>
      <c r="D22" s="82">
        <f>0.59*D7</f>
        <v>3.54</v>
      </c>
      <c r="E22" s="53" t="s">
        <v>60</v>
      </c>
      <c r="F22" s="51"/>
      <c r="G22" s="77"/>
      <c r="H22" s="3"/>
      <c r="I22" s="3"/>
      <c r="J22" s="3"/>
      <c r="K22" s="3"/>
      <c r="L22" s="3"/>
      <c r="M22" s="3"/>
      <c r="N22" s="3"/>
    </row>
    <row r="23">
      <c r="A23" s="42" t="s">
        <v>86</v>
      </c>
      <c r="B23" s="89" t="s">
        <v>88</v>
      </c>
      <c r="C23" s="89" t="s">
        <v>89</v>
      </c>
      <c r="D23" s="90">
        <v>4.0</v>
      </c>
      <c r="E23" s="91" t="s">
        <v>90</v>
      </c>
      <c r="F23" s="92"/>
      <c r="G23" s="94"/>
      <c r="H23" s="3"/>
      <c r="I23" s="3"/>
      <c r="J23" s="3"/>
      <c r="K23" s="3"/>
      <c r="L23" s="3"/>
      <c r="M23" s="3"/>
      <c r="N23" s="3"/>
    </row>
    <row r="24">
      <c r="A24" s="42" t="s">
        <v>86</v>
      </c>
      <c r="B24" s="89" t="s">
        <v>88</v>
      </c>
      <c r="C24" s="89" t="s">
        <v>96</v>
      </c>
      <c r="D24" s="90">
        <v>0.7</v>
      </c>
      <c r="E24" s="91" t="s">
        <v>98</v>
      </c>
      <c r="F24" s="92"/>
      <c r="G24" s="94"/>
      <c r="H24" s="3"/>
      <c r="I24" s="3"/>
      <c r="J24" s="3"/>
      <c r="K24" s="3"/>
      <c r="L24" s="3"/>
      <c r="M24" s="3"/>
      <c r="N24" s="3"/>
    </row>
    <row r="25">
      <c r="A25" s="38"/>
      <c r="B25" s="38"/>
      <c r="C25" s="38"/>
      <c r="D25" s="38"/>
      <c r="E25" s="38"/>
      <c r="F25" s="38"/>
      <c r="G25" s="15"/>
      <c r="H25" s="3"/>
      <c r="I25" s="3"/>
      <c r="J25" s="3"/>
      <c r="K25" s="3"/>
      <c r="L25" s="3"/>
      <c r="M25" s="3"/>
      <c r="N25" s="3"/>
    </row>
    <row r="26" ht="15.75" customHeight="1">
      <c r="A26" s="76" t="s">
        <v>79</v>
      </c>
      <c r="B26" s="19"/>
      <c r="C26" s="19"/>
      <c r="D26" s="19"/>
      <c r="E26" s="19"/>
      <c r="F26" s="19"/>
      <c r="G26" s="15"/>
      <c r="H26" s="3"/>
      <c r="I26" s="3"/>
      <c r="J26" s="3"/>
      <c r="K26" s="3"/>
      <c r="L26" s="3"/>
      <c r="M26" s="3"/>
      <c r="N26" s="3"/>
    </row>
    <row r="27" hidden="1">
      <c r="A27" s="78"/>
      <c r="B27" s="21"/>
      <c r="C27" s="79"/>
      <c r="D27" s="79"/>
      <c r="E27" s="80"/>
      <c r="F27" s="80"/>
      <c r="G27" s="34"/>
      <c r="H27" s="3"/>
      <c r="I27" s="3"/>
      <c r="J27" s="3"/>
      <c r="K27" s="3"/>
      <c r="L27" s="3"/>
      <c r="M27" s="3"/>
      <c r="N27" s="3"/>
    </row>
    <row r="28" hidden="1">
      <c r="A28" s="26" t="s">
        <v>80</v>
      </c>
      <c r="B28" s="19"/>
      <c r="C28" s="19"/>
      <c r="D28" s="81"/>
      <c r="E28" s="74"/>
      <c r="F28" s="3"/>
      <c r="G28" s="3"/>
      <c r="H28" s="3"/>
      <c r="I28" s="3"/>
      <c r="J28" s="3"/>
      <c r="K28" s="3"/>
      <c r="L28" s="3"/>
      <c r="M28" s="3"/>
      <c r="N28" s="3"/>
    </row>
    <row r="29">
      <c r="A29" s="38"/>
      <c r="B29" s="38"/>
      <c r="C29" s="38"/>
      <c r="D29" s="38"/>
      <c r="E29" s="14"/>
      <c r="F29" s="14"/>
      <c r="G29" s="15"/>
      <c r="H29" s="3"/>
      <c r="I29" s="3"/>
      <c r="J29" s="3"/>
      <c r="K29" s="3"/>
      <c r="L29" s="3"/>
      <c r="M29" s="3"/>
      <c r="N29" s="3"/>
    </row>
    <row r="30">
      <c r="A30" s="44" t="s">
        <v>27</v>
      </c>
      <c r="B30" s="83" t="s">
        <v>81</v>
      </c>
      <c r="C30" s="83" t="s">
        <v>83</v>
      </c>
      <c r="D30" s="84" t="s">
        <v>84</v>
      </c>
      <c r="E30" s="19"/>
      <c r="F30" s="19"/>
      <c r="G30" s="14"/>
      <c r="H30" s="3"/>
      <c r="I30" s="3"/>
      <c r="J30" s="3"/>
      <c r="K30" s="3"/>
      <c r="L30" s="3"/>
      <c r="M30" s="3"/>
      <c r="N30" s="3"/>
    </row>
    <row r="31" ht="24.75" customHeight="1">
      <c r="A31" s="85"/>
      <c r="B31" s="86"/>
      <c r="C31" s="86"/>
      <c r="D31" s="87"/>
      <c r="E31" s="19"/>
      <c r="F31" s="19"/>
      <c r="G31" s="14"/>
      <c r="H31" s="3"/>
      <c r="I31" s="3"/>
      <c r="J31" s="3"/>
      <c r="K31" s="3"/>
      <c r="L31" s="3"/>
      <c r="M31" s="3"/>
      <c r="N31" s="3"/>
    </row>
    <row r="32" ht="34.5" customHeight="1">
      <c r="A32" s="85"/>
      <c r="B32" s="86"/>
      <c r="C32" s="86"/>
      <c r="D32" s="87"/>
      <c r="E32" s="19"/>
      <c r="F32" s="28"/>
      <c r="G32" s="100"/>
      <c r="H32" s="3"/>
      <c r="I32" s="3"/>
      <c r="J32" s="3"/>
      <c r="K32" s="3"/>
      <c r="L32" s="3"/>
      <c r="M32" s="3"/>
      <c r="N32" s="3"/>
    </row>
    <row r="33" ht="13.5" customHeight="1">
      <c r="A33" s="85"/>
      <c r="B33" s="86"/>
      <c r="C33" s="86"/>
      <c r="D33" s="87"/>
      <c r="E33" s="19"/>
      <c r="F33" s="28"/>
      <c r="G33" s="102"/>
      <c r="H33" s="3"/>
      <c r="I33" s="3"/>
      <c r="J33" s="3"/>
      <c r="K33" s="3"/>
      <c r="L33" s="3"/>
      <c r="M33" s="3"/>
      <c r="N33" s="3"/>
    </row>
    <row r="34">
      <c r="A34" s="46"/>
      <c r="B34" s="46"/>
      <c r="C34" s="46"/>
      <c r="D34" s="46"/>
      <c r="E34" s="46"/>
      <c r="F34" s="46"/>
      <c r="G34" s="15"/>
      <c r="H34" s="3"/>
      <c r="I34" s="3"/>
      <c r="J34" s="3"/>
      <c r="K34" s="3"/>
      <c r="L34" s="3"/>
      <c r="M34" s="3"/>
      <c r="N34" s="3"/>
    </row>
  </sheetData>
  <mergeCells count="10">
    <mergeCell ref="D32:F32"/>
    <mergeCell ref="D33:F33"/>
    <mergeCell ref="D31:F31"/>
    <mergeCell ref="A8:C8"/>
    <mergeCell ref="D9:E9"/>
    <mergeCell ref="A26:F26"/>
    <mergeCell ref="A28:C28"/>
    <mergeCell ref="A7:C7"/>
    <mergeCell ref="A5:F5"/>
    <mergeCell ref="D30:F3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57"/>
    <col customWidth="1" min="2" max="2" width="16.57"/>
    <col customWidth="1" min="3" max="3" width="22.57"/>
    <col customWidth="1" min="4" max="4" width="76.14"/>
    <col customWidth="1" min="5" max="5" width="21.14"/>
    <col customWidth="1" min="6" max="7" width="27.0"/>
    <col customWidth="1" min="8" max="11" width="9.29"/>
    <col customWidth="1" min="12" max="12" width="32.14"/>
    <col customWidth="1" min="13" max="14" width="9.29"/>
  </cols>
  <sheetData>
    <row r="1" ht="15.0" customHeight="1">
      <c r="A1" s="1"/>
      <c r="B1" s="5" t="s">
        <v>1</v>
      </c>
      <c r="C1" s="7"/>
      <c r="D1" s="3"/>
      <c r="E1" s="3"/>
      <c r="F1" s="3"/>
      <c r="G1" s="3"/>
      <c r="H1" s="3"/>
      <c r="I1" s="3"/>
      <c r="J1" s="3"/>
      <c r="K1" s="3"/>
      <c r="L1" s="3"/>
      <c r="M1" s="3"/>
      <c r="N1" s="3"/>
    </row>
    <row r="2" ht="15.0" customHeight="1">
      <c r="A2" s="9" t="s">
        <v>6</v>
      </c>
      <c r="B2" s="11">
        <f>50*D8</f>
        <v>2650</v>
      </c>
      <c r="C2" s="3"/>
      <c r="D2" s="3"/>
      <c r="E2" s="9" t="s">
        <v>7</v>
      </c>
      <c r="F2" s="3"/>
      <c r="G2" s="3"/>
      <c r="H2" s="3"/>
      <c r="I2" s="3"/>
      <c r="J2" s="3"/>
      <c r="K2" s="3"/>
      <c r="L2" s="3"/>
      <c r="M2" s="3"/>
      <c r="N2" s="3"/>
    </row>
    <row r="3" ht="15.0" customHeight="1">
      <c r="A3" s="9" t="s">
        <v>8</v>
      </c>
      <c r="B3" s="9" t="s">
        <v>94</v>
      </c>
      <c r="C3" s="3"/>
      <c r="D3" s="3"/>
      <c r="E3" s="9" t="s">
        <v>95</v>
      </c>
      <c r="F3" s="3"/>
      <c r="G3" s="3"/>
      <c r="H3" s="3"/>
      <c r="I3" s="3"/>
      <c r="J3" s="3"/>
      <c r="K3" s="3"/>
      <c r="L3" s="3"/>
      <c r="M3" s="3"/>
      <c r="N3" s="3"/>
    </row>
    <row r="4" ht="15.75" customHeight="1">
      <c r="A4" s="3"/>
      <c r="B4" s="3"/>
      <c r="C4" s="13" t="s">
        <v>11</v>
      </c>
      <c r="D4" s="13" t="s">
        <v>11</v>
      </c>
      <c r="E4" s="3"/>
      <c r="F4" s="3"/>
      <c r="G4" s="3"/>
      <c r="H4" s="3"/>
      <c r="I4" s="3"/>
      <c r="J4" s="3"/>
      <c r="K4" s="3"/>
      <c r="L4" s="3"/>
      <c r="M4" s="3"/>
      <c r="N4" s="3"/>
    </row>
    <row r="5">
      <c r="A5" s="14"/>
      <c r="B5" s="14"/>
      <c r="C5" s="14"/>
      <c r="D5" s="14"/>
      <c r="E5" s="14"/>
      <c r="F5" s="14"/>
      <c r="G5" s="15"/>
      <c r="H5" s="3"/>
      <c r="I5" s="3"/>
      <c r="J5" s="3"/>
      <c r="K5" s="3"/>
      <c r="L5" s="3"/>
      <c r="M5" s="3"/>
      <c r="N5" s="3"/>
    </row>
    <row r="6" ht="15.75" customHeight="1">
      <c r="A6" s="17" t="s">
        <v>14</v>
      </c>
      <c r="B6" s="19"/>
      <c r="C6" s="19"/>
      <c r="D6" s="19"/>
      <c r="E6" s="19"/>
      <c r="F6" s="19"/>
      <c r="G6" s="15"/>
      <c r="H6" s="3"/>
      <c r="I6" s="3"/>
      <c r="J6" s="3"/>
      <c r="K6" s="3"/>
      <c r="L6" s="3"/>
      <c r="M6" s="3"/>
      <c r="N6" s="3"/>
    </row>
    <row r="7">
      <c r="A7" s="21"/>
      <c r="B7" s="21"/>
      <c r="C7" s="21"/>
      <c r="D7" s="21"/>
      <c r="E7" s="21"/>
      <c r="F7" s="23"/>
      <c r="G7" s="24"/>
      <c r="H7" s="3"/>
      <c r="I7" s="3"/>
      <c r="J7" s="3"/>
      <c r="K7" s="3"/>
      <c r="L7" s="3"/>
      <c r="M7" s="3"/>
      <c r="N7" s="3"/>
    </row>
    <row r="8">
      <c r="A8" s="26" t="s">
        <v>17</v>
      </c>
      <c r="B8" s="19"/>
      <c r="C8" s="28"/>
      <c r="D8" s="30">
        <v>53.0</v>
      </c>
      <c r="E8" s="32" t="s">
        <v>20</v>
      </c>
      <c r="F8" s="96" t="s">
        <v>97</v>
      </c>
      <c r="G8" s="98" t="s">
        <v>99</v>
      </c>
      <c r="H8" s="3"/>
      <c r="I8" s="3"/>
      <c r="J8" s="3"/>
      <c r="K8" s="3"/>
      <c r="L8" s="3"/>
      <c r="M8" s="3"/>
      <c r="N8" s="3"/>
    </row>
    <row r="9">
      <c r="A9" s="36" t="s">
        <v>100</v>
      </c>
      <c r="B9" s="19"/>
      <c r="C9" s="19"/>
      <c r="D9" s="38">
        <f>F9*1.5 + G9</f>
        <v>73.5</v>
      </c>
      <c r="E9" s="38"/>
      <c r="F9" s="101">
        <v>41.0</v>
      </c>
      <c r="G9" s="104">
        <v>12.0</v>
      </c>
      <c r="H9" s="3"/>
      <c r="I9" s="3"/>
      <c r="J9" s="3"/>
      <c r="K9" s="3"/>
      <c r="L9" s="3"/>
      <c r="M9" s="3"/>
      <c r="N9" s="3"/>
    </row>
    <row r="10">
      <c r="A10" s="42" t="s">
        <v>24</v>
      </c>
      <c r="B10" s="42" t="s">
        <v>26</v>
      </c>
      <c r="C10" s="44" t="s">
        <v>27</v>
      </c>
      <c r="D10" s="45" t="s">
        <v>29</v>
      </c>
      <c r="E10" s="19"/>
      <c r="F10" s="47" t="s">
        <v>31</v>
      </c>
      <c r="G10" s="48"/>
      <c r="H10" s="3"/>
      <c r="I10" s="3"/>
      <c r="J10" s="3"/>
      <c r="K10" s="3"/>
      <c r="L10" s="3"/>
      <c r="M10" s="3"/>
      <c r="N10" s="3"/>
    </row>
    <row r="11">
      <c r="A11" s="49" t="s">
        <v>34</v>
      </c>
      <c r="B11" s="49" t="s">
        <v>35</v>
      </c>
      <c r="C11" s="49" t="s">
        <v>36</v>
      </c>
      <c r="D11" s="51">
        <f>ROUNDUP(((F11*D8)/1000),1)</f>
        <v>4.8</v>
      </c>
      <c r="E11" s="53" t="s">
        <v>39</v>
      </c>
      <c r="F11" s="54">
        <v>90.0</v>
      </c>
      <c r="G11" s="55"/>
      <c r="H11" s="109" t="s">
        <v>105</v>
      </c>
      <c r="I11" s="109">
        <v>7.0</v>
      </c>
      <c r="J11" s="3"/>
      <c r="L11" s="109" t="s">
        <v>106</v>
      </c>
      <c r="M11" s="3"/>
      <c r="N11" s="3"/>
    </row>
    <row r="12">
      <c r="A12" s="49" t="s">
        <v>41</v>
      </c>
      <c r="B12" s="49" t="s">
        <v>35</v>
      </c>
      <c r="C12" s="56" t="s">
        <v>107</v>
      </c>
      <c r="D12" s="58">
        <f>ROUNDUP((('Original Recipe'!D12/'Original Recipe'!$D$8)*Estimate!$D$8),1)</f>
        <v>0</v>
      </c>
      <c r="E12" s="53" t="s">
        <v>47</v>
      </c>
      <c r="F12" s="51"/>
      <c r="G12" s="55"/>
      <c r="H12" s="109" t="s">
        <v>108</v>
      </c>
      <c r="I12" s="109">
        <v>6.0</v>
      </c>
      <c r="J12" s="109">
        <v>5.0</v>
      </c>
      <c r="K12" s="109">
        <v>10.0</v>
      </c>
      <c r="L12" s="109" t="s">
        <v>109</v>
      </c>
      <c r="M12" s="3"/>
      <c r="N12" s="3"/>
    </row>
    <row r="13">
      <c r="A13" s="49" t="s">
        <v>48</v>
      </c>
      <c r="B13" s="49" t="s">
        <v>49</v>
      </c>
      <c r="C13" s="56" t="s">
        <v>51</v>
      </c>
      <c r="D13" s="58">
        <f>ROUNDUP((('Original Recipe'!D13/'Original Recipe'!$D$8)*Estimate!$D$8),1)</f>
        <v>0</v>
      </c>
      <c r="E13" s="53" t="s">
        <v>52</v>
      </c>
      <c r="F13" s="51"/>
      <c r="G13" s="55"/>
      <c r="H13" s="109" t="s">
        <v>110</v>
      </c>
      <c r="I13" s="109">
        <v>5.0</v>
      </c>
      <c r="J13" s="109">
        <v>8.0</v>
      </c>
      <c r="K13" s="3"/>
      <c r="L13" s="109" t="s">
        <v>111</v>
      </c>
      <c r="M13" s="3"/>
      <c r="N13" s="3"/>
    </row>
    <row r="14">
      <c r="A14" s="49" t="s">
        <v>48</v>
      </c>
      <c r="B14" s="49" t="s">
        <v>49</v>
      </c>
      <c r="C14" s="56" t="s">
        <v>53</v>
      </c>
      <c r="D14" s="58">
        <f t="array" ref="D14">ROUNDUP(((""/'Original Recipe'!$D$8)*Estimate!$D$8),1)</f>
        <v>0</v>
      </c>
      <c r="E14" s="53" t="s">
        <v>52</v>
      </c>
      <c r="F14" s="51"/>
      <c r="G14" s="55"/>
      <c r="H14" s="3"/>
      <c r="I14" s="3">
        <f>SUM(I11,I12,I13,J12,J13,K12,)</f>
        <v>41</v>
      </c>
      <c r="J14" s="3"/>
      <c r="K14" s="3"/>
      <c r="L14" s="3"/>
      <c r="M14" s="3"/>
      <c r="N14" s="3"/>
    </row>
    <row r="15">
      <c r="A15" s="49" t="s">
        <v>41</v>
      </c>
      <c r="B15" s="49" t="s">
        <v>49</v>
      </c>
      <c r="C15" s="56" t="s">
        <v>54</v>
      </c>
      <c r="D15" s="58">
        <f>ROUNDUP((('Original Recipe'!D14/'Original Recipe'!$D$8)*Estimate!$D$8),1)</f>
        <v>0</v>
      </c>
      <c r="E15" s="53" t="s">
        <v>69</v>
      </c>
      <c r="F15" s="54" t="s">
        <v>56</v>
      </c>
      <c r="G15" s="55"/>
      <c r="H15" s="3"/>
      <c r="I15" s="3"/>
      <c r="J15" s="3"/>
      <c r="K15" s="3"/>
      <c r="L15" s="3"/>
      <c r="M15" s="3"/>
      <c r="N15" s="3"/>
    </row>
    <row r="16" ht="25.5" customHeight="1">
      <c r="A16" s="49" t="s">
        <v>41</v>
      </c>
      <c r="B16" s="49" t="s">
        <v>49</v>
      </c>
      <c r="C16" s="56" t="s">
        <v>57</v>
      </c>
      <c r="D16" s="58">
        <f>ROUNDUP((('Original Recipe'!D15/'Original Recipe'!$D$8)*Estimate!$D$8),1)</f>
        <v>0</v>
      </c>
      <c r="E16" s="53" t="s">
        <v>69</v>
      </c>
      <c r="F16" s="54" t="s">
        <v>58</v>
      </c>
      <c r="G16" s="55"/>
      <c r="H16" s="3"/>
      <c r="I16" s="3"/>
      <c r="J16" s="3"/>
      <c r="K16" s="3"/>
      <c r="L16" s="3"/>
      <c r="M16" s="3"/>
      <c r="N16" s="3"/>
    </row>
    <row r="17">
      <c r="A17" s="49" t="s">
        <v>41</v>
      </c>
      <c r="B17" s="49" t="s">
        <v>49</v>
      </c>
      <c r="C17" s="115" t="s">
        <v>59</v>
      </c>
      <c r="D17" s="58">
        <f>ROUNDUP((('Original Recipe'!D16/'Original Recipe'!$D$8)*Estimate!$D$8),1)</f>
        <v>0</v>
      </c>
      <c r="E17" s="53" t="s">
        <v>60</v>
      </c>
      <c r="F17" s="54" t="s">
        <v>61</v>
      </c>
      <c r="G17" s="55"/>
      <c r="H17" s="3"/>
      <c r="I17" s="3"/>
      <c r="J17" s="3"/>
      <c r="K17" s="3"/>
      <c r="L17" s="3"/>
      <c r="M17" s="3"/>
      <c r="N17" s="3"/>
    </row>
    <row r="18">
      <c r="A18" s="49" t="s">
        <v>41</v>
      </c>
      <c r="B18" s="49" t="s">
        <v>49</v>
      </c>
      <c r="C18" s="56" t="s">
        <v>62</v>
      </c>
      <c r="D18" s="58">
        <f>ROUNDUP((('Original Recipe'!D17/'Original Recipe'!$D$8)*Estimate!$D$8),1)</f>
        <v>0</v>
      </c>
      <c r="E18" s="53" t="s">
        <v>60</v>
      </c>
      <c r="F18" s="51"/>
      <c r="G18" s="55"/>
      <c r="H18" s="3"/>
      <c r="I18" s="3"/>
      <c r="J18" s="3"/>
      <c r="K18" s="3"/>
      <c r="L18" s="3"/>
      <c r="M18" s="3"/>
      <c r="N18" s="3"/>
    </row>
    <row r="19">
      <c r="A19" s="49" t="s">
        <v>48</v>
      </c>
      <c r="B19" s="49" t="s">
        <v>49</v>
      </c>
      <c r="C19" s="49" t="s">
        <v>66</v>
      </c>
      <c r="D19" s="65">
        <v>6.0</v>
      </c>
      <c r="E19" s="53" t="s">
        <v>67</v>
      </c>
      <c r="F19" s="51"/>
      <c r="G19" s="55"/>
      <c r="H19" s="3"/>
      <c r="I19" s="3"/>
      <c r="J19" s="3"/>
      <c r="K19" s="3"/>
      <c r="L19" s="3"/>
      <c r="M19" s="3"/>
      <c r="N19" s="3"/>
    </row>
    <row r="20">
      <c r="A20" s="49" t="s">
        <v>41</v>
      </c>
      <c r="B20" s="49" t="s">
        <v>49</v>
      </c>
      <c r="C20" s="56" t="s">
        <v>68</v>
      </c>
      <c r="D20" s="58">
        <f>ROUNDUP((('Original Recipe'!D20/'Original Recipe'!$D$8)*Estimate!$D$8),1)</f>
        <v>0</v>
      </c>
      <c r="E20" s="53" t="s">
        <v>69</v>
      </c>
      <c r="F20" s="54" t="s">
        <v>70</v>
      </c>
      <c r="G20" s="55"/>
      <c r="H20" s="3"/>
      <c r="I20" s="3"/>
      <c r="J20" s="3"/>
      <c r="K20" s="3"/>
      <c r="L20" s="3"/>
      <c r="M20" s="3"/>
      <c r="N20" s="3"/>
    </row>
    <row r="21">
      <c r="A21" s="49" t="s">
        <v>48</v>
      </c>
      <c r="B21" s="49" t="s">
        <v>49</v>
      </c>
      <c r="C21" s="56" t="s">
        <v>71</v>
      </c>
      <c r="D21" s="58">
        <f>ROUNDUP((('Original Recipe'!D21/'Original Recipe'!$D$8)*Estimate!$D$8),1)</f>
        <v>0</v>
      </c>
      <c r="E21" s="53" t="s">
        <v>60</v>
      </c>
      <c r="F21" s="51"/>
      <c r="G21" s="55"/>
      <c r="H21" s="3"/>
      <c r="I21" s="3"/>
      <c r="J21" s="3"/>
      <c r="K21" s="3"/>
      <c r="L21" s="3"/>
      <c r="M21" s="3"/>
      <c r="N21" s="3"/>
    </row>
    <row r="22">
      <c r="A22" s="49" t="s">
        <v>48</v>
      </c>
      <c r="B22" s="49" t="s">
        <v>72</v>
      </c>
      <c r="C22" s="49" t="s">
        <v>72</v>
      </c>
      <c r="D22" s="58">
        <f>0.75*D8</f>
        <v>39.75</v>
      </c>
      <c r="E22" s="53" t="s">
        <v>60</v>
      </c>
      <c r="F22" s="54" t="s">
        <v>120</v>
      </c>
      <c r="G22" s="55"/>
      <c r="H22" s="3"/>
      <c r="I22" s="3"/>
      <c r="J22" s="3"/>
      <c r="K22" s="3"/>
      <c r="L22" s="3"/>
      <c r="M22" s="3"/>
      <c r="N22" s="3"/>
    </row>
    <row r="23">
      <c r="A23" s="71" t="s">
        <v>41</v>
      </c>
      <c r="B23" s="71" t="s">
        <v>76</v>
      </c>
      <c r="C23" s="71" t="s">
        <v>77</v>
      </c>
      <c r="D23" s="72">
        <f>D8/6</f>
        <v>8.833333333</v>
      </c>
      <c r="E23" s="73" t="s">
        <v>78</v>
      </c>
      <c r="F23" s="51"/>
      <c r="G23" s="74"/>
      <c r="H23" s="3"/>
      <c r="I23" s="3"/>
      <c r="J23" s="3"/>
      <c r="K23" s="3"/>
      <c r="L23" s="3"/>
      <c r="M23" s="3"/>
      <c r="N23" s="3"/>
    </row>
    <row r="24">
      <c r="A24" s="38"/>
      <c r="B24" s="38"/>
      <c r="C24" s="38"/>
      <c r="D24" s="38"/>
      <c r="E24" s="38"/>
      <c r="F24" s="38"/>
      <c r="G24" s="15"/>
      <c r="H24" s="3"/>
      <c r="I24" s="3"/>
      <c r="J24" s="3"/>
      <c r="K24" s="3"/>
      <c r="L24" s="3"/>
      <c r="M24" s="3"/>
      <c r="N24" s="3"/>
    </row>
    <row r="25" ht="15.75" customHeight="1">
      <c r="A25" s="76" t="s">
        <v>79</v>
      </c>
      <c r="B25" s="19"/>
      <c r="C25" s="19"/>
      <c r="D25" s="19"/>
      <c r="E25" s="19"/>
      <c r="F25" s="19"/>
      <c r="G25" s="15"/>
      <c r="H25" s="3"/>
      <c r="I25" s="3"/>
      <c r="J25" s="3"/>
      <c r="K25" s="3"/>
      <c r="L25" s="3"/>
      <c r="M25" s="3"/>
      <c r="N25" s="3"/>
    </row>
    <row r="26">
      <c r="A26" s="78"/>
      <c r="B26" s="21"/>
      <c r="C26" s="79"/>
      <c r="D26" s="79"/>
      <c r="E26" s="80"/>
      <c r="F26" s="80"/>
      <c r="G26" s="34"/>
      <c r="H26" s="3"/>
      <c r="I26" s="3"/>
      <c r="J26" s="3"/>
      <c r="K26" s="3"/>
      <c r="L26" s="3"/>
      <c r="M26" s="3"/>
      <c r="N26" s="3"/>
    </row>
    <row r="27">
      <c r="A27" s="26" t="s">
        <v>80</v>
      </c>
      <c r="B27" s="19"/>
      <c r="C27" s="19"/>
      <c r="D27" s="81"/>
      <c r="E27" s="74"/>
      <c r="F27" s="3"/>
      <c r="G27" s="3"/>
      <c r="H27" s="3"/>
      <c r="I27" s="3"/>
      <c r="J27" s="3"/>
      <c r="K27" s="3"/>
      <c r="L27" s="3"/>
      <c r="M27" s="3"/>
      <c r="N27" s="3"/>
    </row>
    <row r="28">
      <c r="A28" s="38"/>
      <c r="B28" s="38"/>
      <c r="C28" s="38"/>
      <c r="D28" s="38"/>
      <c r="E28" s="14"/>
      <c r="F28" s="14"/>
      <c r="G28" s="15"/>
      <c r="H28" s="3"/>
      <c r="I28" s="3"/>
      <c r="J28" s="3"/>
      <c r="K28" s="3"/>
      <c r="L28" s="3"/>
      <c r="M28" s="3"/>
      <c r="N28" s="3"/>
    </row>
    <row r="29">
      <c r="A29" s="44" t="s">
        <v>27</v>
      </c>
      <c r="B29" s="83" t="s">
        <v>81</v>
      </c>
      <c r="C29" s="83" t="s">
        <v>83</v>
      </c>
      <c r="D29" s="84" t="s">
        <v>84</v>
      </c>
      <c r="E29" s="19"/>
      <c r="F29" s="19"/>
      <c r="G29" s="15"/>
      <c r="H29" s="3"/>
      <c r="I29" s="3"/>
      <c r="J29" s="3"/>
      <c r="K29" s="3"/>
      <c r="L29" s="3"/>
      <c r="M29" s="3"/>
      <c r="N29" s="3"/>
    </row>
    <row r="30" ht="37.5" customHeight="1">
      <c r="A30" s="123" t="s">
        <v>122</v>
      </c>
      <c r="B30" s="124" t="s">
        <v>124</v>
      </c>
      <c r="C30" s="125" t="s">
        <v>125</v>
      </c>
      <c r="D30" s="126" t="s">
        <v>126</v>
      </c>
      <c r="E30" s="19"/>
      <c r="F30" s="28"/>
      <c r="G30" s="74"/>
      <c r="H30" s="3"/>
      <c r="I30" s="3"/>
      <c r="J30" s="3"/>
      <c r="K30" s="3"/>
      <c r="L30" s="3"/>
      <c r="M30" s="3"/>
      <c r="N30" s="3"/>
    </row>
    <row r="31">
      <c r="A31" s="88"/>
      <c r="B31" s="86"/>
      <c r="C31" s="86"/>
      <c r="D31" s="126" t="s">
        <v>127</v>
      </c>
      <c r="E31" s="19"/>
      <c r="F31" s="19"/>
      <c r="G31" s="15"/>
      <c r="H31" s="3"/>
      <c r="I31" s="3"/>
      <c r="J31" s="3"/>
      <c r="K31" s="3"/>
      <c r="L31" s="3"/>
      <c r="M31" s="3"/>
      <c r="N31" s="3"/>
    </row>
    <row r="32" ht="37.5" customHeight="1">
      <c r="A32" s="85"/>
      <c r="B32" s="86"/>
      <c r="C32" s="86"/>
      <c r="D32" s="126" t="s">
        <v>128</v>
      </c>
      <c r="E32" s="19"/>
      <c r="F32" s="19"/>
      <c r="G32" s="15"/>
      <c r="H32" s="3"/>
      <c r="I32" s="3"/>
      <c r="J32" s="3"/>
      <c r="K32" s="3"/>
      <c r="L32" s="3"/>
      <c r="M32" s="3"/>
      <c r="N32" s="3"/>
    </row>
    <row r="33">
      <c r="A33" s="85"/>
      <c r="B33" s="86"/>
      <c r="C33" s="86"/>
      <c r="D33" s="127"/>
      <c r="E33" s="19"/>
      <c r="F33" s="28"/>
      <c r="G33" s="74"/>
      <c r="H33" s="3"/>
      <c r="I33" s="3"/>
      <c r="J33" s="3"/>
      <c r="K33" s="3"/>
      <c r="L33" s="3"/>
      <c r="M33" s="3"/>
      <c r="N33" s="3"/>
    </row>
    <row r="34">
      <c r="A34" s="46"/>
      <c r="B34" s="46"/>
      <c r="C34" s="46"/>
      <c r="D34" s="46"/>
      <c r="E34" s="46"/>
      <c r="F34" s="46"/>
      <c r="G34" s="15"/>
      <c r="H34" s="3"/>
      <c r="I34" s="3"/>
      <c r="J34" s="3"/>
      <c r="K34" s="3"/>
      <c r="L34" s="3"/>
      <c r="M34" s="3"/>
      <c r="N34" s="3"/>
    </row>
  </sheetData>
  <mergeCells count="11">
    <mergeCell ref="D30:F30"/>
    <mergeCell ref="D31:F31"/>
    <mergeCell ref="D32:F32"/>
    <mergeCell ref="D33:F33"/>
    <mergeCell ref="A6:F6"/>
    <mergeCell ref="A8:C8"/>
    <mergeCell ref="A9:C9"/>
    <mergeCell ref="D10:E10"/>
    <mergeCell ref="A25:F25"/>
    <mergeCell ref="A27:C27"/>
    <mergeCell ref="D29:F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71"/>
    <col customWidth="1" min="2" max="2" width="16.57"/>
    <col customWidth="1" min="3" max="3" width="22.57"/>
    <col customWidth="1" min="4" max="4" width="21.29"/>
    <col customWidth="1" min="5" max="5" width="21.14"/>
    <col customWidth="1" min="6" max="6" width="31.14"/>
  </cols>
  <sheetData>
    <row r="1" ht="15.0" customHeight="1">
      <c r="A1" s="5" t="s">
        <v>91</v>
      </c>
      <c r="B1" s="5" t="s">
        <v>1</v>
      </c>
      <c r="C1" s="7"/>
      <c r="D1" s="3"/>
      <c r="E1" s="3"/>
      <c r="F1" s="3"/>
    </row>
    <row r="2" ht="15.0" customHeight="1">
      <c r="A2" s="9" t="s">
        <v>92</v>
      </c>
      <c r="B2" s="3"/>
      <c r="C2" s="3"/>
      <c r="D2" s="3"/>
      <c r="E2" s="9" t="s">
        <v>7</v>
      </c>
      <c r="F2" s="3"/>
    </row>
    <row r="3" ht="15.0" customHeight="1">
      <c r="A3" s="9" t="s">
        <v>8</v>
      </c>
      <c r="B3" s="3"/>
      <c r="C3" s="3"/>
      <c r="D3" s="3"/>
      <c r="E3" s="9" t="s">
        <v>93</v>
      </c>
      <c r="F3" s="3"/>
    </row>
    <row r="4" ht="15.75" customHeight="1">
      <c r="A4" s="3"/>
      <c r="B4" s="3"/>
      <c r="C4" s="13" t="s">
        <v>11</v>
      </c>
      <c r="D4" s="13" t="s">
        <v>11</v>
      </c>
      <c r="E4" s="3"/>
      <c r="F4" s="3"/>
    </row>
    <row r="5">
      <c r="A5" s="14"/>
      <c r="B5" s="14"/>
      <c r="C5" s="14"/>
      <c r="D5" s="14"/>
      <c r="E5" s="14"/>
      <c r="F5" s="14"/>
    </row>
    <row r="6" ht="15.75" customHeight="1">
      <c r="A6" s="17" t="s">
        <v>14</v>
      </c>
      <c r="B6" s="19"/>
      <c r="C6" s="19"/>
      <c r="D6" s="19"/>
      <c r="E6" s="19"/>
      <c r="F6" s="19"/>
    </row>
    <row r="7">
      <c r="A7" s="93"/>
      <c r="B7" s="21"/>
      <c r="C7" s="21"/>
      <c r="D7" s="21"/>
      <c r="E7" s="21"/>
      <c r="F7" s="95"/>
    </row>
    <row r="8">
      <c r="A8" s="26" t="s">
        <v>17</v>
      </c>
      <c r="B8" s="19"/>
      <c r="C8" s="28"/>
      <c r="D8" s="30">
        <v>45.0</v>
      </c>
      <c r="E8" s="32" t="s">
        <v>20</v>
      </c>
      <c r="F8" s="97"/>
    </row>
    <row r="9">
      <c r="A9" s="99"/>
      <c r="B9" s="19"/>
      <c r="C9" s="19"/>
      <c r="D9" s="38"/>
      <c r="E9" s="38"/>
      <c r="F9" s="103"/>
    </row>
    <row r="10">
      <c r="A10" s="42" t="s">
        <v>24</v>
      </c>
      <c r="B10" s="42" t="s">
        <v>26</v>
      </c>
      <c r="C10" s="44" t="s">
        <v>27</v>
      </c>
      <c r="D10" s="45" t="s">
        <v>101</v>
      </c>
      <c r="E10" s="19"/>
      <c r="F10" s="47" t="s">
        <v>31</v>
      </c>
    </row>
    <row r="11">
      <c r="A11" s="49" t="s">
        <v>34</v>
      </c>
      <c r="B11" s="49" t="s">
        <v>35</v>
      </c>
      <c r="C11" s="49" t="s">
        <v>102</v>
      </c>
      <c r="D11" s="49">
        <v>4.0</v>
      </c>
      <c r="E11" s="53" t="s">
        <v>39</v>
      </c>
      <c r="F11" s="105" t="s">
        <v>103</v>
      </c>
    </row>
    <row r="12">
      <c r="A12" s="49" t="s">
        <v>41</v>
      </c>
      <c r="B12" s="49" t="s">
        <v>35</v>
      </c>
      <c r="C12" s="107" t="s">
        <v>104</v>
      </c>
      <c r="D12" s="49">
        <v>24.0</v>
      </c>
      <c r="E12" s="53" t="s">
        <v>47</v>
      </c>
      <c r="F12" s="128"/>
    </row>
    <row r="13">
      <c r="A13" s="49" t="s">
        <v>48</v>
      </c>
      <c r="B13" s="49" t="s">
        <v>35</v>
      </c>
      <c r="C13" s="107" t="s">
        <v>51</v>
      </c>
      <c r="D13" s="49">
        <v>9.0</v>
      </c>
      <c r="E13" s="53" t="s">
        <v>52</v>
      </c>
      <c r="F13" s="128"/>
    </row>
    <row r="14">
      <c r="A14" s="49" t="s">
        <v>41</v>
      </c>
      <c r="B14" s="49" t="s">
        <v>35</v>
      </c>
      <c r="C14" s="107" t="s">
        <v>54</v>
      </c>
      <c r="D14" s="49">
        <v>2.0</v>
      </c>
      <c r="E14" s="53" t="s">
        <v>129</v>
      </c>
      <c r="F14" s="105" t="s">
        <v>56</v>
      </c>
    </row>
    <row r="15">
      <c r="A15" s="49" t="s">
        <v>41</v>
      </c>
      <c r="B15" s="49" t="s">
        <v>35</v>
      </c>
      <c r="C15" s="107" t="s">
        <v>130</v>
      </c>
      <c r="D15" s="49">
        <v>2.0</v>
      </c>
      <c r="E15" s="53" t="s">
        <v>129</v>
      </c>
      <c r="F15" s="105" t="s">
        <v>58</v>
      </c>
    </row>
    <row r="16">
      <c r="A16" s="49" t="s">
        <v>41</v>
      </c>
      <c r="B16" s="49" t="s">
        <v>35</v>
      </c>
      <c r="C16" s="107" t="s">
        <v>59</v>
      </c>
      <c r="D16" s="49">
        <v>0.6</v>
      </c>
      <c r="E16" s="53" t="s">
        <v>60</v>
      </c>
      <c r="F16" s="128"/>
    </row>
    <row r="17">
      <c r="A17" s="49" t="s">
        <v>41</v>
      </c>
      <c r="B17" s="49" t="s">
        <v>35</v>
      </c>
      <c r="C17" s="107" t="s">
        <v>62</v>
      </c>
      <c r="D17" s="49">
        <v>5.5</v>
      </c>
      <c r="E17" s="53" t="s">
        <v>131</v>
      </c>
      <c r="F17" s="128"/>
    </row>
    <row r="18">
      <c r="A18" s="49" t="s">
        <v>48</v>
      </c>
      <c r="B18" s="49" t="s">
        <v>35</v>
      </c>
      <c r="C18" s="107" t="s">
        <v>64</v>
      </c>
      <c r="D18" s="49">
        <v>2.5</v>
      </c>
      <c r="E18" s="53" t="s">
        <v>60</v>
      </c>
      <c r="F18" s="128"/>
    </row>
    <row r="19">
      <c r="A19" s="49" t="s">
        <v>48</v>
      </c>
      <c r="B19" s="49" t="s">
        <v>35</v>
      </c>
      <c r="C19" s="107" t="s">
        <v>132</v>
      </c>
      <c r="D19" s="49">
        <v>4.0</v>
      </c>
      <c r="E19" s="53" t="s">
        <v>133</v>
      </c>
      <c r="F19" s="128"/>
    </row>
    <row r="20">
      <c r="A20" s="49" t="s">
        <v>41</v>
      </c>
      <c r="B20" s="49" t="s">
        <v>35</v>
      </c>
      <c r="C20" s="107" t="s">
        <v>68</v>
      </c>
      <c r="D20" s="49">
        <v>200.0</v>
      </c>
      <c r="E20" s="53" t="s">
        <v>69</v>
      </c>
      <c r="F20" s="128"/>
    </row>
    <row r="21">
      <c r="A21" s="49" t="s">
        <v>48</v>
      </c>
      <c r="B21" s="49" t="s">
        <v>35</v>
      </c>
      <c r="C21" s="107" t="s">
        <v>71</v>
      </c>
      <c r="D21" s="49">
        <v>2.5</v>
      </c>
      <c r="E21" s="53" t="s">
        <v>60</v>
      </c>
      <c r="F21" s="105" t="s">
        <v>135</v>
      </c>
    </row>
    <row r="22">
      <c r="A22" s="49" t="s">
        <v>48</v>
      </c>
      <c r="B22" s="49" t="s">
        <v>72</v>
      </c>
      <c r="C22" s="49" t="s">
        <v>72</v>
      </c>
      <c r="D22" s="64">
        <f>D8*0.67</f>
        <v>30.15</v>
      </c>
      <c r="E22" s="53" t="s">
        <v>60</v>
      </c>
      <c r="F22" s="105" t="s">
        <v>138</v>
      </c>
    </row>
    <row r="23">
      <c r="A23" s="133"/>
      <c r="B23" s="38"/>
      <c r="C23" s="38"/>
      <c r="D23" s="38"/>
      <c r="E23" s="38"/>
      <c r="F23" s="135"/>
    </row>
    <row r="24" ht="15.75" customHeight="1">
      <c r="A24" s="76" t="s">
        <v>79</v>
      </c>
      <c r="B24" s="19"/>
      <c r="C24" s="19"/>
      <c r="D24" s="19"/>
      <c r="E24" s="19"/>
      <c r="F24" s="19"/>
    </row>
    <row r="25">
      <c r="A25" s="78"/>
      <c r="B25" s="21"/>
      <c r="C25" s="79"/>
      <c r="D25" s="79"/>
      <c r="E25" s="80"/>
      <c r="F25" s="80"/>
    </row>
    <row r="26">
      <c r="A26" s="26" t="s">
        <v>80</v>
      </c>
      <c r="B26" s="19"/>
      <c r="C26" s="19"/>
      <c r="D26" s="81"/>
      <c r="E26" s="74"/>
      <c r="F26" s="3"/>
    </row>
    <row r="27">
      <c r="A27" s="38"/>
      <c r="B27" s="38"/>
      <c r="C27" s="38"/>
      <c r="D27" s="38"/>
      <c r="E27" s="14"/>
      <c r="F27" s="14"/>
    </row>
    <row r="28">
      <c r="A28" s="44" t="s">
        <v>143</v>
      </c>
      <c r="B28" s="83" t="s">
        <v>144</v>
      </c>
      <c r="C28" s="84" t="s">
        <v>84</v>
      </c>
      <c r="D28" s="19"/>
      <c r="E28" s="19"/>
      <c r="F28" s="19"/>
    </row>
    <row r="29">
      <c r="A29" s="139"/>
      <c r="B29" s="140"/>
      <c r="C29" s="126" t="s">
        <v>146</v>
      </c>
      <c r="D29" s="19"/>
      <c r="E29" s="28"/>
      <c r="F29" s="140"/>
    </row>
    <row r="30">
      <c r="A30" s="139"/>
      <c r="B30" s="140"/>
      <c r="C30" s="126" t="s">
        <v>147</v>
      </c>
      <c r="D30" s="19"/>
      <c r="E30" s="19"/>
      <c r="F30" s="142"/>
    </row>
    <row r="31">
      <c r="A31" s="139"/>
      <c r="B31" s="140"/>
      <c r="C31" s="126" t="s">
        <v>151</v>
      </c>
      <c r="D31" s="19"/>
      <c r="E31" s="19"/>
      <c r="F31" s="142"/>
    </row>
    <row r="32">
      <c r="A32" s="139"/>
      <c r="B32" s="140"/>
      <c r="C32" s="126" t="s">
        <v>152</v>
      </c>
      <c r="D32" s="19"/>
      <c r="E32" s="28"/>
      <c r="F32" s="140"/>
    </row>
    <row r="33">
      <c r="A33" s="114"/>
      <c r="B33" s="140"/>
      <c r="C33" s="126" t="s">
        <v>154</v>
      </c>
      <c r="D33" s="19"/>
      <c r="E33" s="28"/>
      <c r="F33" s="140"/>
    </row>
  </sheetData>
  <mergeCells count="12">
    <mergeCell ref="A26:C26"/>
    <mergeCell ref="A24:F24"/>
    <mergeCell ref="C28:F28"/>
    <mergeCell ref="C29:E29"/>
    <mergeCell ref="C32:E32"/>
    <mergeCell ref="C31:E31"/>
    <mergeCell ref="A8:C8"/>
    <mergeCell ref="A9:C9"/>
    <mergeCell ref="A6:F6"/>
    <mergeCell ref="D10:E10"/>
    <mergeCell ref="C33:E33"/>
    <mergeCell ref="C30:E3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86"/>
    <col customWidth="1" min="2" max="2" width="27.0"/>
    <col customWidth="1" min="3" max="3" width="23.14"/>
    <col customWidth="1" min="4" max="4" width="28.14"/>
    <col customWidth="1" min="5" max="5" width="26.57"/>
    <col customWidth="1" min="6" max="6" width="18.0"/>
  </cols>
  <sheetData>
    <row r="1" ht="15.0" customHeight="1">
      <c r="A1" s="2" t="s">
        <v>0</v>
      </c>
      <c r="B1" s="3"/>
      <c r="C1" s="4" t="s">
        <v>2</v>
      </c>
      <c r="D1" s="3"/>
      <c r="E1" s="3"/>
      <c r="F1" s="3"/>
    </row>
    <row r="2" ht="15.0" customHeight="1">
      <c r="A2" s="3"/>
      <c r="B2" s="3"/>
      <c r="C2" s="6" t="s">
        <v>3</v>
      </c>
      <c r="D2" s="6" t="s">
        <v>4</v>
      </c>
      <c r="E2" s="3"/>
      <c r="F2" s="3"/>
    </row>
    <row r="3" ht="15.0" customHeight="1">
      <c r="A3" s="4" t="s">
        <v>5</v>
      </c>
      <c r="B3" s="8"/>
      <c r="C3" s="106">
        <v>0.0</v>
      </c>
      <c r="D3" s="108">
        <f>Estimate!D15</f>
        <v>0.3</v>
      </c>
      <c r="E3" s="16" t="s">
        <v>12</v>
      </c>
      <c r="F3" s="3"/>
    </row>
    <row r="4" ht="30.0" customHeight="1">
      <c r="A4" s="18"/>
      <c r="B4" s="8"/>
      <c r="C4" s="110">
        <f>Estimate!D14</f>
        <v>0.3</v>
      </c>
      <c r="D4" s="111">
        <v>0.0</v>
      </c>
      <c r="E4" s="16" t="s">
        <v>15</v>
      </c>
      <c r="F4" s="3"/>
    </row>
    <row r="5" ht="30.0" customHeight="1">
      <c r="A5" s="25" t="s">
        <v>16</v>
      </c>
      <c r="B5" s="8"/>
      <c r="C5" s="74">
        <f t="shared" ref="C5:D5" si="1">""/2</f>
        <v>0</v>
      </c>
      <c r="D5" s="8">
        <f t="shared" si="1"/>
        <v>0</v>
      </c>
      <c r="E5" s="16" t="s">
        <v>112</v>
      </c>
      <c r="F5" s="3"/>
    </row>
    <row r="6" ht="30.0" customHeight="1">
      <c r="A6" s="25" t="s">
        <v>19</v>
      </c>
      <c r="B6" s="8"/>
      <c r="C6" s="74">
        <f>Estimate!D13/2</f>
        <v>0.6</v>
      </c>
      <c r="D6" s="8">
        <f>Estimate!D13/2</f>
        <v>0.6</v>
      </c>
      <c r="E6" s="16" t="s">
        <v>18</v>
      </c>
      <c r="F6" s="3"/>
    </row>
    <row r="7">
      <c r="A7" s="3"/>
      <c r="B7" s="8"/>
      <c r="C7" s="112">
        <f>Estimate!D16/2</f>
        <v>0.05</v>
      </c>
      <c r="D7" s="103">
        <f>Estimate!D16/2</f>
        <v>0.05</v>
      </c>
      <c r="E7" s="16" t="s">
        <v>22</v>
      </c>
      <c r="F7" s="3"/>
    </row>
    <row r="8" ht="15.0" customHeight="1">
      <c r="A8" s="41"/>
      <c r="B8" s="3"/>
      <c r="C8" s="113" t="s">
        <v>23</v>
      </c>
      <c r="D8" s="38"/>
      <c r="E8" s="40"/>
      <c r="F8" s="3"/>
    </row>
    <row r="9" ht="15.0" customHeight="1">
      <c r="A9" s="43"/>
      <c r="B9" s="8"/>
      <c r="C9" s="102">
        <f>Estimate!D19/2</f>
        <v>0.3</v>
      </c>
      <c r="D9" s="114">
        <f>Estimate!D19/2</f>
        <v>0.3</v>
      </c>
      <c r="E9" s="16" t="s">
        <v>25</v>
      </c>
      <c r="F9" s="3"/>
    </row>
    <row r="10">
      <c r="A10" s="3"/>
      <c r="B10" s="8"/>
      <c r="C10" s="74">
        <f>Estimate!D21/2</f>
        <v>0.2</v>
      </c>
      <c r="D10" s="8">
        <f>Estimate!D21/2</f>
        <v>0.2</v>
      </c>
      <c r="E10" s="16" t="s">
        <v>28</v>
      </c>
      <c r="F10" s="3"/>
    </row>
    <row r="11" ht="25.5" customHeight="1">
      <c r="A11" s="3"/>
      <c r="B11" s="8"/>
      <c r="C11" s="112">
        <f>Estimate!D20/100</f>
        <v>0.267</v>
      </c>
      <c r="D11" s="103">
        <f>Estimate!D20/100</f>
        <v>0.267</v>
      </c>
      <c r="E11" s="16" t="s">
        <v>30</v>
      </c>
      <c r="F11" s="3"/>
    </row>
    <row r="12">
      <c r="A12" s="14"/>
      <c r="B12" s="14"/>
      <c r="C12" s="38"/>
      <c r="D12" s="38"/>
      <c r="E12" s="14"/>
      <c r="F12" s="3"/>
    </row>
    <row r="13" ht="15.0" customHeight="1">
      <c r="A13" s="116" t="s">
        <v>113</v>
      </c>
      <c r="B13" s="116" t="s">
        <v>114</v>
      </c>
      <c r="C13" s="116" t="s">
        <v>115</v>
      </c>
      <c r="D13" s="116" t="s">
        <v>116</v>
      </c>
      <c r="E13" s="116" t="s">
        <v>117</v>
      </c>
      <c r="F13" s="74"/>
    </row>
    <row r="14" ht="61.5" customHeight="1">
      <c r="A14" s="117"/>
      <c r="B14" s="118" t="s">
        <v>118</v>
      </c>
      <c r="C14" s="119" t="s">
        <v>119</v>
      </c>
      <c r="D14" s="119" t="s">
        <v>119</v>
      </c>
      <c r="E14" s="120" t="s">
        <v>121</v>
      </c>
      <c r="F14" s="121"/>
    </row>
    <row r="15" ht="39.0" customHeight="1">
      <c r="A15" s="122"/>
      <c r="B15" s="129" t="s">
        <v>123</v>
      </c>
      <c r="C15" s="130" t="s">
        <v>134</v>
      </c>
      <c r="D15" s="130" t="s">
        <v>136</v>
      </c>
      <c r="E15" s="119" t="s">
        <v>137</v>
      </c>
      <c r="F15" s="131"/>
    </row>
    <row r="16" ht="48.0" customHeight="1">
      <c r="A16" s="132"/>
      <c r="B16" s="134" t="s">
        <v>139</v>
      </c>
      <c r="C16" s="119" t="s">
        <v>140</v>
      </c>
      <c r="D16" s="119" t="s">
        <v>141</v>
      </c>
      <c r="E16" s="66"/>
      <c r="F16" s="74"/>
    </row>
    <row r="17" ht="51.0" customHeight="1">
      <c r="A17" s="136"/>
      <c r="B17" s="137"/>
      <c r="C17" s="138" t="s">
        <v>142</v>
      </c>
      <c r="D17" s="138" t="s">
        <v>142</v>
      </c>
      <c r="E17" s="66"/>
      <c r="F17" s="74"/>
    </row>
    <row r="18" ht="30.0" customHeight="1">
      <c r="A18" s="136"/>
      <c r="B18" s="141" t="s">
        <v>145</v>
      </c>
      <c r="C18" s="129" t="s">
        <v>148</v>
      </c>
      <c r="D18" s="129" t="s">
        <v>148</v>
      </c>
      <c r="E18" s="141" t="s">
        <v>145</v>
      </c>
      <c r="F18" s="74"/>
    </row>
    <row r="19" ht="45.0" customHeight="1">
      <c r="A19" s="136"/>
      <c r="B19" s="129" t="s">
        <v>149</v>
      </c>
      <c r="C19" s="143" t="s">
        <v>150</v>
      </c>
      <c r="D19" s="144" t="s">
        <v>153</v>
      </c>
      <c r="E19" s="137"/>
      <c r="F19" s="74"/>
    </row>
    <row r="20" ht="44.25" customHeight="1">
      <c r="A20" s="145"/>
      <c r="B20" s="129" t="s">
        <v>155</v>
      </c>
      <c r="C20" s="129" t="s">
        <v>156</v>
      </c>
      <c r="D20" s="129" t="s">
        <v>156</v>
      </c>
      <c r="E20" s="129" t="s">
        <v>157</v>
      </c>
      <c r="F20" s="74"/>
    </row>
    <row r="21" ht="15.0" customHeight="1">
      <c r="A21" s="145"/>
      <c r="B21" s="129" t="s">
        <v>158</v>
      </c>
      <c r="C21" s="129" t="s">
        <v>159</v>
      </c>
      <c r="D21" s="129" t="s">
        <v>159</v>
      </c>
      <c r="E21" s="129" t="s">
        <v>159</v>
      </c>
      <c r="F21" s="74"/>
    </row>
    <row r="22">
      <c r="A22" s="46"/>
      <c r="B22" s="46"/>
      <c r="C22" s="46"/>
      <c r="D22" s="46"/>
      <c r="E22" s="46"/>
      <c r="F22" s="3"/>
    </row>
    <row r="23" ht="15.0" customHeight="1">
      <c r="A23" s="4" t="s">
        <v>32</v>
      </c>
      <c r="B23" s="3"/>
      <c r="C23" s="3"/>
      <c r="D23" s="3"/>
      <c r="E23" s="3"/>
      <c r="F23" s="3"/>
    </row>
    <row r="24" ht="15.0" customHeight="1">
      <c r="A24" s="146" t="s">
        <v>160</v>
      </c>
    </row>
    <row r="25">
      <c r="A25" s="25" t="s">
        <v>161</v>
      </c>
    </row>
    <row r="26" ht="15.0" customHeight="1">
      <c r="A26" s="146" t="s">
        <v>162</v>
      </c>
    </row>
    <row r="27">
      <c r="A27" s="25" t="s">
        <v>163</v>
      </c>
    </row>
    <row r="28" ht="15.0" customHeight="1">
      <c r="A28" s="146" t="s">
        <v>164</v>
      </c>
    </row>
    <row r="29">
      <c r="A29" s="147" t="s">
        <v>165</v>
      </c>
    </row>
  </sheetData>
  <mergeCells count="6">
    <mergeCell ref="A24:F24"/>
    <mergeCell ref="A25:F25"/>
    <mergeCell ref="A26:F26"/>
    <mergeCell ref="A27:F27"/>
    <mergeCell ref="A28:F28"/>
    <mergeCell ref="A29:F29"/>
  </mergeCells>
  <conditionalFormatting sqref="A20">
    <cfRule type="notContainsBlanks" dxfId="0" priority="1">
      <formula>LEN(TRIM(A20))&gt;0</formula>
    </cfRule>
  </conditionalFormatting>
  <drawing r:id="rId1"/>
</worksheet>
</file>