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hidden" name="Copy of SWS 63013" sheetId="1" r:id="rId3"/>
    <sheet state="visible" name="Adjusted" sheetId="2" r:id="rId4"/>
    <sheet state="visible" name="Original Recipe" sheetId="3" r:id="rId5"/>
    <sheet state="visible" name="Instructions - FNP" sheetId="4" r:id="rId6"/>
    <sheet state="hidden" name="Old Original Recipe" sheetId="5" r:id="rId7"/>
    <sheet state="hidden" name="Instructions - ToDos" sheetId="6" r:id="rId8"/>
  </sheets>
  <definedNames/>
  <calcPr/>
</workbook>
</file>

<file path=xl/sharedStrings.xml><?xml version="1.0" encoding="utf-8"?>
<sst xmlns="http://schemas.openxmlformats.org/spreadsheetml/2006/main" count="368" uniqueCount="116">
  <si>
    <t>Recipe:  Oyster Sauce Pork over Rice</t>
  </si>
  <si>
    <t>Budget:</t>
  </si>
  <si>
    <t>Location:  FH</t>
  </si>
  <si>
    <t>In Charge:</t>
  </si>
  <si>
    <t>Peter</t>
  </si>
  <si>
    <t>Occasion: SWS</t>
  </si>
  <si>
    <t>Angel</t>
  </si>
  <si>
    <t>Occasion: Lifegroup</t>
  </si>
  <si>
    <t>Occasion: SWS 8/31/2014</t>
  </si>
  <si>
    <t>ESTIMATION</t>
  </si>
  <si>
    <t>Estimated Number of People Eating</t>
  </si>
  <si>
    <t>TUE</t>
  </si>
  <si>
    <t>people</t>
  </si>
  <si>
    <t>WED</t>
  </si>
  <si>
    <t>THUR</t>
  </si>
  <si>
    <t>Store</t>
  </si>
  <si>
    <t>Part of Meal</t>
  </si>
  <si>
    <t>Items</t>
  </si>
  <si>
    <t>Recipe</t>
  </si>
  <si>
    <t>Notes</t>
  </si>
  <si>
    <t>Costco</t>
  </si>
  <si>
    <t>Entrée</t>
  </si>
  <si>
    <t>Pork Butt Slices</t>
  </si>
  <si>
    <t>kg of meat</t>
  </si>
  <si>
    <t>130 g/person</t>
  </si>
  <si>
    <t>Veggie</t>
  </si>
  <si>
    <t>BokChoy (Seasonal)</t>
  </si>
  <si>
    <t>kg</t>
  </si>
  <si>
    <t>RT</t>
  </si>
  <si>
    <t>Egg</t>
  </si>
  <si>
    <t>each</t>
  </si>
  <si>
    <t>FH</t>
  </si>
  <si>
    <t>Marinade</t>
  </si>
  <si>
    <t>Corn Starch</t>
  </si>
  <si>
    <t>cup</t>
  </si>
  <si>
    <t>Oyster Sauce</t>
  </si>
  <si>
    <t>Water</t>
  </si>
  <si>
    <t>TSP</t>
  </si>
  <si>
    <t>Sugar</t>
  </si>
  <si>
    <t>Salt</t>
  </si>
  <si>
    <t>Soy Sauce</t>
  </si>
  <si>
    <t>Sesame Oil</t>
  </si>
  <si>
    <t>TBSP</t>
  </si>
  <si>
    <t>Garlic</t>
  </si>
  <si>
    <t>Rice</t>
  </si>
  <si>
    <t>0.6 cup/person</t>
  </si>
  <si>
    <t>Fruits</t>
  </si>
  <si>
    <t>Pineapples (Seasonal)</t>
  </si>
  <si>
    <t>2 pineapples, 8 apples</t>
  </si>
  <si>
    <t>CUP</t>
  </si>
  <si>
    <t>POST-EVENT EVALUATION</t>
  </si>
  <si>
    <t>Work Allocation</t>
  </si>
  <si>
    <t>tsp</t>
  </si>
  <si>
    <t>ACTUAL Number of People Served</t>
  </si>
  <si>
    <t>Stir fry sauce</t>
  </si>
  <si>
    <t>Date</t>
  </si>
  <si>
    <t>Name</t>
  </si>
  <si>
    <t>Time</t>
  </si>
  <si>
    <t>Person 1</t>
  </si>
  <si>
    <t>Person 2</t>
  </si>
  <si>
    <t>Comments</t>
  </si>
  <si>
    <t>9:30-10:00</t>
  </si>
  <si>
    <t>Cook Rice</t>
  </si>
  <si>
    <t>Make meat marinade: mix together oyster sauce, corn starch, water, sugar, &amp; salt
Mirinade meat
Make stir-fry sauce : Sesame oil, soy sauce, garlic</t>
  </si>
  <si>
    <t>Boil a pot of water</t>
  </si>
  <si>
    <t>9:00-10:30</t>
  </si>
  <si>
    <t>Stir-fry Eggs</t>
  </si>
  <si>
    <t xml:space="preserve">Stir-fry meat w/ sauce. Put cooked meat in tray. </t>
  </si>
  <si>
    <t>Head</t>
  </si>
  <si>
    <t>0.55 cup/person</t>
  </si>
  <si>
    <t>Reduced amount of sesame oil based off feedback; Egg is optional, can't really taste it; Took out mushrooms from original recipe</t>
  </si>
  <si>
    <t>Blanch Bok Choy. when done, add to tray. 
* don't boil for too long</t>
  </si>
  <si>
    <t xml:space="preserve">
Add Egg to tray. Mix everything together. </t>
  </si>
  <si>
    <t>Dessert</t>
  </si>
  <si>
    <t>湯圓</t>
  </si>
  <si>
    <t>Jason</t>
  </si>
  <si>
    <t>Changed Recipe to fry egg with meat rather than use egg in marinade</t>
  </si>
  <si>
    <t>Cooking Instruction</t>
  </si>
  <si>
    <t>Andrew</t>
  </si>
  <si>
    <t>Reduced bokchoy amount by 1/4, combined marinade and sauce together to reduce work</t>
  </si>
  <si>
    <t>Occasion: Staff Dinner</t>
  </si>
  <si>
    <t>130 g/ person</t>
  </si>
  <si>
    <t>Veg Order</t>
  </si>
  <si>
    <t>1. Make marinade mixture and take mix slices apart to marinade for 20 minutes</t>
  </si>
  <si>
    <t>Mushrooms  (金針菇)</t>
  </si>
  <si>
    <t>BokChoy</t>
  </si>
  <si>
    <t>Ginger</t>
  </si>
  <si>
    <t>pieces</t>
  </si>
  <si>
    <t>2. Blanch bokchoy for ~2 minutes with some salt; be careful not blanching for too long, should still be in crisp condition</t>
  </si>
  <si>
    <t>3. Stir-fry Eggs</t>
  </si>
  <si>
    <t>Oyser Sauce</t>
  </si>
  <si>
    <t>TSBP</t>
  </si>
  <si>
    <t>4. Stiry-fry marinaded meat with sauce and fried eggs; do not drain the marinade/oil mixture with the meat when taken out of the pot</t>
  </si>
  <si>
    <t>Sauce</t>
  </si>
  <si>
    <t>Oil</t>
  </si>
  <si>
    <t>Marinade Recipe</t>
  </si>
  <si>
    <t>Person 3</t>
  </si>
  <si>
    <t>Person 4</t>
  </si>
  <si>
    <t>4:00-4:20</t>
  </si>
  <si>
    <t>Mix meat marinade: add oyster sauce, corn starch, egg, water, sugar, &amp; salt</t>
  </si>
  <si>
    <t>Boil a pot of water;
Take out meat; Marinade meat</t>
  </si>
  <si>
    <t>Wash &amp; cut veggies</t>
  </si>
  <si>
    <t>4:20-4:50</t>
  </si>
  <si>
    <t>Stir-fry meat</t>
  </si>
  <si>
    <t xml:space="preserve">Stir-fry meat </t>
  </si>
  <si>
    <t>Blanch bok choy</t>
  </si>
  <si>
    <t>Make sauce mixture: Seaseme oil &amp; soy sauce</t>
  </si>
  <si>
    <t>4:50-5:00</t>
  </si>
  <si>
    <t>Take out rice and place evenly on 3 medium aluminum tray;
Place bok choy on top of rice layer as the middle layer;
Then place meat layer on top</t>
  </si>
  <si>
    <t>Spread sauce mixture on top of meat layer</t>
  </si>
  <si>
    <t>Clean-up</t>
  </si>
  <si>
    <t>Set-up tables</t>
  </si>
  <si>
    <t>3. Stiry-fry marinaded meat with mushroom; do not drain the marinade/oil mixture with the meat when taken out of the pot</t>
  </si>
  <si>
    <t>4. When rice is cooked, take out rice and place evenly onto a medium aluminum tray, then place on top a layer of bokchoy and then on top a layer of meat</t>
  </si>
  <si>
    <t>5. Evenly sprinkle the sauce mixture onto the whole tray</t>
  </si>
  <si>
    <t>Seaseme Oil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</si>
</sst>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29">
    <font>
      <sz val="10.0"/>
      <color rgb="FF000000"/>
      <name val="Arial"/>
    </font>
    <font>
      <u/>
      <sz val="12.0"/>
      <color rgb="FF000000"/>
    </font>
    <font>
      <sz val="15.0"/>
    </font>
    <font>
      <u/>
      <sz val="12.0"/>
      <color rgb="FF000000"/>
    </font>
    <font>
      <sz val="12.0"/>
    </font>
    <font>
      <u/>
      <sz val="15.0"/>
      <color rgb="FF000000"/>
    </font>
    <font>
      <u/>
      <sz val="12.0"/>
      <color rgb="FF000000"/>
    </font>
    <font>
      <sz val="12.0"/>
      <color rgb="FF000000"/>
      <name val="Times New Roman"/>
    </font>
    <font>
      <sz val="15.0"/>
      <color rgb="FF000000"/>
      <name val="Times New Roman"/>
    </font>
    <font>
      <sz val="10.0"/>
      <color rgb="FF000000"/>
    </font>
    <font>
      <sz val="15.0"/>
      <color rgb="FF000000"/>
    </font>
    <font>
      <b/>
      <sz val="12.0"/>
      <color rgb="FF000000"/>
    </font>
    <font/>
    <font>
      <b/>
      <sz val="10.0"/>
      <color rgb="FF000000"/>
    </font>
    <font>
      <b/>
      <sz val="15.0"/>
      <color rgb="FF000000"/>
    </font>
    <font>
      <sz val="10.0"/>
      <color rgb="FF0000D4"/>
    </font>
    <font>
      <sz val="15.0"/>
      <color rgb="FF0000D4"/>
    </font>
    <font>
      <sz val="15.0"/>
      <color rgb="FF000000"/>
      <name val="Arial"/>
    </font>
    <font>
      <b/>
      <sz val="12.0"/>
      <color rgb="FFFFFFFF"/>
    </font>
    <font>
      <sz val="12.0"/>
      <color rgb="FF000000"/>
    </font>
    <font>
      <strike/>
      <sz val="10.0"/>
      <color rgb="FF000000"/>
    </font>
    <font>
      <strike/>
      <sz val="15.0"/>
      <color rgb="FF000000"/>
    </font>
    <font>
      <strike/>
      <sz val="15.0"/>
      <color rgb="FF0000D4"/>
    </font>
    <font>
      <strike/>
      <sz val="10.0"/>
      <color rgb="FF0000D4"/>
    </font>
    <font>
      <u/>
      <sz val="12.0"/>
      <color rgb="FF000000"/>
    </font>
    <font>
      <b/>
      <sz val="10.0"/>
      <color rgb="FFFFFFFF"/>
    </font>
    <font>
      <b/>
      <sz val="9.0"/>
      <color rgb="FF000000"/>
    </font>
    <font>
      <sz val="12.0"/>
      <color rgb="FF0000D4"/>
    </font>
    <font>
      <sz val="9.0"/>
      <color rgb="FF000000"/>
    </font>
  </fonts>
  <fills count="8">
    <fill>
      <patternFill patternType="none"/>
    </fill>
    <fill>
      <patternFill patternType="lightGray"/>
    </fill>
    <fill>
      <patternFill patternType="solid">
        <fgColor rgb="FF93CDDD"/>
        <bgColor rgb="FF93CDDD"/>
      </patternFill>
    </fill>
    <fill>
      <patternFill patternType="solid">
        <fgColor rgb="FFFFFF99"/>
        <bgColor rgb="FFFFFF99"/>
      </patternFill>
    </fill>
    <fill>
      <patternFill patternType="solid">
        <fgColor rgb="FFFF0000"/>
        <bgColor rgb="FFFF0000"/>
      </patternFill>
    </fill>
    <fill>
      <patternFill patternType="solid">
        <fgColor rgb="FFCCFFCC"/>
        <bgColor rgb="FFCCFFCC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</fills>
  <borders count="14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26">
    <xf borderId="0" fillId="0" fontId="0" numFmtId="0" xfId="0" applyAlignment="1" applyFont="1">
      <alignment wrapText="1"/>
    </xf>
    <xf borderId="0" fillId="2" fontId="1" numFmtId="0" xfId="0" applyAlignment="1" applyFill="1" applyFont="1">
      <alignment vertical="center"/>
    </xf>
    <xf borderId="0" fillId="0" fontId="2" numFmtId="0" xfId="0" applyAlignment="1" applyFont="1">
      <alignment wrapText="1"/>
    </xf>
    <xf borderId="0" fillId="0" fontId="3" numFmtId="0" xfId="0" applyAlignment="1" applyFont="1">
      <alignment vertical="center"/>
    </xf>
    <xf borderId="0" fillId="0" fontId="4" numFmtId="0" xfId="0" applyAlignment="1" applyFont="1">
      <alignment wrapText="1"/>
    </xf>
    <xf borderId="0" fillId="0" fontId="5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8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1" fillId="0" fontId="9" numFmtId="0" xfId="0" applyAlignment="1" applyBorder="1" applyFont="1">
      <alignment wrapText="1"/>
    </xf>
    <xf borderId="1" fillId="0" fontId="9" numFmtId="0" xfId="0" applyAlignment="1" applyBorder="1" applyFont="1">
      <alignment horizontal="center" wrapText="1"/>
    </xf>
    <xf borderId="1" fillId="0" fontId="10" numFmtId="0" xfId="0" applyAlignment="1" applyBorder="1" applyFont="1">
      <alignment horizontal="center" wrapText="1"/>
    </xf>
    <xf borderId="2" fillId="3" fontId="11" numFmtId="0" xfId="0" applyAlignment="1" applyBorder="1" applyFill="1" applyFont="1">
      <alignment horizontal="center"/>
    </xf>
    <xf borderId="1" fillId="0" fontId="10" numFmtId="0" xfId="0" applyAlignment="1" applyBorder="1" applyFont="1">
      <alignment wrapText="1"/>
    </xf>
    <xf borderId="3" fillId="0" fontId="12" numFmtId="0" xfId="0" applyAlignment="1" applyBorder="1" applyFont="1">
      <alignment wrapText="1"/>
    </xf>
    <xf borderId="4" fillId="0" fontId="12" numFmtId="0" xfId="0" applyAlignment="1" applyBorder="1" applyFont="1">
      <alignment wrapText="1"/>
    </xf>
    <xf borderId="5" fillId="0" fontId="12" numFmtId="0" xfId="0" applyAlignment="1" applyBorder="1" applyFont="1">
      <alignment wrapText="1"/>
    </xf>
    <xf borderId="2" fillId="0" fontId="13" numFmtId="0" xfId="0" applyAlignment="1" applyBorder="1" applyFont="1">
      <alignment horizontal="center"/>
    </xf>
    <xf borderId="3" fillId="0" fontId="13" numFmtId="0" xfId="0" applyAlignment="1" applyBorder="1" applyFont="1">
      <alignment horizontal="center"/>
    </xf>
    <xf borderId="6" fillId="0" fontId="13" numFmtId="0" xfId="0" applyAlignment="1" applyBorder="1" applyFont="1">
      <alignment horizontal="center"/>
    </xf>
    <xf borderId="2" fillId="0" fontId="9" numFmtId="0" xfId="0" applyAlignment="1" applyBorder="1" applyFont="1">
      <alignment horizontal="left"/>
    </xf>
    <xf borderId="3" fillId="0" fontId="14" numFmtId="0" xfId="0" applyAlignment="1" applyBorder="1" applyFont="1">
      <alignment horizontal="center"/>
    </xf>
    <xf borderId="7" fillId="0" fontId="15" numFmtId="0" xfId="0" applyAlignment="1" applyBorder="1" applyFont="1">
      <alignment horizontal="center"/>
    </xf>
    <xf borderId="7" fillId="0" fontId="9" numFmtId="0" xfId="0" applyAlignment="1" applyBorder="1" applyFont="1">
      <alignment horizontal="center"/>
    </xf>
    <xf borderId="8" fillId="0" fontId="9" numFmtId="0" xfId="0" applyAlignment="1" applyBorder="1" applyFont="1">
      <alignment horizontal="center"/>
    </xf>
    <xf borderId="3" fillId="0" fontId="14" numFmtId="0" xfId="0" applyAlignment="1" applyBorder="1" applyFont="1">
      <alignment horizontal="center"/>
    </xf>
    <xf borderId="2" fillId="0" fontId="9" numFmtId="0" xfId="0" applyAlignment="1" applyBorder="1" applyFont="1">
      <alignment horizontal="left" wrapText="1"/>
    </xf>
    <xf borderId="7" fillId="0" fontId="16" numFmtId="0" xfId="0" applyAlignment="1" applyBorder="1" applyFont="1">
      <alignment horizontal="center"/>
    </xf>
    <xf borderId="7" fillId="0" fontId="10" numFmtId="0" xfId="0" applyAlignment="1" applyBorder="1" applyFont="1">
      <alignment horizontal="center"/>
    </xf>
    <xf borderId="3" fillId="0" fontId="9" numFmtId="0" xfId="0" applyAlignment="1" applyBorder="1" applyFont="1">
      <alignment horizontal="left" wrapText="1"/>
    </xf>
    <xf borderId="3" fillId="0" fontId="9" numFmtId="0" xfId="0" applyAlignment="1" applyBorder="1" applyFont="1">
      <alignment wrapText="1"/>
    </xf>
    <xf borderId="3" fillId="0" fontId="10" numFmtId="0" xfId="0" applyAlignment="1" applyBorder="1" applyFont="1">
      <alignment horizontal="center" wrapText="1"/>
    </xf>
    <xf borderId="3" fillId="0" fontId="10" numFmtId="0" xfId="0" applyAlignment="1" applyBorder="1" applyFont="1">
      <alignment wrapText="1"/>
    </xf>
    <xf borderId="9" fillId="0" fontId="9" numFmtId="0" xfId="0" applyAlignment="1" applyBorder="1" applyFont="1">
      <alignment wrapText="1"/>
    </xf>
    <xf borderId="7" fillId="0" fontId="13" numFmtId="0" xfId="0" applyAlignment="1" applyBorder="1" applyFont="1">
      <alignment horizontal="left" wrapText="1"/>
    </xf>
    <xf borderId="3" fillId="0" fontId="9" numFmtId="0" xfId="0" applyAlignment="1" applyBorder="1" applyFont="1">
      <alignment horizontal="center" wrapText="1"/>
    </xf>
    <xf borderId="7" fillId="0" fontId="13" numFmtId="0" xfId="0" applyAlignment="1" applyBorder="1" applyFont="1">
      <alignment horizontal="center"/>
    </xf>
    <xf borderId="2" fillId="3" fontId="14" numFmtId="0" xfId="0" applyAlignment="1" applyBorder="1" applyFont="1">
      <alignment horizontal="center"/>
    </xf>
    <xf borderId="2" fillId="3" fontId="13" numFmtId="0" xfId="0" applyAlignment="1" applyBorder="1" applyFont="1">
      <alignment horizontal="center"/>
    </xf>
    <xf borderId="7" fillId="3" fontId="13" numFmtId="0" xfId="0" applyAlignment="1" applyBorder="1" applyFont="1">
      <alignment horizontal="center"/>
    </xf>
    <xf borderId="7" fillId="0" fontId="9" numFmtId="0" xfId="0" applyAlignment="1" applyBorder="1" applyFont="1">
      <alignment horizontal="left" wrapText="1"/>
    </xf>
    <xf borderId="7" fillId="0" fontId="9" numFmtId="0" xfId="0" applyAlignment="1" applyBorder="1" applyFont="1">
      <alignment horizontal="center" wrapText="1"/>
    </xf>
    <xf borderId="7" fillId="3" fontId="15" numFmtId="0" xfId="0" applyAlignment="1" applyBorder="1" applyFont="1">
      <alignment horizontal="center"/>
    </xf>
    <xf borderId="7" fillId="0" fontId="17" numFmtId="0" xfId="0" applyAlignment="1" applyBorder="1" applyFont="1">
      <alignment horizontal="center" wrapText="1"/>
    </xf>
    <xf borderId="7" fillId="3" fontId="15" numFmtId="0" xfId="0" applyAlignment="1" applyBorder="1" applyFont="1">
      <alignment horizontal="left"/>
    </xf>
    <xf borderId="7" fillId="3" fontId="16" numFmtId="164" xfId="0" applyAlignment="1" applyBorder="1" applyFont="1" applyNumberFormat="1">
      <alignment horizontal="center"/>
    </xf>
    <xf borderId="7" fillId="0" fontId="9" numFmtId="0" xfId="0" applyAlignment="1" applyBorder="1" applyFont="1">
      <alignment wrapText="1"/>
    </xf>
    <xf borderId="10" fillId="0" fontId="17" numFmtId="0" xfId="0" applyAlignment="1" applyBorder="1" applyFont="1">
      <alignment horizontal="center" wrapText="1"/>
    </xf>
    <xf borderId="7" fillId="3" fontId="15" numFmtId="0" xfId="0" applyAlignment="1" applyBorder="1" applyFont="1">
      <alignment horizontal="left"/>
    </xf>
    <xf borderId="7" fillId="4" fontId="13" numFmtId="0" xfId="0" applyAlignment="1" applyBorder="1" applyFill="1" applyFont="1">
      <alignment horizontal="left" wrapText="1"/>
    </xf>
    <xf borderId="7" fillId="0" fontId="9" numFmtId="0" xfId="0" applyAlignment="1" applyBorder="1" applyFont="1">
      <alignment horizontal="center" wrapText="1"/>
    </xf>
    <xf borderId="7" fillId="4" fontId="13" numFmtId="0" xfId="0" applyAlignment="1" applyBorder="1" applyFont="1">
      <alignment wrapText="1"/>
    </xf>
    <xf borderId="10" fillId="4" fontId="17" numFmtId="0" xfId="0" applyAlignment="1" applyBorder="1" applyFont="1">
      <alignment horizontal="center" wrapText="1"/>
    </xf>
    <xf borderId="7" fillId="4" fontId="15" numFmtId="0" xfId="0" applyAlignment="1" applyBorder="1" applyFont="1">
      <alignment horizontal="center"/>
    </xf>
    <xf borderId="2" fillId="0" fontId="9" numFmtId="0" xfId="0" applyAlignment="1" applyBorder="1" applyFont="1">
      <alignment horizontal="left" vertical="center"/>
    </xf>
    <xf borderId="7" fillId="3" fontId="15" numFmtId="0" xfId="0" applyAlignment="1" applyBorder="1" applyFont="1">
      <alignment horizontal="center"/>
    </xf>
    <xf borderId="2" fillId="5" fontId="11" numFmtId="0" xfId="0" applyAlignment="1" applyBorder="1" applyFill="1" applyFont="1">
      <alignment horizontal="center"/>
    </xf>
    <xf borderId="3" fillId="0" fontId="9" numFmtId="0" xfId="0" applyAlignment="1" applyBorder="1" applyFont="1">
      <alignment horizontal="left"/>
    </xf>
    <xf borderId="3" fillId="0" fontId="9" numFmtId="0" xfId="0" applyAlignment="1" applyBorder="1" applyFont="1">
      <alignment horizontal="center"/>
    </xf>
    <xf borderId="11" fillId="0" fontId="9" numFmtId="0" xfId="0" applyAlignment="1" applyBorder="1" applyFont="1">
      <alignment horizontal="center"/>
    </xf>
    <xf borderId="2" fillId="6" fontId="18" numFmtId="0" xfId="0" applyAlignment="1" applyBorder="1" applyFill="1" applyFont="1">
      <alignment horizontal="center" vertical="top"/>
    </xf>
    <xf borderId="7" fillId="0" fontId="15" numFmtId="0" xfId="0" applyAlignment="1" applyBorder="1" applyFont="1">
      <alignment horizontal="center"/>
    </xf>
    <xf borderId="5" fillId="0" fontId="9" numFmtId="0" xfId="0" applyAlignment="1" applyBorder="1" applyFont="1">
      <alignment wrapText="1"/>
    </xf>
    <xf borderId="0" fillId="6" fontId="18" numFmtId="0" xfId="0" applyAlignment="1" applyFont="1">
      <alignment horizontal="center" vertical="top"/>
    </xf>
    <xf borderId="7" fillId="0" fontId="9" numFmtId="0" xfId="0" applyAlignment="1" applyBorder="1" applyFont="1">
      <alignment horizontal="left" wrapText="1"/>
    </xf>
    <xf borderId="7" fillId="7" fontId="11" numFmtId="0" xfId="0" applyAlignment="1" applyBorder="1" applyFill="1" applyFont="1">
      <alignment vertical="top" wrapText="1"/>
    </xf>
    <xf borderId="7" fillId="5" fontId="13" numFmtId="0" xfId="0" applyAlignment="1" applyBorder="1" applyFont="1">
      <alignment horizontal="center"/>
    </xf>
    <xf borderId="0" fillId="7" fontId="11" numFmtId="0" xfId="0" applyAlignment="1" applyFont="1">
      <alignment vertical="top" wrapText="1"/>
    </xf>
    <xf borderId="10" fillId="0" fontId="17" numFmtId="0" xfId="0" applyAlignment="1" applyBorder="1" applyFont="1">
      <alignment horizontal="center" wrapText="1"/>
    </xf>
    <xf borderId="7" fillId="0" fontId="11" numFmtId="0" xfId="0" applyAlignment="1" applyBorder="1" applyFont="1">
      <alignment vertical="top" wrapText="1"/>
    </xf>
    <xf borderId="2" fillId="5" fontId="13" numFmtId="0" xfId="0" applyAlignment="1" applyBorder="1" applyFont="1">
      <alignment horizontal="center"/>
    </xf>
    <xf borderId="7" fillId="0" fontId="19" numFmtId="0" xfId="0" applyAlignment="1" applyBorder="1" applyFont="1">
      <alignment vertical="top" wrapText="1"/>
    </xf>
    <xf borderId="10" fillId="0" fontId="17" numFmtId="0" xfId="0" applyAlignment="1" applyBorder="1" applyFont="1">
      <alignment horizontal="center" wrapText="1"/>
    </xf>
    <xf borderId="0" fillId="0" fontId="19" numFmtId="0" xfId="0" applyAlignment="1" applyFont="1">
      <alignment vertical="top" wrapText="1"/>
    </xf>
    <xf borderId="7" fillId="0" fontId="15" numFmtId="14" xfId="0" applyAlignment="1" applyBorder="1" applyFont="1" applyNumberFormat="1">
      <alignment horizontal="left"/>
    </xf>
    <xf borderId="7" fillId="5" fontId="15" numFmtId="0" xfId="0" applyAlignment="1" applyBorder="1" applyFont="1">
      <alignment horizontal="center"/>
    </xf>
    <xf borderId="7" fillId="3" fontId="15" numFmtId="0" xfId="0" applyAlignment="1" applyBorder="1" applyFont="1">
      <alignment horizontal="left"/>
    </xf>
    <xf borderId="7" fillId="0" fontId="19" numFmtId="0" xfId="0" applyAlignment="1" applyBorder="1" applyFont="1">
      <alignment vertical="top" wrapText="1"/>
    </xf>
    <xf borderId="7" fillId="0" fontId="20" numFmtId="0" xfId="0" applyAlignment="1" applyBorder="1" applyFont="1">
      <alignment horizontal="left" wrapText="1"/>
    </xf>
    <xf borderId="7" fillId="0" fontId="20" numFmtId="0" xfId="0" applyAlignment="1" applyBorder="1" applyFont="1">
      <alignment wrapText="1"/>
    </xf>
    <xf borderId="7" fillId="0" fontId="21" numFmtId="0" xfId="0" applyAlignment="1" applyBorder="1" applyFont="1">
      <alignment horizontal="center" wrapText="1"/>
    </xf>
    <xf borderId="7" fillId="3" fontId="22" numFmtId="0" xfId="0" applyAlignment="1" applyBorder="1" applyFont="1">
      <alignment horizontal="center"/>
    </xf>
    <xf borderId="7" fillId="3" fontId="23" numFmtId="0" xfId="0" applyAlignment="1" applyBorder="1" applyFont="1">
      <alignment horizontal="center"/>
    </xf>
    <xf borderId="7" fillId="3" fontId="23" numFmtId="0" xfId="0" applyAlignment="1" applyBorder="1" applyFont="1">
      <alignment horizontal="left"/>
    </xf>
    <xf borderId="2" fillId="5" fontId="15" numFmtId="0" xfId="0" applyAlignment="1" applyBorder="1" applyFont="1">
      <alignment horizontal="left" wrapText="1"/>
    </xf>
    <xf borderId="11" fillId="0" fontId="4" numFmtId="0" xfId="0" applyAlignment="1" applyBorder="1" applyFont="1">
      <alignment vertical="top" wrapText="1"/>
    </xf>
    <xf borderId="11" fillId="0" fontId="19" numFmtId="0" xfId="0" applyAlignment="1" applyBorder="1" applyFont="1">
      <alignment vertical="top"/>
    </xf>
    <xf borderId="0" fillId="0" fontId="19" numFmtId="0" xfId="0" applyAlignment="1" applyFont="1">
      <alignment vertical="top"/>
    </xf>
    <xf borderId="2" fillId="5" fontId="15" numFmtId="0" xfId="0" applyAlignment="1" applyBorder="1" applyFont="1">
      <alignment horizontal="left"/>
    </xf>
    <xf borderId="1" fillId="6" fontId="18" numFmtId="0" xfId="0" applyAlignment="1" applyBorder="1" applyFont="1">
      <alignment horizontal="center" vertical="top" wrapText="1"/>
    </xf>
    <xf borderId="0" fillId="2" fontId="24" numFmtId="0" xfId="0" applyAlignment="1" applyFont="1">
      <alignment vertical="center"/>
    </xf>
    <xf borderId="1" fillId="0" fontId="12" numFmtId="0" xfId="0" applyAlignment="1" applyBorder="1" applyFont="1">
      <alignment wrapText="1"/>
    </xf>
    <xf borderId="0" fillId="2" fontId="19" numFmtId="0" xfId="0" applyAlignment="1" applyFont="1">
      <alignment vertical="center"/>
    </xf>
    <xf borderId="7" fillId="0" fontId="15" numFmtId="0" xfId="0" applyAlignment="1" applyBorder="1" applyFont="1">
      <alignment horizontal="left"/>
    </xf>
    <xf borderId="7" fillId="5" fontId="15" numFmtId="0" xfId="0" applyAlignment="1" applyBorder="1" applyFont="1">
      <alignment horizontal="center"/>
    </xf>
    <xf borderId="0" fillId="6" fontId="18" numFmtId="0" xfId="0" applyAlignment="1" applyFont="1">
      <alignment horizontal="center" vertical="top" wrapText="1"/>
    </xf>
    <xf borderId="2" fillId="5" fontId="15" numFmtId="0" xfId="0" applyAlignment="1" applyBorder="1" applyFont="1">
      <alignment horizontal="left"/>
    </xf>
    <xf borderId="2" fillId="0" fontId="19" numFmtId="0" xfId="0" applyAlignment="1" applyBorder="1" applyFont="1">
      <alignment horizontal="left" vertical="top" wrapText="1"/>
    </xf>
    <xf borderId="7" fillId="0" fontId="9" numFmtId="0" xfId="0" applyAlignment="1" applyBorder="1" applyFont="1">
      <alignment horizontal="center" wrapText="1"/>
    </xf>
    <xf borderId="0" fillId="0" fontId="19" numFmtId="0" xfId="0" applyAlignment="1" applyFont="1">
      <alignment horizontal="left" vertical="top" wrapText="1"/>
    </xf>
    <xf borderId="11" fillId="0" fontId="9" numFmtId="0" xfId="0" applyAlignment="1" applyBorder="1" applyFont="1">
      <alignment wrapText="1"/>
    </xf>
    <xf borderId="3" fillId="0" fontId="4" numFmtId="0" xfId="0" applyAlignment="1" applyBorder="1" applyFont="1">
      <alignment vertical="top" wrapText="1"/>
    </xf>
    <xf borderId="11" fillId="0" fontId="9" numFmtId="0" xfId="0" applyAlignment="1" applyBorder="1" applyFont="1">
      <alignment horizontal="center" wrapText="1"/>
    </xf>
    <xf borderId="0" fillId="0" fontId="4" numFmtId="0" xfId="0" applyAlignment="1" applyFont="1">
      <alignment vertical="top" wrapText="1"/>
    </xf>
    <xf borderId="3" fillId="6" fontId="18" numFmtId="0" xfId="0" applyAlignment="1" applyBorder="1" applyFont="1">
      <alignment horizontal="left" vertical="top" wrapText="1"/>
    </xf>
    <xf borderId="0" fillId="6" fontId="18" numFmtId="0" xfId="0" applyAlignment="1" applyFont="1">
      <alignment horizontal="left" vertical="top" wrapText="1"/>
    </xf>
    <xf borderId="7" fillId="0" fontId="19" numFmtId="0" xfId="0" applyAlignment="1" applyBorder="1" applyFont="1">
      <alignment horizontal="left" vertical="top" wrapText="1"/>
    </xf>
    <xf borderId="2" fillId="6" fontId="25" numFmtId="0" xfId="0" applyAlignment="1" applyBorder="1" applyFont="1">
      <alignment horizontal="center" vertical="center"/>
    </xf>
    <xf borderId="7" fillId="0" fontId="19" numFmtId="0" xfId="0" applyAlignment="1" applyBorder="1" applyFont="1">
      <alignment horizontal="center" vertical="top" wrapText="1"/>
    </xf>
    <xf borderId="7" fillId="7" fontId="26" numFmtId="0" xfId="0" applyAlignment="1" applyBorder="1" applyFont="1">
      <alignment vertical="top" wrapText="1"/>
    </xf>
    <xf borderId="7" fillId="7" fontId="26" numFmtId="0" xfId="0" applyAlignment="1" applyBorder="1" applyFont="1">
      <alignment wrapText="1"/>
    </xf>
    <xf borderId="2" fillId="0" fontId="27" numFmtId="0" xfId="0" applyAlignment="1" applyBorder="1" applyFont="1">
      <alignment horizontal="center" vertical="top"/>
    </xf>
    <xf borderId="7" fillId="0" fontId="26" numFmtId="0" xfId="0" applyAlignment="1" applyBorder="1" applyFont="1">
      <alignment wrapText="1"/>
    </xf>
    <xf borderId="7" fillId="0" fontId="28" numFmtId="0" xfId="0" applyAlignment="1" applyBorder="1" applyFont="1">
      <alignment wrapText="1"/>
    </xf>
    <xf borderId="0" fillId="0" fontId="9" numFmtId="0" xfId="0" applyAlignment="1" applyFont="1">
      <alignment wrapText="1"/>
    </xf>
    <xf borderId="11" fillId="0" fontId="12" numFmtId="0" xfId="0" applyAlignment="1" applyBorder="1" applyFont="1">
      <alignment wrapText="1"/>
    </xf>
    <xf borderId="11" fillId="0" fontId="9" numFmtId="0" xfId="0" applyAlignment="1" applyBorder="1" applyFont="1">
      <alignment/>
    </xf>
    <xf borderId="0" fillId="0" fontId="27" numFmtId="0" xfId="0" applyAlignment="1" applyFont="1">
      <alignment horizontal="center" vertical="top"/>
    </xf>
    <xf borderId="1" fillId="6" fontId="25" numFmtId="0" xfId="0" applyAlignment="1" applyBorder="1" applyFont="1">
      <alignment horizontal="center" wrapText="1"/>
    </xf>
    <xf borderId="0" fillId="0" fontId="9" numFmtId="0" xfId="0" applyAlignment="1" applyFont="1">
      <alignment horizontal="center" wrapText="1"/>
    </xf>
    <xf borderId="2" fillId="0" fontId="9" numFmtId="0" xfId="0" applyAlignment="1" applyBorder="1" applyFont="1">
      <alignment horizontal="left" wrapText="1"/>
    </xf>
    <xf borderId="12" fillId="0" fontId="4" numFmtId="0" xfId="0" applyAlignment="1" applyBorder="1" applyFont="1">
      <alignment vertical="top" wrapText="1"/>
    </xf>
    <xf borderId="13" fillId="0" fontId="4" numFmtId="0" xfId="0" applyAlignment="1" applyBorder="1" applyFont="1">
      <alignment vertical="top" wrapText="1"/>
    </xf>
    <xf borderId="1" fillId="0" fontId="4" numFmtId="0" xfId="0" applyAlignment="1" applyBorder="1" applyFont="1">
      <alignment vertical="top" wrapText="1"/>
    </xf>
    <xf borderId="3" fillId="6" fontId="25" numFmtId="0" xfId="0" applyAlignment="1" applyBorder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8.57"/>
    <col customWidth="1" min="2" max="2" width="16.14"/>
    <col customWidth="1" min="3" max="3" width="23.29"/>
    <col customWidth="1" min="4" max="4" width="9.14"/>
    <col customWidth="1" min="5" max="5" width="19.71"/>
    <col customWidth="1" min="6" max="6" width="29.71"/>
    <col customWidth="1" min="7" max="7" width="17.29"/>
  </cols>
  <sheetData>
    <row r="1" ht="15.0" customHeight="1">
      <c r="A1" s="1" t="s">
        <v>0</v>
      </c>
    </row>
    <row r="2" ht="15.0" customHeight="1">
      <c r="A2" s="3" t="s">
        <v>1</v>
      </c>
      <c r="B2" s="4">
        <f>$D$8*50</f>
        <v>1500</v>
      </c>
      <c r="E2" s="3" t="s">
        <v>2</v>
      </c>
    </row>
    <row r="3" ht="15.0" customHeight="1">
      <c r="A3" s="3" t="s">
        <v>3</v>
      </c>
      <c r="B3" s="3" t="s">
        <v>4</v>
      </c>
      <c r="E3" s="3" t="s">
        <v>5</v>
      </c>
    </row>
    <row r="4" ht="15.75" customHeight="1">
      <c r="C4" s="7"/>
      <c r="D4" s="9"/>
    </row>
    <row r="5" ht="13.5" customHeight="1">
      <c r="A5" s="10"/>
      <c r="B5" s="10"/>
      <c r="C5" s="10"/>
      <c r="D5" s="11"/>
      <c r="E5" s="10"/>
      <c r="F5" s="10"/>
    </row>
    <row r="6" ht="16.5" customHeight="1">
      <c r="A6" s="13" t="s">
        <v>9</v>
      </c>
      <c r="B6" s="15"/>
      <c r="C6" s="15"/>
      <c r="D6" s="15"/>
      <c r="E6" s="15"/>
      <c r="F6" s="16"/>
      <c r="G6" s="17"/>
    </row>
    <row r="7" ht="13.5" customHeight="1">
      <c r="A7" s="18"/>
      <c r="B7" s="19"/>
      <c r="C7" s="19"/>
      <c r="D7" s="19"/>
      <c r="E7" s="19"/>
      <c r="F7" s="20"/>
      <c r="G7" s="17"/>
    </row>
    <row r="8">
      <c r="A8" s="21" t="s">
        <v>10</v>
      </c>
      <c r="B8" s="15"/>
      <c r="C8" s="16"/>
      <c r="D8" s="23">
        <v>30.0</v>
      </c>
      <c r="E8" s="24" t="s">
        <v>12</v>
      </c>
      <c r="F8" s="25"/>
      <c r="G8" s="17"/>
    </row>
    <row r="9" ht="13.5" customHeight="1">
      <c r="A9" s="27"/>
      <c r="B9" s="30"/>
      <c r="C9" s="31"/>
      <c r="D9" s="36"/>
      <c r="E9" s="31"/>
      <c r="F9" s="34"/>
      <c r="G9" s="17"/>
    </row>
    <row r="10">
      <c r="A10" s="35" t="s">
        <v>15</v>
      </c>
      <c r="B10" s="35" t="s">
        <v>16</v>
      </c>
      <c r="C10" s="37" t="s">
        <v>17</v>
      </c>
      <c r="D10" s="39" t="s">
        <v>18</v>
      </c>
      <c r="E10" s="16"/>
      <c r="F10" s="40" t="s">
        <v>19</v>
      </c>
      <c r="G10" s="17"/>
    </row>
    <row r="11" ht="24.75" customHeight="1">
      <c r="A11" s="41" t="s">
        <v>20</v>
      </c>
      <c r="B11" s="41" t="s">
        <v>21</v>
      </c>
      <c r="C11" s="41" t="s">
        <v>22</v>
      </c>
      <c r="D11" s="42">
        <f>ROUND((('Original Recipe'!D11/'Original Recipe'!$D$8)*$D$8),1)</f>
        <v>3.9</v>
      </c>
      <c r="E11" s="43" t="s">
        <v>23</v>
      </c>
      <c r="F11" s="45" t="s">
        <v>24</v>
      </c>
      <c r="G11" s="17"/>
    </row>
    <row r="12">
      <c r="A12" s="41" t="s">
        <v>25</v>
      </c>
      <c r="B12" s="41" t="s">
        <v>21</v>
      </c>
      <c r="C12" s="47" t="s">
        <v>26</v>
      </c>
      <c r="D12" s="42">
        <f>ROUND((('Original Recipe'!D12/'Original Recipe'!$D$8)*$D$8),1)</f>
        <v>3.9</v>
      </c>
      <c r="E12" s="43" t="s">
        <v>27</v>
      </c>
      <c r="F12" s="45" t="s">
        <v>24</v>
      </c>
      <c r="G12" s="17"/>
    </row>
    <row r="13">
      <c r="A13" s="41" t="s">
        <v>28</v>
      </c>
      <c r="B13" s="41" t="s">
        <v>21</v>
      </c>
      <c r="C13" s="47" t="s">
        <v>29</v>
      </c>
      <c r="D13" s="42">
        <f>ROUND((('Original Recipe'!D13/'Original Recipe'!$D$8)*$D$8),1)</f>
        <v>15</v>
      </c>
      <c r="E13" s="43" t="s">
        <v>30</v>
      </c>
      <c r="F13" s="49"/>
      <c r="G13" s="17"/>
    </row>
    <row r="14">
      <c r="A14" s="41" t="s">
        <v>31</v>
      </c>
      <c r="B14" s="41" t="s">
        <v>32</v>
      </c>
      <c r="C14" s="41" t="s">
        <v>33</v>
      </c>
      <c r="D14" s="42">
        <f>ROUND((('Original Recipe'!D14/'Original Recipe'!$D$8)*$D$8),1)</f>
        <v>0.1</v>
      </c>
      <c r="E14" s="43" t="s">
        <v>34</v>
      </c>
      <c r="F14" s="49"/>
      <c r="G14" s="17"/>
    </row>
    <row r="15">
      <c r="A15" s="41" t="s">
        <v>31</v>
      </c>
      <c r="B15" s="41" t="s">
        <v>32</v>
      </c>
      <c r="C15" s="41" t="s">
        <v>35</v>
      </c>
      <c r="D15" s="42">
        <f>ROUND((('Original Recipe'!D15/'Original Recipe'!$D$8)*$D$8),1)</f>
        <v>1.9</v>
      </c>
      <c r="E15" s="43" t="s">
        <v>34</v>
      </c>
      <c r="F15" s="49"/>
      <c r="G15" s="17"/>
    </row>
    <row r="16">
      <c r="A16" s="41" t="s">
        <v>31</v>
      </c>
      <c r="B16" s="41" t="s">
        <v>32</v>
      </c>
      <c r="C16" s="41" t="s">
        <v>36</v>
      </c>
      <c r="D16" s="42">
        <f>ROUND((('Original Recipe'!D16/'Original Recipe'!$D$8)*$D$8),1)</f>
        <v>2.3</v>
      </c>
      <c r="E16" s="43" t="s">
        <v>37</v>
      </c>
      <c r="F16" s="49"/>
      <c r="G16" s="17"/>
    </row>
    <row r="17">
      <c r="A17" s="41" t="s">
        <v>31</v>
      </c>
      <c r="B17" s="41" t="s">
        <v>32</v>
      </c>
      <c r="C17" s="41" t="s">
        <v>38</v>
      </c>
      <c r="D17" s="42">
        <f>ROUND((('Original Recipe'!D17/'Original Recipe'!$D$8)*$D$8),1)</f>
        <v>2.3</v>
      </c>
      <c r="E17" s="43" t="s">
        <v>37</v>
      </c>
      <c r="F17" s="49"/>
      <c r="G17" s="17"/>
    </row>
    <row r="18">
      <c r="A18" s="41" t="s">
        <v>31</v>
      </c>
      <c r="B18" s="41" t="s">
        <v>32</v>
      </c>
      <c r="C18" s="41" t="s">
        <v>39</v>
      </c>
      <c r="D18" s="42">
        <f>ROUND((('Original Recipe'!D18/'Original Recipe'!$D$8)*$D$8),1)</f>
        <v>2.3</v>
      </c>
      <c r="E18" s="43" t="s">
        <v>37</v>
      </c>
      <c r="F18" s="49"/>
      <c r="G18" s="17"/>
    </row>
    <row r="19">
      <c r="A19" s="41" t="s">
        <v>31</v>
      </c>
      <c r="B19" s="41" t="s">
        <v>32</v>
      </c>
      <c r="C19" s="47" t="s">
        <v>40</v>
      </c>
      <c r="D19" s="42">
        <f>ROUND((('Original Recipe'!D19/'Original Recipe'!$D$8)*$D$8),1)</f>
        <v>10.5</v>
      </c>
      <c r="E19" s="43" t="s">
        <v>37</v>
      </c>
      <c r="F19" s="49"/>
      <c r="G19" s="17"/>
    </row>
    <row r="20">
      <c r="A20" s="41" t="s">
        <v>31</v>
      </c>
      <c r="B20" s="41" t="s">
        <v>32</v>
      </c>
      <c r="C20" s="47" t="s">
        <v>41</v>
      </c>
      <c r="D20" s="42">
        <f>ROUND((('Original Recipe'!D20/'Original Recipe'!$D$8)*$D$8),1)</f>
        <v>6.9</v>
      </c>
      <c r="E20" s="43" t="s">
        <v>42</v>
      </c>
      <c r="F20" s="49"/>
      <c r="G20" s="17"/>
    </row>
    <row r="21">
      <c r="A21" s="41" t="s">
        <v>31</v>
      </c>
      <c r="B21" s="41" t="s">
        <v>32</v>
      </c>
      <c r="C21" s="47" t="s">
        <v>43</v>
      </c>
      <c r="D21" s="42">
        <f>ROUND((('Original Recipe'!D21/'Original Recipe'!$D$8)*$D$8),1)</f>
        <v>2.3</v>
      </c>
      <c r="E21" s="43" t="s">
        <v>42</v>
      </c>
      <c r="F21" s="49"/>
      <c r="G21" s="17"/>
    </row>
    <row r="22">
      <c r="A22" s="41" t="s">
        <v>31</v>
      </c>
      <c r="B22" s="47" t="s">
        <v>44</v>
      </c>
      <c r="C22" s="47" t="s">
        <v>44</v>
      </c>
      <c r="D22" s="42">
        <f>D8*0.6</f>
        <v>18</v>
      </c>
      <c r="E22" s="43" t="s">
        <v>34</v>
      </c>
      <c r="F22" s="45" t="s">
        <v>45</v>
      </c>
      <c r="G22" s="17"/>
    </row>
    <row r="23">
      <c r="A23" s="41" t="s">
        <v>28</v>
      </c>
      <c r="B23" s="47" t="s">
        <v>46</v>
      </c>
      <c r="C23" s="47" t="s">
        <v>47</v>
      </c>
      <c r="D23" s="42"/>
      <c r="E23" s="43" t="s">
        <v>30</v>
      </c>
      <c r="F23" s="45" t="s">
        <v>48</v>
      </c>
      <c r="G23" s="17"/>
    </row>
    <row r="24" ht="13.5" customHeight="1">
      <c r="A24" s="55"/>
      <c r="B24" s="31"/>
      <c r="C24" s="31"/>
      <c r="D24" s="36"/>
      <c r="E24" s="31"/>
      <c r="F24" s="31"/>
    </row>
  </sheetData>
  <mergeCells count="4">
    <mergeCell ref="A1:C1"/>
    <mergeCell ref="A6:F6"/>
    <mergeCell ref="A8:C8"/>
    <mergeCell ref="D10:E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8.57"/>
    <col customWidth="1" min="2" max="2" width="16.14"/>
    <col customWidth="1" min="3" max="3" width="23.29"/>
    <col customWidth="1" min="4" max="4" width="9.14"/>
    <col customWidth="1" min="5" max="7" width="9.43"/>
    <col customWidth="1" min="8" max="8" width="14.43"/>
    <col customWidth="1" min="9" max="9" width="29.71"/>
    <col customWidth="1" min="10" max="10" width="17.29"/>
  </cols>
  <sheetData>
    <row r="1" ht="15.0" customHeight="1">
      <c r="A1" s="1" t="s">
        <v>0</v>
      </c>
      <c r="D1" s="2"/>
      <c r="E1" s="2"/>
      <c r="F1" s="2"/>
      <c r="G1" s="2"/>
    </row>
    <row r="2" ht="15.0" customHeight="1">
      <c r="A2" s="3" t="s">
        <v>1</v>
      </c>
      <c r="B2" s="4"/>
      <c r="D2" s="2"/>
      <c r="E2" s="5"/>
      <c r="F2" s="5"/>
      <c r="G2" s="5"/>
      <c r="H2" s="3" t="s">
        <v>2</v>
      </c>
    </row>
    <row r="3" ht="15.0" customHeight="1">
      <c r="A3" s="3" t="s">
        <v>3</v>
      </c>
      <c r="B3" s="6"/>
      <c r="D3" s="2"/>
      <c r="E3" s="5"/>
      <c r="F3" s="5"/>
      <c r="G3" s="5"/>
      <c r="H3" s="3" t="s">
        <v>8</v>
      </c>
    </row>
    <row r="4" ht="15.75" customHeight="1">
      <c r="C4" s="7"/>
      <c r="D4" s="8"/>
      <c r="E4" s="2"/>
      <c r="F4" s="2"/>
      <c r="G4" s="2"/>
    </row>
    <row r="5" ht="13.5" customHeight="1">
      <c r="A5" s="10"/>
      <c r="B5" s="10"/>
      <c r="C5" s="10"/>
      <c r="D5" s="12"/>
      <c r="E5" s="14"/>
      <c r="F5" s="14"/>
      <c r="G5" s="14"/>
      <c r="H5" s="10"/>
      <c r="I5" s="10"/>
    </row>
    <row r="6" ht="16.5" customHeight="1">
      <c r="A6" s="13" t="s">
        <v>9</v>
      </c>
      <c r="B6" s="15"/>
      <c r="C6" s="15"/>
      <c r="D6" s="15"/>
      <c r="E6" s="15"/>
      <c r="F6" s="15"/>
      <c r="G6" s="15"/>
      <c r="H6" s="15"/>
      <c r="I6" s="16"/>
      <c r="J6" s="17"/>
    </row>
    <row r="7" ht="13.5" customHeight="1">
      <c r="A7" s="18"/>
      <c r="B7" s="19"/>
      <c r="C7" s="19"/>
      <c r="D7" s="22"/>
      <c r="E7" s="26" t="s">
        <v>11</v>
      </c>
      <c r="F7" s="26" t="s">
        <v>13</v>
      </c>
      <c r="G7" s="26" t="s">
        <v>14</v>
      </c>
      <c r="H7" s="19"/>
      <c r="I7" s="20"/>
      <c r="J7" s="17"/>
    </row>
    <row r="8">
      <c r="A8" s="21" t="s">
        <v>10</v>
      </c>
      <c r="B8" s="15"/>
      <c r="C8" s="16"/>
      <c r="D8" s="28">
        <v>80.0</v>
      </c>
      <c r="E8" s="29">
        <v>38.0</v>
      </c>
      <c r="F8" s="29">
        <v>23.0</v>
      </c>
      <c r="G8" s="29">
        <v>20.0</v>
      </c>
      <c r="H8" s="24" t="s">
        <v>12</v>
      </c>
      <c r="I8" s="25"/>
      <c r="J8" s="17"/>
    </row>
    <row r="9" ht="13.5" customHeight="1">
      <c r="A9" s="27"/>
      <c r="B9" s="30"/>
      <c r="C9" s="31"/>
      <c r="D9" s="32"/>
      <c r="E9" s="33"/>
      <c r="F9" s="33"/>
      <c r="G9" s="33"/>
      <c r="H9" s="31"/>
      <c r="I9" s="34"/>
      <c r="J9" s="17"/>
    </row>
    <row r="10">
      <c r="A10" s="35" t="s">
        <v>15</v>
      </c>
      <c r="B10" s="35" t="s">
        <v>16</v>
      </c>
      <c r="C10" s="37" t="s">
        <v>17</v>
      </c>
      <c r="D10" s="38" t="s">
        <v>18</v>
      </c>
      <c r="E10" s="15"/>
      <c r="F10" s="15"/>
      <c r="G10" s="15"/>
      <c r="H10" s="16"/>
      <c r="I10" s="40" t="s">
        <v>19</v>
      </c>
      <c r="J10" s="17"/>
    </row>
    <row r="11" ht="24.75" customHeight="1">
      <c r="A11" s="41" t="s">
        <v>20</v>
      </c>
      <c r="B11" s="41" t="s">
        <v>21</v>
      </c>
      <c r="C11" s="41" t="s">
        <v>22</v>
      </c>
      <c r="D11" s="44">
        <f>ROUND((('Original Recipe'!D11/'Original Recipe'!$D$8)*$D$8),1)</f>
        <v>10.4</v>
      </c>
      <c r="E11" s="46">
        <f t="shared" ref="E11:G11" si="1">$D11*E$8/$D$8</f>
        <v>4.94</v>
      </c>
      <c r="F11" s="46">
        <f t="shared" si="1"/>
        <v>2.99</v>
      </c>
      <c r="G11" s="46">
        <f t="shared" si="1"/>
        <v>2.6</v>
      </c>
      <c r="H11" s="43" t="s">
        <v>23</v>
      </c>
      <c r="I11" s="45" t="s">
        <v>24</v>
      </c>
      <c r="J11" s="17"/>
    </row>
    <row r="12">
      <c r="A12" s="41" t="s">
        <v>25</v>
      </c>
      <c r="B12" s="41" t="s">
        <v>21</v>
      </c>
      <c r="C12" s="47" t="s">
        <v>26</v>
      </c>
      <c r="D12" s="48">
        <f>ROUND((('Original Recipe'!D12/'Original Recipe'!$D$8)*$D$8),1)</f>
        <v>10.4</v>
      </c>
      <c r="E12" s="46">
        <f t="shared" ref="E12:G12" si="2">$D12*E$8/$D$8</f>
        <v>4.94</v>
      </c>
      <c r="F12" s="46">
        <f t="shared" si="2"/>
        <v>2.99</v>
      </c>
      <c r="G12" s="46">
        <f t="shared" si="2"/>
        <v>2.6</v>
      </c>
      <c r="H12" s="43" t="s">
        <v>27</v>
      </c>
      <c r="I12" s="45" t="s">
        <v>24</v>
      </c>
      <c r="J12" s="17"/>
    </row>
    <row r="13">
      <c r="A13" s="50" t="s">
        <v>28</v>
      </c>
      <c r="B13" s="50" t="s">
        <v>21</v>
      </c>
      <c r="C13" s="52" t="s">
        <v>29</v>
      </c>
      <c r="D13" s="53">
        <f>ROUND((('Original Recipe'!D13/'Original Recipe'!$D$8)*$D$8),1)</f>
        <v>40</v>
      </c>
      <c r="E13" s="46">
        <f t="shared" ref="E13:G13" si="3">$D13*E$8/$D$8</f>
        <v>19</v>
      </c>
      <c r="F13" s="46">
        <f t="shared" si="3"/>
        <v>11.5</v>
      </c>
      <c r="G13" s="46">
        <f t="shared" si="3"/>
        <v>10</v>
      </c>
      <c r="H13" s="54" t="s">
        <v>30</v>
      </c>
      <c r="I13" s="49"/>
      <c r="J13" s="17"/>
    </row>
    <row r="14">
      <c r="A14" s="41"/>
      <c r="B14" s="41" t="s">
        <v>32</v>
      </c>
      <c r="C14" s="41" t="s">
        <v>33</v>
      </c>
      <c r="D14" s="48">
        <f>ROUND((('Original Recipe'!D14/'Original Recipe'!$D$8)*$D$8),1)</f>
        <v>0.4</v>
      </c>
      <c r="E14" s="46">
        <f t="shared" ref="E14:G14" si="4">$D14*E$8/$D$8</f>
        <v>0.19</v>
      </c>
      <c r="F14" s="46">
        <f t="shared" si="4"/>
        <v>0.115</v>
      </c>
      <c r="G14" s="46">
        <f t="shared" si="4"/>
        <v>0.1</v>
      </c>
      <c r="H14" s="56" t="s">
        <v>49</v>
      </c>
      <c r="I14" s="49"/>
      <c r="J14" s="17"/>
    </row>
    <row r="15">
      <c r="A15" s="35" t="s">
        <v>28</v>
      </c>
      <c r="B15" s="35" t="s">
        <v>32</v>
      </c>
      <c r="C15" s="35" t="s">
        <v>35</v>
      </c>
      <c r="D15" s="48">
        <f>ROUND((('Original Recipe'!D15/'Original Recipe'!$D$8)*$D$8),1)</f>
        <v>5</v>
      </c>
      <c r="E15" s="46">
        <f t="shared" ref="E15:G15" si="5">$D15*E$8/$D$8</f>
        <v>2.375</v>
      </c>
      <c r="F15" s="46">
        <f t="shared" si="5"/>
        <v>1.4375</v>
      </c>
      <c r="G15" s="46">
        <f t="shared" si="5"/>
        <v>1.25</v>
      </c>
      <c r="H15" s="56" t="s">
        <v>49</v>
      </c>
      <c r="I15" s="49"/>
      <c r="J15" s="17"/>
    </row>
    <row r="16">
      <c r="A16" s="41"/>
      <c r="B16" s="41" t="s">
        <v>32</v>
      </c>
      <c r="C16" s="41" t="s">
        <v>36</v>
      </c>
      <c r="D16" s="48">
        <f>ROUND((('Original Recipe'!D16/'Original Recipe'!$D$8)*$D$8),1)</f>
        <v>6</v>
      </c>
      <c r="E16" s="46">
        <f t="shared" ref="E16:G16" si="6">$D16*E$8/$D$8</f>
        <v>2.85</v>
      </c>
      <c r="F16" s="46">
        <f t="shared" si="6"/>
        <v>1.725</v>
      </c>
      <c r="G16" s="46">
        <f t="shared" si="6"/>
        <v>1.5</v>
      </c>
      <c r="H16" s="56" t="s">
        <v>52</v>
      </c>
      <c r="I16" s="49"/>
      <c r="J16" s="17"/>
    </row>
    <row r="17">
      <c r="A17" s="41"/>
      <c r="B17" s="41" t="s">
        <v>32</v>
      </c>
      <c r="C17" s="41" t="s">
        <v>38</v>
      </c>
      <c r="D17" s="48">
        <f>ROUND((('Original Recipe'!D17/'Original Recipe'!$D$8)*$D$8),1)</f>
        <v>6</v>
      </c>
      <c r="E17" s="46">
        <f t="shared" ref="E17:G17" si="7">$D17*E$8/$D$8</f>
        <v>2.85</v>
      </c>
      <c r="F17" s="46">
        <f t="shared" si="7"/>
        <v>1.725</v>
      </c>
      <c r="G17" s="46">
        <f t="shared" si="7"/>
        <v>1.5</v>
      </c>
      <c r="H17" s="56" t="s">
        <v>52</v>
      </c>
      <c r="I17" s="49"/>
      <c r="J17" s="17"/>
    </row>
    <row r="18">
      <c r="A18" s="41"/>
      <c r="B18" s="41" t="s">
        <v>32</v>
      </c>
      <c r="C18" s="41" t="s">
        <v>39</v>
      </c>
      <c r="D18" s="48">
        <f>ROUND((('Original Recipe'!D18/'Original Recipe'!$D$8)*$D$8),1)</f>
        <v>6</v>
      </c>
      <c r="E18" s="46">
        <f t="shared" ref="E18:G18" si="8">$D18*E$8/$D$8</f>
        <v>2.85</v>
      </c>
      <c r="F18" s="46">
        <f t="shared" si="8"/>
        <v>1.725</v>
      </c>
      <c r="G18" s="46">
        <f t="shared" si="8"/>
        <v>1.5</v>
      </c>
      <c r="H18" s="56" t="s">
        <v>52</v>
      </c>
      <c r="I18" s="49"/>
      <c r="J18" s="17"/>
    </row>
    <row r="19">
      <c r="A19" s="41"/>
      <c r="B19" s="65" t="s">
        <v>54</v>
      </c>
      <c r="C19" s="47" t="s">
        <v>40</v>
      </c>
      <c r="D19" s="69">
        <v>0.6</v>
      </c>
      <c r="E19" s="46">
        <f t="shared" ref="E19:G19" si="9">$D19*E$8/$D$8</f>
        <v>0.285</v>
      </c>
      <c r="F19" s="46">
        <f t="shared" si="9"/>
        <v>0.1725</v>
      </c>
      <c r="G19" s="46">
        <f t="shared" si="9"/>
        <v>0.15</v>
      </c>
      <c r="H19" s="56" t="s">
        <v>49</v>
      </c>
      <c r="I19" s="49"/>
      <c r="J19" s="17"/>
    </row>
    <row r="20">
      <c r="A20" s="41"/>
      <c r="B20" s="65" t="s">
        <v>54</v>
      </c>
      <c r="C20" s="47" t="s">
        <v>41</v>
      </c>
      <c r="D20" s="69">
        <v>0.6</v>
      </c>
      <c r="E20" s="46">
        <f t="shared" ref="E20:G20" si="10">$D20*E$8/$D$8</f>
        <v>0.285</v>
      </c>
      <c r="F20" s="46">
        <f t="shared" si="10"/>
        <v>0.1725</v>
      </c>
      <c r="G20" s="46">
        <f t="shared" si="10"/>
        <v>0.15</v>
      </c>
      <c r="H20" s="56" t="s">
        <v>49</v>
      </c>
      <c r="I20" s="49"/>
      <c r="J20" s="17"/>
    </row>
    <row r="21">
      <c r="A21" s="41" t="s">
        <v>25</v>
      </c>
      <c r="B21" s="65" t="s">
        <v>54</v>
      </c>
      <c r="C21" s="47" t="s">
        <v>43</v>
      </c>
      <c r="D21" s="73">
        <v>2.0</v>
      </c>
      <c r="E21" s="46">
        <f t="shared" ref="E21:G21" si="11">$D21*E$8/$D$8</f>
        <v>0.95</v>
      </c>
      <c r="F21" s="46">
        <f t="shared" si="11"/>
        <v>0.575</v>
      </c>
      <c r="G21" s="46">
        <f t="shared" si="11"/>
        <v>0.5</v>
      </c>
      <c r="H21" s="43" t="s">
        <v>68</v>
      </c>
      <c r="I21" s="49"/>
      <c r="J21" s="17"/>
    </row>
    <row r="22">
      <c r="A22" s="41"/>
      <c r="B22" s="47" t="s">
        <v>44</v>
      </c>
      <c r="C22" s="47" t="s">
        <v>44</v>
      </c>
      <c r="D22" s="48">
        <f>D8*0.55</f>
        <v>44</v>
      </c>
      <c r="E22" s="46">
        <f t="shared" ref="E22:G22" si="12">$D22*E$8/$D$8</f>
        <v>20.9</v>
      </c>
      <c r="F22" s="46">
        <f t="shared" si="12"/>
        <v>12.65</v>
      </c>
      <c r="G22" s="46">
        <f t="shared" si="12"/>
        <v>11</v>
      </c>
      <c r="H22" s="43" t="s">
        <v>34</v>
      </c>
      <c r="I22" s="77" t="s">
        <v>69</v>
      </c>
      <c r="J22" s="17"/>
    </row>
    <row r="23">
      <c r="A23" s="79" t="s">
        <v>28</v>
      </c>
      <c r="B23" s="80" t="s">
        <v>73</v>
      </c>
      <c r="C23" s="80" t="s">
        <v>74</v>
      </c>
      <c r="D23" s="81"/>
      <c r="E23" s="82"/>
      <c r="F23" s="82"/>
      <c r="G23" s="82"/>
      <c r="H23" s="83"/>
      <c r="I23" s="84"/>
      <c r="J23" s="17"/>
    </row>
    <row r="24" ht="13.5" customHeight="1">
      <c r="A24" s="55"/>
      <c r="B24" s="31"/>
      <c r="C24" s="31"/>
      <c r="D24" s="32"/>
      <c r="E24" s="33"/>
      <c r="F24" s="33"/>
      <c r="G24" s="33"/>
      <c r="H24" s="31"/>
      <c r="I24" s="31"/>
    </row>
  </sheetData>
  <mergeCells count="4">
    <mergeCell ref="A1:C1"/>
    <mergeCell ref="A8:C8"/>
    <mergeCell ref="A6:I6"/>
    <mergeCell ref="D10:H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8.57"/>
    <col customWidth="1" min="2" max="2" width="16.14"/>
    <col customWidth="1" min="3" max="3" width="23.29"/>
    <col customWidth="1" min="4" max="4" width="9.14"/>
    <col customWidth="1" min="5" max="5" width="15.43"/>
    <col customWidth="1" min="6" max="6" width="29.71"/>
    <col customWidth="1" min="7" max="7" width="17.29"/>
  </cols>
  <sheetData>
    <row r="1" ht="15.0" customHeight="1">
      <c r="A1" s="1" t="s">
        <v>0</v>
      </c>
    </row>
    <row r="2" ht="15.0" customHeight="1">
      <c r="A2" s="3" t="s">
        <v>1</v>
      </c>
      <c r="B2" s="4">
        <f>$D$8*50</f>
        <v>2250</v>
      </c>
      <c r="E2" s="3" t="s">
        <v>2</v>
      </c>
    </row>
    <row r="3" ht="15.0" customHeight="1">
      <c r="A3" s="3" t="s">
        <v>3</v>
      </c>
      <c r="B3" s="3" t="s">
        <v>6</v>
      </c>
      <c r="E3" s="3" t="s">
        <v>7</v>
      </c>
    </row>
    <row r="4" ht="15.75" customHeight="1">
      <c r="C4" s="7"/>
      <c r="D4" s="9"/>
    </row>
    <row r="5" ht="13.5" customHeight="1">
      <c r="A5" s="10"/>
      <c r="B5" s="10"/>
      <c r="C5" s="10"/>
      <c r="D5" s="11"/>
      <c r="E5" s="10"/>
      <c r="F5" s="10"/>
    </row>
    <row r="6" ht="16.5" customHeight="1">
      <c r="A6" s="13" t="s">
        <v>9</v>
      </c>
      <c r="B6" s="15"/>
      <c r="C6" s="15"/>
      <c r="D6" s="15"/>
      <c r="E6" s="15"/>
      <c r="F6" s="16"/>
      <c r="G6" s="17"/>
    </row>
    <row r="7" ht="13.5" customHeight="1">
      <c r="A7" s="18"/>
      <c r="B7" s="19"/>
      <c r="C7" s="19"/>
      <c r="D7" s="19"/>
      <c r="E7" s="19"/>
      <c r="F7" s="20"/>
      <c r="G7" s="17"/>
    </row>
    <row r="8">
      <c r="A8" s="21" t="s">
        <v>10</v>
      </c>
      <c r="B8" s="15"/>
      <c r="C8" s="16"/>
      <c r="D8" s="23">
        <v>45.0</v>
      </c>
      <c r="E8" s="24" t="s">
        <v>12</v>
      </c>
      <c r="F8" s="25"/>
      <c r="G8" s="17"/>
    </row>
    <row r="9" ht="13.5" customHeight="1">
      <c r="A9" s="27"/>
      <c r="B9" s="30"/>
      <c r="C9" s="31"/>
      <c r="D9" s="36"/>
      <c r="E9" s="31"/>
      <c r="F9" s="34"/>
      <c r="G9" s="17"/>
    </row>
    <row r="10">
      <c r="A10" s="35" t="s">
        <v>15</v>
      </c>
      <c r="B10" s="35" t="s">
        <v>16</v>
      </c>
      <c r="C10" s="37" t="s">
        <v>17</v>
      </c>
      <c r="D10" s="39" t="s">
        <v>18</v>
      </c>
      <c r="E10" s="16"/>
      <c r="F10" s="40" t="s">
        <v>19</v>
      </c>
      <c r="G10" s="17"/>
    </row>
    <row r="11" ht="24.75" customHeight="1">
      <c r="A11" s="41" t="s">
        <v>20</v>
      </c>
      <c r="B11" s="41" t="s">
        <v>21</v>
      </c>
      <c r="C11" s="41" t="s">
        <v>22</v>
      </c>
      <c r="D11" s="42">
        <f>D8*130/1000</f>
        <v>5.85</v>
      </c>
      <c r="E11" s="43" t="s">
        <v>23</v>
      </c>
      <c r="F11" s="45" t="s">
        <v>24</v>
      </c>
      <c r="G11" s="17"/>
    </row>
    <row r="12">
      <c r="A12" s="41" t="s">
        <v>25</v>
      </c>
      <c r="B12" s="41" t="s">
        <v>21</v>
      </c>
      <c r="C12" s="47" t="s">
        <v>26</v>
      </c>
      <c r="D12" s="42">
        <f>D8*0.13</f>
        <v>5.85</v>
      </c>
      <c r="E12" s="43" t="s">
        <v>27</v>
      </c>
      <c r="F12" s="45" t="s">
        <v>24</v>
      </c>
      <c r="G12" s="17"/>
    </row>
    <row r="13">
      <c r="A13" s="41" t="s">
        <v>28</v>
      </c>
      <c r="B13" s="41" t="s">
        <v>21</v>
      </c>
      <c r="C13" s="47" t="s">
        <v>29</v>
      </c>
      <c r="D13" s="42">
        <f>D8/2</f>
        <v>22.5</v>
      </c>
      <c r="E13" s="43" t="s">
        <v>30</v>
      </c>
      <c r="F13" s="49"/>
      <c r="G13" s="17"/>
    </row>
    <row r="14">
      <c r="A14" s="41" t="s">
        <v>31</v>
      </c>
      <c r="B14" s="41" t="s">
        <v>32</v>
      </c>
      <c r="C14" s="41" t="s">
        <v>33</v>
      </c>
      <c r="D14" s="51">
        <v>0.2</v>
      </c>
      <c r="E14" s="43" t="s">
        <v>34</v>
      </c>
      <c r="F14" s="49"/>
      <c r="G14" s="17"/>
    </row>
    <row r="15">
      <c r="A15" s="41" t="s">
        <v>31</v>
      </c>
      <c r="B15" s="41" t="s">
        <v>32</v>
      </c>
      <c r="C15" s="41" t="s">
        <v>35</v>
      </c>
      <c r="D15" s="42">
        <f>D8*0.0625</f>
        <v>2.8125</v>
      </c>
      <c r="E15" s="43" t="s">
        <v>34</v>
      </c>
      <c r="F15" s="49"/>
      <c r="G15" s="17"/>
    </row>
    <row r="16">
      <c r="A16" s="41" t="s">
        <v>31</v>
      </c>
      <c r="B16" s="41" t="s">
        <v>32</v>
      </c>
      <c r="C16" s="41" t="s">
        <v>36</v>
      </c>
      <c r="D16" s="42">
        <f>D8*0.075</f>
        <v>3.375</v>
      </c>
      <c r="E16" s="43" t="s">
        <v>37</v>
      </c>
      <c r="F16" s="49"/>
      <c r="G16" s="17"/>
    </row>
    <row r="17">
      <c r="A17" s="41" t="s">
        <v>31</v>
      </c>
      <c r="B17" s="41" t="s">
        <v>32</v>
      </c>
      <c r="C17" s="41" t="s">
        <v>38</v>
      </c>
      <c r="D17" s="42">
        <f>D8*0.075</f>
        <v>3.375</v>
      </c>
      <c r="E17" s="43" t="s">
        <v>37</v>
      </c>
      <c r="F17" s="49"/>
      <c r="G17" s="17"/>
    </row>
    <row r="18">
      <c r="A18" s="41" t="s">
        <v>31</v>
      </c>
      <c r="B18" s="41" t="s">
        <v>32</v>
      </c>
      <c r="C18" s="41" t="s">
        <v>39</v>
      </c>
      <c r="D18" s="42">
        <f>D8*0.075</f>
        <v>3.375</v>
      </c>
      <c r="E18" s="43" t="s">
        <v>37</v>
      </c>
      <c r="F18" s="49"/>
      <c r="G18" s="17"/>
    </row>
    <row r="19">
      <c r="A19" s="41" t="s">
        <v>31</v>
      </c>
      <c r="B19" s="41" t="s">
        <v>32</v>
      </c>
      <c r="C19" s="47" t="s">
        <v>40</v>
      </c>
      <c r="D19" s="42">
        <f>D8*0.35</f>
        <v>15.75</v>
      </c>
      <c r="E19" s="43" t="s">
        <v>37</v>
      </c>
      <c r="F19" s="49"/>
      <c r="G19" s="17"/>
    </row>
    <row r="20">
      <c r="A20" s="41" t="s">
        <v>31</v>
      </c>
      <c r="B20" s="41" t="s">
        <v>32</v>
      </c>
      <c r="C20" s="47" t="s">
        <v>41</v>
      </c>
      <c r="D20" s="42">
        <f>D8*0.23</f>
        <v>10.35</v>
      </c>
      <c r="E20" s="43" t="s">
        <v>42</v>
      </c>
      <c r="F20" s="49"/>
      <c r="G20" s="17"/>
    </row>
    <row r="21">
      <c r="A21" s="41" t="s">
        <v>31</v>
      </c>
      <c r="B21" s="41" t="s">
        <v>32</v>
      </c>
      <c r="C21" s="47" t="s">
        <v>43</v>
      </c>
      <c r="D21" s="42">
        <f>D8*0.075</f>
        <v>3.375</v>
      </c>
      <c r="E21" s="43" t="s">
        <v>42</v>
      </c>
      <c r="F21" s="49"/>
      <c r="G21" s="17"/>
    </row>
    <row r="22">
      <c r="A22" s="41" t="s">
        <v>31</v>
      </c>
      <c r="B22" s="47" t="s">
        <v>44</v>
      </c>
      <c r="C22" s="47" t="s">
        <v>44</v>
      </c>
      <c r="D22" s="42">
        <f>D8*0.6</f>
        <v>27</v>
      </c>
      <c r="E22" s="43" t="s">
        <v>34</v>
      </c>
      <c r="F22" s="45" t="s">
        <v>45</v>
      </c>
      <c r="G22" s="17"/>
    </row>
    <row r="23">
      <c r="A23" s="41" t="s">
        <v>28</v>
      </c>
      <c r="B23" s="47" t="s">
        <v>46</v>
      </c>
      <c r="C23" s="47" t="s">
        <v>47</v>
      </c>
      <c r="D23" s="42"/>
      <c r="E23" s="43" t="s">
        <v>30</v>
      </c>
      <c r="F23" s="45" t="s">
        <v>48</v>
      </c>
      <c r="G23" s="17"/>
    </row>
    <row r="24" ht="13.5" customHeight="1">
      <c r="A24" s="55"/>
      <c r="B24" s="31"/>
      <c r="C24" s="31"/>
      <c r="D24" s="36"/>
      <c r="E24" s="31"/>
      <c r="F24" s="31"/>
    </row>
    <row r="25" ht="16.5" customHeight="1">
      <c r="A25" s="57" t="s">
        <v>50</v>
      </c>
      <c r="B25" s="15"/>
      <c r="C25" s="15"/>
      <c r="D25" s="15"/>
      <c r="E25" s="15"/>
      <c r="F25" s="16"/>
      <c r="G25" s="17"/>
    </row>
    <row r="26" ht="13.5" customHeight="1">
      <c r="A26" s="58"/>
      <c r="B26" s="19"/>
      <c r="C26" s="59"/>
      <c r="D26" s="59"/>
      <c r="E26" s="60"/>
      <c r="F26" s="60"/>
    </row>
    <row r="27">
      <c r="A27" s="21" t="s">
        <v>53</v>
      </c>
      <c r="B27" s="15"/>
      <c r="C27" s="16"/>
      <c r="D27" s="62"/>
      <c r="E27" s="63"/>
    </row>
    <row r="28" ht="13.5" customHeight="1">
      <c r="A28" s="31"/>
      <c r="B28" s="31"/>
      <c r="C28" s="31"/>
      <c r="D28" s="36"/>
      <c r="E28" s="10"/>
      <c r="F28" s="10"/>
    </row>
    <row r="29">
      <c r="A29" s="37" t="s">
        <v>55</v>
      </c>
      <c r="B29" s="67" t="s">
        <v>56</v>
      </c>
      <c r="C29" s="71" t="s">
        <v>60</v>
      </c>
      <c r="D29" s="15"/>
      <c r="E29" s="15"/>
      <c r="F29" s="15"/>
    </row>
    <row r="30" ht="13.5" customHeight="1">
      <c r="A30" s="75">
        <v>41265.0</v>
      </c>
      <c r="B30" s="76" t="s">
        <v>6</v>
      </c>
      <c r="C30" s="85" t="s">
        <v>70</v>
      </c>
      <c r="D30" s="15"/>
      <c r="E30" s="15"/>
      <c r="F30" s="15"/>
    </row>
    <row r="31" ht="14.25" customHeight="1">
      <c r="A31" s="75">
        <v>41455.0</v>
      </c>
      <c r="B31" s="76" t="s">
        <v>75</v>
      </c>
      <c r="C31" s="89" t="s">
        <v>76</v>
      </c>
      <c r="D31" s="15"/>
      <c r="E31" s="15"/>
      <c r="F31" s="15"/>
    </row>
    <row r="32" ht="14.25" customHeight="1">
      <c r="A32" s="75">
        <v>41612.0</v>
      </c>
      <c r="B32" s="76" t="s">
        <v>78</v>
      </c>
      <c r="C32" s="89" t="s">
        <v>79</v>
      </c>
      <c r="D32" s="15"/>
      <c r="E32" s="15"/>
      <c r="F32" s="15"/>
    </row>
    <row r="33" ht="13.5" customHeight="1">
      <c r="A33" s="94"/>
      <c r="B33" s="95"/>
      <c r="C33" s="97"/>
      <c r="D33" s="15"/>
      <c r="E33" s="15"/>
      <c r="F33" s="15"/>
    </row>
    <row r="34" ht="13.5" customHeight="1">
      <c r="A34" s="101"/>
      <c r="B34" s="101"/>
      <c r="C34" s="101"/>
      <c r="D34" s="103"/>
      <c r="E34" s="101"/>
      <c r="F34" s="101"/>
    </row>
  </sheetData>
  <mergeCells count="12">
    <mergeCell ref="E3:F3"/>
    <mergeCell ref="A1:C1"/>
    <mergeCell ref="A8:C8"/>
    <mergeCell ref="A6:F6"/>
    <mergeCell ref="C32:F32"/>
    <mergeCell ref="C30:F30"/>
    <mergeCell ref="C31:F31"/>
    <mergeCell ref="D10:E10"/>
    <mergeCell ref="A25:F25"/>
    <mergeCell ref="A27:C27"/>
    <mergeCell ref="C33:F33"/>
    <mergeCell ref="C29:F2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24.71"/>
    <col customWidth="1" min="3" max="4" width="73.0"/>
  </cols>
  <sheetData>
    <row r="1">
      <c r="A1" s="61" t="s">
        <v>51</v>
      </c>
      <c r="B1" s="15"/>
      <c r="C1" s="15"/>
      <c r="D1" s="64"/>
    </row>
    <row r="2">
      <c r="A2" s="66" t="s">
        <v>57</v>
      </c>
      <c r="B2" s="66" t="s">
        <v>58</v>
      </c>
      <c r="C2" s="66" t="s">
        <v>59</v>
      </c>
      <c r="D2" s="68"/>
    </row>
    <row r="3" ht="81.0" customHeight="1">
      <c r="A3" s="70" t="s">
        <v>61</v>
      </c>
      <c r="B3" s="70" t="s">
        <v>62</v>
      </c>
      <c r="C3" s="72" t="s">
        <v>63</v>
      </c>
      <c r="D3" s="74" t="s">
        <v>64</v>
      </c>
    </row>
    <row r="4" ht="58.5" customHeight="1">
      <c r="A4" s="70" t="s">
        <v>65</v>
      </c>
      <c r="B4" s="72" t="s">
        <v>66</v>
      </c>
      <c r="C4" s="78" t="s">
        <v>67</v>
      </c>
      <c r="D4" s="74" t="s">
        <v>71</v>
      </c>
    </row>
    <row r="5" ht="31.5" customHeight="1">
      <c r="A5" s="70"/>
      <c r="C5" s="72" t="s">
        <v>72</v>
      </c>
      <c r="D5" s="74"/>
    </row>
    <row r="6" ht="31.5" customHeight="1">
      <c r="A6" s="70"/>
      <c r="B6" s="78"/>
      <c r="D6" s="74"/>
    </row>
    <row r="7">
      <c r="A7" s="86"/>
      <c r="B7" s="87"/>
      <c r="C7" s="87"/>
      <c r="D7" s="88"/>
    </row>
    <row r="8">
      <c r="A8" s="86"/>
      <c r="B8" s="87"/>
      <c r="C8" s="87"/>
      <c r="D8" s="88"/>
    </row>
    <row r="9" hidden="1">
      <c r="A9" s="90" t="s">
        <v>77</v>
      </c>
      <c r="B9" s="92"/>
      <c r="C9" s="92"/>
      <c r="D9" s="96"/>
    </row>
    <row r="10" hidden="1">
      <c r="A10" s="98" t="s">
        <v>83</v>
      </c>
      <c r="B10" s="15"/>
      <c r="C10" s="16"/>
      <c r="D10" s="100"/>
    </row>
    <row r="11" hidden="1">
      <c r="A11" s="98" t="s">
        <v>88</v>
      </c>
      <c r="B11" s="15"/>
      <c r="C11" s="16"/>
      <c r="D11" s="100"/>
    </row>
    <row r="12" ht="15.0" hidden="1" customHeight="1">
      <c r="A12" s="98" t="s">
        <v>89</v>
      </c>
      <c r="B12" s="15"/>
      <c r="C12" s="16"/>
      <c r="D12" s="100"/>
    </row>
    <row r="13" ht="15.0" hidden="1" customHeight="1">
      <c r="A13" s="98" t="s">
        <v>92</v>
      </c>
      <c r="B13" s="15"/>
      <c r="C13" s="16"/>
      <c r="D13" s="100"/>
    </row>
    <row r="14" hidden="1">
      <c r="A14" s="102"/>
      <c r="B14" s="102"/>
      <c r="C14" s="102"/>
      <c r="D14" s="104"/>
    </row>
    <row r="15" hidden="1">
      <c r="A15" s="102"/>
      <c r="B15" s="102"/>
      <c r="C15" s="102"/>
      <c r="D15" s="104"/>
    </row>
    <row r="16" hidden="1">
      <c r="A16" s="105" t="s">
        <v>95</v>
      </c>
      <c r="B16" s="15"/>
      <c r="C16" s="15"/>
      <c r="D16" s="106"/>
    </row>
    <row r="17" hidden="1">
      <c r="A17" s="107" t="s">
        <v>33</v>
      </c>
      <c r="B17" s="109">
        <f>Adjusted!D14</f>
        <v>0.4</v>
      </c>
      <c r="C17" s="112" t="s">
        <v>34</v>
      </c>
      <c r="D17" s="118"/>
    </row>
    <row r="18" hidden="1">
      <c r="A18" s="107" t="s">
        <v>90</v>
      </c>
      <c r="B18" s="109">
        <f>Adjusted!D15</f>
        <v>5</v>
      </c>
      <c r="C18" s="112" t="s">
        <v>34</v>
      </c>
      <c r="D18" s="118"/>
    </row>
    <row r="19" hidden="1">
      <c r="A19" s="107" t="s">
        <v>36</v>
      </c>
      <c r="B19" s="109">
        <f>Adjusted!D16</f>
        <v>6</v>
      </c>
      <c r="C19" s="112" t="s">
        <v>37</v>
      </c>
      <c r="D19" s="118"/>
    </row>
    <row r="20" hidden="1">
      <c r="A20" s="107" t="s">
        <v>38</v>
      </c>
      <c r="B20" s="109">
        <f>Adjusted!D17</f>
        <v>6</v>
      </c>
      <c r="C20" s="112" t="s">
        <v>37</v>
      </c>
      <c r="D20" s="118"/>
    </row>
    <row r="21" hidden="1">
      <c r="A21" s="107" t="s">
        <v>39</v>
      </c>
      <c r="B21" s="109">
        <f>Adjusted!D18</f>
        <v>6</v>
      </c>
      <c r="C21" s="112" t="s">
        <v>37</v>
      </c>
      <c r="D21" s="118"/>
    </row>
    <row r="22" hidden="1">
      <c r="A22" s="78" t="s">
        <v>40</v>
      </c>
      <c r="B22" s="109">
        <f>Adjusted!D19</f>
        <v>0.6</v>
      </c>
      <c r="C22" s="112" t="s">
        <v>37</v>
      </c>
      <c r="D22" s="118"/>
    </row>
    <row r="23" hidden="1">
      <c r="A23" s="78" t="s">
        <v>41</v>
      </c>
      <c r="B23" s="109">
        <f>Adjusted!D20</f>
        <v>0.6</v>
      </c>
      <c r="C23" s="112" t="s">
        <v>42</v>
      </c>
      <c r="D23" s="118"/>
    </row>
    <row r="24" hidden="1">
      <c r="A24" s="78" t="s">
        <v>43</v>
      </c>
      <c r="B24" s="109">
        <f>Adjusted!D21</f>
        <v>2</v>
      </c>
      <c r="C24" s="112" t="s">
        <v>42</v>
      </c>
      <c r="D24" s="118"/>
    </row>
    <row r="25" hidden="1">
      <c r="A25" s="122"/>
      <c r="B25" s="86"/>
      <c r="C25" s="86"/>
      <c r="D25" s="104"/>
    </row>
    <row r="26">
      <c r="A26" s="123"/>
      <c r="B26" s="124"/>
      <c r="C26" s="124"/>
      <c r="D26" s="104"/>
    </row>
  </sheetData>
  <mergeCells count="7">
    <mergeCell ref="A16:C16"/>
    <mergeCell ref="A1:C1"/>
    <mergeCell ref="A9:C9"/>
    <mergeCell ref="A10:C10"/>
    <mergeCell ref="A11:C11"/>
    <mergeCell ref="A12:C12"/>
    <mergeCell ref="A13:C1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8.57"/>
    <col customWidth="1" min="2" max="2" width="15.14"/>
    <col customWidth="1" min="3" max="3" width="23.29"/>
    <col customWidth="1" min="4" max="4" width="9.14"/>
    <col customWidth="1" min="5" max="5" width="19.71"/>
    <col customWidth="1" min="6" max="6" width="29.71"/>
  </cols>
  <sheetData>
    <row r="1" ht="15.0" customHeight="1">
      <c r="A1" s="1" t="s">
        <v>0</v>
      </c>
      <c r="B1" s="91"/>
      <c r="C1" s="93"/>
    </row>
    <row r="2" ht="15.0" customHeight="1">
      <c r="A2" s="3" t="s">
        <v>1</v>
      </c>
      <c r="E2" s="3" t="s">
        <v>2</v>
      </c>
    </row>
    <row r="3" ht="15.0" customHeight="1">
      <c r="A3" s="3" t="s">
        <v>3</v>
      </c>
      <c r="B3" s="3" t="s">
        <v>6</v>
      </c>
      <c r="E3" s="3" t="s">
        <v>80</v>
      </c>
    </row>
    <row r="4" ht="15.75" customHeight="1">
      <c r="C4" s="7"/>
      <c r="D4" s="9"/>
    </row>
    <row r="5" ht="13.5" customHeight="1">
      <c r="A5" s="10"/>
      <c r="B5" s="10"/>
      <c r="C5" s="10"/>
      <c r="D5" s="11"/>
      <c r="E5" s="10"/>
      <c r="F5" s="10"/>
    </row>
    <row r="6" ht="16.5" customHeight="1">
      <c r="A6" s="13" t="s">
        <v>9</v>
      </c>
      <c r="B6" s="15"/>
      <c r="C6" s="15"/>
      <c r="D6" s="15"/>
      <c r="E6" s="15"/>
      <c r="F6" s="15"/>
    </row>
    <row r="7" ht="13.5" customHeight="1">
      <c r="A7" s="18"/>
      <c r="B7" s="19"/>
      <c r="C7" s="19"/>
      <c r="D7" s="19"/>
      <c r="E7" s="19"/>
      <c r="F7" s="20"/>
    </row>
    <row r="8">
      <c r="A8" s="21" t="s">
        <v>10</v>
      </c>
      <c r="B8" s="15"/>
      <c r="C8" s="16"/>
      <c r="D8" s="23">
        <v>20.0</v>
      </c>
      <c r="E8" s="24" t="s">
        <v>12</v>
      </c>
      <c r="F8" s="25"/>
    </row>
    <row r="9" ht="13.5" customHeight="1">
      <c r="A9" s="27"/>
      <c r="B9" s="30"/>
      <c r="C9" s="31"/>
      <c r="D9" s="36"/>
      <c r="E9" s="31"/>
      <c r="F9" s="34"/>
    </row>
    <row r="10">
      <c r="A10" s="35" t="s">
        <v>15</v>
      </c>
      <c r="B10" s="35" t="s">
        <v>16</v>
      </c>
      <c r="C10" s="37" t="s">
        <v>17</v>
      </c>
      <c r="D10" s="39" t="s">
        <v>18</v>
      </c>
      <c r="E10" s="15"/>
      <c r="F10" s="40" t="s">
        <v>19</v>
      </c>
    </row>
    <row r="11" ht="26.25" customHeight="1">
      <c r="A11" s="41" t="s">
        <v>20</v>
      </c>
      <c r="B11" s="41" t="s">
        <v>21</v>
      </c>
      <c r="C11" s="41" t="s">
        <v>22</v>
      </c>
      <c r="D11" s="42">
        <f>D8*130/1000</f>
        <v>2.6</v>
      </c>
      <c r="E11" s="43" t="s">
        <v>23</v>
      </c>
      <c r="F11" s="45" t="s">
        <v>81</v>
      </c>
    </row>
    <row r="12">
      <c r="A12" s="41" t="s">
        <v>82</v>
      </c>
      <c r="B12" s="41" t="s">
        <v>21</v>
      </c>
      <c r="C12" s="41" t="s">
        <v>84</v>
      </c>
      <c r="D12" s="99">
        <v>1.0</v>
      </c>
      <c r="E12" s="43" t="s">
        <v>27</v>
      </c>
      <c r="F12" s="49"/>
    </row>
    <row r="13">
      <c r="A13" s="41" t="s">
        <v>82</v>
      </c>
      <c r="B13" s="41" t="s">
        <v>21</v>
      </c>
      <c r="C13" s="47" t="s">
        <v>85</v>
      </c>
      <c r="D13" s="99">
        <v>1.7</v>
      </c>
      <c r="E13" s="43" t="s">
        <v>27</v>
      </c>
      <c r="F13" s="49"/>
    </row>
    <row r="14">
      <c r="A14" s="41" t="s">
        <v>28</v>
      </c>
      <c r="B14" s="41" t="s">
        <v>21</v>
      </c>
      <c r="C14" s="41" t="s">
        <v>86</v>
      </c>
      <c r="D14" s="99">
        <v>1.0</v>
      </c>
      <c r="E14" s="43" t="s">
        <v>87</v>
      </c>
      <c r="F14" s="49"/>
    </row>
    <row r="15">
      <c r="A15" s="41" t="s">
        <v>31</v>
      </c>
      <c r="B15" s="41" t="s">
        <v>21</v>
      </c>
      <c r="C15" s="41" t="s">
        <v>43</v>
      </c>
      <c r="D15" s="42"/>
      <c r="E15" s="43" t="s">
        <v>42</v>
      </c>
      <c r="F15" s="49"/>
    </row>
    <row r="16">
      <c r="A16" s="41" t="s">
        <v>28</v>
      </c>
      <c r="B16" s="41" t="s">
        <v>32</v>
      </c>
      <c r="C16" s="47" t="s">
        <v>29</v>
      </c>
      <c r="D16" s="99">
        <v>5.0</v>
      </c>
      <c r="E16" s="43" t="s">
        <v>30</v>
      </c>
      <c r="F16" s="49"/>
    </row>
    <row r="17">
      <c r="A17" s="41" t="s">
        <v>31</v>
      </c>
      <c r="B17" s="41" t="s">
        <v>32</v>
      </c>
      <c r="C17" s="41" t="s">
        <v>33</v>
      </c>
      <c r="D17" s="99">
        <v>0.5</v>
      </c>
      <c r="E17" s="43" t="s">
        <v>34</v>
      </c>
      <c r="F17" s="49"/>
    </row>
    <row r="18">
      <c r="A18" s="41" t="s">
        <v>31</v>
      </c>
      <c r="B18" s="41" t="s">
        <v>32</v>
      </c>
      <c r="C18" s="41" t="s">
        <v>90</v>
      </c>
      <c r="D18" s="99">
        <v>1.25</v>
      </c>
      <c r="E18" s="43" t="s">
        <v>34</v>
      </c>
      <c r="F18" s="49"/>
    </row>
    <row r="19">
      <c r="A19" s="41" t="s">
        <v>31</v>
      </c>
      <c r="B19" s="41" t="s">
        <v>32</v>
      </c>
      <c r="C19" s="41" t="s">
        <v>36</v>
      </c>
      <c r="D19" s="99">
        <v>1.5</v>
      </c>
      <c r="E19" s="43" t="s">
        <v>91</v>
      </c>
      <c r="F19" s="49"/>
    </row>
    <row r="20">
      <c r="A20" s="41" t="s">
        <v>31</v>
      </c>
      <c r="B20" s="41" t="s">
        <v>32</v>
      </c>
      <c r="C20" s="41" t="s">
        <v>38</v>
      </c>
      <c r="D20" s="99">
        <v>1.5</v>
      </c>
      <c r="E20" s="43" t="s">
        <v>91</v>
      </c>
      <c r="F20" s="49"/>
    </row>
    <row r="21">
      <c r="A21" s="41" t="s">
        <v>31</v>
      </c>
      <c r="B21" s="41" t="s">
        <v>32</v>
      </c>
      <c r="C21" s="41" t="s">
        <v>39</v>
      </c>
      <c r="D21" s="99">
        <v>1.5</v>
      </c>
      <c r="E21" s="43" t="s">
        <v>91</v>
      </c>
      <c r="F21" s="49"/>
    </row>
    <row r="22">
      <c r="A22" s="41" t="s">
        <v>31</v>
      </c>
      <c r="B22" s="41" t="s">
        <v>93</v>
      </c>
      <c r="C22" s="47" t="s">
        <v>40</v>
      </c>
      <c r="D22" s="99">
        <v>7.0</v>
      </c>
      <c r="E22" s="43" t="s">
        <v>91</v>
      </c>
      <c r="F22" s="49"/>
    </row>
    <row r="23">
      <c r="A23" s="41" t="s">
        <v>31</v>
      </c>
      <c r="B23" s="41" t="s">
        <v>93</v>
      </c>
      <c r="C23" s="47" t="s">
        <v>94</v>
      </c>
      <c r="D23" s="99">
        <v>7.0</v>
      </c>
      <c r="E23" s="43" t="s">
        <v>42</v>
      </c>
      <c r="F23" s="49"/>
    </row>
    <row r="24" ht="13.5" customHeight="1">
      <c r="A24" s="31"/>
      <c r="B24" s="31"/>
      <c r="C24" s="31"/>
      <c r="D24" s="36"/>
      <c r="E24" s="31"/>
      <c r="F24" s="31"/>
    </row>
    <row r="25" ht="13.5" customHeight="1">
      <c r="A25" s="57" t="s">
        <v>50</v>
      </c>
      <c r="B25" s="15"/>
      <c r="C25" s="15"/>
      <c r="D25" s="15"/>
      <c r="E25" s="15"/>
      <c r="F25" s="15"/>
    </row>
    <row r="26" ht="13.5" customHeight="1">
      <c r="A26" s="58"/>
      <c r="B26" s="19"/>
      <c r="C26" s="59"/>
      <c r="D26" s="59"/>
      <c r="E26" s="60"/>
      <c r="F26" s="60"/>
    </row>
    <row r="27" ht="13.5" customHeight="1">
      <c r="A27" s="21" t="s">
        <v>53</v>
      </c>
      <c r="B27" s="15"/>
      <c r="C27" s="15"/>
      <c r="D27" s="62"/>
      <c r="E27" s="63"/>
    </row>
    <row r="28" ht="13.5" customHeight="1">
      <c r="A28" s="31"/>
      <c r="B28" s="31"/>
      <c r="C28" s="31"/>
      <c r="D28" s="36"/>
      <c r="E28" s="10"/>
      <c r="F28" s="10"/>
    </row>
    <row r="29" ht="13.5" customHeight="1">
      <c r="A29" s="37" t="s">
        <v>55</v>
      </c>
      <c r="B29" s="67" t="s">
        <v>56</v>
      </c>
      <c r="C29" s="71" t="s">
        <v>60</v>
      </c>
      <c r="D29" s="15"/>
      <c r="E29" s="15"/>
      <c r="F29" s="15"/>
    </row>
    <row r="30" ht="13.5" customHeight="1">
      <c r="A30" s="94"/>
      <c r="B30" s="76" t="s">
        <v>6</v>
      </c>
      <c r="C30" s="85" t="s">
        <v>70</v>
      </c>
      <c r="D30" s="15"/>
      <c r="E30" s="15"/>
      <c r="F30" s="15"/>
    </row>
    <row r="31" ht="13.5" customHeight="1">
      <c r="A31" s="94"/>
      <c r="B31" s="95"/>
      <c r="C31" s="97"/>
      <c r="D31" s="15"/>
      <c r="E31" s="15"/>
      <c r="F31" s="15"/>
    </row>
    <row r="32" ht="13.5" customHeight="1">
      <c r="A32" s="94"/>
      <c r="B32" s="95"/>
      <c r="C32" s="97"/>
      <c r="D32" s="15"/>
      <c r="E32" s="15"/>
      <c r="F32" s="15"/>
    </row>
    <row r="33" ht="13.5" customHeight="1">
      <c r="A33" s="94"/>
      <c r="B33" s="95"/>
      <c r="C33" s="97"/>
      <c r="D33" s="15"/>
      <c r="E33" s="15"/>
      <c r="F33" s="15"/>
    </row>
    <row r="34" ht="13.5" customHeight="1">
      <c r="A34" s="101"/>
      <c r="B34" s="101"/>
      <c r="C34" s="101"/>
      <c r="D34" s="103"/>
      <c r="E34" s="101"/>
      <c r="F34" s="101"/>
    </row>
    <row r="35" ht="13.5" customHeight="1">
      <c r="A35" s="115"/>
      <c r="B35" s="115"/>
      <c r="C35" s="115"/>
      <c r="D35" s="120"/>
      <c r="E35" s="115"/>
      <c r="F35" s="115"/>
    </row>
    <row r="36" ht="13.5" customHeight="1">
      <c r="A36" s="115"/>
      <c r="B36" s="115"/>
      <c r="C36" s="115"/>
      <c r="D36" s="120"/>
      <c r="E36" s="115"/>
      <c r="F36" s="115"/>
    </row>
    <row r="37" ht="13.5" customHeight="1">
      <c r="A37" s="115"/>
      <c r="B37" s="115"/>
      <c r="C37" s="115"/>
      <c r="D37" s="120"/>
      <c r="E37" s="115"/>
      <c r="F37" s="115"/>
    </row>
    <row r="38" ht="13.5" customHeight="1">
      <c r="A38" s="115"/>
      <c r="B38" s="115"/>
      <c r="C38" s="115"/>
      <c r="D38" s="120"/>
      <c r="E38" s="115"/>
      <c r="F38" s="115"/>
    </row>
    <row r="39" ht="13.5" customHeight="1">
      <c r="A39" s="115"/>
      <c r="B39" s="115"/>
      <c r="C39" s="115"/>
      <c r="D39" s="120"/>
      <c r="E39" s="115"/>
      <c r="F39" s="115"/>
    </row>
    <row r="40" ht="13.5" customHeight="1">
      <c r="A40" s="115"/>
      <c r="B40" s="115"/>
      <c r="C40" s="115"/>
      <c r="D40" s="120"/>
      <c r="E40" s="115"/>
      <c r="F40" s="115"/>
    </row>
    <row r="41" ht="13.5" customHeight="1">
      <c r="A41" s="115"/>
      <c r="B41" s="115"/>
      <c r="C41" s="115"/>
      <c r="D41" s="120"/>
      <c r="E41" s="115"/>
      <c r="F41" s="115"/>
    </row>
    <row r="42" ht="13.5" customHeight="1">
      <c r="A42" s="115"/>
      <c r="B42" s="115"/>
      <c r="C42" s="115"/>
      <c r="D42" s="120"/>
      <c r="E42" s="115"/>
      <c r="F42" s="115"/>
    </row>
    <row r="43" ht="13.5" customHeight="1">
      <c r="A43" s="115"/>
      <c r="B43" s="115"/>
      <c r="C43" s="115"/>
      <c r="D43" s="120"/>
      <c r="E43" s="115"/>
      <c r="F43" s="115"/>
    </row>
    <row r="44" ht="13.5" customHeight="1">
      <c r="A44" s="115"/>
      <c r="B44" s="115"/>
      <c r="C44" s="115"/>
      <c r="D44" s="120"/>
      <c r="E44" s="115"/>
      <c r="F44" s="115"/>
    </row>
  </sheetData>
  <mergeCells count="10">
    <mergeCell ref="C31:F31"/>
    <mergeCell ref="C32:F32"/>
    <mergeCell ref="C33:F33"/>
    <mergeCell ref="A6:F6"/>
    <mergeCell ref="A8:C8"/>
    <mergeCell ref="D10:E10"/>
    <mergeCell ref="C29:F29"/>
    <mergeCell ref="C30:F30"/>
    <mergeCell ref="A25:F25"/>
    <mergeCell ref="A27:C2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24.71"/>
    <col customWidth="1" min="3" max="3" width="26.29"/>
    <col customWidth="1" min="4" max="4" width="27.14"/>
    <col customWidth="1" min="5" max="5" width="25.57"/>
    <col customWidth="1" min="6" max="6" width="17.29"/>
  </cols>
  <sheetData>
    <row r="1">
      <c r="A1" s="108" t="s">
        <v>51</v>
      </c>
      <c r="B1" s="15"/>
      <c r="C1" s="15"/>
      <c r="D1" s="15"/>
      <c r="E1" s="15"/>
    </row>
    <row r="2">
      <c r="A2" s="110" t="s">
        <v>57</v>
      </c>
      <c r="B2" s="111" t="s">
        <v>58</v>
      </c>
      <c r="C2" s="111" t="s">
        <v>59</v>
      </c>
      <c r="D2" s="111" t="s">
        <v>96</v>
      </c>
      <c r="E2" s="111" t="s">
        <v>97</v>
      </c>
      <c r="F2" s="17"/>
    </row>
    <row r="3" ht="81.0" customHeight="1">
      <c r="A3" s="113" t="s">
        <v>98</v>
      </c>
      <c r="B3" s="114" t="s">
        <v>62</v>
      </c>
      <c r="C3" s="114" t="s">
        <v>99</v>
      </c>
      <c r="D3" s="47" t="s">
        <v>100</v>
      </c>
      <c r="E3" s="114" t="s">
        <v>101</v>
      </c>
      <c r="F3" s="17"/>
    </row>
    <row r="4" ht="58.5" customHeight="1">
      <c r="A4" s="113" t="s">
        <v>102</v>
      </c>
      <c r="B4" s="114" t="s">
        <v>103</v>
      </c>
      <c r="C4" s="114" t="s">
        <v>104</v>
      </c>
      <c r="D4" s="114" t="s">
        <v>105</v>
      </c>
      <c r="E4" s="114" t="s">
        <v>106</v>
      </c>
      <c r="F4" s="17"/>
    </row>
    <row r="5" ht="84.0" customHeight="1">
      <c r="A5" s="113" t="s">
        <v>107</v>
      </c>
      <c r="B5" s="114" t="s">
        <v>108</v>
      </c>
      <c r="C5" s="114" t="s">
        <v>109</v>
      </c>
      <c r="D5" s="114" t="s">
        <v>110</v>
      </c>
      <c r="E5" s="114" t="s">
        <v>111</v>
      </c>
      <c r="F5" s="17"/>
    </row>
    <row r="6">
      <c r="A6" s="116"/>
      <c r="B6" s="117"/>
      <c r="C6" s="117"/>
      <c r="D6" s="116"/>
      <c r="E6" s="116"/>
    </row>
    <row r="7">
      <c r="A7" s="119" t="s">
        <v>77</v>
      </c>
      <c r="B7" s="92"/>
      <c r="C7" s="92"/>
      <c r="D7" s="92"/>
      <c r="E7" s="92"/>
    </row>
    <row r="8">
      <c r="A8" s="121" t="s">
        <v>83</v>
      </c>
      <c r="B8" s="15"/>
      <c r="C8" s="15"/>
      <c r="D8" s="15"/>
      <c r="E8" s="16"/>
      <c r="F8" s="17"/>
    </row>
    <row r="9">
      <c r="A9" s="121" t="s">
        <v>88</v>
      </c>
      <c r="B9" s="15"/>
      <c r="C9" s="15"/>
      <c r="D9" s="15"/>
      <c r="E9" s="16"/>
      <c r="F9" s="17"/>
    </row>
    <row r="10" ht="15.0" customHeight="1">
      <c r="A10" s="121" t="s">
        <v>112</v>
      </c>
      <c r="B10" s="15"/>
      <c r="C10" s="15"/>
      <c r="D10" s="15"/>
      <c r="E10" s="16"/>
      <c r="F10" s="17"/>
    </row>
    <row r="11" ht="26.25" customHeight="1">
      <c r="A11" s="121" t="s">
        <v>113</v>
      </c>
      <c r="B11" s="15"/>
      <c r="C11" s="15"/>
      <c r="D11" s="15"/>
      <c r="E11" s="16"/>
      <c r="F11" s="17"/>
    </row>
    <row r="12">
      <c r="A12" s="121" t="s">
        <v>114</v>
      </c>
      <c r="B12" s="15"/>
      <c r="C12" s="15"/>
      <c r="D12" s="15"/>
      <c r="E12" s="16"/>
      <c r="F12" s="17"/>
    </row>
    <row r="13">
      <c r="A13" s="15"/>
      <c r="B13" s="15"/>
      <c r="C13" s="15"/>
      <c r="D13" s="116"/>
      <c r="E13" s="116"/>
    </row>
    <row r="14">
      <c r="A14" s="125" t="s">
        <v>95</v>
      </c>
      <c r="B14" s="15"/>
      <c r="C14" s="15"/>
    </row>
    <row r="15">
      <c r="A15" s="47" t="s">
        <v>29</v>
      </c>
      <c r="B15" s="42" t="str">
        <f t="array" ref="B15">{}</f>
        <v>#REF!</v>
      </c>
      <c r="C15" s="23" t="s">
        <v>30</v>
      </c>
      <c r="D15" s="17"/>
    </row>
    <row r="16">
      <c r="A16" s="41" t="s">
        <v>33</v>
      </c>
      <c r="B16" s="42" t="str">
        <f t="shared" ref="B16:B19" si="1">'SWS 6/30/13'!D16</f>
        <v>#REF!</v>
      </c>
      <c r="C16" s="23" t="s">
        <v>34</v>
      </c>
      <c r="D16" s="17"/>
    </row>
    <row r="17">
      <c r="A17" s="41" t="s">
        <v>90</v>
      </c>
      <c r="B17" s="42" t="str">
        <f t="shared" si="1"/>
        <v>#REF!</v>
      </c>
      <c r="C17" s="23" t="s">
        <v>34</v>
      </c>
      <c r="D17" s="17"/>
    </row>
    <row r="18">
      <c r="A18" s="41" t="s">
        <v>36</v>
      </c>
      <c r="B18" s="42" t="str">
        <f t="shared" si="1"/>
        <v>#REF!</v>
      </c>
      <c r="C18" s="23" t="s">
        <v>91</v>
      </c>
      <c r="D18" s="17"/>
    </row>
    <row r="19">
      <c r="A19" s="41" t="s">
        <v>38</v>
      </c>
      <c r="B19" s="42" t="str">
        <f t="shared" si="1"/>
        <v>#REF!</v>
      </c>
      <c r="C19" s="23" t="s">
        <v>91</v>
      </c>
      <c r="D19" s="17"/>
    </row>
    <row r="20">
      <c r="A20" s="41" t="s">
        <v>39</v>
      </c>
      <c r="B20" s="42" t="str">
        <f>'SWS 6/30/13'!D21</f>
        <v>#REF!</v>
      </c>
      <c r="C20" s="23" t="s">
        <v>91</v>
      </c>
      <c r="D20" s="17"/>
    </row>
    <row r="21">
      <c r="A21" s="15"/>
      <c r="B21" s="15"/>
      <c r="C21" s="15"/>
    </row>
    <row r="22">
      <c r="A22" s="125" t="s">
        <v>95</v>
      </c>
      <c r="B22" s="15"/>
      <c r="C22" s="15"/>
    </row>
    <row r="23">
      <c r="A23" s="47" t="s">
        <v>40</v>
      </c>
      <c r="B23" s="42" t="str">
        <f t="shared" ref="B23:B24" si="2">'SWS 6/30/13'!D22</f>
        <v>#REF!</v>
      </c>
      <c r="C23" s="23" t="s">
        <v>91</v>
      </c>
      <c r="D23" s="17"/>
    </row>
    <row r="24">
      <c r="A24" s="47" t="s">
        <v>115</v>
      </c>
      <c r="B24" s="42" t="str">
        <f t="shared" si="2"/>
        <v>#REF!</v>
      </c>
      <c r="C24" s="23" t="s">
        <v>42</v>
      </c>
      <c r="D24" s="17"/>
    </row>
  </sheetData>
  <mergeCells count="9">
    <mergeCell ref="A7:E7"/>
    <mergeCell ref="A8:E8"/>
    <mergeCell ref="A9:E9"/>
    <mergeCell ref="A10:E10"/>
    <mergeCell ref="A11:E11"/>
    <mergeCell ref="A12:E12"/>
    <mergeCell ref="A14:C14"/>
    <mergeCell ref="A22:C22"/>
    <mergeCell ref="A1:E1"/>
  </mergeCells>
  <drawing r:id="rId1"/>
</worksheet>
</file>