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20160316" sheetId="1" r:id="rId3"/>
    <sheet state="visible" name="20160316 Instruction" sheetId="2" r:id="rId4"/>
    <sheet state="visible" name="Adjusted" sheetId="3" r:id="rId5"/>
    <sheet state="hidden" name="091313" sheetId="4" r:id="rId6"/>
    <sheet state="hidden" name="20130726" sheetId="5" r:id="rId7"/>
    <sheet state="hidden" name="LG 3142013" sheetId="6" r:id="rId8"/>
    <sheet state="hidden" name="LG 5212013" sheetId="7" r:id="rId9"/>
    <sheet state="hidden" name="LG 5213" sheetId="8" r:id="rId10"/>
    <sheet state="hidden" name="Estimate" sheetId="9" r:id="rId11"/>
    <sheet state="hidden" name="20120826_Estimate" sheetId="10" r:id="rId12"/>
    <sheet state="visible" name="Original Recipe" sheetId="11" r:id="rId13"/>
    <sheet state="visible" name="Instructions - ToDos" sheetId="12" r:id="rId14"/>
    <sheet state="hidden" name="Copy of Original Recipe" sheetId="13" r:id="rId15"/>
  </sheets>
  <definedNames/>
  <calcPr/>
</workbook>
</file>

<file path=xl/comments1.xml><?xml version="1.0" encoding="utf-8"?>
<comments xmlns="http://schemas.openxmlformats.org/spreadsheetml/2006/main">
  <authors>
    <author/>
  </authors>
  <commentList>
    <comment authorId="0" ref="C18">
      <text>
        <t xml:space="preserve">check FH
</t>
      </text>
    </comment>
  </commentList>
</comments>
</file>

<file path=xl/comments2.xml><?xml version="1.0" encoding="utf-8"?>
<comments xmlns="http://schemas.openxmlformats.org/spreadsheetml/2006/main">
  <authors>
    <author/>
  </authors>
  <commentList>
    <comment authorId="0" ref="B2">
      <text>
        <t xml:space="preserve">Aaron Hong:
Need to c heck</t>
      </text>
    </comment>
  </commentList>
</comments>
</file>

<file path=xl/comments3.xml><?xml version="1.0" encoding="utf-8"?>
<comments xmlns="http://schemas.openxmlformats.org/spreadsheetml/2006/main">
  <authors>
    <author/>
  </authors>
  <commentList>
    <comment authorId="0" ref="B2">
      <text>
        <t xml:space="preserve">Aaron Hong:
Need to c heck</t>
      </text>
    </comment>
  </commentList>
</comments>
</file>

<file path=xl/comments4.xml><?xml version="1.0" encoding="utf-8"?>
<comments xmlns="http://schemas.openxmlformats.org/spreadsheetml/2006/main">
  <authors>
    <author/>
  </authors>
  <commentList>
    <comment authorId="0" ref="B2">
      <text>
        <t xml:space="preserve">Aaron Hong:
Need to c heck</t>
      </text>
    </comment>
  </commentList>
</comments>
</file>

<file path=xl/sharedStrings.xml><?xml version="1.0" encoding="utf-8"?>
<sst xmlns="http://schemas.openxmlformats.org/spreadsheetml/2006/main" count="588" uniqueCount="139">
  <si>
    <t xml:space="preserve">Recipe: </t>
  </si>
  <si>
    <t>Instructions</t>
  </si>
  <si>
    <t>Step 1</t>
  </si>
  <si>
    <t xml:space="preserve">Heat coconut milk, curry paste, water, sugar &amp; fish sauce in large stock pot over medium heat.  </t>
  </si>
  <si>
    <t>1a</t>
  </si>
  <si>
    <t>Stir occasionally to make sure that it doesn’t burn.</t>
  </si>
  <si>
    <t>1b</t>
  </si>
  <si>
    <t xml:space="preserve">Place lid over the pot so that coconut doesn’t splatter.  </t>
  </si>
  <si>
    <t>Make rice</t>
  </si>
  <si>
    <t>Step 2</t>
  </si>
  <si>
    <t>put diced onion and  king oyster mushrooms into pot</t>
  </si>
  <si>
    <t>Step 4</t>
  </si>
  <si>
    <t xml:space="preserve">Pan fry meat with a bit of oil until outside is brown.  </t>
  </si>
  <si>
    <t>Step 5</t>
  </si>
  <si>
    <t>Cut egg plants, prepare the basil leaves</t>
  </si>
  <si>
    <t>Step 6</t>
  </si>
  <si>
    <t xml:space="preserve">Add meat &amp; eggplants into curry stock pot and lower heat.  </t>
  </si>
  <si>
    <t>6a</t>
  </si>
  <si>
    <t>Just make sure that meat is cooked, add basil leaves before serving.</t>
  </si>
  <si>
    <t xml:space="preserve">Budget:                                        </t>
  </si>
  <si>
    <t xml:space="preserve">Location:  FH       </t>
  </si>
  <si>
    <t>In Charge:</t>
  </si>
  <si>
    <t>Lucy/Jessie/Irene</t>
  </si>
  <si>
    <t>Occasion:  09/13/13 FNP</t>
  </si>
  <si>
    <t xml:space="preserve">            </t>
  </si>
  <si>
    <t>Occasion: 2015/3/27 Discipleship time</t>
  </si>
  <si>
    <t>ESTIMATION</t>
  </si>
  <si>
    <t>Estimated Number of People Eating</t>
  </si>
  <si>
    <t>people</t>
  </si>
  <si>
    <t>Store</t>
  </si>
  <si>
    <t>Part of Meal</t>
  </si>
  <si>
    <t>Items</t>
  </si>
  <si>
    <t>Estimation</t>
  </si>
  <si>
    <t>Notes</t>
  </si>
  <si>
    <t>70 g/person</t>
  </si>
  <si>
    <t>V</t>
  </si>
  <si>
    <t>Veggie</t>
  </si>
  <si>
    <t>105 g/person</t>
  </si>
  <si>
    <t>Entrée</t>
  </si>
  <si>
    <t>King Oyster Mushroom</t>
  </si>
  <si>
    <t>kg</t>
  </si>
  <si>
    <t>1 kg/bag</t>
  </si>
  <si>
    <t>幸鮑菇</t>
  </si>
  <si>
    <t>120g/條</t>
  </si>
  <si>
    <t>grams</t>
  </si>
  <si>
    <t>1 cup ~ 240mL</t>
  </si>
  <si>
    <t>Onion</t>
  </si>
  <si>
    <t>pcs</t>
  </si>
  <si>
    <t>RT</t>
  </si>
  <si>
    <t>cookies</t>
  </si>
  <si>
    <t>POST-EVENT EVALUATION</t>
  </si>
  <si>
    <t>apples</t>
  </si>
  <si>
    <t>ACTUAL Number of People Served</t>
  </si>
  <si>
    <t>Amount left over</t>
  </si>
  <si>
    <t>What we ran out</t>
  </si>
  <si>
    <t>Comments</t>
  </si>
  <si>
    <t>Curry too strong (salty and spicy) - can reduce the amount of fish sauce per pot; may have also boiled the sauce too long before the vegetables went in.</t>
  </si>
  <si>
    <t>Too much meat, not enough vegetables. Good to add the mushroom back in and cut down the meat amount and cut the chunks smaller</t>
  </si>
  <si>
    <t>If too dense, add water.</t>
  </si>
  <si>
    <t>Apple</t>
  </si>
  <si>
    <t>空心菜</t>
  </si>
  <si>
    <t>Thai Pork Curry</t>
  </si>
  <si>
    <t>&lt;3000</t>
  </si>
  <si>
    <t>Occasion:  FNP</t>
  </si>
  <si>
    <t>(estimate 50 NT per person)</t>
  </si>
  <si>
    <t>Andrew</t>
  </si>
  <si>
    <t>Occasion:  SWS</t>
  </si>
  <si>
    <t>Recipe for 60 people</t>
  </si>
  <si>
    <t>Costco</t>
  </si>
  <si>
    <t>Pork Butt steak</t>
  </si>
  <si>
    <t>kg of meat</t>
  </si>
  <si>
    <t>100 g/person</t>
  </si>
  <si>
    <t>Eggplant</t>
  </si>
  <si>
    <t>pieces</t>
  </si>
  <si>
    <t>King Oyster Mushrooms</t>
  </si>
  <si>
    <t xml:space="preserve">kg   </t>
  </si>
  <si>
    <t>1kg/bag</t>
  </si>
  <si>
    <t>Tuesday</t>
  </si>
  <si>
    <t>Bell Peppers (Green)</t>
  </si>
  <si>
    <t>Coconut milk</t>
  </si>
  <si>
    <t>cans</t>
  </si>
  <si>
    <t>Basil</t>
  </si>
  <si>
    <t>Sauce</t>
  </si>
  <si>
    <t>Fish Sauce</t>
  </si>
  <si>
    <t>cups</t>
  </si>
  <si>
    <t>FH</t>
  </si>
  <si>
    <t>Mae Ploy Red Curry Paste</t>
  </si>
  <si>
    <t>Mae Ploy Green Curry Paste</t>
  </si>
  <si>
    <t>Sugar</t>
  </si>
  <si>
    <t>Side</t>
  </si>
  <si>
    <t>Rice</t>
  </si>
  <si>
    <t>0.75 cups per person</t>
  </si>
  <si>
    <t>Fruit</t>
  </si>
  <si>
    <t>Frosh Guy</t>
  </si>
  <si>
    <t>seasonal</t>
  </si>
  <si>
    <t xml:space="preserve">Frosh Girls </t>
  </si>
  <si>
    <t>SUP Girls</t>
  </si>
  <si>
    <t>Wednesday</t>
  </si>
  <si>
    <t>SUP Guys</t>
  </si>
  <si>
    <t>Reduce King Oyster Mushroom portions from 4 kg to 3 kg (I changed the orig recipe)</t>
  </si>
  <si>
    <t>John/Jason</t>
  </si>
  <si>
    <t>Occasion:  LG</t>
  </si>
  <si>
    <t>Don't add water if too strong, but add fish sauce if too sweet</t>
  </si>
  <si>
    <t>Add sugar if too salty</t>
  </si>
  <si>
    <t>One KG of Mushrooms</t>
  </si>
  <si>
    <t>Extra Sauce</t>
  </si>
  <si>
    <t>Thai Chicken Curry</t>
  </si>
  <si>
    <t>Irene /Lin</t>
  </si>
  <si>
    <t>Occasion:  Lifegroup</t>
  </si>
  <si>
    <t>Kevin</t>
  </si>
  <si>
    <t>Occasion:  SWS (8/26/12)</t>
  </si>
  <si>
    <t>Chicken Breasts</t>
  </si>
  <si>
    <t>bags</t>
  </si>
  <si>
    <t>Thursday</t>
  </si>
  <si>
    <t>Sis DT</t>
  </si>
  <si>
    <t>Finished Curry</t>
  </si>
  <si>
    <t>1 person portion</t>
  </si>
  <si>
    <t>Forgot to buy fruit. Remember to buy fruit!</t>
  </si>
  <si>
    <t>Apples</t>
  </si>
  <si>
    <t>90 g/person</t>
  </si>
  <si>
    <t>Water</t>
  </si>
  <si>
    <t>Mae Ploy Green Curry Paste(Spicy)</t>
  </si>
  <si>
    <t>Peel basil off stem, wash &amp; dry</t>
  </si>
  <si>
    <t>Cut eggplant and king oyster mushrooms and put into pot</t>
  </si>
  <si>
    <t>洗空心菜, sperate the stem part from the leaves.</t>
  </si>
  <si>
    <t>Step 3</t>
  </si>
  <si>
    <t xml:space="preserve">Cut meat into bite-sized chunks.  </t>
  </si>
  <si>
    <t>Log</t>
  </si>
  <si>
    <t>Cut bell peppers</t>
  </si>
  <si>
    <t xml:space="preserve">Add meat &amp; bell peppers into curry stock pot and lower heat.  </t>
  </si>
  <si>
    <t xml:space="preserve"> ( if we make curry for 2 days LG, add bell peppers seperately before reheating on the next day or it will dissppear) </t>
  </si>
  <si>
    <t>Just make sure that meat is cooked before serving.</t>
  </si>
  <si>
    <t>Step 7</t>
  </si>
  <si>
    <t>Add Basil</t>
  </si>
  <si>
    <t>stir fry 空心菜
heat up oil in pan, add garlic, 
add more oil and some water during cooking. turn up heat
add 空心菜 stem first,, add 蝦醬 shrimp paste, add 空心菜 leaves.</t>
  </si>
  <si>
    <t xml:space="preserve">( cook 空心菜 before serve. don't cook it too early or it will get brown. </t>
  </si>
  <si>
    <t>drop from 1.25 cup to .6 cup. it's way too spicy.</t>
  </si>
  <si>
    <t xml:space="preserve">drop from 1.25 cup to .8 cup. </t>
  </si>
  <si>
    <t>add water, it's too dense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</si>
</sst>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24">
    <font>
      <sz val="10.0"/>
      <color rgb="FF000000"/>
      <name val="Arial"/>
    </font>
    <font>
      <u/>
      <sz val="12.0"/>
      <color rgb="FF000000"/>
    </font>
    <font>
      <u/>
      <sz val="12.0"/>
      <color rgb="FF000000"/>
    </font>
    <font>
      <sz val="12.0"/>
      <color rgb="FF000000"/>
    </font>
    <font>
      <u/>
      <sz val="12.0"/>
      <color rgb="FF000000"/>
    </font>
    <font/>
    <font>
      <b/>
      <sz val="9.0"/>
      <color rgb="FF000000"/>
    </font>
    <font>
      <sz val="10.0"/>
      <color rgb="FF000000"/>
    </font>
    <font>
      <sz val="9.0"/>
      <color rgb="FF000000"/>
    </font>
    <font>
      <strike/>
      <sz val="10.0"/>
      <color rgb="FF000000"/>
    </font>
    <font>
      <u/>
      <sz val="12.0"/>
      <color rgb="FF000000"/>
    </font>
    <font>
      <u/>
      <sz val="12.0"/>
      <color rgb="FF000000"/>
    </font>
    <font>
      <u/>
      <sz val="12.0"/>
      <color rgb="FF000000"/>
    </font>
    <font>
      <sz val="12.0"/>
      <color rgb="FF000000"/>
      <name val="Times New Roman"/>
    </font>
    <font>
      <b/>
      <sz val="12.0"/>
      <color rgb="FF000000"/>
    </font>
    <font>
      <b/>
      <sz val="10.0"/>
      <color rgb="FF000000"/>
    </font>
    <font>
      <b/>
      <sz val="10.0"/>
      <color rgb="FF0000D4"/>
    </font>
    <font>
      <b/>
      <sz val="10.0"/>
      <color rgb="FF0000FF"/>
    </font>
    <font>
      <b/>
      <strike/>
      <sz val="10.0"/>
      <color rgb="FF0000FF"/>
    </font>
    <font>
      <sz val="10.0"/>
      <color rgb="FF0000D4"/>
    </font>
    <font>
      <sz val="10.0"/>
      <color rgb="FF9900FF"/>
    </font>
    <font>
      <strike/>
      <sz val="10.0"/>
      <color rgb="FF9900FF"/>
    </font>
    <font>
      <strike/>
    </font>
    <font>
      <b/>
      <strike/>
      <sz val="9.0"/>
      <color rgb="FF000000"/>
    </font>
  </fonts>
  <fills count="7">
    <fill>
      <patternFill patternType="none"/>
    </fill>
    <fill>
      <patternFill patternType="lightGray"/>
    </fill>
    <fill>
      <patternFill patternType="solid">
        <fgColor rgb="FF93CDDD"/>
        <bgColor rgb="FF93CDDD"/>
      </patternFill>
    </fill>
    <fill>
      <patternFill patternType="solid">
        <fgColor rgb="FFD9D9D9"/>
        <bgColor rgb="FFD9D9D9"/>
      </patternFill>
    </fill>
    <fill>
      <patternFill patternType="solid">
        <fgColor rgb="FFFFFF99"/>
        <bgColor rgb="FFFFFF99"/>
      </patternFill>
    </fill>
    <fill>
      <patternFill patternType="solid">
        <fgColor rgb="FFFFFFFF"/>
        <bgColor rgb="FFFFFFFF"/>
      </patternFill>
    </fill>
    <fill>
      <patternFill patternType="solid">
        <fgColor rgb="FFCCFFCC"/>
        <bgColor rgb="FFCCFFCC"/>
      </patternFill>
    </fill>
  </fills>
  <borders count="11">
    <border>
      <left/>
      <right/>
      <top/>
      <bottom/>
    </border>
    <border>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border>
    <border>
      <left style="thin">
        <color rgb="FF000000"/>
      </left>
      <right/>
      <top/>
      <bottom/>
    </border>
    <border>
      <left/>
      <right style="thin">
        <color rgb="FF000000"/>
      </right>
      <top style="thin">
        <color rgb="FF000000"/>
      </top>
      <bottom/>
    </border>
    <border>
      <left style="thin">
        <color rgb="FF000000"/>
      </left>
      <right style="thin">
        <color rgb="FF000000"/>
      </right>
      <top/>
      <bottom/>
    </border>
    <border>
      <left/>
      <right style="thin">
        <color rgb="FF000000"/>
      </right>
      <top/>
      <bottom style="thin">
        <color rgb="FF000000"/>
      </bottom>
    </border>
  </borders>
  <cellStyleXfs count="1">
    <xf borderId="0" fillId="0" fontId="0" numFmtId="0" applyAlignment="1" applyFont="1"/>
  </cellStyleXfs>
  <cellXfs count="123">
    <xf borderId="0" fillId="0" fontId="0" numFmtId="0" xfId="0" applyAlignment="1" applyFont="1">
      <alignment wrapText="1"/>
    </xf>
    <xf borderId="0" fillId="2" fontId="1" numFmtId="0" xfId="0" applyAlignment="1" applyFill="1" applyFont="1">
      <alignment vertical="center"/>
    </xf>
    <xf borderId="0" fillId="2" fontId="2" numFmtId="0" xfId="0" applyAlignment="1" applyFont="1">
      <alignment vertical="center"/>
    </xf>
    <xf borderId="0" fillId="2" fontId="3" numFmtId="0" xfId="0" applyAlignment="1" applyFont="1">
      <alignment vertical="center"/>
    </xf>
    <xf borderId="1" fillId="0" fontId="4" numFmtId="0" xfId="0" applyAlignment="1" applyBorder="1" applyFont="1">
      <alignment vertical="center"/>
    </xf>
    <xf borderId="1" fillId="0" fontId="5" numFmtId="0" xfId="0" applyAlignment="1" applyBorder="1" applyFont="1">
      <alignment wrapText="1"/>
    </xf>
    <xf borderId="2" fillId="3" fontId="6" numFmtId="0" xfId="0" applyAlignment="1" applyBorder="1" applyFill="1" applyFont="1">
      <alignment vertical="center"/>
    </xf>
    <xf borderId="3" fillId="3" fontId="6" numFmtId="0" xfId="0" applyAlignment="1" applyBorder="1" applyFont="1">
      <alignment vertical="center"/>
    </xf>
    <xf borderId="4" fillId="3" fontId="6" numFmtId="0" xfId="0" applyAlignment="1" applyBorder="1" applyFont="1">
      <alignment vertical="center" wrapText="1"/>
    </xf>
    <xf borderId="5" fillId="0" fontId="6" numFmtId="0" xfId="0" applyAlignment="1" applyBorder="1" applyFont="1">
      <alignment/>
    </xf>
    <xf borderId="5" fillId="0" fontId="7" numFmtId="0" xfId="0" applyAlignment="1" applyBorder="1" applyFont="1">
      <alignment horizontal="left" vertical="center" wrapText="1"/>
    </xf>
    <xf borderId="5" fillId="0" fontId="8" numFmtId="0" xfId="0" applyAlignment="1" applyBorder="1" applyFont="1">
      <alignment vertical="center" wrapText="1"/>
    </xf>
    <xf borderId="5" fillId="0" fontId="6" numFmtId="0" xfId="0" applyAlignment="1" applyBorder="1" applyFont="1">
      <alignment horizontal="right"/>
    </xf>
    <xf borderId="5" fillId="0" fontId="7" numFmtId="0" xfId="0" applyAlignment="1" applyBorder="1" applyFont="1">
      <alignment horizontal="left" vertical="center"/>
    </xf>
    <xf borderId="5" fillId="0" fontId="8" numFmtId="0" xfId="0" applyAlignment="1" applyBorder="1" applyFont="1">
      <alignment wrapText="1"/>
    </xf>
    <xf borderId="5" fillId="0" fontId="7" numFmtId="0" xfId="0" applyAlignment="1" applyBorder="1" applyFont="1">
      <alignment vertical="top" wrapText="1"/>
    </xf>
    <xf borderId="5" fillId="0" fontId="7" numFmtId="0" xfId="0" applyAlignment="1" applyBorder="1" applyFont="1">
      <alignment horizontal="left" vertical="center"/>
    </xf>
    <xf borderId="5" fillId="0" fontId="7" numFmtId="0" xfId="0" applyAlignment="1" applyBorder="1" applyFont="1">
      <alignment vertical="center" wrapText="1"/>
    </xf>
    <xf borderId="3" fillId="0" fontId="7" numFmtId="0" xfId="0" applyAlignment="1" applyBorder="1" applyFont="1">
      <alignment wrapText="1"/>
    </xf>
    <xf borderId="5" fillId="0" fontId="9" numFmtId="0" xfId="0" applyAlignment="1" applyBorder="1" applyFont="1">
      <alignment horizontal="left" vertical="center"/>
    </xf>
    <xf borderId="3" fillId="0" fontId="9" numFmtId="0" xfId="0" applyAlignment="1" applyBorder="1" applyFont="1">
      <alignment wrapText="1"/>
    </xf>
    <xf borderId="0" fillId="0" fontId="7" numFmtId="0" xfId="0" applyAlignment="1" applyFont="1">
      <alignment wrapText="1"/>
    </xf>
    <xf borderId="0" fillId="0" fontId="9" numFmtId="0" xfId="0" applyAlignment="1" applyFont="1">
      <alignment horizontal="left" vertical="center"/>
    </xf>
    <xf borderId="0" fillId="0" fontId="10" numFmtId="0" xfId="0" applyAlignment="1" applyFont="1">
      <alignment vertical="center"/>
    </xf>
    <xf borderId="0" fillId="0" fontId="11" numFmtId="0" xfId="0" applyAlignment="1" applyFont="1">
      <alignment vertical="center"/>
    </xf>
    <xf borderId="0" fillId="0" fontId="7" numFmtId="0" xfId="0" applyAlignment="1" applyFont="1">
      <alignment vertical="center"/>
    </xf>
    <xf borderId="0" fillId="0" fontId="12" numFmtId="0" xfId="0" applyAlignment="1" applyFont="1">
      <alignment vertical="center"/>
    </xf>
    <xf borderId="0" fillId="0" fontId="13" numFmtId="0" xfId="0" applyAlignment="1" applyFont="1">
      <alignment vertical="center"/>
    </xf>
    <xf borderId="1" fillId="0" fontId="7" numFmtId="0" xfId="0" applyAlignment="1" applyBorder="1" applyFont="1">
      <alignment wrapText="1"/>
    </xf>
    <xf borderId="2" fillId="4" fontId="14" numFmtId="0" xfId="0" applyAlignment="1" applyBorder="1" applyFill="1" applyFont="1">
      <alignment horizontal="center"/>
    </xf>
    <xf borderId="3" fillId="0" fontId="5" numFmtId="0" xfId="0" applyAlignment="1" applyBorder="1" applyFont="1">
      <alignment wrapText="1"/>
    </xf>
    <xf borderId="3" fillId="0" fontId="15" numFmtId="0" xfId="0" applyAlignment="1" applyBorder="1" applyFont="1">
      <alignment horizontal="center"/>
    </xf>
    <xf borderId="6" fillId="0" fontId="15" numFmtId="0" xfId="0" applyAlignment="1" applyBorder="1" applyFont="1">
      <alignment horizontal="center"/>
    </xf>
    <xf borderId="2" fillId="0" fontId="7" numFmtId="0" xfId="0" applyAlignment="1" applyBorder="1" applyFont="1">
      <alignment horizontal="left"/>
    </xf>
    <xf borderId="4" fillId="0" fontId="5" numFmtId="0" xfId="0" applyAlignment="1" applyBorder="1" applyFont="1">
      <alignment wrapText="1"/>
    </xf>
    <xf borderId="5" fillId="0" fontId="16" numFmtId="0" xfId="0" applyAlignment="1" applyBorder="1" applyFont="1">
      <alignment horizontal="center"/>
    </xf>
    <xf borderId="5" fillId="0" fontId="16" numFmtId="0" xfId="0" applyAlignment="1" applyBorder="1" applyFont="1">
      <alignment horizontal="center"/>
    </xf>
    <xf borderId="5" fillId="0" fontId="7" numFmtId="0" xfId="0" applyAlignment="1" applyBorder="1" applyFont="1">
      <alignment horizontal="center"/>
    </xf>
    <xf borderId="7" fillId="0" fontId="7" numFmtId="0" xfId="0" applyAlignment="1" applyBorder="1" applyFont="1">
      <alignment horizontal="center"/>
    </xf>
    <xf borderId="3" fillId="0" fontId="7" numFmtId="0" xfId="0" applyAlignment="1" applyBorder="1" applyFont="1">
      <alignment horizontal="left" wrapText="1"/>
    </xf>
    <xf borderId="5" fillId="0" fontId="15" numFmtId="0" xfId="0" applyAlignment="1" applyBorder="1" applyFont="1">
      <alignment horizontal="left" wrapText="1"/>
    </xf>
    <xf borderId="5" fillId="0" fontId="15" numFmtId="0" xfId="0" applyAlignment="1" applyBorder="1" applyFont="1">
      <alignment horizontal="center"/>
    </xf>
    <xf borderId="2" fillId="4" fontId="15" numFmtId="0" xfId="0" applyAlignment="1" applyBorder="1" applyFont="1">
      <alignment horizontal="center"/>
    </xf>
    <xf borderId="5" fillId="4" fontId="15" numFmtId="0" xfId="0" applyAlignment="1" applyBorder="1" applyFont="1">
      <alignment horizontal="center"/>
    </xf>
    <xf borderId="7" fillId="0" fontId="7" numFmtId="0" xfId="0" applyAlignment="1" applyBorder="1" applyFont="1">
      <alignment wrapText="1"/>
    </xf>
    <xf borderId="5" fillId="0" fontId="7" numFmtId="0" xfId="0" applyAlignment="1" applyBorder="1" applyFont="1">
      <alignment horizontal="left" wrapText="1"/>
    </xf>
    <xf borderId="5" fillId="0" fontId="7" numFmtId="0" xfId="0" applyAlignment="1" applyBorder="1" applyFont="1">
      <alignment horizontal="center" wrapText="1"/>
    </xf>
    <xf borderId="5" fillId="5" fontId="17" numFmtId="164" xfId="0" applyAlignment="1" applyBorder="1" applyFill="1" applyFont="1" applyNumberFormat="1">
      <alignment horizontal="right"/>
    </xf>
    <xf borderId="5" fillId="4" fontId="7" numFmtId="0" xfId="0" applyAlignment="1" applyBorder="1" applyFont="1">
      <alignment horizontal="center"/>
    </xf>
    <xf borderId="5" fillId="4" fontId="7" numFmtId="0" xfId="0" applyAlignment="1" applyBorder="1" applyFont="1">
      <alignment horizontal="center"/>
    </xf>
    <xf borderId="5" fillId="4" fontId="7" numFmtId="165" xfId="0" applyAlignment="1" applyBorder="1" applyFont="1" applyNumberFormat="1">
      <alignment horizontal="right"/>
    </xf>
    <xf borderId="5" fillId="0" fontId="7" numFmtId="0" xfId="0" applyAlignment="1" applyBorder="1" applyFont="1">
      <alignment horizontal="center" wrapText="1"/>
    </xf>
    <xf borderId="5" fillId="4" fontId="7" numFmtId="0" xfId="0" applyAlignment="1" applyBorder="1" applyFont="1">
      <alignment horizontal="center"/>
    </xf>
    <xf borderId="5" fillId="0" fontId="7" numFmtId="0" xfId="0" applyAlignment="1" applyBorder="1" applyFont="1">
      <alignment horizontal="left" wrapText="1"/>
    </xf>
    <xf borderId="5" fillId="0" fontId="7" numFmtId="0" xfId="0" applyAlignment="1" applyBorder="1" applyFont="1">
      <alignment horizontal="left" wrapText="1"/>
    </xf>
    <xf borderId="5" fillId="5" fontId="17" numFmtId="164" xfId="0" applyAlignment="1" applyBorder="1" applyFont="1" applyNumberFormat="1">
      <alignment horizontal="right"/>
    </xf>
    <xf borderId="5" fillId="0" fontId="9" numFmtId="0" xfId="0" applyAlignment="1" applyBorder="1" applyFont="1">
      <alignment horizontal="left" wrapText="1"/>
    </xf>
    <xf borderId="5" fillId="0" fontId="7" numFmtId="0" xfId="0" applyAlignment="1" applyBorder="1" applyFont="1">
      <alignment horizontal="right" wrapText="1"/>
    </xf>
    <xf borderId="5" fillId="4" fontId="9" numFmtId="0" xfId="0" applyAlignment="1" applyBorder="1" applyFont="1">
      <alignment horizontal="center"/>
    </xf>
    <xf borderId="7" fillId="0" fontId="9" numFmtId="0" xfId="0" applyAlignment="1" applyBorder="1" applyFont="1">
      <alignment wrapText="1"/>
    </xf>
    <xf borderId="5" fillId="0" fontId="9" numFmtId="0" xfId="0" applyAlignment="1" applyBorder="1" applyFont="1">
      <alignment horizontal="left" wrapText="1"/>
    </xf>
    <xf borderId="5" fillId="4" fontId="9" numFmtId="0" xfId="0" applyAlignment="1" applyBorder="1" applyFont="1">
      <alignment horizontal="center"/>
    </xf>
    <xf borderId="5" fillId="0" fontId="5" numFmtId="0" xfId="0" applyAlignment="1" applyBorder="1" applyFont="1">
      <alignment wrapText="1"/>
    </xf>
    <xf borderId="5" fillId="0" fontId="7" numFmtId="0" xfId="0" applyAlignment="1" applyBorder="1" applyFont="1">
      <alignment wrapText="1"/>
    </xf>
    <xf borderId="5" fillId="5" fontId="18" numFmtId="164" xfId="0" applyAlignment="1" applyBorder="1" applyFont="1" applyNumberFormat="1">
      <alignment horizontal="right"/>
    </xf>
    <xf borderId="5" fillId="0" fontId="9" numFmtId="0" xfId="0" applyAlignment="1" applyBorder="1" applyFont="1">
      <alignment horizontal="right" wrapText="1"/>
    </xf>
    <xf borderId="5" fillId="4" fontId="9" numFmtId="0" xfId="0" applyAlignment="1" applyBorder="1" applyFont="1">
      <alignment horizontal="center"/>
    </xf>
    <xf borderId="2" fillId="6" fontId="14" numFmtId="0" xfId="0" applyAlignment="1" applyBorder="1" applyFill="1" applyFont="1">
      <alignment horizontal="center"/>
    </xf>
    <xf borderId="5" fillId="0" fontId="9" numFmtId="0" xfId="0" applyAlignment="1" applyBorder="1" applyFont="1">
      <alignment horizontal="left" wrapText="1"/>
    </xf>
    <xf borderId="3" fillId="0" fontId="7" numFmtId="0" xfId="0" applyAlignment="1" applyBorder="1" applyFont="1">
      <alignment horizontal="left"/>
    </xf>
    <xf borderId="3" fillId="0" fontId="7" numFmtId="0" xfId="0" applyAlignment="1" applyBorder="1" applyFont="1">
      <alignment horizontal="center"/>
    </xf>
    <xf borderId="5" fillId="5" fontId="18" numFmtId="164" xfId="0" applyAlignment="1" applyBorder="1" applyFont="1" applyNumberFormat="1">
      <alignment horizontal="right"/>
    </xf>
    <xf borderId="6" fillId="0" fontId="7" numFmtId="0" xfId="0" applyAlignment="1" applyBorder="1" applyFont="1">
      <alignment horizontal="center"/>
    </xf>
    <xf borderId="6" fillId="0" fontId="7" numFmtId="0" xfId="0" applyAlignment="1" applyBorder="1" applyFont="1">
      <alignment wrapText="1"/>
    </xf>
    <xf borderId="5" fillId="0" fontId="19" numFmtId="0" xfId="0" applyAlignment="1" applyBorder="1" applyFont="1">
      <alignment horizontal="center"/>
    </xf>
    <xf borderId="5" fillId="6" fontId="15" numFmtId="0" xfId="0" applyAlignment="1" applyBorder="1" applyFont="1">
      <alignment horizontal="center"/>
    </xf>
    <xf borderId="2" fillId="6" fontId="15" numFmtId="0" xfId="0" applyAlignment="1" applyBorder="1" applyFont="1">
      <alignment horizontal="center"/>
    </xf>
    <xf borderId="5" fillId="0" fontId="19" numFmtId="0" xfId="0" applyAlignment="1" applyBorder="1" applyFont="1">
      <alignment horizontal="left"/>
    </xf>
    <xf borderId="5" fillId="6" fontId="19" numFmtId="0" xfId="0" applyAlignment="1" applyBorder="1" applyFont="1">
      <alignment horizontal="center"/>
    </xf>
    <xf borderId="2" fillId="6" fontId="19" numFmtId="0" xfId="0" applyAlignment="1" applyBorder="1" applyFont="1">
      <alignment horizontal="left" wrapText="1"/>
    </xf>
    <xf borderId="2" fillId="6" fontId="19" numFmtId="0" xfId="0" applyAlignment="1" applyBorder="1" applyFont="1">
      <alignment horizontal="left" wrapText="1"/>
    </xf>
    <xf borderId="5" fillId="0" fontId="9" numFmtId="0" xfId="0" applyAlignment="1" applyBorder="1" applyFont="1">
      <alignment horizontal="left" wrapText="1"/>
    </xf>
    <xf borderId="2" fillId="6" fontId="19" numFmtId="0" xfId="0" applyAlignment="1" applyBorder="1" applyFont="1">
      <alignment horizontal="left"/>
    </xf>
    <xf borderId="5" fillId="0" fontId="5" numFmtId="0" xfId="0" applyAlignment="1" applyBorder="1" applyFont="1">
      <alignment wrapText="1"/>
    </xf>
    <xf borderId="5" fillId="0" fontId="7" numFmtId="0" xfId="0" applyAlignment="1" applyBorder="1" applyFont="1">
      <alignment wrapText="1"/>
    </xf>
    <xf borderId="0" fillId="0" fontId="7" numFmtId="0" xfId="0" applyAlignment="1" applyFont="1">
      <alignment vertical="center"/>
    </xf>
    <xf borderId="2" fillId="0" fontId="15" numFmtId="0" xfId="0" applyAlignment="1" applyBorder="1" applyFont="1">
      <alignment horizontal="center"/>
    </xf>
    <xf borderId="8" fillId="0" fontId="15" numFmtId="0" xfId="0" applyAlignment="1" applyBorder="1" applyFont="1">
      <alignment horizontal="center"/>
    </xf>
    <xf borderId="6" fillId="0" fontId="5" numFmtId="0" xfId="0" applyAlignment="1" applyBorder="1" applyFont="1">
      <alignment wrapText="1"/>
    </xf>
    <xf borderId="5" fillId="0" fontId="19" numFmtId="0" xfId="0" applyAlignment="1" applyBorder="1" applyFont="1">
      <alignment horizontal="center"/>
    </xf>
    <xf borderId="9" fillId="0" fontId="7" numFmtId="0" xfId="0" applyAlignment="1" applyBorder="1" applyFont="1">
      <alignment horizontal="center"/>
    </xf>
    <xf borderId="2" fillId="0" fontId="7" numFmtId="0" xfId="0" applyAlignment="1" applyBorder="1" applyFont="1">
      <alignment horizontal="left" wrapText="1"/>
    </xf>
    <xf borderId="10" fillId="0" fontId="7" numFmtId="0" xfId="0" applyAlignment="1" applyBorder="1" applyFont="1">
      <alignment wrapText="1"/>
    </xf>
    <xf borderId="5" fillId="5" fontId="20" numFmtId="4" xfId="0" applyAlignment="1" applyBorder="1" applyFont="1" applyNumberFormat="1">
      <alignment horizontal="left"/>
    </xf>
    <xf borderId="5" fillId="4" fontId="19" numFmtId="0" xfId="0" applyAlignment="1" applyBorder="1" applyFont="1">
      <alignment horizontal="center"/>
    </xf>
    <xf borderId="5" fillId="4" fontId="19" numFmtId="0" xfId="0" applyAlignment="1" applyBorder="1" applyFont="1">
      <alignment horizontal="left"/>
    </xf>
    <xf borderId="5" fillId="5" fontId="20" numFmtId="1" xfId="0" applyAlignment="1" applyBorder="1" applyFont="1" applyNumberFormat="1">
      <alignment horizontal="left"/>
    </xf>
    <xf borderId="7" fillId="0" fontId="7" numFmtId="0" xfId="0" applyAlignment="1" applyBorder="1" applyFont="1">
      <alignment vertical="center"/>
    </xf>
    <xf borderId="5" fillId="4" fontId="19" numFmtId="0" xfId="0" applyAlignment="1" applyBorder="1" applyFont="1">
      <alignment horizontal="left"/>
    </xf>
    <xf borderId="7" fillId="0" fontId="9" numFmtId="0" xfId="0" applyAlignment="1" applyBorder="1" applyFont="1">
      <alignment wrapText="1"/>
    </xf>
    <xf borderId="0" fillId="0" fontId="5" numFmtId="0" xfId="0" applyAlignment="1" applyFont="1">
      <alignment wrapText="1"/>
    </xf>
    <xf borderId="5" fillId="4" fontId="19" numFmtId="0" xfId="0" applyAlignment="1" applyBorder="1" applyFont="1">
      <alignment horizontal="center"/>
    </xf>
    <xf borderId="2" fillId="0" fontId="7" numFmtId="0" xfId="0" applyAlignment="1" applyBorder="1" applyFont="1">
      <alignment horizontal="left" vertical="center"/>
    </xf>
    <xf borderId="4" fillId="0" fontId="7" numFmtId="0" xfId="0" applyAlignment="1" applyBorder="1" applyFont="1">
      <alignment wrapText="1"/>
    </xf>
    <xf borderId="7" fillId="0" fontId="5" numFmtId="0" xfId="0" applyAlignment="1" applyBorder="1" applyFont="1">
      <alignment wrapText="1"/>
    </xf>
    <xf borderId="2" fillId="0" fontId="5" numFmtId="0" xfId="0" applyAlignment="1" applyBorder="1" applyFont="1">
      <alignment wrapText="1"/>
    </xf>
    <xf borderId="5" fillId="0" fontId="16" numFmtId="0" xfId="0" applyAlignment="1" applyBorder="1" applyFont="1">
      <alignment horizontal="center"/>
    </xf>
    <xf borderId="5" fillId="6" fontId="19" numFmtId="0" xfId="0" applyAlignment="1" applyBorder="1" applyFont="1">
      <alignment horizontal="center"/>
    </xf>
    <xf borderId="5" fillId="5" fontId="20" numFmtId="165" xfId="0" applyAlignment="1" applyBorder="1" applyFont="1" applyNumberFormat="1">
      <alignment horizontal="left"/>
    </xf>
    <xf borderId="5" fillId="4" fontId="7" numFmtId="165" xfId="0" applyAlignment="1" applyBorder="1" applyFont="1" applyNumberFormat="1">
      <alignment horizontal="left"/>
    </xf>
    <xf borderId="5" fillId="4" fontId="7" numFmtId="1" xfId="0" applyAlignment="1" applyBorder="1" applyFont="1" applyNumberFormat="1">
      <alignment horizontal="left"/>
    </xf>
    <xf borderId="5" fillId="5" fontId="21" numFmtId="3" xfId="0" applyAlignment="1" applyBorder="1" applyFont="1" applyNumberFormat="1">
      <alignment horizontal="left"/>
    </xf>
    <xf borderId="5" fillId="4" fontId="7" numFmtId="165" xfId="0" applyAlignment="1" applyBorder="1" applyFont="1" applyNumberFormat="1">
      <alignment horizontal="left"/>
    </xf>
    <xf borderId="5" fillId="0" fontId="19" numFmtId="0" xfId="0" applyAlignment="1" applyBorder="1" applyFont="1">
      <alignment horizontal="left"/>
    </xf>
    <xf borderId="5" fillId="4" fontId="7" numFmtId="3" xfId="0" applyAlignment="1" applyBorder="1" applyFont="1" applyNumberFormat="1">
      <alignment horizontal="left"/>
    </xf>
    <xf borderId="5" fillId="4" fontId="7" numFmtId="0" xfId="0" applyAlignment="1" applyBorder="1" applyFont="1">
      <alignment horizontal="left"/>
    </xf>
    <xf borderId="5" fillId="5" fontId="21" numFmtId="0" xfId="0" applyAlignment="1" applyBorder="1" applyFont="1">
      <alignment horizontal="left"/>
    </xf>
    <xf borderId="0" fillId="0" fontId="22" numFmtId="0" xfId="0" applyAlignment="1" applyFont="1">
      <alignment wrapText="1"/>
    </xf>
    <xf borderId="5" fillId="0" fontId="9" numFmtId="0" xfId="0" applyAlignment="1" applyBorder="1" applyFont="1">
      <alignment horizontal="left" vertical="center"/>
    </xf>
    <xf borderId="5" fillId="0" fontId="23" numFmtId="0" xfId="0" applyAlignment="1" applyBorder="1" applyFont="1">
      <alignment/>
    </xf>
    <xf borderId="5" fillId="6" fontId="15" numFmtId="0" xfId="0" applyAlignment="1" applyBorder="1" applyFont="1">
      <alignment horizontal="center"/>
    </xf>
    <xf borderId="5" fillId="6" fontId="19" numFmtId="14" xfId="0" applyAlignment="1" applyBorder="1" applyFont="1" applyNumberFormat="1">
      <alignment horizontal="center"/>
    </xf>
    <xf borderId="5" fillId="0" fontId="19"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3.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00"/>
  </sheetPr>
  <sheetViews>
    <sheetView workbookViewId="0"/>
  </sheetViews>
  <sheetFormatPr customHeight="1" defaultColWidth="14.43" defaultRowHeight="12.75"/>
  <cols>
    <col customWidth="1" min="1" max="1" width="13.71"/>
    <col customWidth="1" min="2" max="2" width="18.86"/>
    <col customWidth="1" min="3" max="3" width="27.0"/>
    <col customWidth="1" min="4" max="4" width="9.71"/>
    <col customWidth="1" min="5" max="5" width="30.0"/>
    <col customWidth="1" min="6" max="6" width="22.29"/>
  </cols>
  <sheetData>
    <row r="1" ht="15.0" customHeight="1">
      <c r="A1" s="1"/>
      <c r="B1" s="1" t="str">
        <f>'Original Recipe'!B1</f>
        <v>Thai Pork Curry</v>
      </c>
      <c r="C1" s="3"/>
    </row>
    <row r="2" ht="15.0" customHeight="1">
      <c r="A2" s="23" t="s">
        <v>19</v>
      </c>
      <c r="B2" s="24"/>
      <c r="C2" s="25"/>
      <c r="E2" s="23" t="s">
        <v>20</v>
      </c>
    </row>
    <row r="3" ht="15.0" customHeight="1">
      <c r="A3" s="23" t="s">
        <v>21</v>
      </c>
      <c r="B3" s="23"/>
      <c r="E3" s="26"/>
    </row>
    <row r="4" ht="15.0" customHeight="1">
      <c r="C4" s="27" t="s">
        <v>24</v>
      </c>
      <c r="D4" s="27" t="s">
        <v>24</v>
      </c>
    </row>
    <row r="5" ht="12.0" customHeight="1">
      <c r="A5" s="28"/>
      <c r="B5" s="28"/>
      <c r="C5" s="28"/>
      <c r="D5" s="28"/>
      <c r="E5" s="28"/>
      <c r="F5" s="28"/>
    </row>
    <row r="6" ht="15.0" customHeight="1">
      <c r="A6" s="29" t="s">
        <v>26</v>
      </c>
      <c r="B6" s="30"/>
      <c r="C6" s="30"/>
      <c r="D6" s="30"/>
      <c r="E6" s="30"/>
      <c r="F6" s="30"/>
    </row>
    <row r="7" ht="12.0" customHeight="1">
      <c r="A7" s="31"/>
      <c r="B7" s="31"/>
      <c r="C7" s="31"/>
      <c r="D7" s="31"/>
      <c r="E7" s="31"/>
      <c r="F7" s="32"/>
    </row>
    <row r="8" ht="12.0" customHeight="1">
      <c r="A8" s="33" t="s">
        <v>27</v>
      </c>
      <c r="B8" s="30"/>
      <c r="C8" s="34"/>
      <c r="D8" s="36">
        <v>55.0</v>
      </c>
      <c r="E8" s="37" t="s">
        <v>28</v>
      </c>
      <c r="F8" s="38"/>
    </row>
    <row r="9" ht="12.0" customHeight="1">
      <c r="A9" s="39"/>
      <c r="B9" s="39"/>
      <c r="C9" s="18"/>
      <c r="D9" s="18"/>
      <c r="E9" s="18"/>
      <c r="F9" s="28"/>
    </row>
    <row r="10" ht="12.0" customHeight="1">
      <c r="A10" s="40" t="s">
        <v>29</v>
      </c>
      <c r="B10" s="40" t="s">
        <v>30</v>
      </c>
      <c r="C10" s="41" t="s">
        <v>31</v>
      </c>
      <c r="D10" s="42" t="s">
        <v>32</v>
      </c>
      <c r="E10" s="30"/>
      <c r="F10" s="43" t="s">
        <v>33</v>
      </c>
    </row>
    <row r="11" ht="12.0" customHeight="1">
      <c r="A11" s="45" t="str">
        <f>'Original Recipe'!A11</f>
        <v>Costco</v>
      </c>
      <c r="B11" s="45" t="str">
        <f>'Original Recipe'!B11</f>
        <v>Entrée</v>
      </c>
      <c r="C11" s="45" t="str">
        <f>'Original Recipe'!C11</f>
        <v>Pork Butt steak</v>
      </c>
      <c r="D11" s="47">
        <f>D8*0.105</f>
        <v>5.775</v>
      </c>
      <c r="E11" s="48" t="str">
        <f>'Original Recipe'!E11</f>
        <v>kg of meat</v>
      </c>
      <c r="F11" s="48" t="str">
        <f>'Original Recipe'!F11</f>
        <v>90 g/person</v>
      </c>
    </row>
    <row r="12" ht="12.0" customHeight="1">
      <c r="A12" s="54" t="s">
        <v>35</v>
      </c>
      <c r="B12" s="45" t="str">
        <f>'Original Recipe'!B12</f>
        <v>Entrée</v>
      </c>
      <c r="C12" s="45" t="str">
        <f>'Original Recipe'!C12</f>
        <v>Eggplant</v>
      </c>
      <c r="D12" s="47">
        <f>ROUND((('Original Recipe'!D12/'Original Recipe'!$D$8)*$D$8),1)</f>
        <v>14.3</v>
      </c>
      <c r="E12" s="48" t="str">
        <f>'Original Recipe'!E12</f>
        <v>pieces</v>
      </c>
      <c r="F12" s="48" t="str">
        <f>'Original Recipe'!F12</f>
        <v/>
      </c>
    </row>
    <row r="13" ht="12.0" customHeight="1">
      <c r="A13" s="54" t="s">
        <v>35</v>
      </c>
      <c r="B13" s="45" t="str">
        <f>'Original Recipe'!B13</f>
        <v>Entrée</v>
      </c>
      <c r="C13" s="45" t="str">
        <f>'Original Recipe'!C13</f>
        <v>King Oyster Mushrooms</v>
      </c>
      <c r="D13" s="47">
        <f>ROUND((('Original Recipe'!D13/'Original Recipe'!$D$8)*$D$8),1)</f>
        <v>1.7</v>
      </c>
      <c r="E13" s="48" t="str">
        <f>'Original Recipe'!E13</f>
        <v>kg   </v>
      </c>
      <c r="F13" s="48" t="str">
        <f>'Original Recipe'!F13</f>
        <v>1kg/bag</v>
      </c>
    </row>
    <row r="14" ht="24.0" hidden="1" customHeight="1">
      <c r="A14" s="54" t="s">
        <v>35</v>
      </c>
      <c r="B14" s="45" t="str">
        <f>'Original Recipe'!B14</f>
        <v>Entrée</v>
      </c>
      <c r="C14" s="45" t="str">
        <f>'Original Recipe'!C14</f>
        <v>Bell Peppers (Green)</v>
      </c>
      <c r="D14" s="47">
        <f>ROUND((('Original Recipe'!D14/'Original Recipe'!$D$8)*$D$8),1)</f>
        <v>0</v>
      </c>
      <c r="E14" s="48" t="str">
        <f>'Original Recipe'!E14</f>
        <v>pieces</v>
      </c>
      <c r="F14" s="48"/>
    </row>
    <row r="15" ht="12.0" customHeight="1">
      <c r="A15" s="45" t="str">
        <f>'Original Recipe'!A16</f>
        <v>RT</v>
      </c>
      <c r="B15" s="45" t="str">
        <f>'Original Recipe'!B16</f>
        <v>Entrée</v>
      </c>
      <c r="C15" s="45" t="str">
        <f>'Original Recipe'!C15</f>
        <v>Onion</v>
      </c>
      <c r="D15" s="47">
        <f>ROUND((('Original Recipe'!D15/'Original Recipe'!$D$8)*$D$8),1)</f>
        <v>6.6</v>
      </c>
      <c r="E15" s="48" t="str">
        <f>'Original Recipe'!E15</f>
        <v/>
      </c>
      <c r="F15" s="48">
        <f>D15*400</f>
        <v>2640</v>
      </c>
    </row>
    <row r="16" ht="12.0" hidden="1" customHeight="1">
      <c r="A16" s="54"/>
      <c r="B16" s="45"/>
      <c r="C16" s="45" t="str">
        <f>'Original Recipe'!C16</f>
        <v>Coconut milk</v>
      </c>
      <c r="D16" s="47">
        <f>ROUND((('Original Recipe'!D16/'Original Recipe'!$D$8)*$D$8),1)</f>
        <v>13.2</v>
      </c>
      <c r="E16" s="48" t="str">
        <f>'Original Recipe'!E16</f>
        <v>cans</v>
      </c>
      <c r="F16" s="48" t="str">
        <f>'Original Recipe'!F17</f>
        <v/>
      </c>
    </row>
    <row r="17" ht="12.0" customHeight="1">
      <c r="A17" s="57" t="str">
        <f>'Original Recipe'!A18</f>
        <v>FH</v>
      </c>
      <c r="B17" s="45" t="str">
        <f>'Original Recipe'!B18</f>
        <v>Entrée</v>
      </c>
      <c r="C17" s="45" t="str">
        <f>'Original Recipe'!C17</f>
        <v>Basil</v>
      </c>
      <c r="D17" s="47">
        <f>ROUND((('Original Recipe'!D17/'Original Recipe'!$D$8)*$D$8),1)</f>
        <v>220</v>
      </c>
      <c r="E17" s="48" t="str">
        <f>'Original Recipe'!E17</f>
        <v>grams</v>
      </c>
      <c r="F17" s="48" t="str">
        <f>'Original Recipe'!F18</f>
        <v/>
      </c>
    </row>
    <row r="18" ht="24.0" customHeight="1">
      <c r="A18" s="45"/>
      <c r="B18" s="54" t="s">
        <v>38</v>
      </c>
      <c r="C18" s="45" t="str">
        <f>'Original Recipe'!C18</f>
        <v>Water</v>
      </c>
      <c r="D18" s="47">
        <f>ROUND((('Original Recipe'!D18/'Original Recipe'!$D$8)*$D$8),1)</f>
        <v>2.2</v>
      </c>
      <c r="E18" s="48" t="str">
        <f>'Original Recipe'!E18</f>
        <v>cups</v>
      </c>
      <c r="F18" s="48"/>
    </row>
    <row r="19" ht="24.0" customHeight="1">
      <c r="A19" s="45" t="str">
        <f>'Original Recipe'!A19</f>
        <v>RT</v>
      </c>
      <c r="B19" s="45" t="str">
        <f>'Original Recipe'!B19</f>
        <v>Sauce</v>
      </c>
      <c r="C19" s="45" t="str">
        <f>'Original Recipe'!C19</f>
        <v>Fish Sauce</v>
      </c>
      <c r="D19" s="47">
        <f>ROUND((('Original Recipe'!D19/'Original Recipe'!$D$8)*$D$8),1)</f>
        <v>1.4</v>
      </c>
      <c r="E19" s="48" t="str">
        <f>'Original Recipe'!E19</f>
        <v>cups</v>
      </c>
      <c r="F19" s="48" t="str">
        <f>'Original Recipe'!F19</f>
        <v/>
      </c>
    </row>
    <row r="20" ht="24.0" hidden="1" customHeight="1">
      <c r="A20" s="57" t="str">
        <f>'Original Recipe'!A20</f>
        <v>FH</v>
      </c>
      <c r="B20" s="45" t="str">
        <f>'Original Recipe'!B20</f>
        <v>Sauce</v>
      </c>
      <c r="C20" s="45" t="str">
        <f>'Original Recipe'!C20</f>
        <v>Mae Ploy Red Curry Paste</v>
      </c>
      <c r="D20" s="47">
        <f>ROUND((('Original Recipe'!D20/'Original Recipe'!$D$8)*$D$8),1)</f>
        <v>0</v>
      </c>
      <c r="E20" s="48" t="str">
        <f>'Original Recipe'!E20</f>
        <v>cups</v>
      </c>
      <c r="F20" s="48" t="str">
        <f>'Original Recipe'!F20</f>
        <v/>
      </c>
    </row>
    <row r="21" ht="12.0" customHeight="1">
      <c r="A21" s="57" t="str">
        <f>'Original Recipe'!A22</f>
        <v>FH</v>
      </c>
      <c r="B21" s="45" t="str">
        <f>'Original Recipe'!B22</f>
        <v>Sauce</v>
      </c>
      <c r="C21" s="45" t="str">
        <f>'Original Recipe'!C21</f>
        <v>Mae Ploy Green Curry Paste(Spicy)</v>
      </c>
      <c r="D21" s="47">
        <f>ROUND((('Original Recipe'!D21/'Original Recipe'!$D$8)*$D$8),1)</f>
        <v>1.8</v>
      </c>
      <c r="E21" s="48" t="str">
        <f>'Original Recipe'!E21</f>
        <v>cups</v>
      </c>
      <c r="F21" s="48" t="str">
        <f>'Original Recipe'!F22</f>
        <v/>
      </c>
    </row>
    <row r="22" ht="12.0" customHeight="1">
      <c r="A22" s="57" t="str">
        <f>'Original Recipe'!A23</f>
        <v>FH</v>
      </c>
      <c r="B22" s="45" t="str">
        <f>'Original Recipe'!B23</f>
        <v>Side</v>
      </c>
      <c r="C22" s="45" t="str">
        <f>'Original Recipe'!C22</f>
        <v>Sugar</v>
      </c>
      <c r="D22" s="47">
        <f>ROUND((('Original Recipe'!D22/'Original Recipe'!$D$8)*$D$8),1)</f>
        <v>1.1</v>
      </c>
      <c r="E22" s="48" t="str">
        <f>'Original Recipe'!E22</f>
        <v>cups</v>
      </c>
      <c r="F22" s="48" t="str">
        <f>'Original Recipe'!F23</f>
        <v>0.75 cups per person</v>
      </c>
    </row>
    <row r="23" ht="11.25" customHeight="1">
      <c r="A23" s="60"/>
      <c r="B23" s="60"/>
      <c r="C23" s="45" t="str">
        <f>'Original Recipe'!C23</f>
        <v>Rice</v>
      </c>
      <c r="D23" s="47">
        <f>D8*0.55</f>
        <v>30.25</v>
      </c>
      <c r="E23" s="48" t="str">
        <f>'Original Recipe'!E23</f>
        <v>cups</v>
      </c>
      <c r="F23" s="61"/>
    </row>
    <row r="24" ht="11.25" customHeight="1">
      <c r="A24" s="46"/>
      <c r="B24" s="45"/>
      <c r="C24" s="45"/>
      <c r="D24" s="62"/>
      <c r="E24" s="63"/>
      <c r="F24" s="63"/>
    </row>
    <row r="25" ht="11.25" customHeight="1">
      <c r="A25" s="46"/>
      <c r="B25" s="45"/>
      <c r="C25" s="45"/>
      <c r="D25" s="62"/>
      <c r="E25" s="63"/>
      <c r="F25" s="63"/>
    </row>
    <row r="26" ht="11.25" customHeight="1">
      <c r="A26" s="46" t="str">
        <f>'Original Recipe'!A29</f>
        <v/>
      </c>
      <c r="B26" s="45" t="str">
        <f>'Original Recipe'!B29</f>
        <v/>
      </c>
      <c r="C26" s="45" t="str">
        <f>'Original Recipe'!C29</f>
        <v/>
      </c>
      <c r="D26" s="62"/>
      <c r="E26" s="63"/>
      <c r="F26" s="63"/>
    </row>
    <row r="27" ht="11.25" customHeight="1">
      <c r="A27" s="18"/>
      <c r="B27" s="18"/>
      <c r="C27" s="18"/>
      <c r="D27" s="18"/>
      <c r="E27" s="18"/>
      <c r="F27" s="18"/>
    </row>
    <row r="28" ht="15.0" customHeight="1">
      <c r="A28" s="67" t="s">
        <v>50</v>
      </c>
      <c r="B28" s="30"/>
      <c r="C28" s="30"/>
      <c r="D28" s="30"/>
      <c r="E28" s="30"/>
      <c r="F28" s="30"/>
    </row>
    <row r="29" ht="12.0" customHeight="1">
      <c r="A29" s="69"/>
      <c r="B29" s="31"/>
      <c r="C29" s="70"/>
      <c r="D29" s="70"/>
      <c r="E29" s="72"/>
      <c r="F29" s="72"/>
    </row>
    <row r="30" ht="12.0" customHeight="1">
      <c r="A30" s="33" t="s">
        <v>52</v>
      </c>
      <c r="B30" s="30"/>
      <c r="C30" s="30"/>
      <c r="D30" s="74"/>
      <c r="E30" s="44"/>
    </row>
    <row r="31" ht="12.0" customHeight="1">
      <c r="A31" s="18"/>
      <c r="B31" s="18"/>
      <c r="C31" s="18"/>
      <c r="D31" s="18"/>
      <c r="E31" s="28"/>
      <c r="F31" s="28"/>
    </row>
    <row r="32" ht="12.0" customHeight="1">
      <c r="A32" s="41" t="s">
        <v>31</v>
      </c>
      <c r="B32" s="75" t="s">
        <v>53</v>
      </c>
      <c r="C32" s="75" t="s">
        <v>54</v>
      </c>
      <c r="D32" s="76" t="s">
        <v>55</v>
      </c>
      <c r="E32" s="30"/>
      <c r="F32" s="30"/>
    </row>
    <row r="33" ht="12.0" customHeight="1">
      <c r="A33" s="77"/>
      <c r="B33" s="78"/>
      <c r="C33" s="78"/>
      <c r="D33" s="79" t="s">
        <v>56</v>
      </c>
      <c r="E33" s="30"/>
      <c r="F33" s="34"/>
    </row>
    <row r="34" ht="12.0" customHeight="1">
      <c r="A34" s="77"/>
      <c r="B34" s="78"/>
      <c r="C34" s="78"/>
      <c r="D34" s="79" t="s">
        <v>57</v>
      </c>
      <c r="E34" s="30"/>
      <c r="F34" s="30"/>
    </row>
    <row r="35" ht="12.0" customHeight="1">
      <c r="A35" s="77"/>
      <c r="B35" s="78"/>
      <c r="C35" s="78"/>
      <c r="D35" s="80"/>
      <c r="E35" s="30"/>
      <c r="F35" s="30"/>
    </row>
    <row r="36" ht="12.0" customHeight="1">
      <c r="A36" s="77"/>
      <c r="B36" s="78"/>
      <c r="C36" s="78"/>
      <c r="D36" s="82"/>
      <c r="E36" s="30"/>
      <c r="F36" s="34"/>
    </row>
    <row r="37" ht="12.0" customHeight="1">
      <c r="A37" s="73"/>
      <c r="B37" s="73"/>
      <c r="C37" s="73"/>
      <c r="D37" s="73"/>
      <c r="E37" s="73"/>
      <c r="F37" s="73"/>
    </row>
  </sheetData>
  <mergeCells count="10">
    <mergeCell ref="D32:F32"/>
    <mergeCell ref="A30:C30"/>
    <mergeCell ref="A8:C8"/>
    <mergeCell ref="A6:F6"/>
    <mergeCell ref="D10:E10"/>
    <mergeCell ref="D35:F35"/>
    <mergeCell ref="D36:F36"/>
    <mergeCell ref="D34:F34"/>
    <mergeCell ref="D33:F33"/>
    <mergeCell ref="A28:F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00"/>
  </sheetPr>
  <sheetViews>
    <sheetView workbookViewId="0"/>
  </sheetViews>
  <sheetFormatPr customHeight="1" defaultColWidth="14.43" defaultRowHeight="12.75"/>
  <cols>
    <col customWidth="1" min="1" max="1" width="12.0"/>
    <col customWidth="1" min="2" max="2" width="70.57"/>
    <col customWidth="1" min="3" max="3" width="33.0"/>
  </cols>
  <sheetData>
    <row r="1" ht="11.25" customHeight="1">
      <c r="A1" s="2" t="s">
        <v>0</v>
      </c>
      <c r="B1" s="1" t="str">
        <f>'Original Recipe'!B1</f>
        <v>Thai Pork Curry</v>
      </c>
      <c r="C1" s="1"/>
    </row>
    <row r="2" ht="15.0" customHeight="1">
      <c r="A2" s="4"/>
      <c r="B2" s="4"/>
      <c r="C2" s="5"/>
    </row>
    <row r="3" ht="12.0" customHeight="1">
      <c r="A3" s="6" t="s">
        <v>1</v>
      </c>
      <c r="B3" s="7"/>
      <c r="C3" s="8"/>
    </row>
    <row r="4" ht="24.0" customHeight="1">
      <c r="A4" s="9" t="s">
        <v>2</v>
      </c>
      <c r="B4" s="10" t="s">
        <v>3</v>
      </c>
      <c r="C4" s="11"/>
    </row>
    <row r="5" ht="14.25" customHeight="1">
      <c r="A5" s="12" t="s">
        <v>4</v>
      </c>
      <c r="B5" s="13" t="s">
        <v>5</v>
      </c>
      <c r="C5" s="14"/>
    </row>
    <row r="6" ht="14.25" customHeight="1">
      <c r="A6" s="12" t="s">
        <v>6</v>
      </c>
      <c r="B6" s="13" t="s">
        <v>7</v>
      </c>
      <c r="C6" s="14"/>
    </row>
    <row r="7" ht="14.25" customHeight="1">
      <c r="A7" s="9" t="s">
        <v>2</v>
      </c>
      <c r="B7" s="15" t="s">
        <v>8</v>
      </c>
      <c r="C7" s="14"/>
    </row>
    <row r="8" ht="14.25" customHeight="1">
      <c r="A8" s="9" t="s">
        <v>2</v>
      </c>
      <c r="B8" s="15"/>
      <c r="C8" s="14"/>
    </row>
    <row r="9" ht="14.25" customHeight="1">
      <c r="A9" s="9" t="s">
        <v>9</v>
      </c>
      <c r="B9" s="16" t="s">
        <v>10</v>
      </c>
      <c r="C9" s="14"/>
    </row>
    <row r="10" ht="14.25" customHeight="1">
      <c r="A10" s="9" t="s">
        <v>11</v>
      </c>
      <c r="B10" s="13" t="s">
        <v>12</v>
      </c>
      <c r="C10" s="14"/>
    </row>
    <row r="11" ht="14.25" customHeight="1">
      <c r="A11" s="9" t="s">
        <v>13</v>
      </c>
      <c r="B11" s="16" t="s">
        <v>14</v>
      </c>
      <c r="C11" s="14"/>
    </row>
    <row r="12" ht="14.25" customHeight="1">
      <c r="A12" s="9" t="s">
        <v>15</v>
      </c>
      <c r="B12" s="16" t="s">
        <v>16</v>
      </c>
      <c r="C12" s="17"/>
    </row>
    <row r="13" ht="14.25" customHeight="1">
      <c r="A13" s="12" t="s">
        <v>17</v>
      </c>
      <c r="B13" s="16" t="s">
        <v>18</v>
      </c>
      <c r="C13" s="14"/>
    </row>
    <row r="14" ht="14.25" customHeight="1">
      <c r="A14" s="9"/>
      <c r="B14" s="13"/>
      <c r="C14" s="14"/>
    </row>
    <row r="15" ht="12.0" customHeight="1">
      <c r="A15" s="18"/>
      <c r="B15" s="19"/>
      <c r="C15" s="20"/>
    </row>
    <row r="16" ht="12.0" customHeight="1">
      <c r="A16" s="21"/>
      <c r="B16" s="22"/>
      <c r="C16" s="21"/>
    </row>
    <row r="17" ht="12.0" customHeight="1">
      <c r="A17" s="21"/>
      <c r="B17" s="22"/>
      <c r="C17" s="21"/>
    </row>
    <row r="18" ht="12.0" customHeight="1">
      <c r="A18" s="21"/>
      <c r="B18" s="22"/>
      <c r="C18" s="21"/>
    </row>
    <row r="19" ht="12.0" customHeight="1">
      <c r="A19" s="21"/>
      <c r="B19" s="22"/>
      <c r="C19" s="21"/>
    </row>
    <row r="20" ht="12.0" customHeight="1">
      <c r="A20" s="21"/>
      <c r="B20" s="22"/>
      <c r="C20"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3.71"/>
    <col customWidth="1" min="2" max="2" width="18.86"/>
    <col customWidth="1" min="3" max="3" width="27.0"/>
    <col customWidth="1" min="4" max="4" width="9.71"/>
    <col customWidth="1" min="5" max="5" width="8.43"/>
    <col customWidth="1" min="6" max="6" width="30.0"/>
    <col customWidth="1" min="7" max="7" width="16.43"/>
    <col customWidth="1" min="8" max="8" width="11.14"/>
  </cols>
  <sheetData>
    <row r="1" ht="15.0" customHeight="1">
      <c r="A1" s="1"/>
      <c r="B1" s="1" t="str">
        <f>'Original Recipe'!B1</f>
        <v>Thai Pork Curry</v>
      </c>
      <c r="C1" s="3"/>
    </row>
    <row r="2" ht="15.0" customHeight="1">
      <c r="A2" s="23" t="s">
        <v>19</v>
      </c>
      <c r="B2" s="24">
        <f>50*D8</f>
        <v>3250</v>
      </c>
      <c r="C2" s="25"/>
      <c r="E2" s="23"/>
      <c r="F2" s="23" t="s">
        <v>20</v>
      </c>
    </row>
    <row r="3" ht="15.0" customHeight="1">
      <c r="A3" s="23" t="s">
        <v>21</v>
      </c>
      <c r="B3" s="23"/>
      <c r="E3" s="26"/>
      <c r="F3" s="26" t="s">
        <v>25</v>
      </c>
    </row>
    <row r="4" ht="15.0" customHeight="1">
      <c r="C4" s="27" t="s">
        <v>24</v>
      </c>
      <c r="D4" s="27" t="s">
        <v>24</v>
      </c>
    </row>
    <row r="5" ht="12.0" customHeight="1">
      <c r="A5" s="28"/>
      <c r="B5" s="28"/>
      <c r="C5" s="28"/>
      <c r="D5" s="28"/>
      <c r="E5" s="28"/>
      <c r="F5" s="28"/>
      <c r="G5" s="28"/>
      <c r="H5" s="28"/>
    </row>
    <row r="6" ht="15.0" customHeight="1">
      <c r="A6" s="29" t="s">
        <v>26</v>
      </c>
      <c r="B6" s="30"/>
      <c r="C6" s="30"/>
      <c r="D6" s="30"/>
      <c r="E6" s="30"/>
      <c r="F6" s="30"/>
      <c r="G6" s="30"/>
      <c r="H6" s="30"/>
    </row>
    <row r="7" ht="12.0" customHeight="1">
      <c r="A7" s="31"/>
      <c r="B7" s="31"/>
      <c r="C7" s="31"/>
      <c r="D7" s="31"/>
      <c r="E7" s="31"/>
      <c r="F7" s="31"/>
      <c r="G7" s="32"/>
      <c r="H7" s="32"/>
    </row>
    <row r="8" ht="12.0" customHeight="1">
      <c r="A8" s="33" t="s">
        <v>27</v>
      </c>
      <c r="B8" s="30"/>
      <c r="C8" s="34"/>
      <c r="D8" s="36">
        <v>65.0</v>
      </c>
      <c r="E8" s="37">
        <f>D8/3</f>
        <v>21.66666667</v>
      </c>
      <c r="F8" s="37" t="s">
        <v>28</v>
      </c>
      <c r="G8" s="38"/>
    </row>
    <row r="9" ht="12.0" customHeight="1">
      <c r="A9" s="39"/>
      <c r="B9" s="39"/>
      <c r="C9" s="18"/>
      <c r="D9" s="18"/>
      <c r="E9" s="18"/>
      <c r="F9" s="18"/>
      <c r="G9" s="28"/>
    </row>
    <row r="10" ht="12.0" customHeight="1">
      <c r="A10" s="40" t="s">
        <v>29</v>
      </c>
      <c r="B10" s="40" t="s">
        <v>30</v>
      </c>
      <c r="C10" s="41" t="s">
        <v>31</v>
      </c>
      <c r="D10" s="42" t="s">
        <v>32</v>
      </c>
      <c r="E10" s="30"/>
      <c r="F10" s="30"/>
      <c r="G10" s="43" t="s">
        <v>33</v>
      </c>
      <c r="H10" s="44"/>
    </row>
    <row r="11" ht="12.0" customHeight="1">
      <c r="A11" s="45" t="str">
        <f>'Original Recipe'!A11</f>
        <v>Costco</v>
      </c>
      <c r="B11" s="45" t="str">
        <f>'Original Recipe'!B11</f>
        <v>Entrée</v>
      </c>
      <c r="C11" s="45" t="str">
        <f>'Original Recipe'!C11</f>
        <v>Pork Butt steak</v>
      </c>
      <c r="D11" s="47">
        <f>D8*0.105</f>
        <v>6.825</v>
      </c>
      <c r="E11" s="50">
        <f t="shared" ref="E11:E24" si="1">D11/3</f>
        <v>2.275</v>
      </c>
      <c r="F11" s="48" t="str">
        <f>'Original Recipe'!E11</f>
        <v>kg of meat</v>
      </c>
      <c r="G11" s="52" t="s">
        <v>37</v>
      </c>
      <c r="H11" s="44"/>
    </row>
    <row r="12" ht="12.0" customHeight="1">
      <c r="A12" s="54" t="s">
        <v>35</v>
      </c>
      <c r="B12" s="45" t="str">
        <f>'Original Recipe'!B12</f>
        <v>Entrée</v>
      </c>
      <c r="C12" s="45" t="str">
        <f>'Original Recipe'!C12</f>
        <v>Eggplant</v>
      </c>
      <c r="D12" s="47">
        <f>ROUND((('Original Recipe'!D12/'Original Recipe'!$D$8)*$D$8),1)</f>
        <v>16.9</v>
      </c>
      <c r="E12" s="50">
        <f t="shared" si="1"/>
        <v>5.633333333</v>
      </c>
      <c r="F12" s="48" t="str">
        <f>'Original Recipe'!E12</f>
        <v>pieces</v>
      </c>
      <c r="G12" s="48" t="str">
        <f>'Original Recipe'!F12</f>
        <v/>
      </c>
      <c r="H12" s="44"/>
    </row>
    <row r="13" ht="12.0" customHeight="1">
      <c r="A13" s="54" t="s">
        <v>35</v>
      </c>
      <c r="B13" s="45" t="str">
        <f>'Original Recipe'!B13</f>
        <v>Entrée</v>
      </c>
      <c r="C13" s="54" t="s">
        <v>42</v>
      </c>
      <c r="D13" s="47">
        <f>ROUND((('Original Recipe'!D13/'Original Recipe'!$D$8)*$D$8),1)</f>
        <v>2</v>
      </c>
      <c r="E13" s="50">
        <f t="shared" si="1"/>
        <v>0.6666666667</v>
      </c>
      <c r="F13" s="48" t="str">
        <f>'Original Recipe'!E13</f>
        <v>kg   </v>
      </c>
      <c r="G13" s="48" t="str">
        <f>'Original Recipe'!F13</f>
        <v>1kg/bag</v>
      </c>
      <c r="H13" s="44"/>
    </row>
    <row r="14" ht="24.0" customHeight="1">
      <c r="A14" s="56" t="s">
        <v>35</v>
      </c>
      <c r="B14" s="45" t="str">
        <f>'Original Recipe'!B14</f>
        <v>Entrée</v>
      </c>
      <c r="C14" s="45" t="str">
        <f>'Original Recipe'!C14</f>
        <v>Bell Peppers (Green)</v>
      </c>
      <c r="D14" s="47">
        <f>D8/8</f>
        <v>8.125</v>
      </c>
      <c r="E14" s="50">
        <f t="shared" si="1"/>
        <v>2.708333333</v>
      </c>
      <c r="F14" s="48" t="str">
        <f>'Original Recipe'!E14</f>
        <v>pieces</v>
      </c>
      <c r="G14" s="58" t="str">
        <f>'Original Recipe'!F14</f>
        <v/>
      </c>
      <c r="H14" s="59"/>
    </row>
    <row r="15" ht="12.0" customHeight="1">
      <c r="A15" s="54" t="s">
        <v>35</v>
      </c>
      <c r="B15" s="54" t="s">
        <v>38</v>
      </c>
      <c r="C15" s="54" t="s">
        <v>46</v>
      </c>
      <c r="D15" s="47">
        <f>D8/10</f>
        <v>6.5</v>
      </c>
      <c r="E15" s="50">
        <f t="shared" si="1"/>
        <v>2.166666667</v>
      </c>
      <c r="F15" s="52" t="s">
        <v>47</v>
      </c>
      <c r="G15" s="48"/>
      <c r="H15" s="44"/>
    </row>
    <row r="16" ht="12.0" customHeight="1">
      <c r="A16" s="45" t="str">
        <f>'Original Recipe'!A16</f>
        <v>RT</v>
      </c>
      <c r="B16" s="45" t="str">
        <f>'Original Recipe'!B16</f>
        <v>Entrée</v>
      </c>
      <c r="C16" s="45" t="str">
        <f>'Original Recipe'!C16</f>
        <v>Coconut milk</v>
      </c>
      <c r="D16" s="47">
        <f>ROUND((('Original Recipe'!D16/'Original Recipe'!$D$8)*$D$8),1)</f>
        <v>15.6</v>
      </c>
      <c r="E16" s="50">
        <f t="shared" si="1"/>
        <v>5.2</v>
      </c>
      <c r="F16" s="48" t="str">
        <f>'Original Recipe'!E16</f>
        <v>cans</v>
      </c>
      <c r="G16" s="48">
        <f>D16*400</f>
        <v>6240</v>
      </c>
      <c r="H16" s="44"/>
    </row>
    <row r="17" ht="12.0" customHeight="1">
      <c r="A17" s="54" t="s">
        <v>35</v>
      </c>
      <c r="B17" s="45" t="str">
        <f>'Original Recipe'!B17</f>
        <v>Entrée</v>
      </c>
      <c r="C17" s="45" t="str">
        <f>'Original Recipe'!C17</f>
        <v>Basil</v>
      </c>
      <c r="D17" s="47">
        <f>ROUND((('Original Recipe'!D17/'Original Recipe'!$D$8)*$D$8),1)</f>
        <v>260</v>
      </c>
      <c r="E17" s="50">
        <f t="shared" si="1"/>
        <v>86.66666667</v>
      </c>
      <c r="F17" s="48" t="str">
        <f>'Original Recipe'!E17</f>
        <v>grams</v>
      </c>
      <c r="G17" s="48" t="str">
        <f>'Original Recipe'!F17</f>
        <v/>
      </c>
      <c r="H17" s="44"/>
    </row>
    <row r="18" ht="12.0" customHeight="1">
      <c r="A18" s="57" t="str">
        <f>'Original Recipe'!A18</f>
        <v>FH</v>
      </c>
      <c r="B18" s="45" t="str">
        <f>'Original Recipe'!B18</f>
        <v>Entrée</v>
      </c>
      <c r="C18" s="45" t="str">
        <f>'Original Recipe'!C18</f>
        <v>Water</v>
      </c>
      <c r="D18" s="47">
        <f>ROUND((('Original Recipe'!D18/'Original Recipe'!$D$8)*$D$8),1)</f>
        <v>2.6</v>
      </c>
      <c r="E18" s="50">
        <f t="shared" si="1"/>
        <v>0.8666666667</v>
      </c>
      <c r="F18" s="48" t="str">
        <f>'Original Recipe'!E18</f>
        <v>cups</v>
      </c>
      <c r="G18" s="48" t="str">
        <f>'Original Recipe'!F18</f>
        <v/>
      </c>
      <c r="H18" s="44"/>
    </row>
    <row r="19" ht="24.0" customHeight="1">
      <c r="A19" s="45" t="str">
        <f>'Original Recipe'!A19</f>
        <v>RT</v>
      </c>
      <c r="B19" s="45" t="str">
        <f>'Original Recipe'!B19</f>
        <v>Sauce</v>
      </c>
      <c r="C19" s="45" t="str">
        <f>'Original Recipe'!C19</f>
        <v>Fish Sauce</v>
      </c>
      <c r="D19" s="47">
        <f>ROUND((('Original Recipe'!D19/'Original Recipe'!$D$8)*$D$8),1)</f>
        <v>1.7</v>
      </c>
      <c r="E19" s="50">
        <f t="shared" si="1"/>
        <v>0.5666666667</v>
      </c>
      <c r="F19" s="48" t="str">
        <f>'Original Recipe'!E19</f>
        <v>cups</v>
      </c>
      <c r="G19" s="48" t="str">
        <f>'Original Recipe'!F19</f>
        <v/>
      </c>
      <c r="H19" s="44"/>
    </row>
    <row r="20" ht="24.0" customHeight="1">
      <c r="A20" s="65" t="str">
        <f>'Original Recipe'!A20</f>
        <v>FH</v>
      </c>
      <c r="B20" s="68" t="str">
        <f>'Original Recipe'!B20</f>
        <v>Sauce</v>
      </c>
      <c r="C20" s="68" t="str">
        <f>'Original Recipe'!C20</f>
        <v>Mae Ploy Red Curry Paste</v>
      </c>
      <c r="D20" s="71">
        <f>ROUND((('Original Recipe'!D20/'Original Recipe'!$D$8)*$D$8),1)</f>
        <v>0</v>
      </c>
      <c r="E20" s="50">
        <f t="shared" si="1"/>
        <v>0</v>
      </c>
      <c r="F20" s="58" t="str">
        <f>'Original Recipe'!E20</f>
        <v>cups</v>
      </c>
      <c r="G20" s="58" t="str">
        <f>'Original Recipe'!F20</f>
        <v/>
      </c>
      <c r="H20" s="59"/>
    </row>
    <row r="21" ht="12.0" customHeight="1">
      <c r="A21" s="57" t="str">
        <f>'Original Recipe'!A21</f>
        <v>FH</v>
      </c>
      <c r="B21" s="45" t="str">
        <f>'Original Recipe'!B21</f>
        <v>Sauce</v>
      </c>
      <c r="C21" s="45" t="str">
        <f>'Original Recipe'!C21</f>
        <v>Mae Ploy Green Curry Paste(Spicy)</v>
      </c>
      <c r="D21" s="47">
        <f>ROUND((('Original Recipe'!D21/'Original Recipe'!$D$8)*$D$8),1)</f>
        <v>2.1</v>
      </c>
      <c r="E21" s="50">
        <f t="shared" si="1"/>
        <v>0.7</v>
      </c>
      <c r="F21" s="48" t="str">
        <f>'Original Recipe'!E21</f>
        <v>cups</v>
      </c>
      <c r="G21" s="48" t="str">
        <f>'Original Recipe'!F21</f>
        <v/>
      </c>
      <c r="H21" s="44"/>
    </row>
    <row r="22" ht="12.0" customHeight="1">
      <c r="A22" s="57" t="str">
        <f>'Original Recipe'!A22</f>
        <v>FH</v>
      </c>
      <c r="B22" s="45" t="str">
        <f>'Original Recipe'!B22</f>
        <v>Sauce</v>
      </c>
      <c r="C22" s="45" t="str">
        <f>'Original Recipe'!C22</f>
        <v>Sugar</v>
      </c>
      <c r="D22" s="47">
        <f>ROUND((('Original Recipe'!D22/'Original Recipe'!$D$8)*$D$8),1)</f>
        <v>1.3</v>
      </c>
      <c r="E22" s="50">
        <f t="shared" si="1"/>
        <v>0.4333333333</v>
      </c>
      <c r="F22" s="48" t="str">
        <f>'Original Recipe'!E22</f>
        <v>cups</v>
      </c>
      <c r="G22" s="48" t="str">
        <f>'Original Recipe'!F22</f>
        <v/>
      </c>
      <c r="H22" s="44"/>
    </row>
    <row r="23" ht="12.0" customHeight="1">
      <c r="A23" s="57" t="str">
        <f>'Original Recipe'!A23</f>
        <v>FH</v>
      </c>
      <c r="B23" s="45" t="str">
        <f>'Original Recipe'!B23</f>
        <v>Side</v>
      </c>
      <c r="C23" s="45" t="str">
        <f>'Original Recipe'!C23</f>
        <v>Rice</v>
      </c>
      <c r="D23" s="47">
        <f>ROUND((('Original Recipe'!D23/'Original Recipe'!$D$8)*$D$8),1)</f>
        <v>35.8</v>
      </c>
      <c r="E23" s="50">
        <f t="shared" si="1"/>
        <v>11.93333333</v>
      </c>
      <c r="F23" s="48" t="str">
        <f>'Original Recipe'!E23</f>
        <v>cups</v>
      </c>
      <c r="G23" s="48" t="str">
        <f>'Original Recipe'!F23</f>
        <v>0.75 cups per person</v>
      </c>
      <c r="H23" s="44"/>
    </row>
    <row r="24" ht="11.25" customHeight="1">
      <c r="A24" s="60" t="str">
        <f>'Original Recipe'!A24</f>
        <v>RT</v>
      </c>
      <c r="B24" s="60" t="str">
        <f>'Original Recipe'!B24</f>
        <v>Fruit</v>
      </c>
      <c r="C24" s="81" t="s">
        <v>59</v>
      </c>
      <c r="D24" s="64">
        <f>ROUND((('Original Recipe'!D24/'Original Recipe'!$D$8)*$D$8),1)</f>
        <v>13</v>
      </c>
      <c r="E24" s="50">
        <f t="shared" si="1"/>
        <v>4.333333333</v>
      </c>
      <c r="F24" s="61" t="str">
        <f>'Original Recipe'!E24</f>
        <v/>
      </c>
      <c r="G24" s="61" t="str">
        <f>'Original Recipe'!F24</f>
        <v>seasonal</v>
      </c>
      <c r="H24" s="44"/>
    </row>
    <row r="25" ht="11.25" customHeight="1">
      <c r="A25" s="46"/>
      <c r="B25" s="45"/>
      <c r="C25" s="54" t="s">
        <v>60</v>
      </c>
      <c r="D25" s="83">
        <v>2.0</v>
      </c>
      <c r="E25" s="63"/>
      <c r="F25" s="84" t="s">
        <v>40</v>
      </c>
      <c r="G25" s="63"/>
      <c r="H25" s="44"/>
    </row>
    <row r="26" ht="11.25" customHeight="1">
      <c r="A26" s="18"/>
      <c r="B26" s="18"/>
      <c r="C26" s="18"/>
      <c r="D26" s="18"/>
      <c r="E26" s="18"/>
      <c r="F26" s="18"/>
      <c r="G26" s="18"/>
      <c r="H26" s="28"/>
    </row>
    <row r="27" ht="15.0" customHeight="1">
      <c r="A27" s="67" t="s">
        <v>50</v>
      </c>
      <c r="B27" s="30"/>
      <c r="C27" s="30"/>
      <c r="D27" s="30"/>
      <c r="E27" s="30"/>
      <c r="F27" s="30"/>
      <c r="G27" s="30"/>
      <c r="H27" s="30"/>
    </row>
    <row r="28" ht="12.0" customHeight="1">
      <c r="A28" s="69"/>
      <c r="B28" s="31"/>
      <c r="C28" s="70"/>
      <c r="D28" s="70"/>
      <c r="E28" s="72"/>
      <c r="F28" s="72"/>
      <c r="G28" s="72"/>
      <c r="H28" s="73"/>
    </row>
    <row r="29" ht="12.0" customHeight="1">
      <c r="A29" s="33" t="s">
        <v>52</v>
      </c>
      <c r="B29" s="30"/>
      <c r="C29" s="30"/>
      <c r="D29" s="74"/>
      <c r="E29" s="44"/>
      <c r="F29" s="44"/>
    </row>
    <row r="30" ht="12.0" customHeight="1">
      <c r="A30" s="18"/>
      <c r="B30" s="18"/>
      <c r="C30" s="18"/>
      <c r="D30" s="18"/>
      <c r="E30" s="28"/>
      <c r="F30" s="28"/>
      <c r="G30" s="28"/>
      <c r="H30" s="28"/>
    </row>
    <row r="31" ht="12.0" customHeight="1">
      <c r="A31" s="41" t="s">
        <v>31</v>
      </c>
      <c r="B31" s="75" t="s">
        <v>53</v>
      </c>
      <c r="C31" s="75" t="s">
        <v>54</v>
      </c>
      <c r="D31" s="76" t="s">
        <v>55</v>
      </c>
      <c r="E31" s="30"/>
      <c r="F31" s="30"/>
      <c r="G31" s="30"/>
      <c r="H31" s="30"/>
    </row>
    <row r="32" ht="12.0" customHeight="1">
      <c r="A32" s="77"/>
      <c r="B32" s="78"/>
      <c r="C32" s="78"/>
      <c r="D32" s="79" t="s">
        <v>56</v>
      </c>
      <c r="E32" s="30"/>
      <c r="F32" s="30"/>
      <c r="G32" s="30"/>
      <c r="H32" s="34"/>
    </row>
    <row r="33" ht="12.0" customHeight="1">
      <c r="A33" s="77"/>
      <c r="B33" s="78"/>
      <c r="C33" s="78"/>
      <c r="D33" s="79" t="s">
        <v>57</v>
      </c>
      <c r="E33" s="30"/>
      <c r="F33" s="30"/>
      <c r="G33" s="30"/>
      <c r="H33" s="30"/>
    </row>
    <row r="34" ht="12.0" customHeight="1">
      <c r="A34" s="77"/>
      <c r="B34" s="78"/>
      <c r="C34" s="78"/>
      <c r="D34" s="82"/>
      <c r="E34" s="30"/>
      <c r="F34" s="30"/>
      <c r="G34" s="30"/>
      <c r="H34" s="34"/>
    </row>
    <row r="35" ht="12.0" customHeight="1">
      <c r="A35" s="77"/>
      <c r="B35" s="78"/>
      <c r="C35" s="78"/>
      <c r="D35" s="80"/>
      <c r="E35" s="30"/>
      <c r="F35" s="30"/>
      <c r="G35" s="30"/>
      <c r="H35" s="30"/>
    </row>
    <row r="36" ht="12.0" customHeight="1">
      <c r="A36" s="73"/>
      <c r="B36" s="73"/>
      <c r="C36" s="73"/>
      <c r="D36" s="73"/>
      <c r="E36" s="73"/>
      <c r="F36" s="73"/>
      <c r="G36" s="73"/>
      <c r="H36" s="73"/>
    </row>
  </sheetData>
  <mergeCells count="10">
    <mergeCell ref="D31:H31"/>
    <mergeCell ref="D32:H32"/>
    <mergeCell ref="D10:F10"/>
    <mergeCell ref="A8:C8"/>
    <mergeCell ref="A6:H6"/>
    <mergeCell ref="A29:C29"/>
    <mergeCell ref="A27:H27"/>
    <mergeCell ref="D33:H33"/>
    <mergeCell ref="D34:H34"/>
    <mergeCell ref="D35:H3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3.71"/>
    <col customWidth="1" min="2" max="2" width="18.86"/>
    <col customWidth="1" min="3" max="3" width="27.0"/>
    <col customWidth="1" min="4" max="4" width="13.71"/>
    <col customWidth="1" min="5" max="5" width="30.0"/>
    <col customWidth="1" min="6" max="6" width="16.43"/>
    <col customWidth="1" min="7" max="7" width="11.14"/>
  </cols>
  <sheetData>
    <row r="1" ht="15.0" customHeight="1">
      <c r="A1" s="2" t="s">
        <v>0</v>
      </c>
      <c r="B1" s="1" t="str">
        <f>'Original Recipe'!B1</f>
        <v>Thai Pork Curry</v>
      </c>
      <c r="C1" s="3"/>
    </row>
    <row r="2" ht="15.0" customHeight="1">
      <c r="A2" s="23" t="s">
        <v>19</v>
      </c>
      <c r="B2" s="24">
        <f>50*D8</f>
        <v>3250</v>
      </c>
      <c r="C2" s="25"/>
      <c r="E2" s="23" t="s">
        <v>20</v>
      </c>
    </row>
    <row r="3" ht="15.0" customHeight="1">
      <c r="A3" s="23" t="s">
        <v>21</v>
      </c>
      <c r="B3" s="23" t="s">
        <v>22</v>
      </c>
      <c r="E3" s="23" t="s">
        <v>23</v>
      </c>
    </row>
    <row r="4" ht="15.0" customHeight="1">
      <c r="C4" s="27" t="s">
        <v>24</v>
      </c>
      <c r="D4" s="27" t="s">
        <v>24</v>
      </c>
    </row>
    <row r="5" ht="12.0" customHeight="1">
      <c r="A5" s="28"/>
      <c r="B5" s="28"/>
      <c r="C5" s="28"/>
      <c r="D5" s="28"/>
      <c r="E5" s="28"/>
      <c r="F5" s="28"/>
      <c r="G5" s="28"/>
    </row>
    <row r="6" ht="15.0" customHeight="1">
      <c r="A6" s="29" t="s">
        <v>26</v>
      </c>
      <c r="B6" s="30"/>
      <c r="C6" s="30"/>
      <c r="D6" s="30"/>
      <c r="E6" s="30"/>
      <c r="F6" s="30"/>
      <c r="G6" s="30"/>
    </row>
    <row r="7" ht="12.0" customHeight="1">
      <c r="A7" s="31"/>
      <c r="B7" s="31"/>
      <c r="C7" s="31"/>
      <c r="D7" s="31"/>
      <c r="E7" s="31"/>
      <c r="F7" s="32"/>
      <c r="G7" s="32"/>
    </row>
    <row r="8" ht="12.0" customHeight="1">
      <c r="A8" s="33" t="s">
        <v>27</v>
      </c>
      <c r="B8" s="30"/>
      <c r="C8" s="34"/>
      <c r="D8" s="35">
        <v>65.0</v>
      </c>
      <c r="E8" s="37" t="s">
        <v>28</v>
      </c>
      <c r="F8" s="38"/>
    </row>
    <row r="9" ht="12.0" customHeight="1">
      <c r="A9" s="39"/>
      <c r="B9" s="39"/>
      <c r="C9" s="18"/>
      <c r="D9" s="18"/>
      <c r="E9" s="18"/>
      <c r="F9" s="28"/>
    </row>
    <row r="10" ht="12.0" customHeight="1">
      <c r="A10" s="40" t="s">
        <v>29</v>
      </c>
      <c r="B10" s="40" t="s">
        <v>30</v>
      </c>
      <c r="C10" s="41" t="s">
        <v>31</v>
      </c>
      <c r="D10" s="42" t="s">
        <v>32</v>
      </c>
      <c r="E10" s="30"/>
      <c r="F10" s="43" t="s">
        <v>33</v>
      </c>
      <c r="G10" s="44"/>
    </row>
    <row r="11" ht="12.0" customHeight="1">
      <c r="A11" s="46" t="str">
        <f>'Original Recipe'!A11</f>
        <v>Costco</v>
      </c>
      <c r="B11" s="45" t="str">
        <f>'Original Recipe'!B11</f>
        <v>Entrée</v>
      </c>
      <c r="C11" s="45" t="str">
        <f>'Original Recipe'!C11</f>
        <v>Pork Butt steak</v>
      </c>
      <c r="D11" s="47">
        <f>D8*0.07</f>
        <v>4.55</v>
      </c>
      <c r="E11" s="48" t="str">
        <f>IF('Original Recipe'!E11="","",'Original Recipe'!E11)</f>
        <v>kg of meat</v>
      </c>
      <c r="F11" s="49" t="s">
        <v>34</v>
      </c>
      <c r="G11" s="44"/>
    </row>
    <row r="12" ht="12.0" customHeight="1">
      <c r="A12" s="51" t="s">
        <v>36</v>
      </c>
      <c r="B12" s="53" t="s">
        <v>38</v>
      </c>
      <c r="C12" s="53" t="s">
        <v>39</v>
      </c>
      <c r="D12" s="55">
        <v>1.0</v>
      </c>
      <c r="E12" s="49" t="s">
        <v>40</v>
      </c>
      <c r="F12" s="49" t="s">
        <v>41</v>
      </c>
      <c r="G12" s="44"/>
    </row>
    <row r="13" ht="12.0" customHeight="1">
      <c r="A13" s="51" t="s">
        <v>36</v>
      </c>
      <c r="B13" s="45" t="str">
        <f>'Original Recipe'!B12</f>
        <v>Entrée</v>
      </c>
      <c r="C13" s="45" t="str">
        <f>'Original Recipe'!C12</f>
        <v>Eggplant</v>
      </c>
      <c r="D13" s="47">
        <f>ROUNDUP((('Original Recipe'!D12/'Original Recipe'!$D$8)*$D$8),0)</f>
        <v>17</v>
      </c>
      <c r="E13" s="48" t="str">
        <f>IF('Original Recipe'!E12="","",'Original Recipe'!E12)</f>
        <v>pieces</v>
      </c>
      <c r="F13" s="49" t="s">
        <v>43</v>
      </c>
      <c r="G13" s="44"/>
    </row>
    <row r="14" ht="24.0" customHeight="1">
      <c r="A14" s="51" t="s">
        <v>36</v>
      </c>
      <c r="B14" s="45" t="str">
        <f>'Original Recipe'!B14</f>
        <v>Entrée</v>
      </c>
      <c r="C14" s="45" t="str">
        <f>'Original Recipe'!C14</f>
        <v>Bell Peppers (Green)</v>
      </c>
      <c r="D14" s="47">
        <f>ROUNDUP((('Original Recipe'!D14/'Original Recipe'!$D$8)*$D$8),0)</f>
        <v>0</v>
      </c>
      <c r="E14" s="48" t="str">
        <f>IF('Original Recipe'!E14="","",'Original Recipe'!E14)</f>
        <v>pieces</v>
      </c>
      <c r="F14" s="48" t="str">
        <f>IF('Original Recipe'!F14="","",'Original Recipe'!F14)</f>
        <v/>
      </c>
      <c r="G14" s="44"/>
    </row>
    <row r="15" ht="12.0" customHeight="1">
      <c r="A15" s="46" t="str">
        <f>'Original Recipe'!A16</f>
        <v>RT</v>
      </c>
      <c r="B15" s="45" t="str">
        <f>'Original Recipe'!B16</f>
        <v>Entrée</v>
      </c>
      <c r="C15" s="45" t="str">
        <f>'Original Recipe'!C16</f>
        <v>Coconut milk</v>
      </c>
      <c r="D15" s="47">
        <f>ROUNDUP((('Original Recipe'!D16/'Original Recipe'!$D$8)*$D$8),0)</f>
        <v>16</v>
      </c>
      <c r="E15" s="48" t="str">
        <f>IF('Original Recipe'!E16="","",'Original Recipe'!E16)</f>
        <v>cans</v>
      </c>
      <c r="F15" s="48" t="str">
        <f>IF('Original Recipe'!F16="","",'Original Recipe'!F16)</f>
        <v/>
      </c>
      <c r="G15" s="44"/>
    </row>
    <row r="16" ht="12.0" customHeight="1">
      <c r="A16" s="51" t="s">
        <v>36</v>
      </c>
      <c r="B16" s="45" t="str">
        <f>'Original Recipe'!B17</f>
        <v>Entrée</v>
      </c>
      <c r="C16" s="45" t="str">
        <f>'Original Recipe'!C17</f>
        <v>Basil</v>
      </c>
      <c r="D16" s="47">
        <f>ROUNDUP((('Original Recipe'!D17/'Original Recipe'!$D$8)*$D$8),0)</f>
        <v>260</v>
      </c>
      <c r="E16" s="49" t="s">
        <v>44</v>
      </c>
      <c r="F16" s="48" t="str">
        <f>IF('Original Recipe'!F17="","",'Original Recipe'!F17)</f>
        <v/>
      </c>
      <c r="G16" s="44"/>
    </row>
    <row r="17" ht="12.0" customHeight="1">
      <c r="A17" s="46" t="str">
        <f>'Original Recipe'!A19</f>
        <v>RT</v>
      </c>
      <c r="B17" s="45" t="str">
        <f>'Original Recipe'!B19</f>
        <v>Sauce</v>
      </c>
      <c r="C17" s="45" t="str">
        <f>'Original Recipe'!C19</f>
        <v>Fish Sauce</v>
      </c>
      <c r="D17" s="47">
        <f>ROUNDUP((('Original Recipe'!D19/'Original Recipe'!$D$8)*$D$8),0)</f>
        <v>2</v>
      </c>
      <c r="E17" s="48" t="str">
        <f>IF('Original Recipe'!E19="","",'Original Recipe'!E19)</f>
        <v>cups</v>
      </c>
      <c r="F17" s="49" t="s">
        <v>45</v>
      </c>
      <c r="G17" s="44"/>
    </row>
    <row r="18" ht="24.0" customHeight="1">
      <c r="A18" s="45" t="str">
        <f>'Original Recipe'!A20</f>
        <v>FH</v>
      </c>
      <c r="B18" s="45" t="str">
        <f>'Original Recipe'!B20</f>
        <v>Sauce</v>
      </c>
      <c r="C18" s="45" t="str">
        <f>'Original Recipe'!C20</f>
        <v>Mae Ploy Red Curry Paste</v>
      </c>
      <c r="D18" s="47">
        <f>ROUNDUP((('Original Recipe'!D20/'Original Recipe'!$D$8)*$D$8),0)</f>
        <v>0</v>
      </c>
      <c r="E18" s="48" t="str">
        <f>IF('Original Recipe'!E20="","",'Original Recipe'!E20)</f>
        <v>cups</v>
      </c>
      <c r="F18" s="48" t="str">
        <f>IF('Original Recipe'!F20="","",'Original Recipe'!F20)</f>
        <v/>
      </c>
      <c r="G18" s="44"/>
    </row>
    <row r="19" ht="24.0" customHeight="1">
      <c r="A19" s="45" t="str">
        <f>'Original Recipe'!A21</f>
        <v>FH</v>
      </c>
      <c r="B19" s="45" t="str">
        <f>'Original Recipe'!B21</f>
        <v>Sauce</v>
      </c>
      <c r="C19" s="45" t="str">
        <f>'Original Recipe'!C21</f>
        <v>Mae Ploy Green Curry Paste(Spicy)</v>
      </c>
      <c r="D19" s="47">
        <f>ROUNDUP((('Original Recipe'!D21/'Original Recipe'!$D$8)*$D$8),0)</f>
        <v>3</v>
      </c>
      <c r="E19" s="48" t="str">
        <f>IF('Original Recipe'!E21="","",'Original Recipe'!E21)</f>
        <v>cups</v>
      </c>
      <c r="F19" s="48" t="str">
        <f>IF('Original Recipe'!F21="","",'Original Recipe'!F21)</f>
        <v/>
      </c>
      <c r="G19" s="44"/>
    </row>
    <row r="20" ht="12.0" customHeight="1">
      <c r="A20" s="45" t="str">
        <f>'Original Recipe'!A22</f>
        <v>FH</v>
      </c>
      <c r="B20" s="45" t="str">
        <f>'Original Recipe'!B22</f>
        <v>Sauce</v>
      </c>
      <c r="C20" s="45" t="str">
        <f>'Original Recipe'!C22</f>
        <v>Sugar</v>
      </c>
      <c r="D20" s="47">
        <f>ROUNDUP((('Original Recipe'!D22/'Original Recipe'!$D$8)*$D$8),0)</f>
        <v>2</v>
      </c>
      <c r="E20" s="48" t="str">
        <f>IF('Original Recipe'!E22="","",'Original Recipe'!E22)</f>
        <v>cups</v>
      </c>
      <c r="F20" s="48" t="str">
        <f>IF('Original Recipe'!F22="","",'Original Recipe'!F22)</f>
        <v/>
      </c>
      <c r="G20" s="44"/>
    </row>
    <row r="21" ht="12.0" customHeight="1">
      <c r="A21" s="45" t="str">
        <f>'Original Recipe'!A23</f>
        <v>FH</v>
      </c>
      <c r="B21" s="45" t="str">
        <f>'Original Recipe'!B23</f>
        <v>Side</v>
      </c>
      <c r="C21" s="45" t="str">
        <f>'Original Recipe'!C23</f>
        <v>Rice</v>
      </c>
      <c r="D21" s="47">
        <f>ROUNDUP((('Original Recipe'!D23/'Original Recipe'!$D$8)*$D$8),0)</f>
        <v>36</v>
      </c>
      <c r="E21" s="48" t="str">
        <f>IF('Original Recipe'!E23="","",'Original Recipe'!E23)</f>
        <v>cups</v>
      </c>
      <c r="F21" s="48" t="str">
        <f>IF('Original Recipe'!F23="","",'Original Recipe'!F23)</f>
        <v>0.75 cups per person</v>
      </c>
      <c r="G21" s="44"/>
    </row>
    <row r="22" ht="12.0" customHeight="1">
      <c r="A22" s="51" t="s">
        <v>48</v>
      </c>
      <c r="B22" s="45" t="str">
        <f>'Original Recipe'!B24</f>
        <v>Fruit</v>
      </c>
      <c r="C22" s="40" t="s">
        <v>49</v>
      </c>
      <c r="D22" s="64">
        <f>ROUNDUP((('Original Recipe'!D24/'Original Recipe'!$D$8)*$D$8),0)</f>
        <v>13</v>
      </c>
      <c r="E22" s="66" t="s">
        <v>51</v>
      </c>
      <c r="F22" s="48" t="str">
        <f>IF('Original Recipe'!F24="","",'Original Recipe'!F24)</f>
        <v>seasonal</v>
      </c>
      <c r="G22" s="44"/>
    </row>
    <row r="23" ht="12.0" customHeight="1">
      <c r="A23" s="18"/>
      <c r="B23" s="18"/>
      <c r="C23" s="18"/>
      <c r="D23" s="18"/>
      <c r="E23" s="18"/>
      <c r="F23" s="18"/>
      <c r="G23" s="28"/>
    </row>
    <row r="24" ht="15.0" customHeight="1">
      <c r="A24" s="67" t="s">
        <v>50</v>
      </c>
      <c r="B24" s="30"/>
      <c r="C24" s="30"/>
      <c r="D24" s="30"/>
      <c r="E24" s="30"/>
      <c r="F24" s="30"/>
      <c r="G24" s="30"/>
    </row>
    <row r="25" ht="12.0" customHeight="1">
      <c r="A25" s="69"/>
      <c r="B25" s="31"/>
      <c r="C25" s="70"/>
      <c r="D25" s="70"/>
      <c r="E25" s="72"/>
      <c r="F25" s="72"/>
      <c r="G25" s="73"/>
    </row>
    <row r="26" ht="12.0" customHeight="1">
      <c r="A26" s="33" t="s">
        <v>52</v>
      </c>
      <c r="B26" s="30"/>
      <c r="C26" s="30"/>
      <c r="D26" s="74"/>
      <c r="E26" s="44"/>
    </row>
    <row r="27" ht="12.0" customHeight="1">
      <c r="A27" s="18"/>
      <c r="B27" s="18"/>
      <c r="C27" s="18"/>
      <c r="D27" s="18"/>
      <c r="E27" s="28"/>
      <c r="F27" s="28"/>
      <c r="G27" s="28"/>
    </row>
    <row r="28" ht="12.0" customHeight="1">
      <c r="A28" s="41" t="s">
        <v>31</v>
      </c>
      <c r="B28" s="75" t="s">
        <v>53</v>
      </c>
      <c r="C28" s="75" t="s">
        <v>54</v>
      </c>
      <c r="D28" s="76" t="s">
        <v>55</v>
      </c>
      <c r="E28" s="30"/>
      <c r="F28" s="30"/>
      <c r="G28" s="30"/>
    </row>
    <row r="29" ht="12.0" customHeight="1">
      <c r="A29" s="77"/>
      <c r="B29" s="78"/>
      <c r="C29" s="78"/>
      <c r="D29" s="79" t="s">
        <v>56</v>
      </c>
      <c r="E29" s="30"/>
      <c r="F29" s="30"/>
      <c r="G29" s="34"/>
    </row>
    <row r="30" ht="12.0" customHeight="1">
      <c r="A30" s="77"/>
      <c r="B30" s="78"/>
      <c r="C30" s="78"/>
      <c r="D30" s="79" t="s">
        <v>57</v>
      </c>
      <c r="E30" s="30"/>
      <c r="F30" s="30"/>
      <c r="G30" s="30"/>
    </row>
    <row r="31" ht="12.0" customHeight="1">
      <c r="A31" s="77"/>
      <c r="B31" s="78"/>
      <c r="C31" s="78"/>
      <c r="D31" s="79" t="s">
        <v>58</v>
      </c>
      <c r="E31" s="30"/>
      <c r="F31" s="30"/>
      <c r="G31" s="30"/>
    </row>
    <row r="32" ht="12.0" customHeight="1">
      <c r="A32" s="77"/>
      <c r="B32" s="78"/>
      <c r="C32" s="78"/>
      <c r="D32" s="80"/>
      <c r="E32" s="30"/>
      <c r="F32" s="30"/>
      <c r="G32" s="30"/>
    </row>
    <row r="33" ht="12.0" customHeight="1">
      <c r="A33" s="77"/>
      <c r="B33" s="78"/>
      <c r="C33" s="78"/>
      <c r="D33" s="82"/>
      <c r="E33" s="30"/>
      <c r="F33" s="30"/>
      <c r="G33" s="34"/>
    </row>
    <row r="34" ht="12.0" customHeight="1">
      <c r="A34" s="73"/>
      <c r="B34" s="73"/>
      <c r="C34" s="73"/>
      <c r="D34" s="73"/>
      <c r="E34" s="73"/>
      <c r="F34" s="73"/>
      <c r="G34" s="73"/>
    </row>
  </sheetData>
  <mergeCells count="11">
    <mergeCell ref="D30:G30"/>
    <mergeCell ref="D31:G31"/>
    <mergeCell ref="D32:G32"/>
    <mergeCell ref="D33:G33"/>
    <mergeCell ref="A24:G24"/>
    <mergeCell ref="A6:G6"/>
    <mergeCell ref="A8:C8"/>
    <mergeCell ref="D10:E10"/>
    <mergeCell ref="A26:C26"/>
    <mergeCell ref="D28:G28"/>
    <mergeCell ref="D29:G29"/>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0" width="17.29"/>
  </cols>
  <sheetData>
    <row r="1">
      <c r="A1" s="2" t="s">
        <v>0</v>
      </c>
      <c r="B1" s="2" t="s">
        <v>61</v>
      </c>
      <c r="C1" s="3"/>
    </row>
    <row r="2">
      <c r="A2" s="23" t="s">
        <v>19</v>
      </c>
      <c r="B2" s="23" t="s">
        <v>62</v>
      </c>
      <c r="E2" s="23" t="s">
        <v>20</v>
      </c>
    </row>
    <row r="3">
      <c r="A3" s="23" t="s">
        <v>21</v>
      </c>
      <c r="E3" s="23" t="s">
        <v>63</v>
      </c>
    </row>
    <row r="4">
      <c r="C4" s="27" t="s">
        <v>24</v>
      </c>
      <c r="D4" s="27" t="s">
        <v>24</v>
      </c>
    </row>
    <row r="5">
      <c r="A5" s="28"/>
      <c r="B5" s="28"/>
      <c r="C5" s="28"/>
      <c r="D5" s="28"/>
      <c r="E5" s="28"/>
      <c r="F5" s="28"/>
    </row>
    <row r="6">
      <c r="A6" s="29" t="s">
        <v>26</v>
      </c>
      <c r="B6" s="30"/>
      <c r="C6" s="30"/>
      <c r="D6" s="30"/>
      <c r="E6" s="30"/>
      <c r="F6" s="30"/>
    </row>
    <row r="7">
      <c r="A7" s="86"/>
      <c r="B7" s="31"/>
      <c r="C7" s="31"/>
      <c r="D7" s="31"/>
      <c r="E7" s="31"/>
      <c r="F7" s="87"/>
      <c r="G7" s="44"/>
    </row>
    <row r="8">
      <c r="A8" s="33" t="s">
        <v>27</v>
      </c>
      <c r="B8" s="30"/>
      <c r="C8" s="34"/>
      <c r="D8" s="89">
        <v>50.0</v>
      </c>
      <c r="E8" s="37" t="s">
        <v>28</v>
      </c>
      <c r="F8" s="90"/>
      <c r="G8" s="44"/>
    </row>
    <row r="9">
      <c r="A9" s="91"/>
      <c r="B9" s="39"/>
      <c r="C9" s="18"/>
      <c r="D9" s="18"/>
      <c r="E9" s="18"/>
      <c r="F9" s="92"/>
      <c r="G9" s="44"/>
    </row>
    <row r="10">
      <c r="A10" s="40" t="s">
        <v>29</v>
      </c>
      <c r="B10" s="40" t="s">
        <v>30</v>
      </c>
      <c r="C10" s="41" t="s">
        <v>31</v>
      </c>
      <c r="D10" s="42" t="s">
        <v>67</v>
      </c>
      <c r="E10" s="30"/>
      <c r="F10" s="43" t="s">
        <v>33</v>
      </c>
      <c r="G10" s="44"/>
    </row>
    <row r="11">
      <c r="A11" s="53" t="s">
        <v>68</v>
      </c>
      <c r="B11" s="53" t="s">
        <v>38</v>
      </c>
      <c r="C11" s="53" t="s">
        <v>69</v>
      </c>
      <c r="D11" s="45">
        <f>0.08*D8</f>
        <v>4</v>
      </c>
      <c r="E11" s="94" t="s">
        <v>70</v>
      </c>
      <c r="F11" s="95" t="s">
        <v>71</v>
      </c>
      <c r="G11" s="97"/>
    </row>
    <row r="12">
      <c r="A12" s="53" t="s">
        <v>48</v>
      </c>
      <c r="B12" s="53" t="s">
        <v>38</v>
      </c>
      <c r="C12" s="53" t="s">
        <v>72</v>
      </c>
      <c r="D12" s="53">
        <v>12.0</v>
      </c>
      <c r="E12" s="94" t="s">
        <v>73</v>
      </c>
      <c r="F12" s="98"/>
      <c r="G12" s="44"/>
    </row>
    <row r="13">
      <c r="A13" s="53" t="s">
        <v>36</v>
      </c>
      <c r="B13" s="53" t="s">
        <v>38</v>
      </c>
      <c r="C13" s="53" t="s">
        <v>74</v>
      </c>
      <c r="D13" s="53">
        <v>3.0</v>
      </c>
      <c r="E13" s="49" t="s">
        <v>75</v>
      </c>
      <c r="F13" s="49" t="s">
        <v>76</v>
      </c>
      <c r="G13" s="99"/>
    </row>
    <row r="14">
      <c r="A14" s="53" t="s">
        <v>36</v>
      </c>
      <c r="B14" s="53" t="s">
        <v>38</v>
      </c>
      <c r="C14" s="53" t="s">
        <v>78</v>
      </c>
      <c r="D14" s="53">
        <v>12.0</v>
      </c>
      <c r="E14" s="94" t="s">
        <v>73</v>
      </c>
      <c r="F14" s="98"/>
      <c r="G14" s="44"/>
    </row>
    <row r="15">
      <c r="A15" s="53" t="s">
        <v>48</v>
      </c>
      <c r="B15" s="53" t="s">
        <v>38</v>
      </c>
      <c r="C15" s="53" t="s">
        <v>79</v>
      </c>
      <c r="D15" s="53">
        <v>12.0</v>
      </c>
      <c r="E15" s="94" t="s">
        <v>80</v>
      </c>
      <c r="F15" s="98"/>
      <c r="G15" s="44"/>
    </row>
    <row r="16">
      <c r="A16" s="53" t="s">
        <v>36</v>
      </c>
      <c r="B16" s="53" t="s">
        <v>38</v>
      </c>
      <c r="C16" s="53" t="s">
        <v>81</v>
      </c>
      <c r="D16" s="53">
        <v>200.0</v>
      </c>
      <c r="E16" s="94" t="s">
        <v>44</v>
      </c>
      <c r="F16" s="98"/>
      <c r="G16" s="44"/>
    </row>
    <row r="17">
      <c r="A17" s="53" t="s">
        <v>48</v>
      </c>
      <c r="B17" s="53" t="s">
        <v>82</v>
      </c>
      <c r="C17" s="53" t="s">
        <v>83</v>
      </c>
      <c r="D17" s="53">
        <v>2.0</v>
      </c>
      <c r="E17" s="94" t="s">
        <v>84</v>
      </c>
      <c r="F17" s="98"/>
      <c r="G17" s="44"/>
    </row>
    <row r="18">
      <c r="A18" s="53" t="s">
        <v>85</v>
      </c>
      <c r="B18" s="53" t="s">
        <v>82</v>
      </c>
      <c r="C18" s="53" t="s">
        <v>86</v>
      </c>
      <c r="D18" s="53">
        <v>1.125</v>
      </c>
      <c r="E18" s="94" t="s">
        <v>84</v>
      </c>
      <c r="F18" s="98"/>
      <c r="G18" s="44"/>
    </row>
    <row r="19">
      <c r="A19" s="53" t="s">
        <v>85</v>
      </c>
      <c r="B19" s="53" t="s">
        <v>82</v>
      </c>
      <c r="C19" s="53" t="s">
        <v>87</v>
      </c>
      <c r="D19" s="53">
        <v>1.125</v>
      </c>
      <c r="E19" s="94" t="s">
        <v>84</v>
      </c>
      <c r="F19" s="98"/>
      <c r="G19" s="44"/>
    </row>
    <row r="20">
      <c r="A20" s="53" t="s">
        <v>85</v>
      </c>
      <c r="B20" s="53" t="s">
        <v>82</v>
      </c>
      <c r="C20" s="53" t="s">
        <v>88</v>
      </c>
      <c r="D20" s="53">
        <v>2.75</v>
      </c>
      <c r="E20" s="94" t="s">
        <v>84</v>
      </c>
      <c r="F20" s="98"/>
      <c r="G20" s="44"/>
    </row>
    <row r="21">
      <c r="A21" s="53" t="s">
        <v>85</v>
      </c>
      <c r="B21" s="53" t="s">
        <v>89</v>
      </c>
      <c r="C21" s="53" t="s">
        <v>90</v>
      </c>
      <c r="D21" s="45">
        <f>0.75*D8</f>
        <v>37.5</v>
      </c>
      <c r="E21" s="94" t="s">
        <v>84</v>
      </c>
      <c r="F21" s="95" t="s">
        <v>91</v>
      </c>
      <c r="G21" s="44"/>
    </row>
    <row r="22">
      <c r="A22" s="53" t="s">
        <v>48</v>
      </c>
      <c r="B22" s="53" t="s">
        <v>92</v>
      </c>
      <c r="C22" s="53" t="s">
        <v>92</v>
      </c>
      <c r="D22" s="53">
        <v>10.0</v>
      </c>
      <c r="E22" s="101"/>
      <c r="F22" s="95" t="s">
        <v>94</v>
      </c>
      <c r="G22" s="44"/>
    </row>
    <row r="23">
      <c r="A23" s="102"/>
      <c r="B23" s="18"/>
      <c r="C23" s="18"/>
      <c r="D23" s="18"/>
      <c r="E23" s="18"/>
      <c r="F23" s="103"/>
      <c r="G23" s="44"/>
    </row>
    <row r="24">
      <c r="A24" s="67" t="s">
        <v>50</v>
      </c>
      <c r="B24" s="30"/>
      <c r="C24" s="30"/>
      <c r="D24" s="30"/>
      <c r="E24" s="30"/>
      <c r="F24" s="30"/>
    </row>
    <row r="25">
      <c r="A25" s="69"/>
      <c r="B25" s="31"/>
      <c r="C25" s="70"/>
      <c r="D25" s="70"/>
      <c r="E25" s="72"/>
      <c r="F25" s="72"/>
    </row>
    <row r="26">
      <c r="A26" s="33" t="s">
        <v>52</v>
      </c>
      <c r="B26" s="30"/>
      <c r="C26" s="30"/>
      <c r="D26" s="74"/>
      <c r="E26" s="44"/>
    </row>
    <row r="27">
      <c r="A27" s="18"/>
      <c r="B27" s="18"/>
      <c r="C27" s="18"/>
      <c r="D27" s="18"/>
      <c r="E27" s="28"/>
      <c r="F27" s="28"/>
    </row>
    <row r="28">
      <c r="A28" s="41" t="s">
        <v>31</v>
      </c>
      <c r="B28" s="75" t="s">
        <v>53</v>
      </c>
      <c r="C28" s="75" t="s">
        <v>54</v>
      </c>
      <c r="D28" s="76" t="s">
        <v>55</v>
      </c>
      <c r="E28" s="30"/>
      <c r="F28" s="30"/>
    </row>
    <row r="29">
      <c r="A29" s="77"/>
      <c r="B29" s="78"/>
      <c r="C29" s="78"/>
      <c r="D29" s="80"/>
      <c r="E29" s="30"/>
      <c r="F29" s="30"/>
    </row>
    <row r="30">
      <c r="A30" s="77"/>
      <c r="B30" s="78"/>
      <c r="C30" s="78"/>
      <c r="D30" s="80"/>
      <c r="E30" s="30"/>
      <c r="F30" s="30"/>
    </row>
    <row r="31">
      <c r="A31" s="77"/>
      <c r="B31" s="78"/>
      <c r="C31" s="78"/>
      <c r="D31" s="80"/>
      <c r="E31" s="30"/>
      <c r="F31" s="30"/>
    </row>
    <row r="32">
      <c r="A32" s="77"/>
      <c r="B32" s="78"/>
      <c r="C32" s="78"/>
      <c r="D32" s="82"/>
      <c r="E32" s="30"/>
      <c r="F32" s="34"/>
      <c r="G32" s="104"/>
    </row>
    <row r="33">
      <c r="A33" s="73"/>
      <c r="B33" s="73"/>
      <c r="C33" s="73"/>
      <c r="D33" s="73"/>
      <c r="E33" s="73"/>
      <c r="F33" s="73"/>
    </row>
  </sheetData>
  <mergeCells count="10">
    <mergeCell ref="D31:F31"/>
    <mergeCell ref="D32:F32"/>
    <mergeCell ref="A8:C8"/>
    <mergeCell ref="A6:F6"/>
    <mergeCell ref="D10:E10"/>
    <mergeCell ref="D28:F28"/>
    <mergeCell ref="A24:F24"/>
    <mergeCell ref="A26:C26"/>
    <mergeCell ref="D30:F30"/>
    <mergeCell ref="D29:F29"/>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71"/>
    <col customWidth="1" min="2" max="2" width="18.86"/>
    <col customWidth="1" min="3" max="3" width="27.0"/>
    <col customWidth="1" min="4" max="4" width="13.71"/>
    <col customWidth="1" min="5" max="5" width="24.43"/>
    <col customWidth="1" min="6" max="6" width="16.43"/>
    <col customWidth="1" min="7" max="7" width="11.14"/>
    <col customWidth="1" min="8" max="9" width="17.29"/>
  </cols>
  <sheetData>
    <row r="1" ht="15.0" customHeight="1">
      <c r="A1" s="2" t="s">
        <v>0</v>
      </c>
      <c r="B1" s="1" t="str">
        <f>'Original Recipe'!B1</f>
        <v>Thai Pork Curry</v>
      </c>
      <c r="C1" s="3"/>
    </row>
    <row r="2" ht="15.0" customHeight="1">
      <c r="A2" s="23" t="s">
        <v>19</v>
      </c>
      <c r="B2" s="24">
        <f>50*D8</f>
        <v>1900</v>
      </c>
      <c r="C2" s="85" t="s">
        <v>64</v>
      </c>
      <c r="E2" s="23" t="s">
        <v>20</v>
      </c>
    </row>
    <row r="3" ht="15.0" customHeight="1">
      <c r="A3" s="23" t="s">
        <v>21</v>
      </c>
      <c r="B3" s="23" t="s">
        <v>65</v>
      </c>
      <c r="E3" s="23" t="s">
        <v>66</v>
      </c>
    </row>
    <row r="4" ht="15.0" customHeight="1">
      <c r="C4" s="27" t="s">
        <v>24</v>
      </c>
      <c r="D4" s="27" t="s">
        <v>24</v>
      </c>
    </row>
    <row r="5" ht="12.0" customHeight="1">
      <c r="A5" s="28"/>
      <c r="B5" s="28"/>
      <c r="C5" s="28"/>
      <c r="D5" s="28"/>
      <c r="E5" s="28"/>
      <c r="F5" s="28"/>
      <c r="G5" s="28"/>
      <c r="H5" s="5"/>
      <c r="I5" s="5"/>
    </row>
    <row r="6" ht="15.0" customHeight="1">
      <c r="A6" s="29" t="s">
        <v>26</v>
      </c>
      <c r="B6" s="30"/>
      <c r="C6" s="30"/>
      <c r="D6" s="30"/>
      <c r="E6" s="30"/>
      <c r="F6" s="30"/>
      <c r="G6" s="30"/>
      <c r="H6" s="30"/>
      <c r="I6" s="30"/>
    </row>
    <row r="7" ht="12.0" customHeight="1">
      <c r="A7" s="31"/>
      <c r="B7" s="31"/>
      <c r="C7" s="31"/>
      <c r="D7" s="31"/>
      <c r="E7" s="31"/>
      <c r="F7" s="32"/>
      <c r="G7" s="32"/>
      <c r="H7" s="88"/>
      <c r="I7" s="88"/>
    </row>
    <row r="8" ht="12.0" customHeight="1">
      <c r="A8" s="33" t="s">
        <v>27</v>
      </c>
      <c r="B8" s="30"/>
      <c r="C8" s="34"/>
      <c r="D8" s="35">
        <v>38.0</v>
      </c>
      <c r="E8" s="37" t="s">
        <v>28</v>
      </c>
      <c r="F8" s="38"/>
    </row>
    <row r="9" ht="12.0" customHeight="1">
      <c r="A9" s="39"/>
      <c r="B9" s="39"/>
      <c r="C9" s="18"/>
      <c r="D9" s="18"/>
      <c r="E9" s="18"/>
      <c r="F9" s="28"/>
    </row>
    <row r="10" ht="12.0" customHeight="1">
      <c r="A10" s="40" t="s">
        <v>29</v>
      </c>
      <c r="B10" s="40" t="s">
        <v>30</v>
      </c>
      <c r="C10" s="41" t="s">
        <v>31</v>
      </c>
      <c r="D10" s="42" t="s">
        <v>32</v>
      </c>
      <c r="E10" s="30"/>
      <c r="F10" s="43" t="s">
        <v>33</v>
      </c>
      <c r="G10" s="44"/>
    </row>
    <row r="11" ht="12.0" customHeight="1">
      <c r="A11" s="45" t="str">
        <f>'Original Recipe'!A11</f>
        <v>Costco</v>
      </c>
      <c r="B11" s="45" t="str">
        <f>'Original Recipe'!B11</f>
        <v>Entrée</v>
      </c>
      <c r="C11" s="45" t="str">
        <f>'Original Recipe'!C11</f>
        <v>Pork Butt steak</v>
      </c>
      <c r="D11" s="93">
        <f>D8*0.08</f>
        <v>3.04</v>
      </c>
      <c r="E11" s="48" t="str">
        <f>IF('Original Recipe'!E11="","",'Original Recipe'!E11)</f>
        <v>kg of meat</v>
      </c>
      <c r="F11" s="49" t="s">
        <v>71</v>
      </c>
      <c r="G11" s="44"/>
    </row>
    <row r="12" ht="12.0" customHeight="1">
      <c r="A12" s="53" t="s">
        <v>36</v>
      </c>
      <c r="B12" s="53" t="s">
        <v>38</v>
      </c>
      <c r="C12" s="53" t="s">
        <v>39</v>
      </c>
      <c r="D12" s="96">
        <f>ROUNDUP((('Original Recipe'!D13/'Original Recipe'!$D$8)*$D$8),0)</f>
        <v>2</v>
      </c>
      <c r="E12" s="49" t="s">
        <v>40</v>
      </c>
      <c r="F12" s="49" t="s">
        <v>41</v>
      </c>
      <c r="G12" s="44"/>
    </row>
    <row r="13" ht="12.0" customHeight="1">
      <c r="A13" s="53" t="s">
        <v>36</v>
      </c>
      <c r="B13" s="45" t="str">
        <f>'Original Recipe'!B12</f>
        <v>Entrée</v>
      </c>
      <c r="C13" s="45" t="str">
        <f>'Original Recipe'!C12</f>
        <v>Eggplant</v>
      </c>
      <c r="D13" s="96">
        <f>ROUNDUP((('Original Recipe'!D12/'Original Recipe'!$D$8)*$D$8),0)</f>
        <v>10</v>
      </c>
      <c r="E13" s="48" t="str">
        <f>IF('Original Recipe'!E12="","",'Original Recipe'!E12)</f>
        <v>pieces</v>
      </c>
      <c r="F13" s="49" t="s">
        <v>43</v>
      </c>
      <c r="G13" s="44"/>
      <c r="H13" s="100" t="s">
        <v>77</v>
      </c>
    </row>
    <row r="14" ht="24.0" customHeight="1">
      <c r="A14" s="53" t="s">
        <v>36</v>
      </c>
      <c r="B14" s="45" t="str">
        <f>'Original Recipe'!B14</f>
        <v>Entrée</v>
      </c>
      <c r="C14" s="45" t="str">
        <f>'Original Recipe'!C14</f>
        <v>Bell Peppers (Green)</v>
      </c>
      <c r="D14" s="96">
        <f>ROUNDUP((('Original Recipe'!D14/'Original Recipe'!$D$8)*$D$8),0)</f>
        <v>0</v>
      </c>
      <c r="E14" s="48" t="str">
        <f>IF('Original Recipe'!E14="","",'Original Recipe'!E14)</f>
        <v>pieces</v>
      </c>
      <c r="F14" s="48" t="str">
        <f>IF('Original Recipe'!F14="","",'Original Recipe'!F14)</f>
        <v/>
      </c>
      <c r="G14" s="44"/>
      <c r="H14" s="100" t="s">
        <v>93</v>
      </c>
      <c r="I14" s="100">
        <v>7.0</v>
      </c>
    </row>
    <row r="15" ht="12.0" customHeight="1">
      <c r="A15" s="45" t="str">
        <f>'Original Recipe'!A16</f>
        <v>RT</v>
      </c>
      <c r="B15" s="45" t="str">
        <f>'Original Recipe'!B16</f>
        <v>Entrée</v>
      </c>
      <c r="C15" s="45" t="str">
        <f>'Original Recipe'!C16</f>
        <v>Coconut milk</v>
      </c>
      <c r="D15" s="96">
        <f>ROUNDUP((('Original Recipe'!D16/'Original Recipe'!$D$8)*$D$8),0)</f>
        <v>10</v>
      </c>
      <c r="E15" s="48" t="str">
        <f>IF('Original Recipe'!E16="","",'Original Recipe'!E16)</f>
        <v>cans</v>
      </c>
      <c r="F15" s="48" t="str">
        <f>IF('Original Recipe'!F16="","",'Original Recipe'!F16)</f>
        <v/>
      </c>
      <c r="G15" s="44"/>
      <c r="H15" s="100" t="s">
        <v>95</v>
      </c>
      <c r="I15" s="100">
        <v>5.0</v>
      </c>
    </row>
    <row r="16" ht="12.0" customHeight="1">
      <c r="A16" s="53" t="s">
        <v>36</v>
      </c>
      <c r="B16" s="45" t="str">
        <f>'Original Recipe'!B17</f>
        <v>Entrée</v>
      </c>
      <c r="C16" s="45" t="str">
        <f>'Original Recipe'!C17</f>
        <v>Basil</v>
      </c>
      <c r="D16" s="96">
        <f>ROUNDUP((('Original Recipe'!D17/'Original Recipe'!$D$8)*$D$8),0)</f>
        <v>152</v>
      </c>
      <c r="E16" s="49" t="s">
        <v>44</v>
      </c>
      <c r="F16" s="48" t="str">
        <f>IF('Original Recipe'!F17="","",'Original Recipe'!F17)</f>
        <v/>
      </c>
      <c r="G16" s="44"/>
      <c r="H16" s="100" t="s">
        <v>96</v>
      </c>
      <c r="I16" s="100">
        <v>5.0</v>
      </c>
    </row>
    <row r="17" ht="12.0" customHeight="1">
      <c r="A17" s="45" t="str">
        <f>'Original Recipe'!A19</f>
        <v>RT</v>
      </c>
      <c r="B17" s="45" t="str">
        <f>'Original Recipe'!B19</f>
        <v>Sauce</v>
      </c>
      <c r="C17" s="45" t="str">
        <f>'Original Recipe'!C19</f>
        <v>Fish Sauce</v>
      </c>
      <c r="D17" s="96">
        <f>ROUNDUP((('Original Recipe'!D19/'Original Recipe'!$D$8)*$D$8),0)</f>
        <v>1</v>
      </c>
      <c r="E17" s="48" t="str">
        <f>IF('Original Recipe'!E19="","",'Original Recipe'!E19)</f>
        <v>cups</v>
      </c>
      <c r="F17" s="49" t="s">
        <v>45</v>
      </c>
      <c r="G17" s="44"/>
    </row>
    <row r="18" ht="24.0" customHeight="1">
      <c r="A18" s="45" t="str">
        <f>'Original Recipe'!A20</f>
        <v>FH</v>
      </c>
      <c r="B18" s="45" t="str">
        <f>'Original Recipe'!B20</f>
        <v>Sauce</v>
      </c>
      <c r="C18" s="45" t="str">
        <f>'Original Recipe'!C20</f>
        <v>Mae Ploy Red Curry Paste</v>
      </c>
      <c r="D18" s="96">
        <f>ROUNDUP((('Original Recipe'!D20/'Original Recipe'!$D$8)*$D$8),0)</f>
        <v>0</v>
      </c>
      <c r="E18" s="48" t="str">
        <f>IF('Original Recipe'!E20="","",'Original Recipe'!E20)</f>
        <v>cups</v>
      </c>
      <c r="F18" s="48" t="str">
        <f>IF('Original Recipe'!F20="","",'Original Recipe'!F20)</f>
        <v/>
      </c>
      <c r="G18" s="44"/>
      <c r="H18" s="100" t="s">
        <v>97</v>
      </c>
    </row>
    <row r="19" ht="24.0" customHeight="1">
      <c r="A19" s="45" t="str">
        <f>'Original Recipe'!A21</f>
        <v>FH</v>
      </c>
      <c r="B19" s="45" t="str">
        <f>'Original Recipe'!B21</f>
        <v>Sauce</v>
      </c>
      <c r="C19" s="45" t="str">
        <f>'Original Recipe'!C21</f>
        <v>Mae Ploy Green Curry Paste(Spicy)</v>
      </c>
      <c r="D19" s="96">
        <f>ROUNDUP((('Original Recipe'!D21/'Original Recipe'!$D$8)*$D$8),0)</f>
        <v>2</v>
      </c>
      <c r="E19" s="48" t="str">
        <f>IF('Original Recipe'!E21="","",'Original Recipe'!E21)</f>
        <v>cups</v>
      </c>
      <c r="F19" s="48" t="str">
        <f>IF('Original Recipe'!F21="","",'Original Recipe'!F21)</f>
        <v/>
      </c>
      <c r="G19" s="44"/>
      <c r="H19" s="100" t="s">
        <v>98</v>
      </c>
      <c r="I19" s="100">
        <v>14.0</v>
      </c>
    </row>
    <row r="20" ht="12.0" customHeight="1">
      <c r="A20" s="45" t="str">
        <f>'Original Recipe'!A22</f>
        <v>FH</v>
      </c>
      <c r="B20" s="45" t="str">
        <f>'Original Recipe'!B22</f>
        <v>Sauce</v>
      </c>
      <c r="C20" s="45" t="str">
        <f>'Original Recipe'!C22</f>
        <v>Sugar</v>
      </c>
      <c r="D20" s="96">
        <f>ROUNDUP((('Original Recipe'!D22/'Original Recipe'!$D$8)*$D$8),0)</f>
        <v>1</v>
      </c>
      <c r="E20" s="48" t="str">
        <f>IF('Original Recipe'!E22="","",'Original Recipe'!E22)</f>
        <v>cups</v>
      </c>
      <c r="F20" s="48" t="str">
        <f>IF('Original Recipe'!F22="","",'Original Recipe'!F22)</f>
        <v/>
      </c>
      <c r="G20" s="44"/>
    </row>
    <row r="21" ht="12.0" customHeight="1">
      <c r="A21" s="45" t="str">
        <f>'Original Recipe'!A23</f>
        <v>FH</v>
      </c>
      <c r="B21" s="45" t="str">
        <f>'Original Recipe'!B23</f>
        <v>Side</v>
      </c>
      <c r="C21" s="45" t="str">
        <f>'Original Recipe'!C23</f>
        <v>Rice</v>
      </c>
      <c r="D21" s="96">
        <f>ROUNDUP((('Original Recipe'!D23/'Original Recipe'!$D$8)*$D$8),0)</f>
        <v>21</v>
      </c>
      <c r="E21" s="48" t="str">
        <f>IF('Original Recipe'!E23="","",'Original Recipe'!E23)</f>
        <v>cups</v>
      </c>
      <c r="F21" s="48" t="str">
        <f>IF('Original Recipe'!F23="","",'Original Recipe'!F23)</f>
        <v>0.75 cups per person</v>
      </c>
      <c r="G21" s="44"/>
    </row>
    <row r="22" ht="12.0" customHeight="1">
      <c r="A22" s="45"/>
      <c r="B22" s="45"/>
      <c r="C22" s="45"/>
      <c r="D22" s="96"/>
      <c r="E22" s="48"/>
      <c r="F22" s="48"/>
      <c r="G22" s="44"/>
    </row>
    <row r="23" ht="12.0" customHeight="1">
      <c r="A23" s="18"/>
      <c r="B23" s="18"/>
      <c r="C23" s="18"/>
      <c r="D23" s="18"/>
      <c r="E23" s="18"/>
      <c r="F23" s="18"/>
      <c r="G23" s="28"/>
      <c r="H23" s="5"/>
      <c r="I23" s="5"/>
    </row>
    <row r="24" ht="15.0" customHeight="1">
      <c r="A24" s="67" t="s">
        <v>50</v>
      </c>
      <c r="B24" s="30"/>
      <c r="C24" s="30"/>
      <c r="D24" s="30"/>
      <c r="E24" s="30"/>
      <c r="F24" s="30"/>
      <c r="G24" s="30"/>
      <c r="H24" s="30"/>
      <c r="I24" s="30"/>
    </row>
    <row r="25" ht="12.0" customHeight="1">
      <c r="A25" s="69"/>
      <c r="B25" s="31"/>
      <c r="C25" s="70"/>
      <c r="D25" s="70"/>
      <c r="E25" s="72"/>
      <c r="F25" s="72"/>
      <c r="G25" s="73"/>
      <c r="H25" s="88"/>
      <c r="I25" s="88"/>
    </row>
    <row r="26" ht="12.0" customHeight="1">
      <c r="A26" s="33" t="s">
        <v>52</v>
      </c>
      <c r="B26" s="30"/>
      <c r="C26" s="30"/>
      <c r="D26" s="74"/>
      <c r="E26" s="44"/>
    </row>
    <row r="27" ht="12.0" customHeight="1">
      <c r="A27" s="18"/>
      <c r="B27" s="18"/>
      <c r="C27" s="18"/>
      <c r="D27" s="18"/>
      <c r="E27" s="28"/>
      <c r="F27" s="28"/>
      <c r="G27" s="28"/>
      <c r="H27" s="5"/>
      <c r="I27" s="5"/>
    </row>
    <row r="28" ht="12.0" customHeight="1">
      <c r="A28" s="41" t="s">
        <v>31</v>
      </c>
      <c r="B28" s="75" t="s">
        <v>53</v>
      </c>
      <c r="C28" s="75" t="s">
        <v>54</v>
      </c>
      <c r="D28" s="76" t="s">
        <v>55</v>
      </c>
      <c r="E28" s="30"/>
      <c r="F28" s="30"/>
      <c r="G28" s="30"/>
      <c r="H28" s="30"/>
      <c r="I28" s="30"/>
    </row>
    <row r="29" ht="12.0" customHeight="1">
      <c r="A29" s="77"/>
      <c r="B29" s="78"/>
      <c r="C29" s="78"/>
      <c r="D29" s="79" t="s">
        <v>99</v>
      </c>
      <c r="E29" s="30"/>
      <c r="F29" s="30"/>
      <c r="G29" s="34"/>
      <c r="H29" s="105"/>
      <c r="I29" s="34"/>
    </row>
    <row r="30" ht="12.0" customHeight="1">
      <c r="A30" s="77"/>
      <c r="B30" s="78"/>
      <c r="C30" s="78"/>
      <c r="D30" s="79" t="s">
        <v>102</v>
      </c>
      <c r="E30" s="30"/>
      <c r="F30" s="30"/>
      <c r="G30" s="30"/>
      <c r="H30" s="30"/>
      <c r="I30" s="30"/>
    </row>
    <row r="31" ht="12.0" customHeight="1">
      <c r="A31" s="77"/>
      <c r="B31" s="78"/>
      <c r="C31" s="78"/>
      <c r="D31" s="79" t="s">
        <v>103</v>
      </c>
      <c r="E31" s="30"/>
      <c r="F31" s="30"/>
      <c r="G31" s="30"/>
      <c r="H31" s="30"/>
      <c r="I31" s="30"/>
    </row>
    <row r="32" ht="12.0" customHeight="1">
      <c r="A32" s="77"/>
      <c r="B32" s="107" t="s">
        <v>104</v>
      </c>
      <c r="C32" s="78"/>
      <c r="D32" s="80"/>
      <c r="E32" s="30"/>
      <c r="F32" s="30"/>
      <c r="G32" s="30"/>
      <c r="H32" s="30"/>
      <c r="I32" s="30"/>
    </row>
    <row r="33" ht="12.0" customHeight="1">
      <c r="A33" s="77"/>
      <c r="B33" s="107" t="s">
        <v>105</v>
      </c>
      <c r="C33" s="78"/>
      <c r="D33" s="82"/>
      <c r="E33" s="30"/>
      <c r="F33" s="30"/>
      <c r="G33" s="34"/>
      <c r="H33" s="105"/>
      <c r="I33" s="34"/>
    </row>
    <row r="34" ht="12.0" customHeight="1">
      <c r="A34" s="73"/>
      <c r="B34" s="73"/>
      <c r="C34" s="73"/>
      <c r="D34" s="73"/>
      <c r="E34" s="73"/>
      <c r="F34" s="73"/>
      <c r="G34" s="73"/>
      <c r="H34" s="88"/>
      <c r="I34" s="88"/>
    </row>
  </sheetData>
  <mergeCells count="11">
    <mergeCell ref="D30:G30"/>
    <mergeCell ref="D31:G31"/>
    <mergeCell ref="D32:G32"/>
    <mergeCell ref="D33:G33"/>
    <mergeCell ref="A24:G24"/>
    <mergeCell ref="A6:G6"/>
    <mergeCell ref="A8:C8"/>
    <mergeCell ref="D10:E10"/>
    <mergeCell ref="A26:C26"/>
    <mergeCell ref="D28:G28"/>
    <mergeCell ref="D29:G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71"/>
    <col customWidth="1" min="2" max="2" width="18.86"/>
    <col customWidth="1" min="3" max="3" width="27.0"/>
    <col customWidth="1" min="4" max="4" width="13.71"/>
    <col customWidth="1" min="5" max="5" width="24.43"/>
    <col customWidth="1" min="6" max="6" width="16.43"/>
    <col customWidth="1" min="7" max="7" width="11.14"/>
    <col customWidth="1" min="8" max="9" width="17.29"/>
  </cols>
  <sheetData>
    <row r="1" ht="15.0" customHeight="1">
      <c r="A1" s="2" t="s">
        <v>0</v>
      </c>
      <c r="B1" s="1" t="str">
        <f>'Original Recipe'!B1</f>
        <v>Thai Pork Curry</v>
      </c>
      <c r="C1" s="3"/>
    </row>
    <row r="2" ht="15.0" customHeight="1">
      <c r="A2" s="23" t="s">
        <v>19</v>
      </c>
      <c r="B2" s="24">
        <f>50*D8</f>
        <v>1000</v>
      </c>
      <c r="C2" s="85" t="s">
        <v>64</v>
      </c>
      <c r="E2" s="23" t="s">
        <v>20</v>
      </c>
    </row>
    <row r="3" ht="15.0" customHeight="1">
      <c r="A3" s="23" t="s">
        <v>21</v>
      </c>
      <c r="B3" s="23" t="s">
        <v>65</v>
      </c>
      <c r="E3" s="23" t="s">
        <v>66</v>
      </c>
    </row>
    <row r="4" ht="15.0" customHeight="1">
      <c r="C4" s="27" t="s">
        <v>24</v>
      </c>
      <c r="D4" s="27" t="s">
        <v>24</v>
      </c>
    </row>
    <row r="5" ht="12.0" customHeight="1">
      <c r="A5" s="28"/>
      <c r="B5" s="28"/>
      <c r="C5" s="28"/>
      <c r="D5" s="28"/>
      <c r="E5" s="28"/>
      <c r="F5" s="28"/>
      <c r="G5" s="28"/>
      <c r="H5" s="5"/>
      <c r="I5" s="5"/>
    </row>
    <row r="6" ht="15.0" customHeight="1">
      <c r="A6" s="29" t="s">
        <v>26</v>
      </c>
      <c r="B6" s="30"/>
      <c r="C6" s="30"/>
      <c r="D6" s="30"/>
      <c r="E6" s="30"/>
      <c r="F6" s="30"/>
      <c r="G6" s="30"/>
      <c r="H6" s="30"/>
      <c r="I6" s="30"/>
    </row>
    <row r="7" ht="12.0" customHeight="1">
      <c r="A7" s="31"/>
      <c r="B7" s="31"/>
      <c r="C7" s="31"/>
      <c r="D7" s="31"/>
      <c r="E7" s="31"/>
      <c r="F7" s="32"/>
      <c r="G7" s="32"/>
      <c r="H7" s="88"/>
      <c r="I7" s="88"/>
    </row>
    <row r="8" ht="12.0" customHeight="1">
      <c r="A8" s="33" t="s">
        <v>27</v>
      </c>
      <c r="B8" s="30"/>
      <c r="C8" s="34"/>
      <c r="D8" s="35">
        <v>20.0</v>
      </c>
      <c r="E8" s="37" t="s">
        <v>28</v>
      </c>
      <c r="F8" s="38"/>
    </row>
    <row r="9" ht="12.0" customHeight="1">
      <c r="A9" s="39"/>
      <c r="B9" s="39"/>
      <c r="C9" s="18"/>
      <c r="D9" s="18"/>
      <c r="E9" s="18"/>
      <c r="F9" s="28"/>
    </row>
    <row r="10" ht="12.0" customHeight="1">
      <c r="A10" s="40" t="s">
        <v>29</v>
      </c>
      <c r="B10" s="40" t="s">
        <v>30</v>
      </c>
      <c r="C10" s="41" t="s">
        <v>31</v>
      </c>
      <c r="D10" s="42" t="s">
        <v>32</v>
      </c>
      <c r="E10" s="30"/>
      <c r="F10" s="43" t="s">
        <v>33</v>
      </c>
      <c r="G10" s="44"/>
    </row>
    <row r="11" ht="12.0" customHeight="1">
      <c r="A11" s="45" t="str">
        <f>'Original Recipe'!A11</f>
        <v>Costco</v>
      </c>
      <c r="B11" s="45" t="str">
        <f>'Original Recipe'!B11</f>
        <v>Entrée</v>
      </c>
      <c r="C11" s="45" t="str">
        <f>'Original Recipe'!C11</f>
        <v>Pork Butt steak</v>
      </c>
      <c r="D11" s="93">
        <f>D8*0.08</f>
        <v>1.6</v>
      </c>
      <c r="E11" s="48" t="str">
        <f>IF('Original Recipe'!E11="","",'Original Recipe'!E11)</f>
        <v>kg of meat</v>
      </c>
      <c r="F11" s="49" t="s">
        <v>71</v>
      </c>
      <c r="G11" s="44"/>
    </row>
    <row r="12" ht="12.0" customHeight="1">
      <c r="A12" s="53" t="s">
        <v>36</v>
      </c>
      <c r="B12" s="53" t="s">
        <v>38</v>
      </c>
      <c r="C12" s="53" t="s">
        <v>39</v>
      </c>
      <c r="D12" s="96">
        <f>ROUNDUP((('Original Recipe'!D13/'Original Recipe'!$D$8)*$D$8),0)</f>
        <v>1</v>
      </c>
      <c r="E12" s="49" t="s">
        <v>40</v>
      </c>
      <c r="F12" s="49" t="s">
        <v>41</v>
      </c>
      <c r="G12" s="44"/>
    </row>
    <row r="13" ht="12.0" customHeight="1">
      <c r="A13" s="53" t="s">
        <v>36</v>
      </c>
      <c r="B13" s="45" t="str">
        <f>'Original Recipe'!B12</f>
        <v>Entrée</v>
      </c>
      <c r="C13" s="45" t="str">
        <f>'Original Recipe'!C12</f>
        <v>Eggplant</v>
      </c>
      <c r="D13" s="96">
        <f>ROUNDUP((('Original Recipe'!D12/'Original Recipe'!$D$8)*$D$8),0)</f>
        <v>6</v>
      </c>
      <c r="E13" s="48" t="str">
        <f>IF('Original Recipe'!E12="","",'Original Recipe'!E12)</f>
        <v>pieces</v>
      </c>
      <c r="F13" s="49" t="s">
        <v>43</v>
      </c>
      <c r="G13" s="44"/>
    </row>
    <row r="14" ht="24.0" customHeight="1">
      <c r="A14" s="53" t="s">
        <v>36</v>
      </c>
      <c r="B14" s="45" t="str">
        <f>'Original Recipe'!B14</f>
        <v>Entrée</v>
      </c>
      <c r="C14" s="45" t="str">
        <f>'Original Recipe'!C14</f>
        <v>Bell Peppers (Green)</v>
      </c>
      <c r="D14" s="96">
        <f>ROUNDUP((('Original Recipe'!D14/'Original Recipe'!$D$8)*$D$8),0)</f>
        <v>0</v>
      </c>
      <c r="E14" s="48" t="str">
        <f>IF('Original Recipe'!E14="","",'Original Recipe'!E14)</f>
        <v>pieces</v>
      </c>
      <c r="F14" s="48" t="str">
        <f>IF('Original Recipe'!F14="","",'Original Recipe'!F14)</f>
        <v/>
      </c>
      <c r="G14" s="44"/>
    </row>
    <row r="15" ht="12.0" customHeight="1">
      <c r="A15" s="45" t="str">
        <f>'Original Recipe'!A16</f>
        <v>RT</v>
      </c>
      <c r="B15" s="45" t="str">
        <f>'Original Recipe'!B16</f>
        <v>Entrée</v>
      </c>
      <c r="C15" s="45" t="str">
        <f>'Original Recipe'!C16</f>
        <v>Coconut milk</v>
      </c>
      <c r="D15" s="96">
        <f>ROUNDUP((('Original Recipe'!D16/'Original Recipe'!$D$8)*$D$8),0)</f>
        <v>5</v>
      </c>
      <c r="E15" s="48" t="str">
        <f>IF('Original Recipe'!E16="","",'Original Recipe'!E16)</f>
        <v>cans</v>
      </c>
      <c r="F15" s="48" t="str">
        <f>IF('Original Recipe'!F16="","",'Original Recipe'!F16)</f>
        <v/>
      </c>
      <c r="G15" s="44"/>
    </row>
    <row r="16" ht="12.0" customHeight="1">
      <c r="A16" s="53" t="s">
        <v>36</v>
      </c>
      <c r="B16" s="45" t="str">
        <f>'Original Recipe'!B17</f>
        <v>Entrée</v>
      </c>
      <c r="C16" s="45" t="str">
        <f>'Original Recipe'!C17</f>
        <v>Basil</v>
      </c>
      <c r="D16" s="96">
        <f>ROUNDUP((('Original Recipe'!D17/'Original Recipe'!$D$8)*$D$8),0)</f>
        <v>80</v>
      </c>
      <c r="E16" s="49" t="s">
        <v>44</v>
      </c>
      <c r="F16" s="48" t="str">
        <f>IF('Original Recipe'!F17="","",'Original Recipe'!F17)</f>
        <v/>
      </c>
      <c r="G16" s="44"/>
    </row>
    <row r="17" ht="12.0" customHeight="1">
      <c r="A17" s="45" t="str">
        <f>'Original Recipe'!A19</f>
        <v>RT</v>
      </c>
      <c r="B17" s="45" t="str">
        <f>'Original Recipe'!B19</f>
        <v>Sauce</v>
      </c>
      <c r="C17" s="45" t="str">
        <f>'Original Recipe'!C19</f>
        <v>Fish Sauce</v>
      </c>
      <c r="D17" s="96">
        <f>ROUNDUP((('Original Recipe'!D19/'Original Recipe'!$D$8)*$D$8),0)</f>
        <v>1</v>
      </c>
      <c r="E17" s="48" t="str">
        <f>IF('Original Recipe'!E19="","",'Original Recipe'!E19)</f>
        <v>cups</v>
      </c>
      <c r="F17" s="49" t="s">
        <v>45</v>
      </c>
      <c r="G17" s="44"/>
    </row>
    <row r="18" ht="24.0" customHeight="1">
      <c r="A18" s="45" t="str">
        <f>'Original Recipe'!A20</f>
        <v>FH</v>
      </c>
      <c r="B18" s="45" t="str">
        <f>'Original Recipe'!B20</f>
        <v>Sauce</v>
      </c>
      <c r="C18" s="45" t="str">
        <f>'Original Recipe'!C20</f>
        <v>Mae Ploy Red Curry Paste</v>
      </c>
      <c r="D18" s="96">
        <f>ROUNDUP((('Original Recipe'!D20/'Original Recipe'!$D$8)*$D$8),0)</f>
        <v>0</v>
      </c>
      <c r="E18" s="48" t="str">
        <f>IF('Original Recipe'!E20="","",'Original Recipe'!E20)</f>
        <v>cups</v>
      </c>
      <c r="F18" s="48" t="str">
        <f>IF('Original Recipe'!F20="","",'Original Recipe'!F20)</f>
        <v/>
      </c>
      <c r="G18" s="44"/>
    </row>
    <row r="19" ht="24.0" customHeight="1">
      <c r="A19" s="45" t="str">
        <f>'Original Recipe'!A21</f>
        <v>FH</v>
      </c>
      <c r="B19" s="45" t="str">
        <f>'Original Recipe'!B21</f>
        <v>Sauce</v>
      </c>
      <c r="C19" s="45" t="str">
        <f>'Original Recipe'!C21</f>
        <v>Mae Ploy Green Curry Paste(Spicy)</v>
      </c>
      <c r="D19" s="96">
        <f>ROUNDUP((('Original Recipe'!D21/'Original Recipe'!$D$8)*$D$8),0)</f>
        <v>1</v>
      </c>
      <c r="E19" s="48" t="str">
        <f>IF('Original Recipe'!E21="","",'Original Recipe'!E21)</f>
        <v>cups</v>
      </c>
      <c r="F19" s="48" t="str">
        <f>IF('Original Recipe'!F21="","",'Original Recipe'!F21)</f>
        <v/>
      </c>
      <c r="G19" s="44"/>
    </row>
    <row r="20" ht="12.0" customHeight="1">
      <c r="A20" s="45" t="str">
        <f>'Original Recipe'!A22</f>
        <v>FH</v>
      </c>
      <c r="B20" s="45" t="str">
        <f>'Original Recipe'!B22</f>
        <v>Sauce</v>
      </c>
      <c r="C20" s="45" t="str">
        <f>'Original Recipe'!C22</f>
        <v>Sugar</v>
      </c>
      <c r="D20" s="96">
        <f>ROUNDUP((('Original Recipe'!D22/'Original Recipe'!$D$8)*$D$8),0)</f>
        <v>1</v>
      </c>
      <c r="E20" s="48" t="str">
        <f>IF('Original Recipe'!E22="","",'Original Recipe'!E22)</f>
        <v>cups</v>
      </c>
      <c r="F20" s="48" t="str">
        <f>IF('Original Recipe'!F22="","",'Original Recipe'!F22)</f>
        <v/>
      </c>
      <c r="G20" s="44"/>
    </row>
    <row r="21" ht="12.0" customHeight="1">
      <c r="A21" s="45" t="str">
        <f>'Original Recipe'!A23</f>
        <v>FH</v>
      </c>
      <c r="B21" s="45" t="str">
        <f>'Original Recipe'!B23</f>
        <v>Side</v>
      </c>
      <c r="C21" s="45" t="str">
        <f>'Original Recipe'!C23</f>
        <v>Rice</v>
      </c>
      <c r="D21" s="96">
        <f>ROUNDUP((('Original Recipe'!D23/'Original Recipe'!$D$8)*$D$8),0)</f>
        <v>11</v>
      </c>
      <c r="E21" s="48" t="str">
        <f>IF('Original Recipe'!E23="","",'Original Recipe'!E23)</f>
        <v>cups</v>
      </c>
      <c r="F21" s="48" t="str">
        <f>IF('Original Recipe'!F23="","",'Original Recipe'!F23)</f>
        <v>0.75 cups per person</v>
      </c>
      <c r="G21" s="44"/>
    </row>
    <row r="22" ht="12.0" customHeight="1">
      <c r="A22" s="45"/>
      <c r="B22" s="45"/>
      <c r="C22" s="45"/>
      <c r="D22" s="96"/>
      <c r="E22" s="48"/>
      <c r="F22" s="48"/>
      <c r="G22" s="44"/>
    </row>
    <row r="23" ht="12.0" customHeight="1">
      <c r="A23" s="18"/>
      <c r="B23" s="18"/>
      <c r="C23" s="18"/>
      <c r="D23" s="18"/>
      <c r="E23" s="18"/>
      <c r="F23" s="18"/>
      <c r="G23" s="28"/>
      <c r="H23" s="5"/>
      <c r="I23" s="5"/>
    </row>
    <row r="24" ht="15.0" customHeight="1">
      <c r="A24" s="67" t="s">
        <v>50</v>
      </c>
      <c r="B24" s="30"/>
      <c r="C24" s="30"/>
      <c r="D24" s="30"/>
      <c r="E24" s="30"/>
      <c r="F24" s="30"/>
      <c r="G24" s="30"/>
      <c r="H24" s="30"/>
      <c r="I24" s="30"/>
    </row>
    <row r="25" ht="12.0" customHeight="1">
      <c r="A25" s="69"/>
      <c r="B25" s="31"/>
      <c r="C25" s="70"/>
      <c r="D25" s="70"/>
      <c r="E25" s="72"/>
      <c r="F25" s="72"/>
      <c r="G25" s="73"/>
      <c r="H25" s="88"/>
      <c r="I25" s="88"/>
    </row>
    <row r="26" ht="12.0" customHeight="1">
      <c r="A26" s="33" t="s">
        <v>52</v>
      </c>
      <c r="B26" s="30"/>
      <c r="C26" s="30"/>
      <c r="D26" s="74"/>
      <c r="E26" s="44"/>
    </row>
    <row r="27" ht="12.0" customHeight="1">
      <c r="A27" s="18"/>
      <c r="B27" s="18"/>
      <c r="C27" s="18"/>
      <c r="D27" s="18"/>
      <c r="E27" s="28"/>
      <c r="F27" s="28"/>
      <c r="G27" s="28"/>
      <c r="H27" s="5"/>
      <c r="I27" s="5"/>
    </row>
    <row r="28" ht="12.0" customHeight="1">
      <c r="A28" s="41" t="s">
        <v>31</v>
      </c>
      <c r="B28" s="75" t="s">
        <v>53</v>
      </c>
      <c r="C28" s="75" t="s">
        <v>54</v>
      </c>
      <c r="D28" s="76" t="s">
        <v>55</v>
      </c>
      <c r="E28" s="30"/>
      <c r="F28" s="30"/>
      <c r="G28" s="30"/>
      <c r="H28" s="30"/>
      <c r="I28" s="30"/>
    </row>
    <row r="29" ht="12.0" customHeight="1">
      <c r="A29" s="77"/>
      <c r="B29" s="78"/>
      <c r="C29" s="78"/>
      <c r="D29" s="79" t="s">
        <v>99</v>
      </c>
      <c r="E29" s="30"/>
      <c r="F29" s="30"/>
      <c r="G29" s="34"/>
      <c r="H29" s="105"/>
      <c r="I29" s="34"/>
    </row>
    <row r="30" ht="12.0" customHeight="1">
      <c r="A30" s="77"/>
      <c r="B30" s="78"/>
      <c r="C30" s="78"/>
      <c r="D30" s="79" t="s">
        <v>102</v>
      </c>
      <c r="E30" s="30"/>
      <c r="F30" s="30"/>
      <c r="G30" s="30"/>
      <c r="H30" s="30"/>
      <c r="I30" s="30"/>
    </row>
    <row r="31" ht="12.0" customHeight="1">
      <c r="A31" s="77"/>
      <c r="B31" s="78"/>
      <c r="C31" s="78"/>
      <c r="D31" s="79" t="s">
        <v>103</v>
      </c>
      <c r="E31" s="30"/>
      <c r="F31" s="30"/>
      <c r="G31" s="30"/>
      <c r="H31" s="30"/>
      <c r="I31" s="30"/>
    </row>
    <row r="32" ht="12.0" customHeight="1">
      <c r="A32" s="77"/>
      <c r="B32" s="107" t="s">
        <v>104</v>
      </c>
      <c r="C32" s="78"/>
      <c r="D32" s="80"/>
      <c r="E32" s="30"/>
      <c r="F32" s="30"/>
      <c r="G32" s="30"/>
      <c r="H32" s="30"/>
      <c r="I32" s="30"/>
    </row>
    <row r="33" ht="12.0" customHeight="1">
      <c r="A33" s="77"/>
      <c r="B33" s="107" t="s">
        <v>105</v>
      </c>
      <c r="C33" s="78"/>
      <c r="D33" s="82"/>
      <c r="E33" s="30"/>
      <c r="F33" s="30"/>
      <c r="G33" s="34"/>
      <c r="H33" s="105"/>
      <c r="I33" s="34"/>
    </row>
    <row r="34" ht="12.0" customHeight="1">
      <c r="A34" s="73"/>
      <c r="B34" s="73"/>
      <c r="C34" s="73"/>
      <c r="D34" s="73"/>
      <c r="E34" s="73"/>
      <c r="F34" s="73"/>
      <c r="G34" s="73"/>
      <c r="H34" s="88"/>
      <c r="I34" s="88"/>
    </row>
  </sheetData>
  <mergeCells count="11">
    <mergeCell ref="D30:G30"/>
    <mergeCell ref="D31:G31"/>
    <mergeCell ref="D32:G32"/>
    <mergeCell ref="D33:G33"/>
    <mergeCell ref="A24:G24"/>
    <mergeCell ref="A6:G6"/>
    <mergeCell ref="A8:C8"/>
    <mergeCell ref="D10:E10"/>
    <mergeCell ref="A26:C26"/>
    <mergeCell ref="D28:G28"/>
    <mergeCell ref="D29:G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71"/>
    <col customWidth="1" min="2" max="2" width="18.86"/>
    <col customWidth="1" min="3" max="3" width="27.0"/>
    <col customWidth="1" min="4" max="4" width="13.71"/>
    <col customWidth="1" min="5" max="5" width="24.43"/>
    <col customWidth="1" min="6" max="6" width="16.43"/>
    <col customWidth="1" min="7" max="7" width="11.14"/>
    <col customWidth="1" min="8" max="9" width="17.29"/>
  </cols>
  <sheetData>
    <row r="1" ht="15.0" customHeight="1">
      <c r="A1" s="2" t="s">
        <v>0</v>
      </c>
      <c r="B1" s="1" t="str">
        <f>'Original Recipe'!B1</f>
        <v>Thai Pork Curry</v>
      </c>
      <c r="C1" s="3"/>
    </row>
    <row r="2" ht="15.0" customHeight="1">
      <c r="A2" s="23" t="s">
        <v>19</v>
      </c>
      <c r="B2" s="24">
        <f>50*D8</f>
        <v>1650</v>
      </c>
      <c r="C2" s="85" t="s">
        <v>64</v>
      </c>
      <c r="E2" s="23" t="s">
        <v>20</v>
      </c>
    </row>
    <row r="3" ht="15.0" customHeight="1">
      <c r="A3" s="23" t="s">
        <v>21</v>
      </c>
      <c r="B3" s="23" t="s">
        <v>100</v>
      </c>
      <c r="E3" s="23" t="s">
        <v>101</v>
      </c>
    </row>
    <row r="4" ht="15.0" customHeight="1">
      <c r="C4" s="27" t="s">
        <v>24</v>
      </c>
      <c r="D4" s="27" t="s">
        <v>24</v>
      </c>
    </row>
    <row r="5" ht="12.0" customHeight="1">
      <c r="A5" s="28"/>
      <c r="B5" s="28"/>
      <c r="C5" s="28"/>
      <c r="D5" s="28"/>
      <c r="E5" s="28"/>
      <c r="F5" s="28"/>
      <c r="G5" s="28"/>
      <c r="H5" s="5"/>
      <c r="I5" s="5"/>
    </row>
    <row r="6" ht="15.0" customHeight="1">
      <c r="A6" s="29" t="s">
        <v>26</v>
      </c>
      <c r="B6" s="30"/>
      <c r="C6" s="30"/>
      <c r="D6" s="30"/>
      <c r="E6" s="30"/>
      <c r="F6" s="30"/>
      <c r="G6" s="30"/>
      <c r="H6" s="30"/>
      <c r="I6" s="30"/>
    </row>
    <row r="7" ht="12.0" customHeight="1">
      <c r="A7" s="31"/>
      <c r="B7" s="31"/>
      <c r="C7" s="31"/>
      <c r="D7" s="31"/>
      <c r="E7" s="31"/>
      <c r="F7" s="32"/>
      <c r="G7" s="32"/>
      <c r="H7" s="88"/>
      <c r="I7" s="88"/>
    </row>
    <row r="8" ht="12.0" customHeight="1">
      <c r="A8" s="33" t="s">
        <v>27</v>
      </c>
      <c r="B8" s="30"/>
      <c r="C8" s="34"/>
      <c r="D8" s="106">
        <f>sum(I7:I23)</f>
        <v>33</v>
      </c>
      <c r="E8" s="37" t="s">
        <v>28</v>
      </c>
      <c r="F8" s="38"/>
    </row>
    <row r="9" ht="12.0" customHeight="1">
      <c r="A9" s="39"/>
      <c r="B9" s="39"/>
      <c r="C9" s="18"/>
      <c r="D9" s="18"/>
      <c r="E9" s="18"/>
      <c r="F9" s="28"/>
    </row>
    <row r="10" ht="12.0" customHeight="1">
      <c r="A10" s="40" t="s">
        <v>29</v>
      </c>
      <c r="B10" s="40" t="s">
        <v>30</v>
      </c>
      <c r="C10" s="41" t="s">
        <v>31</v>
      </c>
      <c r="D10" s="42" t="s">
        <v>32</v>
      </c>
      <c r="E10" s="30"/>
      <c r="F10" s="43" t="s">
        <v>33</v>
      </c>
      <c r="G10" s="44"/>
    </row>
    <row r="11" ht="12.0" customHeight="1">
      <c r="A11" s="45" t="str">
        <f>'Original Recipe'!A11</f>
        <v>Costco</v>
      </c>
      <c r="B11" s="45" t="str">
        <f>'Original Recipe'!B11</f>
        <v>Entrée</v>
      </c>
      <c r="C11" s="45" t="str">
        <f>'Original Recipe'!C11</f>
        <v>Pork Butt steak</v>
      </c>
      <c r="D11" s="93">
        <f>D8*0.08</f>
        <v>2.64</v>
      </c>
      <c r="E11" s="48" t="str">
        <f>IF('Original Recipe'!E11="","",'Original Recipe'!E11)</f>
        <v>kg of meat</v>
      </c>
      <c r="F11" s="49" t="s">
        <v>71</v>
      </c>
      <c r="G11" s="44"/>
    </row>
    <row r="12" ht="12.0" customHeight="1">
      <c r="A12" s="53" t="s">
        <v>36</v>
      </c>
      <c r="B12" s="53" t="s">
        <v>38</v>
      </c>
      <c r="C12" s="53" t="s">
        <v>39</v>
      </c>
      <c r="D12" s="96">
        <f>ROUNDUP((('Original Recipe'!D13/'Original Recipe'!$D$8)*$D$8),0)</f>
        <v>1</v>
      </c>
      <c r="E12" s="49" t="s">
        <v>40</v>
      </c>
      <c r="F12" s="49" t="s">
        <v>41</v>
      </c>
      <c r="G12" s="44"/>
    </row>
    <row r="13" ht="12.0" customHeight="1">
      <c r="A13" s="53" t="s">
        <v>36</v>
      </c>
      <c r="B13" s="45" t="str">
        <f>'Original Recipe'!B12</f>
        <v>Entrée</v>
      </c>
      <c r="C13" s="45" t="str">
        <f>'Original Recipe'!C12</f>
        <v>Eggplant</v>
      </c>
      <c r="D13" s="96">
        <f>ROUNDUP((('Original Recipe'!D12/'Original Recipe'!$D$8)*$D$8),0)</f>
        <v>9</v>
      </c>
      <c r="E13" s="48" t="str">
        <f>IF('Original Recipe'!E12="","",'Original Recipe'!E12)</f>
        <v>pieces</v>
      </c>
      <c r="F13" s="49" t="s">
        <v>43</v>
      </c>
      <c r="G13" s="44"/>
      <c r="H13" s="100" t="s">
        <v>77</v>
      </c>
    </row>
    <row r="14" ht="24.0" customHeight="1">
      <c r="A14" s="53" t="s">
        <v>36</v>
      </c>
      <c r="B14" s="45" t="str">
        <f>'Original Recipe'!B14</f>
        <v>Entrée</v>
      </c>
      <c r="C14" s="45" t="str">
        <f>'Original Recipe'!C14</f>
        <v>Bell Peppers (Green)</v>
      </c>
      <c r="D14" s="96">
        <f>ROUNDUP((('Original Recipe'!D14/'Original Recipe'!$D$8)*$D$8),0)</f>
        <v>0</v>
      </c>
      <c r="E14" s="48" t="str">
        <f>IF('Original Recipe'!E14="","",'Original Recipe'!E14)</f>
        <v>pieces</v>
      </c>
      <c r="F14" s="48" t="str">
        <f>IF('Original Recipe'!F14="","",'Original Recipe'!F14)</f>
        <v/>
      </c>
      <c r="G14" s="44"/>
      <c r="H14" s="100" t="s">
        <v>93</v>
      </c>
      <c r="I14" s="100">
        <v>7.0</v>
      </c>
    </row>
    <row r="15" ht="12.0" customHeight="1">
      <c r="A15" s="45" t="str">
        <f>'Original Recipe'!A16</f>
        <v>RT</v>
      </c>
      <c r="B15" s="45" t="str">
        <f>'Original Recipe'!B16</f>
        <v>Entrée</v>
      </c>
      <c r="C15" s="45" t="str">
        <f>'Original Recipe'!C16</f>
        <v>Coconut milk</v>
      </c>
      <c r="D15" s="96">
        <f>ROUNDUP((('Original Recipe'!D16/'Original Recipe'!$D$8)*$D$8),0)</f>
        <v>8</v>
      </c>
      <c r="E15" s="48" t="str">
        <f>IF('Original Recipe'!E16="","",'Original Recipe'!E16)</f>
        <v>cans</v>
      </c>
      <c r="F15" s="48" t="str">
        <f>IF('Original Recipe'!F16="","",'Original Recipe'!F16)</f>
        <v/>
      </c>
      <c r="G15" s="44"/>
      <c r="H15" s="100" t="s">
        <v>95</v>
      </c>
      <c r="I15" s="100">
        <v>5.0</v>
      </c>
    </row>
    <row r="16" ht="12.0" customHeight="1">
      <c r="A16" s="53" t="s">
        <v>36</v>
      </c>
      <c r="B16" s="45" t="str">
        <f>'Original Recipe'!B17</f>
        <v>Entrée</v>
      </c>
      <c r="C16" s="45" t="str">
        <f>'Original Recipe'!C17</f>
        <v>Basil</v>
      </c>
      <c r="D16" s="96">
        <f>ROUNDUP((('Original Recipe'!D17/'Original Recipe'!$D$8)*$D$8),0)</f>
        <v>132</v>
      </c>
      <c r="E16" s="49" t="s">
        <v>44</v>
      </c>
      <c r="F16" s="48" t="str">
        <f>IF('Original Recipe'!F17="","",'Original Recipe'!F17)</f>
        <v/>
      </c>
      <c r="G16" s="44"/>
      <c r="H16" s="100" t="s">
        <v>96</v>
      </c>
      <c r="I16" s="100">
        <v>4.0</v>
      </c>
    </row>
    <row r="17" ht="12.0" customHeight="1">
      <c r="A17" s="45" t="str">
        <f>'Original Recipe'!A19</f>
        <v>RT</v>
      </c>
      <c r="B17" s="45" t="str">
        <f>'Original Recipe'!B19</f>
        <v>Sauce</v>
      </c>
      <c r="C17" s="45" t="str">
        <f>'Original Recipe'!C19</f>
        <v>Fish Sauce</v>
      </c>
      <c r="D17" s="96">
        <f>ROUNDUP((('Original Recipe'!D19/'Original Recipe'!$D$8)*$D$8),0)</f>
        <v>1</v>
      </c>
      <c r="E17" s="48" t="str">
        <f>IF('Original Recipe'!E19="","",'Original Recipe'!E19)</f>
        <v>cups</v>
      </c>
      <c r="F17" s="49" t="s">
        <v>45</v>
      </c>
      <c r="G17" s="44"/>
    </row>
    <row r="18" ht="24.0" customHeight="1">
      <c r="A18" s="45" t="str">
        <f>'Original Recipe'!A20</f>
        <v>FH</v>
      </c>
      <c r="B18" s="45" t="str">
        <f>'Original Recipe'!B20</f>
        <v>Sauce</v>
      </c>
      <c r="C18" s="45" t="str">
        <f>'Original Recipe'!C20</f>
        <v>Mae Ploy Red Curry Paste</v>
      </c>
      <c r="D18" s="96">
        <f>ROUNDUP((('Original Recipe'!D20/'Original Recipe'!$D$8)*$D$8),0)</f>
        <v>0</v>
      </c>
      <c r="E18" s="48" t="str">
        <f>IF('Original Recipe'!E20="","",'Original Recipe'!E20)</f>
        <v>cups</v>
      </c>
      <c r="F18" s="48" t="str">
        <f>IF('Original Recipe'!F20="","",'Original Recipe'!F20)</f>
        <v/>
      </c>
      <c r="G18" s="44"/>
      <c r="H18" s="100" t="s">
        <v>97</v>
      </c>
    </row>
    <row r="19" ht="24.0" customHeight="1">
      <c r="A19" s="45" t="str">
        <f>'Original Recipe'!A21</f>
        <v>FH</v>
      </c>
      <c r="B19" s="45" t="str">
        <f>'Original Recipe'!B21</f>
        <v>Sauce</v>
      </c>
      <c r="C19" s="45" t="str">
        <f>'Original Recipe'!C21</f>
        <v>Mae Ploy Green Curry Paste(Spicy)</v>
      </c>
      <c r="D19" s="96">
        <f>ROUNDUP((('Original Recipe'!D21/'Original Recipe'!$D$8)*$D$8),0)</f>
        <v>2</v>
      </c>
      <c r="E19" s="48" t="str">
        <f>IF('Original Recipe'!E21="","",'Original Recipe'!E21)</f>
        <v>cups</v>
      </c>
      <c r="F19" s="48" t="str">
        <f>IF('Original Recipe'!F21="","",'Original Recipe'!F21)</f>
        <v/>
      </c>
      <c r="G19" s="44"/>
      <c r="H19" s="100" t="s">
        <v>98</v>
      </c>
      <c r="I19" s="100">
        <v>10.0</v>
      </c>
    </row>
    <row r="20" ht="12.0" customHeight="1">
      <c r="A20" s="45" t="str">
        <f>'Original Recipe'!A22</f>
        <v>FH</v>
      </c>
      <c r="B20" s="45" t="str">
        <f>'Original Recipe'!B22</f>
        <v>Sauce</v>
      </c>
      <c r="C20" s="45" t="str">
        <f>'Original Recipe'!C22</f>
        <v>Sugar</v>
      </c>
      <c r="D20" s="96">
        <f>ROUNDUP((('Original Recipe'!D22/'Original Recipe'!$D$8)*$D$8),0)</f>
        <v>1</v>
      </c>
      <c r="E20" s="48" t="str">
        <f>IF('Original Recipe'!E22="","",'Original Recipe'!E22)</f>
        <v>cups</v>
      </c>
      <c r="F20" s="48" t="str">
        <f>IF('Original Recipe'!F22="","",'Original Recipe'!F22)</f>
        <v/>
      </c>
      <c r="G20" s="44"/>
    </row>
    <row r="21" ht="12.0" customHeight="1">
      <c r="A21" s="45" t="str">
        <f>'Original Recipe'!A23</f>
        <v>FH</v>
      </c>
      <c r="B21" s="45" t="str">
        <f>'Original Recipe'!B23</f>
        <v>Side</v>
      </c>
      <c r="C21" s="45" t="str">
        <f>'Original Recipe'!C23</f>
        <v>Rice</v>
      </c>
      <c r="D21" s="96">
        <f>ROUNDUP((('Original Recipe'!D23/'Original Recipe'!$D$8)*$D$8),0)</f>
        <v>19</v>
      </c>
      <c r="E21" s="48" t="str">
        <f>IF('Original Recipe'!E23="","",'Original Recipe'!E23)</f>
        <v>cups</v>
      </c>
      <c r="F21" s="48" t="str">
        <f>IF('Original Recipe'!F23="","",'Original Recipe'!F23)</f>
        <v>0.75 cups per person</v>
      </c>
      <c r="G21" s="44"/>
      <c r="H21" s="100" t="s">
        <v>113</v>
      </c>
    </row>
    <row r="22" ht="12.0" customHeight="1">
      <c r="A22" s="45"/>
      <c r="B22" s="45"/>
      <c r="C22" s="45"/>
      <c r="D22" s="96"/>
      <c r="E22" s="48"/>
      <c r="F22" s="48"/>
      <c r="G22" s="44"/>
      <c r="H22" s="100" t="s">
        <v>114</v>
      </c>
      <c r="I22" s="100">
        <v>7.0</v>
      </c>
    </row>
    <row r="23" ht="12.0" customHeight="1">
      <c r="A23" s="18"/>
      <c r="B23" s="18"/>
      <c r="C23" s="18"/>
      <c r="D23" s="18"/>
      <c r="E23" s="18"/>
      <c r="F23" s="18"/>
      <c r="G23" s="28"/>
      <c r="H23" s="5"/>
      <c r="I23" s="5"/>
    </row>
    <row r="24" ht="15.0" customHeight="1">
      <c r="A24" s="67" t="s">
        <v>50</v>
      </c>
      <c r="B24" s="30"/>
      <c r="C24" s="30"/>
      <c r="D24" s="30"/>
      <c r="E24" s="30"/>
      <c r="F24" s="30"/>
      <c r="G24" s="30"/>
      <c r="H24" s="30"/>
      <c r="I24" s="30"/>
    </row>
    <row r="25" ht="12.0" customHeight="1">
      <c r="A25" s="69"/>
      <c r="B25" s="31"/>
      <c r="C25" s="70"/>
      <c r="D25" s="70"/>
      <c r="E25" s="72"/>
      <c r="F25" s="72"/>
      <c r="G25" s="73"/>
      <c r="H25" s="88"/>
      <c r="I25" s="88"/>
    </row>
    <row r="26" ht="12.0" customHeight="1">
      <c r="A26" s="33" t="s">
        <v>52</v>
      </c>
      <c r="B26" s="30"/>
      <c r="C26" s="30"/>
      <c r="D26" s="74"/>
      <c r="E26" s="44"/>
    </row>
    <row r="27" ht="12.0" customHeight="1">
      <c r="A27" s="18"/>
      <c r="B27" s="18"/>
      <c r="C27" s="18"/>
      <c r="D27" s="18"/>
      <c r="E27" s="28"/>
      <c r="F27" s="28"/>
      <c r="G27" s="28"/>
      <c r="H27" s="5"/>
      <c r="I27" s="5"/>
    </row>
    <row r="28" ht="12.0" customHeight="1">
      <c r="A28" s="41" t="s">
        <v>31</v>
      </c>
      <c r="B28" s="75" t="s">
        <v>53</v>
      </c>
      <c r="C28" s="75" t="s">
        <v>54</v>
      </c>
      <c r="D28" s="76" t="s">
        <v>55</v>
      </c>
      <c r="E28" s="30"/>
      <c r="F28" s="30"/>
      <c r="G28" s="30"/>
      <c r="H28" s="30"/>
      <c r="I28" s="30"/>
    </row>
    <row r="29" ht="12.0" customHeight="1">
      <c r="A29" s="113" t="s">
        <v>115</v>
      </c>
      <c r="B29" s="107" t="s">
        <v>116</v>
      </c>
      <c r="C29" s="78"/>
      <c r="D29" s="80"/>
      <c r="E29" s="30"/>
      <c r="F29" s="30"/>
      <c r="G29" s="34"/>
      <c r="H29" s="105"/>
      <c r="I29" s="34"/>
    </row>
    <row r="30" ht="12.0" customHeight="1">
      <c r="A30" s="77"/>
      <c r="B30" s="78"/>
      <c r="C30" s="78"/>
      <c r="D30" s="80"/>
      <c r="E30" s="30"/>
      <c r="F30" s="30"/>
      <c r="G30" s="30"/>
      <c r="H30" s="30"/>
      <c r="I30" s="30"/>
    </row>
    <row r="31" ht="12.0" customHeight="1">
      <c r="A31" s="77"/>
      <c r="B31" s="78"/>
      <c r="C31" s="78"/>
      <c r="D31" s="80"/>
      <c r="E31" s="30"/>
      <c r="F31" s="30"/>
      <c r="G31" s="30"/>
      <c r="H31" s="30"/>
      <c r="I31" s="30"/>
    </row>
    <row r="32" ht="12.0" customHeight="1">
      <c r="A32" s="77"/>
      <c r="B32" s="78"/>
      <c r="C32" s="78"/>
      <c r="D32" s="80"/>
      <c r="E32" s="30"/>
      <c r="F32" s="30"/>
      <c r="G32" s="30"/>
      <c r="H32" s="30"/>
      <c r="I32" s="30"/>
    </row>
    <row r="33" ht="12.0" customHeight="1">
      <c r="A33" s="77"/>
      <c r="B33" s="78"/>
      <c r="C33" s="78"/>
      <c r="D33" s="82"/>
      <c r="E33" s="30"/>
      <c r="F33" s="30"/>
      <c r="G33" s="34"/>
      <c r="H33" s="105"/>
      <c r="I33" s="34"/>
    </row>
    <row r="34" ht="12.0" customHeight="1">
      <c r="A34" s="73"/>
      <c r="B34" s="73"/>
      <c r="C34" s="73"/>
      <c r="D34" s="73"/>
      <c r="E34" s="73"/>
      <c r="F34" s="73"/>
      <c r="G34" s="73"/>
      <c r="H34" s="88"/>
      <c r="I34" s="88"/>
    </row>
  </sheetData>
  <mergeCells count="11">
    <mergeCell ref="D30:G30"/>
    <mergeCell ref="D31:G31"/>
    <mergeCell ref="D32:G32"/>
    <mergeCell ref="D33:G33"/>
    <mergeCell ref="A24:G24"/>
    <mergeCell ref="A6:G6"/>
    <mergeCell ref="A8:C8"/>
    <mergeCell ref="D10:E10"/>
    <mergeCell ref="A26:C26"/>
    <mergeCell ref="D28:G28"/>
    <mergeCell ref="D29:G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71"/>
    <col customWidth="1" min="2" max="2" width="18.86"/>
    <col customWidth="1" min="3" max="3" width="27.0"/>
    <col customWidth="1" min="4" max="4" width="13.71"/>
    <col customWidth="1" min="5" max="5" width="24.43"/>
    <col customWidth="1" min="6" max="6" width="16.43"/>
    <col customWidth="1" min="7" max="7" width="11.14"/>
  </cols>
  <sheetData>
    <row r="1" ht="15.0" customHeight="1">
      <c r="A1" s="2" t="s">
        <v>0</v>
      </c>
      <c r="B1" s="1" t="str">
        <f>'Original Recipe'!B1</f>
        <v>Thai Pork Curry</v>
      </c>
      <c r="C1" s="3"/>
    </row>
    <row r="2" ht="15.0" customHeight="1">
      <c r="A2" s="23" t="s">
        <v>19</v>
      </c>
      <c r="B2" s="24">
        <f>50*D8</f>
        <v>2900</v>
      </c>
      <c r="C2" s="85" t="s">
        <v>64</v>
      </c>
      <c r="E2" s="23" t="s">
        <v>20</v>
      </c>
    </row>
    <row r="3" ht="15.0" customHeight="1">
      <c r="A3" s="23" t="s">
        <v>21</v>
      </c>
      <c r="B3" s="23" t="s">
        <v>107</v>
      </c>
      <c r="E3" s="23" t="s">
        <v>108</v>
      </c>
    </row>
    <row r="4" ht="15.0" customHeight="1">
      <c r="C4" s="27" t="s">
        <v>24</v>
      </c>
      <c r="D4" s="27" t="s">
        <v>24</v>
      </c>
    </row>
    <row r="5" ht="12.0" customHeight="1">
      <c r="A5" s="28"/>
      <c r="B5" s="28"/>
      <c r="C5" s="28"/>
      <c r="D5" s="28"/>
      <c r="E5" s="28"/>
      <c r="F5" s="28"/>
      <c r="G5" s="28"/>
    </row>
    <row r="6" ht="15.0" customHeight="1">
      <c r="A6" s="29" t="s">
        <v>26</v>
      </c>
      <c r="B6" s="30"/>
      <c r="C6" s="30"/>
      <c r="D6" s="30"/>
      <c r="E6" s="30"/>
      <c r="F6" s="30"/>
      <c r="G6" s="30"/>
    </row>
    <row r="7" ht="12.0" customHeight="1">
      <c r="A7" s="31"/>
      <c r="B7" s="31"/>
      <c r="C7" s="31"/>
      <c r="D7" s="31"/>
      <c r="E7" s="31"/>
      <c r="F7" s="32"/>
      <c r="G7" s="32"/>
    </row>
    <row r="8" ht="12.0" customHeight="1">
      <c r="A8" s="33" t="s">
        <v>27</v>
      </c>
      <c r="B8" s="30"/>
      <c r="C8" s="34"/>
      <c r="D8" s="35">
        <v>58.0</v>
      </c>
      <c r="E8" s="37" t="s">
        <v>28</v>
      </c>
      <c r="F8" s="38"/>
    </row>
    <row r="9" ht="12.0" customHeight="1">
      <c r="A9" s="39"/>
      <c r="B9" s="39"/>
      <c r="C9" s="18"/>
      <c r="D9" s="18"/>
      <c r="E9" s="18"/>
      <c r="F9" s="28"/>
    </row>
    <row r="10" ht="12.0" customHeight="1">
      <c r="A10" s="40" t="s">
        <v>29</v>
      </c>
      <c r="B10" s="40" t="s">
        <v>30</v>
      </c>
      <c r="C10" s="41" t="s">
        <v>31</v>
      </c>
      <c r="D10" s="42" t="s">
        <v>32</v>
      </c>
      <c r="E10" s="30"/>
      <c r="F10" s="43" t="s">
        <v>33</v>
      </c>
      <c r="G10" s="44"/>
    </row>
    <row r="11" ht="12.0" customHeight="1">
      <c r="A11" s="45" t="str">
        <f>'Original Recipe'!A11</f>
        <v>Costco</v>
      </c>
      <c r="B11" s="45" t="str">
        <f>'Original Recipe'!B11</f>
        <v>Entrée</v>
      </c>
      <c r="C11" s="45" t="str">
        <f>'Original Recipe'!C11</f>
        <v>Pork Butt steak</v>
      </c>
      <c r="D11" s="108">
        <f>D8*0.8</f>
        <v>46.4</v>
      </c>
      <c r="E11" s="48" t="str">
        <f>IF('Original Recipe'!E11="","",'Original Recipe'!E11)</f>
        <v>kg of meat</v>
      </c>
      <c r="F11" s="49" t="s">
        <v>71</v>
      </c>
      <c r="G11" s="44"/>
    </row>
    <row r="12" ht="12.0" customHeight="1">
      <c r="A12" s="53" t="s">
        <v>36</v>
      </c>
      <c r="B12" s="45" t="str">
        <f>'Original Recipe'!B12</f>
        <v>Entrée</v>
      </c>
      <c r="C12" s="45" t="str">
        <f>'Original Recipe'!C12</f>
        <v>Eggplant</v>
      </c>
      <c r="D12" s="96">
        <f>ROUNDUP((('Original Recipe'!D12/'Original Recipe'!$D$8)*$D$8),0)</f>
        <v>16</v>
      </c>
      <c r="E12" s="48" t="str">
        <f>IF('Original Recipe'!E12="","",'Original Recipe'!E12)</f>
        <v>pieces</v>
      </c>
      <c r="F12" s="49" t="s">
        <v>43</v>
      </c>
      <c r="G12" s="44"/>
    </row>
    <row r="13" ht="24.0" customHeight="1">
      <c r="A13" s="81" t="s">
        <v>36</v>
      </c>
      <c r="B13" s="81" t="s">
        <v>38</v>
      </c>
      <c r="C13" s="81" t="s">
        <v>74</v>
      </c>
      <c r="D13" s="111">
        <f>ROUNDUP((('Original Recipe'!D13/'Original Recipe'!$D$8)*Estimate!$D$8),0)</f>
        <v>2</v>
      </c>
      <c r="E13" s="66" t="s">
        <v>112</v>
      </c>
      <c r="F13" s="66" t="s">
        <v>76</v>
      </c>
      <c r="G13" s="44"/>
    </row>
    <row r="14" ht="24.0" customHeight="1">
      <c r="A14" s="53" t="s">
        <v>36</v>
      </c>
      <c r="B14" s="45" t="str">
        <f>'Original Recipe'!B14</f>
        <v>Entrée</v>
      </c>
      <c r="C14" s="45" t="str">
        <f>'Original Recipe'!C14</f>
        <v>Bell Peppers (Green)</v>
      </c>
      <c r="D14" s="96">
        <f>ROUNDUP((('Original Recipe'!D14/'Original Recipe'!$D$8)*Estimate!$D$8),0)</f>
        <v>0</v>
      </c>
      <c r="E14" s="48" t="str">
        <f>IF('Original Recipe'!E14="","",'Original Recipe'!E14)</f>
        <v>pieces</v>
      </c>
      <c r="F14" s="48" t="str">
        <f>IF('Original Recipe'!F14="","",'Original Recipe'!F14)</f>
        <v/>
      </c>
      <c r="G14" s="44"/>
    </row>
    <row r="15" ht="12.0" customHeight="1">
      <c r="A15" s="45" t="str">
        <f>'Original Recipe'!A16</f>
        <v>RT</v>
      </c>
      <c r="B15" s="45" t="str">
        <f>'Original Recipe'!B16</f>
        <v>Entrée</v>
      </c>
      <c r="C15" s="45" t="str">
        <f>'Original Recipe'!C16</f>
        <v>Coconut milk</v>
      </c>
      <c r="D15" s="96">
        <f>ROUNDUP((('Original Recipe'!D16/'Original Recipe'!$D$8)*Estimate!$D$8),0)</f>
        <v>14</v>
      </c>
      <c r="E15" s="48" t="str">
        <f>IF('Original Recipe'!E16="","",'Original Recipe'!E16)</f>
        <v>cans</v>
      </c>
      <c r="F15" s="48" t="str">
        <f>IF('Original Recipe'!F16="","",'Original Recipe'!F16)</f>
        <v/>
      </c>
      <c r="G15" s="44"/>
    </row>
    <row r="16" ht="12.0" customHeight="1">
      <c r="A16" s="53" t="s">
        <v>36</v>
      </c>
      <c r="B16" s="45" t="str">
        <f>'Original Recipe'!B17</f>
        <v>Entrée</v>
      </c>
      <c r="C16" s="45" t="str">
        <f>'Original Recipe'!C17</f>
        <v>Basil</v>
      </c>
      <c r="D16" s="96">
        <f>ROUNDUP((('Original Recipe'!D17/'Original Recipe'!$D$8)*Estimate!$D$8),0)</f>
        <v>232</v>
      </c>
      <c r="E16" s="49" t="s">
        <v>44</v>
      </c>
      <c r="F16" s="48" t="str">
        <f>IF('Original Recipe'!F17="","",'Original Recipe'!F17)</f>
        <v/>
      </c>
      <c r="G16" s="44"/>
    </row>
    <row r="17" ht="12.0" customHeight="1">
      <c r="A17" s="45" t="str">
        <f>'Original Recipe'!A19</f>
        <v>RT</v>
      </c>
      <c r="B17" s="45" t="str">
        <f>'Original Recipe'!B19</f>
        <v>Sauce</v>
      </c>
      <c r="C17" s="45" t="str">
        <f>'Original Recipe'!C19</f>
        <v>Fish Sauce</v>
      </c>
      <c r="D17" s="108">
        <f>ROUNDUP((('Original Recipe'!D19/'Original Recipe'!$D$8)*Estimate!$D$8),1)</f>
        <v>1.6</v>
      </c>
      <c r="E17" s="48" t="str">
        <f>IF('Original Recipe'!E19="","",'Original Recipe'!E19)</f>
        <v>cups</v>
      </c>
      <c r="F17" s="48" t="str">
        <f>IF('Original Recipe'!F19="","",'Original Recipe'!F19)</f>
        <v/>
      </c>
      <c r="G17" s="44"/>
    </row>
    <row r="18" ht="24.0" customHeight="1">
      <c r="A18" s="45" t="str">
        <f>'Original Recipe'!A20</f>
        <v>FH</v>
      </c>
      <c r="B18" s="45" t="str">
        <f>'Original Recipe'!B20</f>
        <v>Sauce</v>
      </c>
      <c r="C18" s="45" t="str">
        <f>'Original Recipe'!C20</f>
        <v>Mae Ploy Red Curry Paste</v>
      </c>
      <c r="D18" s="108">
        <f>ROUNDUP((('Original Recipe'!D20/'Original Recipe'!$D$8)*Estimate!$D$8),1)</f>
        <v>0</v>
      </c>
      <c r="E18" s="48" t="str">
        <f>IF('Original Recipe'!E20="","",'Original Recipe'!E20)</f>
        <v>cups</v>
      </c>
      <c r="F18" s="48" t="str">
        <f>IF('Original Recipe'!F20="","",'Original Recipe'!F20)</f>
        <v/>
      </c>
      <c r="G18" s="44"/>
    </row>
    <row r="19" ht="24.0" customHeight="1">
      <c r="A19" s="45" t="str">
        <f>'Original Recipe'!A21</f>
        <v>FH</v>
      </c>
      <c r="B19" s="45" t="str">
        <f>'Original Recipe'!B21</f>
        <v>Sauce</v>
      </c>
      <c r="C19" s="45" t="str">
        <f>'Original Recipe'!C21</f>
        <v>Mae Ploy Green Curry Paste(Spicy)</v>
      </c>
      <c r="D19" s="108">
        <f>ROUNDUP((('Original Recipe'!D21/'Original Recipe'!$D$8)*Estimate!$D$8),1)</f>
        <v>1.9</v>
      </c>
      <c r="E19" s="48" t="str">
        <f>IF('Original Recipe'!E21="","",'Original Recipe'!E21)</f>
        <v>cups</v>
      </c>
      <c r="F19" s="48" t="str">
        <f>IF('Original Recipe'!F21="","",'Original Recipe'!F21)</f>
        <v/>
      </c>
      <c r="G19" s="44"/>
    </row>
    <row r="20" ht="12.0" customHeight="1">
      <c r="A20" s="45" t="str">
        <f>'Original Recipe'!A22</f>
        <v>FH</v>
      </c>
      <c r="B20" s="45" t="str">
        <f>'Original Recipe'!B22</f>
        <v>Sauce</v>
      </c>
      <c r="C20" s="45" t="str">
        <f>'Original Recipe'!C22</f>
        <v>Sugar</v>
      </c>
      <c r="D20" s="108">
        <f>ROUNDUP((('Original Recipe'!D22/'Original Recipe'!$D$8)*Estimate!$D$8),1)</f>
        <v>1.2</v>
      </c>
      <c r="E20" s="48" t="str">
        <f>IF('Original Recipe'!E22="","",'Original Recipe'!E22)</f>
        <v>cups</v>
      </c>
      <c r="F20" s="48" t="str">
        <f>IF('Original Recipe'!F22="","",'Original Recipe'!F22)</f>
        <v/>
      </c>
      <c r="G20" s="44"/>
    </row>
    <row r="21" ht="12.0" customHeight="1">
      <c r="A21" s="45" t="str">
        <f>'Original Recipe'!A23</f>
        <v>FH</v>
      </c>
      <c r="B21" s="45" t="str">
        <f>'Original Recipe'!B23</f>
        <v>Side</v>
      </c>
      <c r="C21" s="45" t="str">
        <f>'Original Recipe'!C23</f>
        <v>Rice</v>
      </c>
      <c r="D21" s="108">
        <f>ROUNDUP((('Original Recipe'!D23/'Original Recipe'!$D$8)*Estimate!$D$8),1)</f>
        <v>31.9</v>
      </c>
      <c r="E21" s="48" t="str">
        <f>IF('Original Recipe'!E23="","",'Original Recipe'!E23)</f>
        <v>cups</v>
      </c>
      <c r="F21" s="48" t="str">
        <f>IF('Original Recipe'!F23="","",'Original Recipe'!F23)</f>
        <v>0.75 cups per person</v>
      </c>
      <c r="G21" s="44"/>
    </row>
    <row r="22" ht="12.0" customHeight="1">
      <c r="A22" s="81" t="s">
        <v>48</v>
      </c>
      <c r="B22" s="60" t="str">
        <f>'Original Recipe'!B24</f>
        <v>Fruit</v>
      </c>
      <c r="C22" s="81" t="s">
        <v>118</v>
      </c>
      <c r="D22" s="116">
        <v>12.0</v>
      </c>
      <c r="E22" s="66" t="s">
        <v>51</v>
      </c>
      <c r="F22" s="61" t="str">
        <f>IF('Original Recipe'!F24="","",'Original Recipe'!F24)</f>
        <v>seasonal</v>
      </c>
      <c r="G22" s="44"/>
    </row>
    <row r="23" ht="12.0" customHeight="1">
      <c r="A23" s="18"/>
      <c r="B23" s="18"/>
      <c r="C23" s="18"/>
      <c r="D23" s="18"/>
      <c r="E23" s="18"/>
      <c r="F23" s="18"/>
      <c r="G23" s="28"/>
    </row>
    <row r="24" ht="15.0" customHeight="1">
      <c r="A24" s="67" t="s">
        <v>50</v>
      </c>
      <c r="B24" s="30"/>
      <c r="C24" s="30"/>
      <c r="D24" s="30"/>
      <c r="E24" s="30"/>
      <c r="F24" s="30"/>
      <c r="G24" s="30"/>
    </row>
    <row r="25" ht="12.0" customHeight="1">
      <c r="A25" s="69"/>
      <c r="B25" s="31"/>
      <c r="C25" s="70"/>
      <c r="D25" s="70"/>
      <c r="E25" s="72"/>
      <c r="F25" s="72"/>
      <c r="G25" s="73"/>
    </row>
    <row r="26" ht="12.0" customHeight="1">
      <c r="A26" s="33" t="s">
        <v>52</v>
      </c>
      <c r="B26" s="30"/>
      <c r="C26" s="30"/>
      <c r="D26" s="74"/>
      <c r="E26" s="44"/>
    </row>
    <row r="27" ht="12.0" customHeight="1">
      <c r="A27" s="18"/>
      <c r="B27" s="18"/>
      <c r="C27" s="18"/>
      <c r="D27" s="18"/>
      <c r="E27" s="28"/>
      <c r="F27" s="28"/>
      <c r="G27" s="28"/>
    </row>
    <row r="28" ht="12.0" customHeight="1">
      <c r="A28" s="41" t="s">
        <v>31</v>
      </c>
      <c r="B28" s="75" t="s">
        <v>53</v>
      </c>
      <c r="C28" s="75" t="s">
        <v>54</v>
      </c>
      <c r="D28" s="76" t="s">
        <v>55</v>
      </c>
      <c r="E28" s="30"/>
      <c r="F28" s="30"/>
      <c r="G28" s="30"/>
    </row>
    <row r="29" ht="12.0" customHeight="1">
      <c r="A29" s="77"/>
      <c r="B29" s="78"/>
      <c r="C29" s="78"/>
      <c r="D29" s="80"/>
      <c r="E29" s="30"/>
      <c r="F29" s="30"/>
      <c r="G29" s="34"/>
    </row>
    <row r="30" ht="12.0" customHeight="1">
      <c r="A30" s="77"/>
      <c r="B30" s="78"/>
      <c r="C30" s="78"/>
      <c r="D30" s="80"/>
      <c r="E30" s="30"/>
      <c r="F30" s="30"/>
      <c r="G30" s="30"/>
    </row>
    <row r="31" ht="12.0" customHeight="1">
      <c r="A31" s="77"/>
      <c r="B31" s="78"/>
      <c r="C31" s="78"/>
      <c r="D31" s="80"/>
      <c r="E31" s="30"/>
      <c r="F31" s="30"/>
      <c r="G31" s="30"/>
    </row>
    <row r="32" ht="12.0" customHeight="1">
      <c r="A32" s="77"/>
      <c r="B32" s="78"/>
      <c r="C32" s="78"/>
      <c r="D32" s="80"/>
      <c r="E32" s="30"/>
      <c r="F32" s="30"/>
      <c r="G32" s="30"/>
    </row>
    <row r="33" ht="12.0" customHeight="1">
      <c r="A33" s="77"/>
      <c r="B33" s="78"/>
      <c r="C33" s="78"/>
      <c r="D33" s="82"/>
      <c r="E33" s="30"/>
      <c r="F33" s="30"/>
      <c r="G33" s="34"/>
    </row>
    <row r="34" ht="12.0" customHeight="1">
      <c r="A34" s="73"/>
      <c r="B34" s="73"/>
      <c r="C34" s="73"/>
      <c r="D34" s="73"/>
      <c r="E34" s="73"/>
      <c r="F34" s="73"/>
      <c r="G34" s="73"/>
    </row>
  </sheetData>
  <mergeCells count="11">
    <mergeCell ref="D30:G30"/>
    <mergeCell ref="D31:G31"/>
    <mergeCell ref="D32:G32"/>
    <mergeCell ref="D33:G33"/>
    <mergeCell ref="A24:G24"/>
    <mergeCell ref="A6:G6"/>
    <mergeCell ref="A8:C8"/>
    <mergeCell ref="D10:E10"/>
    <mergeCell ref="A26:C26"/>
    <mergeCell ref="D28:G28"/>
    <mergeCell ref="D29:G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0.14"/>
    <col customWidth="1" min="2" max="2" width="15.29"/>
    <col customWidth="1" min="3" max="3" width="14.29"/>
    <col customWidth="1" min="4" max="4" width="17.14"/>
    <col customWidth="1" min="5" max="5" width="14.71"/>
    <col customWidth="1" min="6" max="6" width="21.71"/>
    <col customWidth="1" min="7" max="7" width="11.14"/>
  </cols>
  <sheetData>
    <row r="1" ht="15.0" customHeight="1">
      <c r="A1" s="2" t="s">
        <v>0</v>
      </c>
      <c r="B1" s="2" t="s">
        <v>106</v>
      </c>
      <c r="C1" s="3"/>
    </row>
    <row r="2" ht="15.0" customHeight="1">
      <c r="A2" s="23" t="s">
        <v>19</v>
      </c>
      <c r="B2" s="24">
        <f>50*D8</f>
        <v>1750</v>
      </c>
      <c r="C2" s="85" t="s">
        <v>64</v>
      </c>
      <c r="E2" s="23" t="s">
        <v>20</v>
      </c>
    </row>
    <row r="3" ht="15.0" customHeight="1">
      <c r="A3" s="23" t="s">
        <v>21</v>
      </c>
      <c r="B3" s="23" t="s">
        <v>109</v>
      </c>
      <c r="E3" s="23" t="s">
        <v>110</v>
      </c>
    </row>
    <row r="4" ht="15.0" customHeight="1">
      <c r="C4" s="27" t="s">
        <v>24</v>
      </c>
      <c r="D4" s="27" t="s">
        <v>24</v>
      </c>
    </row>
    <row r="5" ht="12.0" customHeight="1">
      <c r="A5" s="28"/>
      <c r="B5" s="28"/>
      <c r="C5" s="28"/>
      <c r="D5" s="28"/>
      <c r="E5" s="28"/>
      <c r="F5" s="28"/>
      <c r="G5" s="28"/>
    </row>
    <row r="6" ht="15.0" customHeight="1">
      <c r="A6" s="29" t="s">
        <v>26</v>
      </c>
      <c r="B6" s="30"/>
      <c r="C6" s="30"/>
      <c r="D6" s="30"/>
      <c r="E6" s="30"/>
      <c r="F6" s="30"/>
      <c r="G6" s="30"/>
    </row>
    <row r="7" ht="12.0" customHeight="1">
      <c r="A7" s="31"/>
      <c r="B7" s="31"/>
      <c r="C7" s="31"/>
      <c r="D7" s="31"/>
      <c r="E7" s="31"/>
      <c r="F7" s="32"/>
      <c r="G7" s="32"/>
    </row>
    <row r="8" ht="12.0" customHeight="1">
      <c r="A8" s="33" t="s">
        <v>27</v>
      </c>
      <c r="B8" s="30"/>
      <c r="C8" s="34"/>
      <c r="D8" s="35">
        <v>35.0</v>
      </c>
      <c r="E8" s="37" t="s">
        <v>28</v>
      </c>
      <c r="F8" s="38"/>
    </row>
    <row r="9" ht="12.0" customHeight="1">
      <c r="A9" s="39"/>
      <c r="B9" s="39"/>
      <c r="C9" s="18"/>
      <c r="D9" s="18"/>
      <c r="E9" s="18"/>
      <c r="F9" s="28"/>
    </row>
    <row r="10" ht="12.0" customHeight="1">
      <c r="A10" s="40" t="s">
        <v>29</v>
      </c>
      <c r="B10" s="40" t="s">
        <v>30</v>
      </c>
      <c r="C10" s="41" t="s">
        <v>31</v>
      </c>
      <c r="D10" s="42" t="s">
        <v>32</v>
      </c>
      <c r="E10" s="30"/>
      <c r="F10" s="43" t="s">
        <v>33</v>
      </c>
      <c r="G10" s="44"/>
    </row>
    <row r="11" ht="12.0" customHeight="1">
      <c r="A11" s="53" t="s">
        <v>48</v>
      </c>
      <c r="B11" s="45" t="str">
        <f>'Original Recipe'!B11</f>
        <v>Entrée</v>
      </c>
      <c r="C11" s="53" t="s">
        <v>111</v>
      </c>
      <c r="D11" s="109">
        <f>ROUNDUP((('Original Recipe'!D11/'Original Recipe'!$D$8)*$D$8),1)</f>
        <v>3.2</v>
      </c>
      <c r="E11" s="48" t="str">
        <f>IF('Original Recipe'!E11="","",'Original Recipe'!E11)</f>
        <v>kg of meat</v>
      </c>
      <c r="F11" s="48" t="str">
        <f>IF('Original Recipe'!F11="","",'Original Recipe'!F11)</f>
        <v>90 g/person</v>
      </c>
      <c r="G11" s="44"/>
    </row>
    <row r="12" ht="12.0" customHeight="1">
      <c r="A12" s="45" t="str">
        <f>'Original Recipe'!A12</f>
        <v>Veggie</v>
      </c>
      <c r="B12" s="45" t="str">
        <f>'Original Recipe'!B12</f>
        <v>Entrée</v>
      </c>
      <c r="C12" s="45" t="str">
        <f>'Original Recipe'!C12</f>
        <v>Eggplant</v>
      </c>
      <c r="D12" s="110">
        <f>ROUNDUP((('Original Recipe'!D12/'Original Recipe'!$D$8)*$D$8),0)</f>
        <v>10</v>
      </c>
      <c r="E12" s="48" t="str">
        <f>IF('Original Recipe'!E12="","",'Original Recipe'!E12)</f>
        <v>pieces</v>
      </c>
      <c r="F12" s="48" t="str">
        <f>IF('Original Recipe'!F12="","",'Original Recipe'!F12)</f>
        <v/>
      </c>
      <c r="G12" s="44"/>
    </row>
    <row r="13" ht="24.0" customHeight="1">
      <c r="A13" s="45" t="str">
        <f>'Original Recipe'!A14</f>
        <v>Veggie</v>
      </c>
      <c r="B13" s="45" t="str">
        <f>'Original Recipe'!B14</f>
        <v>Entrée</v>
      </c>
      <c r="C13" s="45" t="str">
        <f>'Original Recipe'!C14</f>
        <v>Bell Peppers (Green)</v>
      </c>
      <c r="D13" s="110">
        <f>ROUNDUP((('Original Recipe'!D14/'Original Recipe'!$D$8)*$D$8),0)</f>
        <v>0</v>
      </c>
      <c r="E13" s="48" t="str">
        <f>IF('Original Recipe'!E14="","",'Original Recipe'!E14)</f>
        <v>pieces</v>
      </c>
      <c r="F13" s="48" t="str">
        <f>IF('Original Recipe'!F14="","",'Original Recipe'!F14)</f>
        <v/>
      </c>
      <c r="G13" s="44"/>
    </row>
    <row r="14" ht="12.0" customHeight="1">
      <c r="A14" s="45" t="str">
        <f>'Original Recipe'!A16</f>
        <v>RT</v>
      </c>
      <c r="B14" s="45" t="str">
        <f>'Original Recipe'!B16</f>
        <v>Entrée</v>
      </c>
      <c r="C14" s="45" t="str">
        <f>'Original Recipe'!C16</f>
        <v>Coconut milk</v>
      </c>
      <c r="D14" s="110">
        <f>ROUNDUP((('Original Recipe'!D16/'Original Recipe'!$D$8)*$D$8),0)</f>
        <v>9</v>
      </c>
      <c r="E14" s="48" t="str">
        <f>IF('Original Recipe'!E16="","",'Original Recipe'!E16)</f>
        <v>cans</v>
      </c>
      <c r="F14" s="48" t="str">
        <f>IF('Original Recipe'!F16="","",'Original Recipe'!F16)</f>
        <v/>
      </c>
      <c r="G14" s="44"/>
    </row>
    <row r="15" ht="12.0" customHeight="1">
      <c r="A15" s="45" t="str">
        <f>'Original Recipe'!A17</f>
        <v>Veggie</v>
      </c>
      <c r="B15" s="45" t="str">
        <f>'Original Recipe'!B17</f>
        <v>Entrée</v>
      </c>
      <c r="C15" s="45" t="str">
        <f>'Original Recipe'!C17</f>
        <v>Basil</v>
      </c>
      <c r="D15" s="110">
        <f>ROUNDUP((('Original Recipe'!D17/'Original Recipe'!$D$8)*$D$8),0)</f>
        <v>140</v>
      </c>
      <c r="E15" s="48" t="str">
        <f>IF('Original Recipe'!E17="","",'Original Recipe'!E17)</f>
        <v>grams</v>
      </c>
      <c r="F15" s="48" t="str">
        <f>IF('Original Recipe'!F17="","",'Original Recipe'!F17)</f>
        <v/>
      </c>
      <c r="G15" s="44"/>
    </row>
    <row r="16" ht="12.0" customHeight="1">
      <c r="A16" s="45" t="str">
        <f>'Original Recipe'!A19</f>
        <v>RT</v>
      </c>
      <c r="B16" s="45" t="str">
        <f>'Original Recipe'!B19</f>
        <v>Sauce</v>
      </c>
      <c r="C16" s="45" t="str">
        <f>'Original Recipe'!C19</f>
        <v>Fish Sauce</v>
      </c>
      <c r="D16" s="109">
        <f>ROUNDUP((('Original Recipe'!D19/'Original Recipe'!$D$8)*$D$8),1)</f>
        <v>1</v>
      </c>
      <c r="E16" s="48" t="str">
        <f>IF('Original Recipe'!E19="","",'Original Recipe'!E19)</f>
        <v>cups</v>
      </c>
      <c r="F16" s="48" t="str">
        <f>IF('Original Recipe'!F19="","",'Original Recipe'!F19)</f>
        <v/>
      </c>
      <c r="G16" s="44"/>
    </row>
    <row r="17" ht="24.0" customHeight="1">
      <c r="A17" s="45" t="str">
        <f>'Original Recipe'!A20</f>
        <v>FH</v>
      </c>
      <c r="B17" s="45" t="str">
        <f>'Original Recipe'!B20</f>
        <v>Sauce</v>
      </c>
      <c r="C17" s="45" t="str">
        <f>'Original Recipe'!C20</f>
        <v>Mae Ploy Red Curry Paste</v>
      </c>
      <c r="D17" s="112">
        <v>0.5</v>
      </c>
      <c r="E17" s="48" t="str">
        <f>IF('Original Recipe'!E20="","",'Original Recipe'!E20)</f>
        <v>cups</v>
      </c>
      <c r="F17" s="48" t="str">
        <f>IF('Original Recipe'!F20="","",'Original Recipe'!F20)</f>
        <v/>
      </c>
      <c r="G17" s="44"/>
    </row>
    <row r="18" ht="24.0" customHeight="1">
      <c r="A18" s="45" t="str">
        <f>'Original Recipe'!A21</f>
        <v>FH</v>
      </c>
      <c r="B18" s="45" t="str">
        <f>'Original Recipe'!B21</f>
        <v>Sauce</v>
      </c>
      <c r="C18" s="45" t="str">
        <f>'Original Recipe'!C21</f>
        <v>Mae Ploy Green Curry Paste(Spicy)</v>
      </c>
      <c r="D18" s="112">
        <v>0.5</v>
      </c>
      <c r="E18" s="48" t="str">
        <f>IF('Original Recipe'!E21="","",'Original Recipe'!E21)</f>
        <v>cups</v>
      </c>
      <c r="F18" s="48" t="str">
        <f>IF('Original Recipe'!F21="","",'Original Recipe'!F21)</f>
        <v/>
      </c>
      <c r="G18" s="44"/>
    </row>
    <row r="19" ht="12.0" customHeight="1">
      <c r="A19" s="45" t="str">
        <f>'Original Recipe'!A22</f>
        <v>FH</v>
      </c>
      <c r="B19" s="45" t="str">
        <f>'Original Recipe'!B22</f>
        <v>Sauce</v>
      </c>
      <c r="C19" s="45" t="str">
        <f>'Original Recipe'!C22</f>
        <v>Sugar</v>
      </c>
      <c r="D19" s="109">
        <f>ROUNDUP((('Original Recipe'!D22/'Original Recipe'!$D$8)*$D$8),1)</f>
        <v>0.7</v>
      </c>
      <c r="E19" s="48" t="str">
        <f>IF('Original Recipe'!E22="","",'Original Recipe'!E22)</f>
        <v>cups</v>
      </c>
      <c r="F19" s="48" t="str">
        <f>IF('Original Recipe'!F22="","",'Original Recipe'!F22)</f>
        <v/>
      </c>
      <c r="G19" s="44"/>
    </row>
    <row r="20" ht="12.0" customHeight="1">
      <c r="A20" s="45" t="str">
        <f>'Original Recipe'!A23</f>
        <v>FH</v>
      </c>
      <c r="B20" s="45" t="str">
        <f>'Original Recipe'!B23</f>
        <v>Side</v>
      </c>
      <c r="C20" s="45" t="str">
        <f>'Original Recipe'!C23</f>
        <v>Rice</v>
      </c>
      <c r="D20" s="114">
        <f>ROUNDUP((('Original Recipe'!D23/'Original Recipe'!$D$8)*$D$8),1)</f>
        <v>19.3</v>
      </c>
      <c r="E20" s="48" t="str">
        <f>IF('Original Recipe'!E23="","",'Original Recipe'!E23)</f>
        <v>cups</v>
      </c>
      <c r="F20" s="48" t="str">
        <f>IF('Original Recipe'!F23="","",'Original Recipe'!F23)</f>
        <v>0.75 cups per person</v>
      </c>
      <c r="G20" s="44"/>
    </row>
    <row r="21" ht="12.0" customHeight="1">
      <c r="A21" s="45" t="str">
        <f>'Original Recipe'!A24</f>
        <v>RT</v>
      </c>
      <c r="B21" s="45" t="str">
        <f>'Original Recipe'!B24</f>
        <v>Fruit</v>
      </c>
      <c r="C21" s="45"/>
      <c r="D21" s="115"/>
      <c r="E21" s="49" t="s">
        <v>73</v>
      </c>
      <c r="F21" s="48" t="str">
        <f>IF('Original Recipe'!F24="","",'Original Recipe'!F24)</f>
        <v>seasonal</v>
      </c>
      <c r="G21" s="44"/>
    </row>
    <row r="22" ht="12.0" customHeight="1">
      <c r="A22" s="18"/>
      <c r="B22" s="18"/>
      <c r="C22" s="18"/>
      <c r="D22" s="18"/>
      <c r="E22" s="18"/>
      <c r="F22" s="18"/>
      <c r="G22" s="28"/>
    </row>
    <row r="23" ht="15.0" customHeight="1">
      <c r="A23" s="67" t="s">
        <v>50</v>
      </c>
      <c r="B23" s="30"/>
      <c r="C23" s="30"/>
      <c r="D23" s="30"/>
      <c r="E23" s="30"/>
      <c r="F23" s="30"/>
      <c r="G23" s="30"/>
    </row>
    <row r="24" ht="12.0" customHeight="1">
      <c r="A24" s="69"/>
      <c r="B24" s="31"/>
      <c r="C24" s="70"/>
      <c r="D24" s="70"/>
      <c r="E24" s="72"/>
      <c r="F24" s="72"/>
      <c r="G24" s="73"/>
    </row>
    <row r="25" ht="12.0" customHeight="1">
      <c r="A25" s="33" t="s">
        <v>52</v>
      </c>
      <c r="B25" s="30"/>
      <c r="C25" s="30"/>
      <c r="D25" s="74"/>
      <c r="E25" s="44"/>
    </row>
    <row r="26" ht="12.0" customHeight="1">
      <c r="A26" s="18"/>
      <c r="B26" s="18"/>
      <c r="C26" s="18"/>
      <c r="D26" s="18"/>
      <c r="E26" s="28"/>
      <c r="F26" s="28"/>
      <c r="G26" s="28"/>
    </row>
    <row r="27" ht="12.0" customHeight="1">
      <c r="A27" s="41" t="s">
        <v>31</v>
      </c>
      <c r="B27" s="75" t="s">
        <v>53</v>
      </c>
      <c r="C27" s="75" t="s">
        <v>54</v>
      </c>
      <c r="D27" s="76" t="s">
        <v>55</v>
      </c>
      <c r="E27" s="30"/>
      <c r="F27" s="30"/>
      <c r="G27" s="30"/>
    </row>
    <row r="28" ht="12.0" customHeight="1">
      <c r="A28" s="77"/>
      <c r="B28" s="78"/>
      <c r="C28" s="78"/>
      <c r="D28" s="79" t="s">
        <v>117</v>
      </c>
      <c r="E28" s="30"/>
      <c r="F28" s="30"/>
      <c r="G28" s="34"/>
    </row>
    <row r="29" ht="12.0" customHeight="1">
      <c r="A29" s="77"/>
      <c r="B29" s="78"/>
      <c r="C29" s="78"/>
      <c r="D29" s="80"/>
      <c r="E29" s="30"/>
      <c r="F29" s="30"/>
      <c r="G29" s="30"/>
    </row>
    <row r="30" ht="12.0" customHeight="1">
      <c r="A30" s="77"/>
      <c r="B30" s="78"/>
      <c r="C30" s="78"/>
      <c r="D30" s="80"/>
      <c r="E30" s="30"/>
      <c r="F30" s="30"/>
      <c r="G30" s="30"/>
    </row>
    <row r="31" ht="12.0" customHeight="1">
      <c r="A31" s="77"/>
      <c r="B31" s="78"/>
      <c r="C31" s="78"/>
      <c r="D31" s="80"/>
      <c r="E31" s="30"/>
      <c r="F31" s="30"/>
      <c r="G31" s="30"/>
    </row>
    <row r="32" ht="12.0" customHeight="1">
      <c r="A32" s="77"/>
      <c r="B32" s="78"/>
      <c r="C32" s="78"/>
      <c r="D32" s="82"/>
      <c r="E32" s="30"/>
      <c r="F32" s="30"/>
      <c r="G32" s="34"/>
    </row>
    <row r="33" ht="12.0" customHeight="1">
      <c r="A33" s="73"/>
      <c r="B33" s="73"/>
      <c r="C33" s="73"/>
      <c r="D33" s="73"/>
      <c r="E33" s="73"/>
      <c r="F33" s="73"/>
      <c r="G33" s="73"/>
    </row>
  </sheetData>
  <mergeCells count="11">
    <mergeCell ref="D29:G29"/>
    <mergeCell ref="D30:G30"/>
    <mergeCell ref="D31:G31"/>
    <mergeCell ref="D32:G32"/>
    <mergeCell ref="A23:G23"/>
    <mergeCell ref="A6:G6"/>
    <mergeCell ref="A8:C8"/>
    <mergeCell ref="D10:E10"/>
    <mergeCell ref="A25:C25"/>
    <mergeCell ref="D27:G27"/>
    <mergeCell ref="D28:G2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86"/>
    <col customWidth="1" min="2" max="2" width="15.86"/>
    <col customWidth="1" min="3" max="3" width="21.86"/>
    <col customWidth="1" min="4" max="4" width="9.29"/>
    <col customWidth="1" min="5" max="5" width="20.43"/>
    <col customWidth="1" min="6" max="6" width="18.29"/>
    <col customWidth="1" min="7" max="7" width="7.0"/>
  </cols>
  <sheetData>
    <row r="1" ht="15.0" customHeight="1">
      <c r="A1" s="2" t="s">
        <v>0</v>
      </c>
      <c r="B1" s="2" t="s">
        <v>61</v>
      </c>
      <c r="C1" s="3"/>
    </row>
    <row r="2" ht="15.0" customHeight="1">
      <c r="A2" s="23" t="s">
        <v>19</v>
      </c>
      <c r="B2" s="23" t="s">
        <v>62</v>
      </c>
      <c r="E2" s="23" t="s">
        <v>20</v>
      </c>
    </row>
    <row r="3" ht="15.0" customHeight="1">
      <c r="A3" s="23" t="s">
        <v>21</v>
      </c>
      <c r="E3" s="23" t="s">
        <v>63</v>
      </c>
    </row>
    <row r="4" ht="15.0" customHeight="1">
      <c r="C4" s="27" t="s">
        <v>24</v>
      </c>
      <c r="D4" s="27" t="s">
        <v>24</v>
      </c>
    </row>
    <row r="5" ht="12.0" customHeight="1">
      <c r="A5" s="28"/>
      <c r="B5" s="28"/>
      <c r="C5" s="28"/>
      <c r="D5" s="28"/>
      <c r="E5" s="28"/>
      <c r="F5" s="28"/>
    </row>
    <row r="6" ht="15.0" customHeight="1">
      <c r="A6" s="29" t="s">
        <v>26</v>
      </c>
      <c r="B6" s="30"/>
      <c r="C6" s="30"/>
      <c r="D6" s="30"/>
      <c r="E6" s="30"/>
      <c r="F6" s="30"/>
    </row>
    <row r="7" ht="12.0" customHeight="1">
      <c r="A7" s="86"/>
      <c r="B7" s="31"/>
      <c r="C7" s="31"/>
      <c r="D7" s="31"/>
      <c r="E7" s="31"/>
      <c r="F7" s="87"/>
      <c r="G7" s="44"/>
    </row>
    <row r="8" ht="12.0" customHeight="1">
      <c r="A8" s="33" t="s">
        <v>27</v>
      </c>
      <c r="B8" s="30"/>
      <c r="C8" s="34"/>
      <c r="D8" s="89">
        <v>50.0</v>
      </c>
      <c r="E8" s="37" t="s">
        <v>28</v>
      </c>
      <c r="F8" s="90"/>
      <c r="G8" s="44"/>
    </row>
    <row r="9" ht="12.0" customHeight="1">
      <c r="A9" s="91"/>
      <c r="B9" s="39"/>
      <c r="C9" s="18"/>
      <c r="D9" s="18"/>
      <c r="E9" s="18"/>
      <c r="F9" s="92"/>
      <c r="G9" s="44"/>
    </row>
    <row r="10" ht="12.0" customHeight="1">
      <c r="A10" s="40" t="s">
        <v>29</v>
      </c>
      <c r="B10" s="40" t="s">
        <v>30</v>
      </c>
      <c r="C10" s="41" t="s">
        <v>31</v>
      </c>
      <c r="D10" s="42" t="s">
        <v>67</v>
      </c>
      <c r="E10" s="30"/>
      <c r="F10" s="43" t="s">
        <v>33</v>
      </c>
      <c r="G10" s="44"/>
    </row>
    <row r="11" ht="12.0" customHeight="1">
      <c r="A11" s="53" t="s">
        <v>68</v>
      </c>
      <c r="B11" s="53" t="s">
        <v>38</v>
      </c>
      <c r="C11" s="53" t="s">
        <v>69</v>
      </c>
      <c r="D11" s="45">
        <f>0.09*D8</f>
        <v>4.5</v>
      </c>
      <c r="E11" s="94" t="s">
        <v>70</v>
      </c>
      <c r="F11" s="95" t="s">
        <v>119</v>
      </c>
      <c r="G11" s="97"/>
    </row>
    <row r="12" ht="12.0" customHeight="1">
      <c r="A12" s="53" t="s">
        <v>36</v>
      </c>
      <c r="B12" s="53" t="s">
        <v>38</v>
      </c>
      <c r="C12" s="53" t="s">
        <v>72</v>
      </c>
      <c r="D12" s="54">
        <v>13.0</v>
      </c>
      <c r="E12" s="94" t="s">
        <v>73</v>
      </c>
      <c r="F12" s="98"/>
      <c r="G12" s="44"/>
    </row>
    <row r="13" ht="12.0" customHeight="1">
      <c r="A13" s="53" t="s">
        <v>36</v>
      </c>
      <c r="B13" s="53" t="s">
        <v>38</v>
      </c>
      <c r="C13" s="53" t="s">
        <v>74</v>
      </c>
      <c r="D13" s="54">
        <v>1.5</v>
      </c>
      <c r="E13" s="49" t="s">
        <v>75</v>
      </c>
      <c r="F13" s="49" t="s">
        <v>76</v>
      </c>
      <c r="G13" s="99"/>
    </row>
    <row r="14" ht="12.0" customHeight="1">
      <c r="A14" s="53" t="s">
        <v>36</v>
      </c>
      <c r="B14" s="53" t="s">
        <v>38</v>
      </c>
      <c r="C14" s="53" t="s">
        <v>78</v>
      </c>
      <c r="D14" s="54">
        <v>0.0</v>
      </c>
      <c r="E14" s="94" t="s">
        <v>73</v>
      </c>
      <c r="F14" s="98"/>
      <c r="G14" s="44"/>
    </row>
    <row r="15" ht="12.0" customHeight="1">
      <c r="A15" s="53"/>
      <c r="B15" s="53"/>
      <c r="C15" s="54" t="s">
        <v>46</v>
      </c>
      <c r="D15" s="54">
        <v>6.0</v>
      </c>
      <c r="E15" s="94"/>
      <c r="F15" s="98"/>
      <c r="G15" s="44"/>
    </row>
    <row r="16" ht="12.0" customHeight="1">
      <c r="A16" s="53" t="s">
        <v>48</v>
      </c>
      <c r="B16" s="53" t="s">
        <v>38</v>
      </c>
      <c r="C16" s="53" t="s">
        <v>79</v>
      </c>
      <c r="D16" s="53">
        <v>12.0</v>
      </c>
      <c r="E16" s="94" t="s">
        <v>80</v>
      </c>
      <c r="F16" s="98"/>
      <c r="G16" s="44"/>
    </row>
    <row r="17" ht="12.0" customHeight="1">
      <c r="A17" s="53" t="s">
        <v>36</v>
      </c>
      <c r="B17" s="53" t="s">
        <v>38</v>
      </c>
      <c r="C17" s="53" t="s">
        <v>81</v>
      </c>
      <c r="D17" s="53">
        <v>200.0</v>
      </c>
      <c r="E17" s="94" t="s">
        <v>44</v>
      </c>
      <c r="F17" s="98"/>
      <c r="G17" s="44"/>
    </row>
    <row r="18" ht="12.0" customHeight="1">
      <c r="A18" s="53" t="s">
        <v>85</v>
      </c>
      <c r="B18" s="53" t="s">
        <v>38</v>
      </c>
      <c r="C18" s="53" t="s">
        <v>120</v>
      </c>
      <c r="D18" s="53">
        <v>2.0</v>
      </c>
      <c r="E18" s="94" t="s">
        <v>84</v>
      </c>
      <c r="F18" s="98"/>
      <c r="G18" s="44"/>
    </row>
    <row r="19" ht="12.0" customHeight="1">
      <c r="A19" s="53" t="s">
        <v>48</v>
      </c>
      <c r="B19" s="53" t="s">
        <v>82</v>
      </c>
      <c r="C19" s="53" t="s">
        <v>83</v>
      </c>
      <c r="D19" s="53">
        <v>1.3</v>
      </c>
      <c r="E19" s="94" t="s">
        <v>84</v>
      </c>
      <c r="F19" s="98"/>
      <c r="G19" s="44"/>
    </row>
    <row r="20" ht="12.0" customHeight="1">
      <c r="A20" s="53" t="s">
        <v>85</v>
      </c>
      <c r="B20" s="53" t="s">
        <v>82</v>
      </c>
      <c r="C20" s="53" t="s">
        <v>86</v>
      </c>
      <c r="D20" s="54">
        <v>0.0</v>
      </c>
      <c r="E20" s="94" t="s">
        <v>84</v>
      </c>
      <c r="F20" s="98"/>
      <c r="G20" s="44"/>
    </row>
    <row r="21" ht="24.0" customHeight="1">
      <c r="A21" s="53" t="s">
        <v>85</v>
      </c>
      <c r="B21" s="53" t="s">
        <v>82</v>
      </c>
      <c r="C21" s="53" t="s">
        <v>121</v>
      </c>
      <c r="D21" s="54">
        <v>1.6</v>
      </c>
      <c r="E21" s="94" t="s">
        <v>84</v>
      </c>
      <c r="F21" s="98"/>
      <c r="G21" s="44"/>
    </row>
    <row r="22" ht="12.0" customHeight="1">
      <c r="A22" s="53" t="s">
        <v>85</v>
      </c>
      <c r="B22" s="53" t="s">
        <v>82</v>
      </c>
      <c r="C22" s="53" t="s">
        <v>88</v>
      </c>
      <c r="D22" s="53">
        <v>1.0</v>
      </c>
      <c r="E22" s="94" t="s">
        <v>84</v>
      </c>
      <c r="F22" s="98"/>
      <c r="G22" s="44"/>
    </row>
    <row r="23" ht="12.0" customHeight="1">
      <c r="A23" s="53" t="s">
        <v>85</v>
      </c>
      <c r="B23" s="53" t="s">
        <v>89</v>
      </c>
      <c r="C23" s="53" t="s">
        <v>90</v>
      </c>
      <c r="D23" s="45">
        <f>0.55*D8</f>
        <v>27.5</v>
      </c>
      <c r="E23" s="94" t="s">
        <v>84</v>
      </c>
      <c r="F23" s="95" t="s">
        <v>91</v>
      </c>
      <c r="G23" s="44"/>
    </row>
    <row r="24" ht="12.0" customHeight="1">
      <c r="A24" s="53" t="s">
        <v>48</v>
      </c>
      <c r="B24" s="53" t="s">
        <v>92</v>
      </c>
      <c r="C24" s="53" t="s">
        <v>92</v>
      </c>
      <c r="D24" s="53">
        <v>10.0</v>
      </c>
      <c r="E24" s="101"/>
      <c r="F24" s="95" t="s">
        <v>94</v>
      </c>
      <c r="G24" s="44"/>
    </row>
    <row r="25" ht="12.0" customHeight="1">
      <c r="A25" s="102"/>
      <c r="B25" s="18"/>
      <c r="C25" s="18"/>
      <c r="D25" s="18"/>
      <c r="E25" s="18"/>
      <c r="F25" s="103"/>
      <c r="G25" s="44"/>
    </row>
    <row r="26" ht="15.0" customHeight="1">
      <c r="A26" s="67" t="s">
        <v>50</v>
      </c>
      <c r="B26" s="30"/>
      <c r="C26" s="30"/>
      <c r="D26" s="30"/>
      <c r="E26" s="30"/>
      <c r="F26" s="30"/>
    </row>
    <row r="27" ht="12.0" customHeight="1">
      <c r="A27" s="69"/>
      <c r="B27" s="31"/>
      <c r="C27" s="70"/>
      <c r="D27" s="70"/>
      <c r="E27" s="72"/>
      <c r="F27" s="72"/>
    </row>
    <row r="28" ht="12.0" customHeight="1">
      <c r="A28" s="33" t="s">
        <v>52</v>
      </c>
      <c r="B28" s="30"/>
      <c r="C28" s="30"/>
      <c r="D28" s="74"/>
      <c r="E28" s="44"/>
    </row>
    <row r="29" ht="12.0" customHeight="1">
      <c r="A29" s="18"/>
      <c r="B29" s="18"/>
      <c r="C29" s="18"/>
      <c r="D29" s="18"/>
      <c r="E29" s="28"/>
      <c r="F29" s="28"/>
    </row>
    <row r="30" ht="12.0" customHeight="1">
      <c r="A30" s="41" t="s">
        <v>31</v>
      </c>
      <c r="B30" s="75" t="s">
        <v>127</v>
      </c>
      <c r="C30" s="120"/>
      <c r="D30" s="76" t="s">
        <v>55</v>
      </c>
      <c r="E30" s="30"/>
      <c r="F30" s="30"/>
    </row>
    <row r="31" ht="12.0" customHeight="1">
      <c r="A31" s="53" t="s">
        <v>86</v>
      </c>
      <c r="B31" s="121">
        <v>41595.0</v>
      </c>
      <c r="C31" s="78"/>
      <c r="D31" s="79" t="s">
        <v>136</v>
      </c>
      <c r="E31" s="30"/>
      <c r="F31" s="30"/>
    </row>
    <row r="32" ht="12.0" customHeight="1">
      <c r="A32" s="53" t="s">
        <v>87</v>
      </c>
      <c r="B32" s="121">
        <v>41595.0</v>
      </c>
      <c r="C32" s="78"/>
      <c r="D32" s="79" t="s">
        <v>137</v>
      </c>
      <c r="E32" s="30"/>
      <c r="F32" s="30"/>
    </row>
    <row r="33" ht="12.0" customHeight="1">
      <c r="A33" s="113" t="s">
        <v>120</v>
      </c>
      <c r="B33" s="121">
        <v>41595.0</v>
      </c>
      <c r="C33" s="78"/>
      <c r="D33" s="79" t="s">
        <v>138</v>
      </c>
      <c r="E33" s="30"/>
      <c r="F33" s="30"/>
    </row>
    <row r="34" ht="12.0" customHeight="1">
      <c r="A34" s="77"/>
      <c r="B34" s="78"/>
      <c r="C34" s="78"/>
      <c r="D34" s="82"/>
      <c r="E34" s="30"/>
      <c r="F34" s="34"/>
      <c r="G34" s="104"/>
    </row>
    <row r="35" ht="12.0" customHeight="1">
      <c r="A35" s="73"/>
      <c r="B35" s="73"/>
      <c r="C35" s="73"/>
      <c r="D35" s="73"/>
      <c r="E35" s="73"/>
      <c r="F35" s="73"/>
    </row>
  </sheetData>
  <mergeCells count="10">
    <mergeCell ref="D33:F33"/>
    <mergeCell ref="D34:F34"/>
    <mergeCell ref="A8:C8"/>
    <mergeCell ref="A6:F6"/>
    <mergeCell ref="D10:E10"/>
    <mergeCell ref="D30:F30"/>
    <mergeCell ref="A26:F26"/>
    <mergeCell ref="A28:C28"/>
    <mergeCell ref="D32:F32"/>
    <mergeCell ref="D31:F31"/>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0"/>
    <col customWidth="1" min="2" max="2" width="70.57"/>
    <col customWidth="1" min="3" max="3" width="33.0"/>
  </cols>
  <sheetData>
    <row r="1" ht="11.25" customHeight="1">
      <c r="A1" s="2" t="s">
        <v>0</v>
      </c>
      <c r="B1" s="1" t="str">
        <f>'Original Recipe'!B1</f>
        <v>Thai Pork Curry</v>
      </c>
      <c r="C1" s="1"/>
    </row>
    <row r="2" ht="15.0" customHeight="1">
      <c r="A2" s="4"/>
      <c r="B2" s="4"/>
      <c r="C2" s="5"/>
    </row>
    <row r="3" ht="12.0" customHeight="1">
      <c r="A3" s="6" t="s">
        <v>1</v>
      </c>
      <c r="B3" s="7"/>
      <c r="C3" s="8"/>
    </row>
    <row r="4" ht="24.0" customHeight="1">
      <c r="A4" s="9" t="s">
        <v>2</v>
      </c>
      <c r="B4" s="10" t="s">
        <v>3</v>
      </c>
      <c r="C4" s="11"/>
    </row>
    <row r="5" ht="14.25" customHeight="1">
      <c r="A5" s="12" t="s">
        <v>4</v>
      </c>
      <c r="B5" s="13" t="s">
        <v>5</v>
      </c>
      <c r="C5" s="14"/>
    </row>
    <row r="6" ht="14.25" customHeight="1">
      <c r="A6" s="12" t="s">
        <v>6</v>
      </c>
      <c r="B6" s="13" t="s">
        <v>7</v>
      </c>
      <c r="C6" s="14"/>
    </row>
    <row r="7" ht="14.25" customHeight="1">
      <c r="A7" s="9" t="s">
        <v>2</v>
      </c>
      <c r="B7" s="15" t="s">
        <v>8</v>
      </c>
      <c r="C7" s="14"/>
    </row>
    <row r="8" ht="14.25" customHeight="1">
      <c r="A8" s="9" t="s">
        <v>2</v>
      </c>
      <c r="B8" s="15" t="s">
        <v>122</v>
      </c>
      <c r="C8" s="14"/>
    </row>
    <row r="9" ht="14.25" customHeight="1">
      <c r="A9" s="9" t="s">
        <v>9</v>
      </c>
      <c r="B9" s="13" t="s">
        <v>123</v>
      </c>
      <c r="C9" s="14"/>
    </row>
    <row r="10" ht="14.25" customHeight="1">
      <c r="A10" s="9"/>
      <c r="B10" s="117" t="s">
        <v>124</v>
      </c>
      <c r="C10" s="14"/>
    </row>
    <row r="11" ht="14.25" customHeight="1">
      <c r="A11" s="9"/>
      <c r="B11" s="118"/>
      <c r="C11" s="14"/>
    </row>
    <row r="12" ht="14.25" customHeight="1">
      <c r="A12" s="9" t="s">
        <v>125</v>
      </c>
      <c r="B12" s="118" t="s">
        <v>126</v>
      </c>
      <c r="C12" s="14"/>
    </row>
    <row r="13" ht="14.25" customHeight="1">
      <c r="A13" s="9" t="s">
        <v>11</v>
      </c>
      <c r="B13" s="13" t="s">
        <v>12</v>
      </c>
      <c r="C13" s="14"/>
    </row>
    <row r="14" ht="14.25" customHeight="1">
      <c r="A14" s="119" t="s">
        <v>13</v>
      </c>
      <c r="B14" s="118" t="s">
        <v>128</v>
      </c>
      <c r="C14" s="14"/>
    </row>
    <row r="15" ht="14.25" customHeight="1">
      <c r="A15" s="9" t="s">
        <v>15</v>
      </c>
      <c r="B15" s="13" t="s">
        <v>129</v>
      </c>
      <c r="C15" s="17" t="s">
        <v>130</v>
      </c>
    </row>
    <row r="16" ht="14.25" customHeight="1">
      <c r="A16" s="12" t="s">
        <v>17</v>
      </c>
      <c r="B16" s="13" t="s">
        <v>131</v>
      </c>
      <c r="C16" s="14"/>
    </row>
    <row r="17" ht="14.25" customHeight="1">
      <c r="A17" s="9" t="s">
        <v>132</v>
      </c>
      <c r="B17" s="13" t="s">
        <v>133</v>
      </c>
      <c r="C17" s="14"/>
    </row>
    <row r="18" ht="12.0" customHeight="1">
      <c r="A18" s="18"/>
      <c r="B18" s="19" t="s">
        <v>134</v>
      </c>
      <c r="C18" s="20" t="s">
        <v>135</v>
      </c>
    </row>
    <row r="19" ht="12.0" customHeight="1">
      <c r="A19" s="21"/>
      <c r="B19" s="22"/>
      <c r="C19" s="21"/>
    </row>
    <row r="20" ht="12.0" customHeight="1">
      <c r="A20" s="21"/>
      <c r="B20" s="22"/>
      <c r="C20" s="21"/>
    </row>
    <row r="21" ht="12.0" customHeight="1">
      <c r="A21" s="21"/>
      <c r="B21" s="22"/>
      <c r="C21" s="21"/>
    </row>
    <row r="22" ht="12.0" customHeight="1">
      <c r="A22" s="21"/>
      <c r="B22" s="22"/>
      <c r="C22" s="21"/>
    </row>
    <row r="23" ht="12.0" customHeight="1">
      <c r="A23" s="21"/>
      <c r="B23" s="22"/>
      <c r="C23" s="2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86"/>
    <col customWidth="1" min="2" max="2" width="15.86"/>
    <col customWidth="1" min="3" max="3" width="21.86"/>
    <col customWidth="1" min="4" max="4" width="9.29"/>
    <col customWidth="1" min="5" max="5" width="20.43"/>
    <col customWidth="1" min="6" max="6" width="18.29"/>
    <col customWidth="1" min="7" max="7" width="7.0"/>
  </cols>
  <sheetData>
    <row r="1" ht="15.0" customHeight="1">
      <c r="A1" s="2" t="s">
        <v>0</v>
      </c>
      <c r="B1" s="2" t="s">
        <v>61</v>
      </c>
      <c r="C1" s="3"/>
    </row>
    <row r="2" ht="15.0" customHeight="1">
      <c r="A2" s="23" t="s">
        <v>19</v>
      </c>
      <c r="B2" s="23" t="s">
        <v>62</v>
      </c>
      <c r="E2" s="23" t="s">
        <v>20</v>
      </c>
    </row>
    <row r="3" ht="15.0" customHeight="1">
      <c r="A3" s="23" t="s">
        <v>21</v>
      </c>
      <c r="E3" s="23" t="s">
        <v>63</v>
      </c>
    </row>
    <row r="4" ht="15.0" customHeight="1">
      <c r="C4" s="27" t="s">
        <v>24</v>
      </c>
      <c r="D4" s="27" t="s">
        <v>24</v>
      </c>
    </row>
    <row r="5" ht="12.0" customHeight="1">
      <c r="A5" s="28"/>
      <c r="B5" s="28"/>
      <c r="C5" s="28"/>
      <c r="D5" s="28"/>
      <c r="E5" s="28"/>
      <c r="F5" s="28"/>
    </row>
    <row r="6" ht="15.0" customHeight="1">
      <c r="A6" s="29" t="s">
        <v>26</v>
      </c>
      <c r="B6" s="30"/>
      <c r="C6" s="30"/>
      <c r="D6" s="30"/>
      <c r="E6" s="30"/>
      <c r="F6" s="30"/>
    </row>
    <row r="7" ht="12.0" customHeight="1">
      <c r="A7" s="86"/>
      <c r="B7" s="31"/>
      <c r="C7" s="31"/>
      <c r="D7" s="31"/>
      <c r="E7" s="31"/>
      <c r="F7" s="87"/>
      <c r="G7" s="44"/>
    </row>
    <row r="8" ht="12.0" customHeight="1">
      <c r="A8" s="33" t="s">
        <v>27</v>
      </c>
      <c r="B8" s="30"/>
      <c r="C8" s="34"/>
      <c r="D8" s="122">
        <v>10.0</v>
      </c>
      <c r="E8" s="37" t="s">
        <v>28</v>
      </c>
      <c r="F8" s="90"/>
      <c r="G8" s="44"/>
    </row>
    <row r="9" ht="12.0" customHeight="1">
      <c r="A9" s="91"/>
      <c r="B9" s="39"/>
      <c r="C9" s="18"/>
      <c r="D9" s="18"/>
      <c r="E9" s="18"/>
      <c r="F9" s="92"/>
      <c r="G9" s="44"/>
    </row>
    <row r="10" ht="12.0" customHeight="1">
      <c r="A10" s="40" t="s">
        <v>29</v>
      </c>
      <c r="B10" s="40" t="s">
        <v>30</v>
      </c>
      <c r="C10" s="41" t="s">
        <v>31</v>
      </c>
      <c r="D10" s="42" t="s">
        <v>67</v>
      </c>
      <c r="E10" s="30"/>
      <c r="F10" s="43" t="s">
        <v>33</v>
      </c>
      <c r="G10" s="44"/>
    </row>
    <row r="11" ht="12.0" customHeight="1">
      <c r="A11" s="53" t="s">
        <v>68</v>
      </c>
      <c r="B11" s="53" t="s">
        <v>38</v>
      </c>
      <c r="C11" s="53" t="s">
        <v>69</v>
      </c>
      <c r="D11" s="45">
        <f>0.09*D8</f>
        <v>0.9</v>
      </c>
      <c r="E11" s="94" t="s">
        <v>70</v>
      </c>
      <c r="F11" s="95" t="s">
        <v>119</v>
      </c>
      <c r="G11" s="97"/>
    </row>
    <row r="12" ht="12.0" customHeight="1">
      <c r="A12" s="53" t="s">
        <v>36</v>
      </c>
      <c r="B12" s="53" t="s">
        <v>38</v>
      </c>
      <c r="C12" s="53" t="s">
        <v>72</v>
      </c>
      <c r="D12" s="53">
        <v>12.0</v>
      </c>
      <c r="E12" s="94" t="s">
        <v>73</v>
      </c>
      <c r="F12" s="98"/>
      <c r="G12" s="44"/>
    </row>
    <row r="13" ht="12.0" customHeight="1">
      <c r="A13" s="53" t="s">
        <v>36</v>
      </c>
      <c r="B13" s="53" t="s">
        <v>38</v>
      </c>
      <c r="C13" s="53" t="s">
        <v>74</v>
      </c>
      <c r="D13" s="53">
        <v>1.0</v>
      </c>
      <c r="E13" s="49" t="s">
        <v>75</v>
      </c>
      <c r="F13" s="49" t="s">
        <v>76</v>
      </c>
      <c r="G13" s="99"/>
    </row>
    <row r="14" ht="12.0" customHeight="1">
      <c r="A14" s="53" t="s">
        <v>36</v>
      </c>
      <c r="B14" s="53" t="s">
        <v>38</v>
      </c>
      <c r="C14" s="53" t="s">
        <v>78</v>
      </c>
      <c r="D14" s="53">
        <v>12.0</v>
      </c>
      <c r="E14" s="94" t="s">
        <v>73</v>
      </c>
      <c r="F14" s="98"/>
      <c r="G14" s="44"/>
    </row>
    <row r="15" ht="12.0" customHeight="1">
      <c r="A15" s="53" t="s">
        <v>48</v>
      </c>
      <c r="B15" s="53" t="s">
        <v>38</v>
      </c>
      <c r="C15" s="53" t="s">
        <v>79</v>
      </c>
      <c r="D15" s="53">
        <v>12.0</v>
      </c>
      <c r="E15" s="94" t="s">
        <v>80</v>
      </c>
      <c r="F15" s="98"/>
      <c r="G15" s="44"/>
    </row>
    <row r="16" ht="12.0" customHeight="1">
      <c r="A16" s="53" t="s">
        <v>36</v>
      </c>
      <c r="B16" s="53" t="s">
        <v>38</v>
      </c>
      <c r="C16" s="53" t="s">
        <v>81</v>
      </c>
      <c r="D16" s="53">
        <v>200.0</v>
      </c>
      <c r="E16" s="94" t="s">
        <v>44</v>
      </c>
      <c r="F16" s="98"/>
      <c r="G16" s="44"/>
    </row>
    <row r="17" ht="12.0" customHeight="1">
      <c r="A17" s="53" t="s">
        <v>85</v>
      </c>
      <c r="B17" s="53" t="s">
        <v>38</v>
      </c>
      <c r="C17" s="53" t="s">
        <v>120</v>
      </c>
      <c r="D17" s="53">
        <v>2.0</v>
      </c>
      <c r="E17" s="94" t="s">
        <v>84</v>
      </c>
      <c r="F17" s="98"/>
      <c r="G17" s="44"/>
    </row>
    <row r="18" ht="12.0" customHeight="1">
      <c r="A18" s="53" t="s">
        <v>48</v>
      </c>
      <c r="B18" s="53" t="s">
        <v>82</v>
      </c>
      <c r="C18" s="53" t="s">
        <v>83</v>
      </c>
      <c r="D18" s="53">
        <v>1.3</v>
      </c>
      <c r="E18" s="94" t="s">
        <v>84</v>
      </c>
      <c r="F18" s="98"/>
      <c r="G18" s="44"/>
    </row>
    <row r="19" ht="12.0" customHeight="1">
      <c r="A19" s="53" t="s">
        <v>85</v>
      </c>
      <c r="B19" s="53" t="s">
        <v>82</v>
      </c>
      <c r="C19" s="53" t="s">
        <v>86</v>
      </c>
      <c r="D19" s="53">
        <v>0.7</v>
      </c>
      <c r="E19" s="94" t="s">
        <v>84</v>
      </c>
      <c r="F19" s="98"/>
      <c r="G19" s="44"/>
    </row>
    <row r="20" ht="24.0" customHeight="1">
      <c r="A20" s="53" t="s">
        <v>85</v>
      </c>
      <c r="B20" s="53" t="s">
        <v>82</v>
      </c>
      <c r="C20" s="53" t="s">
        <v>121</v>
      </c>
      <c r="D20" s="53">
        <v>0.9</v>
      </c>
      <c r="E20" s="94" t="s">
        <v>84</v>
      </c>
      <c r="F20" s="98"/>
      <c r="G20" s="44"/>
    </row>
    <row r="21" ht="12.0" customHeight="1">
      <c r="A21" s="53" t="s">
        <v>85</v>
      </c>
      <c r="B21" s="53" t="s">
        <v>82</v>
      </c>
      <c r="C21" s="53" t="s">
        <v>88</v>
      </c>
      <c r="D21" s="53">
        <v>1.0</v>
      </c>
      <c r="E21" s="94" t="s">
        <v>84</v>
      </c>
      <c r="F21" s="98"/>
      <c r="G21" s="44"/>
    </row>
    <row r="22" ht="12.0" customHeight="1">
      <c r="A22" s="53" t="s">
        <v>85</v>
      </c>
      <c r="B22" s="53" t="s">
        <v>89</v>
      </c>
      <c r="C22" s="53" t="s">
        <v>90</v>
      </c>
      <c r="D22" s="45">
        <f>0.55*D8</f>
        <v>5.5</v>
      </c>
      <c r="E22" s="94" t="s">
        <v>84</v>
      </c>
      <c r="F22" s="95" t="s">
        <v>91</v>
      </c>
      <c r="G22" s="44"/>
    </row>
    <row r="23" ht="12.0" customHeight="1">
      <c r="A23" s="53" t="s">
        <v>48</v>
      </c>
      <c r="B23" s="53" t="s">
        <v>92</v>
      </c>
      <c r="C23" s="53" t="s">
        <v>92</v>
      </c>
      <c r="D23" s="53">
        <v>10.0</v>
      </c>
      <c r="E23" s="101"/>
      <c r="F23" s="95" t="s">
        <v>94</v>
      </c>
      <c r="G23" s="44"/>
    </row>
    <row r="24" ht="12.0" customHeight="1">
      <c r="A24" s="102"/>
      <c r="B24" s="18"/>
      <c r="C24" s="18"/>
      <c r="D24" s="18"/>
      <c r="E24" s="18"/>
      <c r="F24" s="103"/>
      <c r="G24" s="44"/>
    </row>
    <row r="25" ht="15.0" customHeight="1">
      <c r="A25" s="67" t="s">
        <v>50</v>
      </c>
      <c r="B25" s="30"/>
      <c r="C25" s="30"/>
      <c r="D25" s="30"/>
      <c r="E25" s="30"/>
      <c r="F25" s="30"/>
    </row>
    <row r="26" ht="12.0" customHeight="1">
      <c r="A26" s="69"/>
      <c r="B26" s="31"/>
      <c r="C26" s="70"/>
      <c r="D26" s="70"/>
      <c r="E26" s="72"/>
      <c r="F26" s="72"/>
    </row>
    <row r="27" ht="12.0" customHeight="1">
      <c r="A27" s="33" t="s">
        <v>52</v>
      </c>
      <c r="B27" s="30"/>
      <c r="C27" s="30"/>
      <c r="D27" s="74"/>
      <c r="E27" s="44"/>
    </row>
    <row r="28" ht="12.0" customHeight="1">
      <c r="A28" s="18"/>
      <c r="B28" s="18"/>
      <c r="C28" s="18"/>
      <c r="D28" s="18"/>
      <c r="E28" s="28"/>
      <c r="F28" s="28"/>
    </row>
    <row r="29" ht="12.0" customHeight="1">
      <c r="A29" s="41" t="s">
        <v>31</v>
      </c>
      <c r="B29" s="75" t="s">
        <v>127</v>
      </c>
      <c r="C29" s="120"/>
      <c r="D29" s="76" t="s">
        <v>55</v>
      </c>
      <c r="E29" s="30"/>
      <c r="F29" s="30"/>
    </row>
    <row r="30" ht="12.0" customHeight="1">
      <c r="A30" s="53" t="s">
        <v>86</v>
      </c>
      <c r="B30" s="121">
        <v>41595.0</v>
      </c>
      <c r="C30" s="78"/>
      <c r="D30" s="79" t="s">
        <v>136</v>
      </c>
      <c r="E30" s="30"/>
      <c r="F30" s="30"/>
    </row>
    <row r="31" ht="12.0" customHeight="1">
      <c r="A31" s="53" t="s">
        <v>87</v>
      </c>
      <c r="B31" s="121">
        <v>41595.0</v>
      </c>
      <c r="C31" s="78"/>
      <c r="D31" s="79" t="s">
        <v>137</v>
      </c>
      <c r="E31" s="30"/>
      <c r="F31" s="30"/>
    </row>
    <row r="32" ht="12.0" customHeight="1">
      <c r="A32" s="113" t="s">
        <v>120</v>
      </c>
      <c r="B32" s="121">
        <v>41595.0</v>
      </c>
      <c r="C32" s="78"/>
      <c r="D32" s="79" t="s">
        <v>138</v>
      </c>
      <c r="E32" s="30"/>
      <c r="F32" s="30"/>
    </row>
    <row r="33" ht="12.0" customHeight="1">
      <c r="A33" s="77"/>
      <c r="B33" s="78"/>
      <c r="C33" s="78"/>
      <c r="D33" s="82"/>
      <c r="E33" s="30"/>
      <c r="F33" s="34"/>
      <c r="G33" s="104"/>
    </row>
    <row r="34" ht="12.0" customHeight="1">
      <c r="A34" s="73"/>
      <c r="B34" s="73"/>
      <c r="C34" s="73"/>
      <c r="D34" s="73"/>
      <c r="E34" s="73"/>
      <c r="F34" s="73"/>
    </row>
  </sheetData>
  <mergeCells count="10">
    <mergeCell ref="A25:F25"/>
    <mergeCell ref="A27:C27"/>
    <mergeCell ref="D32:F32"/>
    <mergeCell ref="D31:F31"/>
    <mergeCell ref="D33:F33"/>
    <mergeCell ref="A8:C8"/>
    <mergeCell ref="A6:F6"/>
    <mergeCell ref="D10:E10"/>
    <mergeCell ref="D29:F29"/>
    <mergeCell ref="D30:F30"/>
  </mergeCells>
  <drawing r:id="rId2"/>
  <legacyDrawing r:id="rId3"/>
</worksheet>
</file>