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ika\Documents\Czoid\Projects\makingacademy\"/>
    </mc:Choice>
  </mc:AlternateContent>
  <bookViews>
    <workbookView xWindow="120" yWindow="105" windowWidth="12120" windowHeight="8520" activeTab="2"/>
  </bookViews>
  <sheets>
    <sheet name="Model Inputs" sheetId="1" r:id="rId1"/>
    <sheet name="Profit and Loss" sheetId="5" r:id="rId2"/>
    <sheet name="Cash Flow" sheetId="6" r:id="rId3"/>
    <sheet name="Balance Sheet" sheetId="3" r:id="rId4"/>
    <sheet name="Loan Payment Calculator" sheetId="4" state="hidden" r:id="rId5"/>
  </sheets>
  <definedNames>
    <definedName name="_xlnm.Print_Area" localSheetId="3">'Balance Sheet'!$A$1:$I$53</definedName>
    <definedName name="_xlnm.Print_Area" localSheetId="0">'Model Inputs'!$A$1:$G$47</definedName>
    <definedName name="_xlnm.Print_Area" localSheetId="1">'Profit and Loss'!$A$1:$I$50</definedName>
  </definedNames>
  <calcPr calcId="152511"/>
</workbook>
</file>

<file path=xl/calcChain.xml><?xml version="1.0" encoding="utf-8"?>
<calcChain xmlns="http://schemas.openxmlformats.org/spreadsheetml/2006/main">
  <c r="F31" i="5" l="1"/>
  <c r="G31" i="5" s="1"/>
  <c r="H31" i="5" s="1"/>
  <c r="I31" i="5" s="1"/>
  <c r="E26" i="5"/>
  <c r="E19" i="3" s="1"/>
  <c r="G33" i="1"/>
  <c r="G26" i="1"/>
  <c r="D35" i="3"/>
  <c r="E30" i="3"/>
  <c r="F30" i="3" s="1"/>
  <c r="E12" i="6" s="1"/>
  <c r="E26" i="1"/>
  <c r="E33" i="1" s="1"/>
  <c r="F26" i="1"/>
  <c r="F33" i="1" s="1"/>
  <c r="G31" i="1"/>
  <c r="F31" i="1"/>
  <c r="E31" i="1"/>
  <c r="E10" i="3"/>
  <c r="F10" i="3" s="1"/>
  <c r="G10" i="3" s="1"/>
  <c r="H10" i="3" s="1"/>
  <c r="I10" i="3" s="1"/>
  <c r="F25" i="5"/>
  <c r="G25" i="5" s="1"/>
  <c r="H25" i="5" s="1"/>
  <c r="I25" i="5" s="1"/>
  <c r="E18" i="3"/>
  <c r="F18" i="3" s="1"/>
  <c r="E9" i="3"/>
  <c r="F9" i="3" s="1"/>
  <c r="G9" i="3" s="1"/>
  <c r="H9" i="3" s="1"/>
  <c r="E8" i="3"/>
  <c r="F8" i="3" s="1"/>
  <c r="C7" i="4"/>
  <c r="C6" i="4"/>
  <c r="D37" i="3"/>
  <c r="E48" i="3"/>
  <c r="F48" i="3"/>
  <c r="G48" i="3" s="1"/>
  <c r="H48" i="3" s="1"/>
  <c r="I48" i="3" s="1"/>
  <c r="D12" i="6"/>
  <c r="E34" i="3"/>
  <c r="F34" i="3" s="1"/>
  <c r="D20" i="3"/>
  <c r="F27" i="5"/>
  <c r="G27" i="5" s="1"/>
  <c r="H27" i="5" s="1"/>
  <c r="I27" i="5" s="1"/>
  <c r="C26" i="1"/>
  <c r="C33" i="1" s="1"/>
  <c r="D26" i="1"/>
  <c r="D33" i="1" s="1"/>
  <c r="E28" i="5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F29" i="5"/>
  <c r="G29" i="5" s="1"/>
  <c r="H29" i="5" s="1"/>
  <c r="I29" i="5" s="1"/>
  <c r="F32" i="5"/>
  <c r="G32" i="5" s="1"/>
  <c r="H32" i="5" s="1"/>
  <c r="I32" i="5" s="1"/>
  <c r="F33" i="5"/>
  <c r="G33" i="5" s="1"/>
  <c r="H33" i="5" s="1"/>
  <c r="I33" i="5" s="1"/>
  <c r="F34" i="5"/>
  <c r="G34" i="5" s="1"/>
  <c r="H34" i="5" s="1"/>
  <c r="I34" i="5" s="1"/>
  <c r="F24" i="5"/>
  <c r="G24" i="5" s="1"/>
  <c r="D31" i="1"/>
  <c r="C31" i="1"/>
  <c r="B2" i="3"/>
  <c r="E15" i="3"/>
  <c r="E22" i="3"/>
  <c r="F22" i="3" s="1"/>
  <c r="G22" i="3" s="1"/>
  <c r="H22" i="3" s="1"/>
  <c r="I22" i="3" s="1"/>
  <c r="E23" i="3"/>
  <c r="F23" i="3" s="1"/>
  <c r="G23" i="3" s="1"/>
  <c r="H23" i="3" s="1"/>
  <c r="I23" i="3" s="1"/>
  <c r="E24" i="3"/>
  <c r="F24" i="3" s="1"/>
  <c r="G24" i="3" s="1"/>
  <c r="H24" i="3" s="1"/>
  <c r="I24" i="3" s="1"/>
  <c r="E25" i="3"/>
  <c r="F25" i="3" s="1"/>
  <c r="G25" i="3" s="1"/>
  <c r="E26" i="3"/>
  <c r="E16" i="3"/>
  <c r="E17" i="3"/>
  <c r="F17" i="3" s="1"/>
  <c r="G17" i="3" s="1"/>
  <c r="H17" i="3" s="1"/>
  <c r="I17" i="3" s="1"/>
  <c r="F26" i="3"/>
  <c r="G26" i="3" s="1"/>
  <c r="H26" i="3" s="1"/>
  <c r="I26" i="3" s="1"/>
  <c r="F16" i="3"/>
  <c r="G16" i="3"/>
  <c r="H16" i="3" s="1"/>
  <c r="I16" i="3" s="1"/>
  <c r="H25" i="3"/>
  <c r="I25" i="3" s="1"/>
  <c r="F45" i="3"/>
  <c r="G45" i="3"/>
  <c r="H45" i="3"/>
  <c r="I45" i="3"/>
  <c r="E45" i="3"/>
  <c r="F29" i="3"/>
  <c r="G29" i="3"/>
  <c r="H29" i="3"/>
  <c r="I29" i="3"/>
  <c r="E29" i="3"/>
  <c r="E41" i="3"/>
  <c r="F41" i="3" s="1"/>
  <c r="G41" i="3" s="1"/>
  <c r="H41" i="3" s="1"/>
  <c r="I41" i="3" s="1"/>
  <c r="E31" i="3"/>
  <c r="F31" i="3" s="1"/>
  <c r="E32" i="3"/>
  <c r="F32" i="3" s="1"/>
  <c r="G32" i="3" s="1"/>
  <c r="H32" i="3" s="1"/>
  <c r="I32" i="3" s="1"/>
  <c r="E11" i="3"/>
  <c r="F11" i="3"/>
  <c r="G11" i="3" s="1"/>
  <c r="H11" i="3" s="1"/>
  <c r="I11" i="3" s="1"/>
  <c r="E12" i="3"/>
  <c r="F12" i="3" s="1"/>
  <c r="G12" i="3" s="1"/>
  <c r="H12" i="3" s="1"/>
  <c r="I12" i="3" s="1"/>
  <c r="E46" i="3"/>
  <c r="F46" i="3" s="1"/>
  <c r="G46" i="3" s="1"/>
  <c r="H46" i="3" s="1"/>
  <c r="I46" i="3" s="1"/>
  <c r="B1" i="3"/>
  <c r="D48" i="5"/>
  <c r="D11" i="6"/>
  <c r="E13" i="6"/>
  <c r="E14" i="6"/>
  <c r="F14" i="6" s="1"/>
  <c r="G14" i="6" s="1"/>
  <c r="H14" i="6" s="1"/>
  <c r="E15" i="6"/>
  <c r="F15" i="6" s="1"/>
  <c r="G15" i="6" s="1"/>
  <c r="H15" i="6" s="1"/>
  <c r="E27" i="6"/>
  <c r="F27" i="6" s="1"/>
  <c r="G27" i="6" s="1"/>
  <c r="H27" i="6" s="1"/>
  <c r="I27" i="6" s="1"/>
  <c r="E29" i="6"/>
  <c r="F29" i="6" s="1"/>
  <c r="G29" i="6" s="1"/>
  <c r="H29" i="6" s="1"/>
  <c r="E30" i="6"/>
  <c r="F30" i="6" s="1"/>
  <c r="G30" i="6" s="1"/>
  <c r="H30" i="6" s="1"/>
  <c r="F13" i="6"/>
  <c r="G13" i="6" s="1"/>
  <c r="H13" i="6" s="1"/>
  <c r="I13" i="6" s="1"/>
  <c r="B2" i="4"/>
  <c r="B1" i="4"/>
  <c r="F13" i="5"/>
  <c r="G13" i="5"/>
  <c r="H13" i="5"/>
  <c r="I13" i="5"/>
  <c r="E13" i="5"/>
  <c r="B2" i="5"/>
  <c r="B1" i="5"/>
  <c r="I14" i="6"/>
  <c r="B2" i="6"/>
  <c r="B1" i="6"/>
  <c r="I29" i="6"/>
  <c r="G31" i="3" l="1"/>
  <c r="C9" i="4"/>
  <c r="G33" i="4" s="1"/>
  <c r="D43" i="3"/>
  <c r="E33" i="3"/>
  <c r="F33" i="3" s="1"/>
  <c r="G33" i="3" s="1"/>
  <c r="H33" i="3" s="1"/>
  <c r="I33" i="3" s="1"/>
  <c r="G30" i="3"/>
  <c r="C35" i="1"/>
  <c r="E16" i="5" s="1"/>
  <c r="C28" i="1"/>
  <c r="E15" i="5" s="1"/>
  <c r="F15" i="5" s="1"/>
  <c r="D12" i="4"/>
  <c r="F12" i="4" s="1"/>
  <c r="G34" i="3"/>
  <c r="H34" i="3" s="1"/>
  <c r="I34" i="3" s="1"/>
  <c r="D39" i="3"/>
  <c r="E10" i="6"/>
  <c r="F10" i="6"/>
  <c r="G8" i="3"/>
  <c r="D10" i="6"/>
  <c r="G11" i="6"/>
  <c r="E11" i="6"/>
  <c r="F11" i="6"/>
  <c r="F28" i="5"/>
  <c r="G28" i="5"/>
  <c r="G18" i="3"/>
  <c r="H18" i="3" s="1"/>
  <c r="I28" i="5" s="1"/>
  <c r="E35" i="5"/>
  <c r="D22" i="6" s="1"/>
  <c r="D9" i="6"/>
  <c r="F15" i="3"/>
  <c r="D21" i="6"/>
  <c r="D19" i="6"/>
  <c r="E20" i="3"/>
  <c r="H31" i="3"/>
  <c r="I15" i="6"/>
  <c r="I30" i="6"/>
  <c r="H24" i="5"/>
  <c r="F26" i="5"/>
  <c r="F19" i="3" s="1"/>
  <c r="I9" i="3"/>
  <c r="H11" i="6" s="1"/>
  <c r="G35" i="4" l="1"/>
  <c r="G48" i="4"/>
  <c r="G62" i="4"/>
  <c r="G63" i="4"/>
  <c r="G44" i="4"/>
  <c r="G31" i="4"/>
  <c r="G27" i="4"/>
  <c r="G23" i="4"/>
  <c r="G19" i="4"/>
  <c r="G15" i="4"/>
  <c r="G53" i="4"/>
  <c r="G64" i="4"/>
  <c r="G49" i="4"/>
  <c r="G42" i="4"/>
  <c r="G68" i="4"/>
  <c r="G52" i="4"/>
  <c r="G56" i="4"/>
  <c r="G37" i="4"/>
  <c r="G38" i="4"/>
  <c r="G55" i="4"/>
  <c r="G69" i="4"/>
  <c r="G58" i="4"/>
  <c r="G40" i="4"/>
  <c r="G30" i="4"/>
  <c r="G26" i="4"/>
  <c r="G22" i="4"/>
  <c r="G18" i="4"/>
  <c r="G14" i="4"/>
  <c r="G41" i="4"/>
  <c r="G65" i="4"/>
  <c r="G45" i="4"/>
  <c r="G57" i="4"/>
  <c r="G71" i="4"/>
  <c r="G54" i="4"/>
  <c r="G36" i="4"/>
  <c r="G29" i="4"/>
  <c r="G25" i="4"/>
  <c r="G21" i="4"/>
  <c r="G17" i="4"/>
  <c r="G13" i="4"/>
  <c r="G43" i="4"/>
  <c r="G59" i="4"/>
  <c r="G70" i="4"/>
  <c r="G46" i="4"/>
  <c r="G39" i="4"/>
  <c r="G47" i="4"/>
  <c r="G60" i="4"/>
  <c r="G67" i="4"/>
  <c r="G50" i="4"/>
  <c r="G34" i="4"/>
  <c r="G28" i="4"/>
  <c r="G24" i="4"/>
  <c r="G20" i="4"/>
  <c r="G16" i="4"/>
  <c r="G12" i="4"/>
  <c r="G51" i="4"/>
  <c r="G66" i="4"/>
  <c r="G61" i="4"/>
  <c r="G32" i="4"/>
  <c r="D7" i="3"/>
  <c r="D47" i="3"/>
  <c r="E35" i="3"/>
  <c r="F35" i="3"/>
  <c r="F12" i="6"/>
  <c r="H30" i="3"/>
  <c r="G35" i="3"/>
  <c r="E17" i="5"/>
  <c r="E21" i="5" s="1"/>
  <c r="F16" i="5"/>
  <c r="G16" i="5" s="1"/>
  <c r="H16" i="5" s="1"/>
  <c r="I16" i="5" s="1"/>
  <c r="E12" i="4"/>
  <c r="D13" i="4" s="1"/>
  <c r="F13" i="4" s="1"/>
  <c r="H8" i="3"/>
  <c r="I11" i="6"/>
  <c r="H28" i="5"/>
  <c r="I18" i="3"/>
  <c r="F20" i="3"/>
  <c r="E9" i="6"/>
  <c r="F35" i="5"/>
  <c r="E22" i="6" s="1"/>
  <c r="G15" i="5"/>
  <c r="E21" i="6"/>
  <c r="E19" i="6"/>
  <c r="G26" i="5"/>
  <c r="G15" i="3"/>
  <c r="I24" i="5"/>
  <c r="H35" i="3"/>
  <c r="I31" i="3"/>
  <c r="D13" i="3" l="1"/>
  <c r="D27" i="3" s="1"/>
  <c r="D35" i="6"/>
  <c r="E47" i="3"/>
  <c r="F47" i="3" s="1"/>
  <c r="G47" i="3" s="1"/>
  <c r="H47" i="3" s="1"/>
  <c r="I47" i="3" s="1"/>
  <c r="D50" i="3"/>
  <c r="D52" i="3" s="1"/>
  <c r="I30" i="3"/>
  <c r="H12" i="6" s="1"/>
  <c r="G12" i="6"/>
  <c r="I12" i="6" s="1"/>
  <c r="F17" i="5"/>
  <c r="F21" i="5" s="1"/>
  <c r="F37" i="5" s="1"/>
  <c r="E37" i="5"/>
  <c r="I8" i="3"/>
  <c r="H10" i="6" s="1"/>
  <c r="G10" i="6"/>
  <c r="F9" i="6"/>
  <c r="G35" i="5"/>
  <c r="G19" i="3"/>
  <c r="F21" i="6"/>
  <c r="F19" i="6"/>
  <c r="H26" i="5"/>
  <c r="H15" i="3"/>
  <c r="H15" i="5"/>
  <c r="G17" i="5"/>
  <c r="G21" i="5" s="1"/>
  <c r="E13" i="4"/>
  <c r="D14" i="4" s="1"/>
  <c r="I35" i="3" l="1"/>
  <c r="I10" i="6"/>
  <c r="G37" i="5"/>
  <c r="G21" i="6"/>
  <c r="G19" i="6"/>
  <c r="I26" i="5"/>
  <c r="I15" i="3"/>
  <c r="F14" i="4"/>
  <c r="G9" i="6"/>
  <c r="H35" i="5"/>
  <c r="H19" i="3"/>
  <c r="G20" i="3"/>
  <c r="H17" i="5"/>
  <c r="H21" i="5" s="1"/>
  <c r="I15" i="5"/>
  <c r="I17" i="5" s="1"/>
  <c r="I21" i="5" s="1"/>
  <c r="H37" i="5" l="1"/>
  <c r="E14" i="4"/>
  <c r="D15" i="4" s="1"/>
  <c r="I19" i="3"/>
  <c r="I20" i="3" s="1"/>
  <c r="H20" i="3"/>
  <c r="H21" i="6"/>
  <c r="I21" i="6" s="1"/>
  <c r="H19" i="6"/>
  <c r="H9" i="6"/>
  <c r="I9" i="6" s="1"/>
  <c r="I35" i="5"/>
  <c r="I37" i="5" s="1"/>
  <c r="F15" i="4" l="1"/>
  <c r="I19" i="6"/>
  <c r="E15" i="4" l="1"/>
  <c r="D16" i="4" s="1"/>
  <c r="F16" i="4" l="1"/>
  <c r="E16" i="4" l="1"/>
  <c r="D17" i="4" s="1"/>
  <c r="F17" i="4" l="1"/>
  <c r="E17" i="4" s="1"/>
  <c r="D18" i="4" s="1"/>
  <c r="F18" i="4" l="1"/>
  <c r="E18" i="4" s="1"/>
  <c r="D19" i="4" s="1"/>
  <c r="F19" i="4" l="1"/>
  <c r="E19" i="4" s="1"/>
  <c r="D20" i="4" s="1"/>
  <c r="F20" i="4" l="1"/>
  <c r="E20" i="4" s="1"/>
  <c r="D21" i="4" s="1"/>
  <c r="F21" i="4" l="1"/>
  <c r="E21" i="4" s="1"/>
  <c r="D22" i="4" s="1"/>
  <c r="F22" i="4" l="1"/>
  <c r="E22" i="4" s="1"/>
  <c r="D23" i="4" s="1"/>
  <c r="F23" i="4" l="1"/>
  <c r="E23" i="4" l="1"/>
  <c r="D24" i="4" s="1"/>
  <c r="E39" i="5"/>
  <c r="E41" i="5" s="1"/>
  <c r="E46" i="5" s="1"/>
  <c r="E48" i="5" s="1"/>
  <c r="E50" i="5" l="1"/>
  <c r="E49" i="3" s="1"/>
  <c r="E37" i="3"/>
  <c r="D26" i="6" s="1"/>
  <c r="F24" i="4"/>
  <c r="D8" i="6" l="1"/>
  <c r="E43" i="3"/>
  <c r="E39" i="3"/>
  <c r="E24" i="4"/>
  <c r="D25" i="4" s="1"/>
  <c r="D23" i="6" l="1"/>
  <c r="F25" i="4"/>
  <c r="D16" i="6"/>
  <c r="D28" i="6" s="1"/>
  <c r="E50" i="3"/>
  <c r="E52" i="3" s="1"/>
  <c r="E25" i="4" l="1"/>
  <c r="D26" i="4" s="1"/>
  <c r="F26" i="4" l="1"/>
  <c r="E26" i="4" l="1"/>
  <c r="D27" i="4" s="1"/>
  <c r="F27" i="4" l="1"/>
  <c r="E27" i="4" l="1"/>
  <c r="D28" i="4" s="1"/>
  <c r="F28" i="4" l="1"/>
  <c r="E28" i="4" l="1"/>
  <c r="D29" i="4" s="1"/>
  <c r="F29" i="4" l="1"/>
  <c r="E29" i="4" s="1"/>
  <c r="D30" i="4" s="1"/>
  <c r="F30" i="4" l="1"/>
  <c r="E30" i="4" s="1"/>
  <c r="D31" i="4" s="1"/>
  <c r="F31" i="4" l="1"/>
  <c r="E31" i="4" s="1"/>
  <c r="D32" i="4" s="1"/>
  <c r="F32" i="4" l="1"/>
  <c r="E32" i="4" s="1"/>
  <c r="D33" i="4" s="1"/>
  <c r="F33" i="4" l="1"/>
  <c r="E33" i="4" s="1"/>
  <c r="D34" i="4" s="1"/>
  <c r="F34" i="4" l="1"/>
  <c r="E34" i="4" s="1"/>
  <c r="D35" i="4" s="1"/>
  <c r="F35" i="4" l="1"/>
  <c r="E35" i="4" l="1"/>
  <c r="D36" i="4" s="1"/>
  <c r="F39" i="5"/>
  <c r="F41" i="5" s="1"/>
  <c r="F46" i="5" s="1"/>
  <c r="F48" i="5" l="1"/>
  <c r="F50" i="5" s="1"/>
  <c r="F36" i="4"/>
  <c r="F37" i="3"/>
  <c r="E8" i="6" l="1"/>
  <c r="F49" i="3"/>
  <c r="E26" i="6"/>
  <c r="F43" i="3"/>
  <c r="F39" i="3"/>
  <c r="E36" i="4"/>
  <c r="D37" i="4" s="1"/>
  <c r="F50" i="3" l="1"/>
  <c r="F52" i="3" s="1"/>
  <c r="E16" i="6"/>
  <c r="F37" i="4"/>
  <c r="E23" i="6" l="1"/>
  <c r="E37" i="4"/>
  <c r="D38" i="4" s="1"/>
  <c r="F38" i="4" l="1"/>
  <c r="E38" i="4" l="1"/>
  <c r="D39" i="4" s="1"/>
  <c r="F39" i="4" l="1"/>
  <c r="E39" i="4" l="1"/>
  <c r="D40" i="4" s="1"/>
  <c r="F40" i="4" l="1"/>
  <c r="E40" i="4" l="1"/>
  <c r="D41" i="4" s="1"/>
  <c r="F41" i="4" l="1"/>
  <c r="E41" i="4" s="1"/>
  <c r="D42" i="4" s="1"/>
  <c r="F42" i="4" l="1"/>
  <c r="E42" i="4" s="1"/>
  <c r="D43" i="4" s="1"/>
  <c r="F43" i="4" l="1"/>
  <c r="E43" i="4" s="1"/>
  <c r="D44" i="4" s="1"/>
  <c r="F44" i="4" l="1"/>
  <c r="E44" i="4" s="1"/>
  <c r="D45" i="4" s="1"/>
  <c r="F45" i="4" l="1"/>
  <c r="E45" i="4" s="1"/>
  <c r="D46" i="4" s="1"/>
  <c r="F46" i="4" l="1"/>
  <c r="E46" i="4" s="1"/>
  <c r="D47" i="4" s="1"/>
  <c r="F47" i="4" l="1"/>
  <c r="E47" i="4" l="1"/>
  <c r="D48" i="4" s="1"/>
  <c r="G39" i="5"/>
  <c r="G41" i="5" s="1"/>
  <c r="G46" i="5" s="1"/>
  <c r="G48" i="5" l="1"/>
  <c r="G50" i="5" s="1"/>
  <c r="F48" i="4"/>
  <c r="G37" i="3"/>
  <c r="F8" i="6" l="1"/>
  <c r="G49" i="3"/>
  <c r="F26" i="6"/>
  <c r="G43" i="3"/>
  <c r="G39" i="3"/>
  <c r="E48" i="4"/>
  <c r="D49" i="4" s="1"/>
  <c r="I22" i="6" l="1"/>
  <c r="G50" i="3"/>
  <c r="G52" i="3" s="1"/>
  <c r="F16" i="6"/>
  <c r="F49" i="4"/>
  <c r="F23" i="6" l="1"/>
  <c r="E49" i="4"/>
  <c r="D50" i="4" s="1"/>
  <c r="F50" i="4" l="1"/>
  <c r="E50" i="4" l="1"/>
  <c r="D51" i="4" s="1"/>
  <c r="F51" i="4" l="1"/>
  <c r="E51" i="4" l="1"/>
  <c r="D52" i="4" s="1"/>
  <c r="F52" i="4" l="1"/>
  <c r="E52" i="4" l="1"/>
  <c r="D53" i="4" s="1"/>
  <c r="F53" i="4" l="1"/>
  <c r="E53" i="4" s="1"/>
  <c r="D54" i="4" s="1"/>
  <c r="F54" i="4" l="1"/>
  <c r="E54" i="4" s="1"/>
  <c r="D55" i="4" s="1"/>
  <c r="F55" i="4" l="1"/>
  <c r="E55" i="4" s="1"/>
  <c r="D56" i="4" s="1"/>
  <c r="F56" i="4" l="1"/>
  <c r="E56" i="4" s="1"/>
  <c r="D57" i="4" s="1"/>
  <c r="F57" i="4" l="1"/>
  <c r="E57" i="4" s="1"/>
  <c r="D58" i="4" s="1"/>
  <c r="F58" i="4" l="1"/>
  <c r="E58" i="4" s="1"/>
  <c r="D59" i="4" s="1"/>
  <c r="F59" i="4" l="1"/>
  <c r="E59" i="4" l="1"/>
  <c r="D60" i="4" s="1"/>
  <c r="H39" i="5"/>
  <c r="H41" i="5" s="1"/>
  <c r="H46" i="5" s="1"/>
  <c r="H48" i="5" l="1"/>
  <c r="H50" i="5" s="1"/>
  <c r="F60" i="4"/>
  <c r="H37" i="3"/>
  <c r="G8" i="6" l="1"/>
  <c r="H49" i="3"/>
  <c r="G26" i="6"/>
  <c r="H39" i="3"/>
  <c r="H43" i="3"/>
  <c r="E60" i="4"/>
  <c r="D61" i="4" s="1"/>
  <c r="G23" i="6" l="1"/>
  <c r="F61" i="4"/>
  <c r="H50" i="3"/>
  <c r="H52" i="3" s="1"/>
  <c r="G16" i="6"/>
  <c r="E61" i="4" l="1"/>
  <c r="D62" i="4" s="1"/>
  <c r="F62" i="4" l="1"/>
  <c r="E62" i="4" l="1"/>
  <c r="D63" i="4" s="1"/>
  <c r="F63" i="4" l="1"/>
  <c r="E63" i="4" l="1"/>
  <c r="D64" i="4" s="1"/>
  <c r="F64" i="4" l="1"/>
  <c r="E64" i="4" l="1"/>
  <c r="D65" i="4" s="1"/>
  <c r="F65" i="4" l="1"/>
  <c r="E65" i="4" s="1"/>
  <c r="D66" i="4" s="1"/>
  <c r="F66" i="4" l="1"/>
  <c r="E66" i="4" s="1"/>
  <c r="D67" i="4" s="1"/>
  <c r="F67" i="4" l="1"/>
  <c r="E67" i="4" s="1"/>
  <c r="D68" i="4" s="1"/>
  <c r="F68" i="4" l="1"/>
  <c r="E68" i="4" s="1"/>
  <c r="D69" i="4" s="1"/>
  <c r="F69" i="4" l="1"/>
  <c r="E69" i="4" s="1"/>
  <c r="D70" i="4" s="1"/>
  <c r="F70" i="4" l="1"/>
  <c r="E70" i="4" s="1"/>
  <c r="D71" i="4" s="1"/>
  <c r="F71" i="4" l="1"/>
  <c r="E71" i="4" l="1"/>
  <c r="D72" i="4" s="1"/>
  <c r="I39" i="5"/>
  <c r="I41" i="5" s="1"/>
  <c r="I46" i="5" s="1"/>
  <c r="I48" i="5" l="1"/>
  <c r="I50" i="5" s="1"/>
  <c r="I37" i="3"/>
  <c r="F72" i="4"/>
  <c r="E72" i="4" s="1"/>
  <c r="D73" i="4" s="1"/>
  <c r="F73" i="4" l="1"/>
  <c r="E73" i="4" s="1"/>
  <c r="D74" i="4" s="1"/>
  <c r="H8" i="6"/>
  <c r="I49" i="3"/>
  <c r="I50" i="3" s="1"/>
  <c r="H26" i="6"/>
  <c r="I43" i="3"/>
  <c r="I39" i="3"/>
  <c r="H23" i="6" l="1"/>
  <c r="I23" i="6" s="1"/>
  <c r="I20" i="6"/>
  <c r="F74" i="4"/>
  <c r="E74" i="4" s="1"/>
  <c r="D75" i="4" s="1"/>
  <c r="I52" i="3"/>
  <c r="I26" i="6"/>
  <c r="H16" i="6"/>
  <c r="I8" i="6"/>
  <c r="F75" i="4" l="1"/>
  <c r="E75" i="4" s="1"/>
  <c r="D76" i="4" s="1"/>
  <c r="I16" i="6"/>
  <c r="F76" i="4" l="1"/>
  <c r="E76" i="4" s="1"/>
  <c r="D77" i="4" s="1"/>
  <c r="F77" i="4" l="1"/>
  <c r="E77" i="4" s="1"/>
  <c r="D78" i="4" s="1"/>
  <c r="F78" i="4" l="1"/>
  <c r="E78" i="4" s="1"/>
  <c r="D79" i="4" s="1"/>
  <c r="F79" i="4" l="1"/>
  <c r="E79" i="4" s="1"/>
  <c r="D80" i="4" s="1"/>
  <c r="F80" i="4" l="1"/>
  <c r="E80" i="4" s="1"/>
  <c r="D81" i="4" s="1"/>
  <c r="F81" i="4" l="1"/>
  <c r="E81" i="4" s="1"/>
  <c r="D82" i="4" s="1"/>
  <c r="F82" i="4" l="1"/>
  <c r="E82" i="4" s="1"/>
  <c r="D83" i="4" s="1"/>
  <c r="F83" i="4" l="1"/>
  <c r="E83" i="4" s="1"/>
  <c r="D84" i="4" s="1"/>
  <c r="F84" i="4" l="1"/>
  <c r="E84" i="4" s="1"/>
  <c r="D85" i="4" s="1"/>
  <c r="F85" i="4" l="1"/>
  <c r="E85" i="4" s="1"/>
  <c r="D86" i="4" s="1"/>
  <c r="F86" i="4" l="1"/>
  <c r="E86" i="4" s="1"/>
  <c r="D87" i="4" s="1"/>
  <c r="F87" i="4" l="1"/>
  <c r="E87" i="4" s="1"/>
  <c r="D88" i="4" s="1"/>
  <c r="F88" i="4" l="1"/>
  <c r="E88" i="4" s="1"/>
  <c r="D89" i="4" s="1"/>
  <c r="F89" i="4" l="1"/>
  <c r="E89" i="4" s="1"/>
  <c r="D90" i="4" s="1"/>
  <c r="F90" i="4" l="1"/>
  <c r="E90" i="4" s="1"/>
  <c r="D91" i="4" s="1"/>
  <c r="F91" i="4" l="1"/>
  <c r="E91" i="4" s="1"/>
  <c r="D92" i="4" s="1"/>
  <c r="F92" i="4" l="1"/>
  <c r="E92" i="4" s="1"/>
  <c r="D93" i="4" s="1"/>
  <c r="F93" i="4" l="1"/>
  <c r="E93" i="4" s="1"/>
  <c r="D94" i="4" s="1"/>
  <c r="F94" i="4" l="1"/>
  <c r="E94" i="4" s="1"/>
  <c r="D95" i="4" s="1"/>
  <c r="F95" i="4" l="1"/>
  <c r="E95" i="4" s="1"/>
  <c r="D96" i="4" s="1"/>
  <c r="F96" i="4" l="1"/>
  <c r="E96" i="4" s="1"/>
  <c r="D97" i="4" s="1"/>
  <c r="F97" i="4" l="1"/>
  <c r="E97" i="4" s="1"/>
  <c r="D98" i="4" s="1"/>
  <c r="F98" i="4" l="1"/>
  <c r="E98" i="4" s="1"/>
  <c r="D99" i="4" s="1"/>
  <c r="F99" i="4" l="1"/>
  <c r="E99" i="4" s="1"/>
  <c r="D100" i="4" s="1"/>
  <c r="F100" i="4" l="1"/>
  <c r="E100" i="4" s="1"/>
  <c r="D101" i="4" s="1"/>
  <c r="F101" i="4" l="1"/>
  <c r="E101" i="4" s="1"/>
  <c r="D102" i="4" s="1"/>
  <c r="F102" i="4" l="1"/>
  <c r="E102" i="4" s="1"/>
  <c r="D103" i="4" s="1"/>
  <c r="F103" i="4" l="1"/>
  <c r="E103" i="4" s="1"/>
  <c r="D104" i="4" s="1"/>
  <c r="F104" i="4" l="1"/>
  <c r="E104" i="4" s="1"/>
  <c r="D105" i="4" s="1"/>
  <c r="F105" i="4" l="1"/>
  <c r="E105" i="4" s="1"/>
  <c r="D106" i="4" s="1"/>
  <c r="F106" i="4" l="1"/>
  <c r="E106" i="4" s="1"/>
  <c r="D107" i="4" s="1"/>
  <c r="F107" i="4" l="1"/>
  <c r="E107" i="4" s="1"/>
  <c r="D108" i="4" s="1"/>
  <c r="F108" i="4" l="1"/>
  <c r="E108" i="4" s="1"/>
  <c r="D109" i="4" s="1"/>
  <c r="F109" i="4" l="1"/>
  <c r="E109" i="4" s="1"/>
  <c r="D110" i="4" s="1"/>
  <c r="F110" i="4" l="1"/>
  <c r="E110" i="4" s="1"/>
  <c r="D111" i="4" s="1"/>
  <c r="F111" i="4" l="1"/>
  <c r="E111" i="4" s="1"/>
  <c r="D112" i="4" s="1"/>
  <c r="F112" i="4" l="1"/>
  <c r="E112" i="4" s="1"/>
  <c r="D113" i="4" s="1"/>
  <c r="F113" i="4" l="1"/>
  <c r="E113" i="4" s="1"/>
  <c r="D114" i="4" s="1"/>
  <c r="F114" i="4" l="1"/>
  <c r="E114" i="4" s="1"/>
  <c r="D115" i="4" s="1"/>
  <c r="F115" i="4" l="1"/>
  <c r="E115" i="4" s="1"/>
  <c r="D116" i="4" s="1"/>
  <c r="F116" i="4" l="1"/>
  <c r="E116" i="4" s="1"/>
  <c r="D117" i="4" s="1"/>
  <c r="F117" i="4" l="1"/>
  <c r="E117" i="4" s="1"/>
  <c r="D118" i="4" s="1"/>
  <c r="F118" i="4" l="1"/>
  <c r="E118" i="4" s="1"/>
  <c r="D119" i="4" s="1"/>
  <c r="F119" i="4" l="1"/>
  <c r="E119" i="4" s="1"/>
  <c r="D120" i="4" s="1"/>
  <c r="F120" i="4" l="1"/>
  <c r="E120" i="4" s="1"/>
  <c r="D121" i="4" s="1"/>
  <c r="F121" i="4" l="1"/>
  <c r="E121" i="4" s="1"/>
  <c r="D122" i="4" s="1"/>
  <c r="F122" i="4" l="1"/>
  <c r="E122" i="4" s="1"/>
  <c r="D123" i="4" s="1"/>
  <c r="F123" i="4" l="1"/>
  <c r="E123" i="4" s="1"/>
  <c r="D124" i="4" s="1"/>
  <c r="F124" i="4" l="1"/>
  <c r="E124" i="4" s="1"/>
  <c r="D125" i="4" s="1"/>
  <c r="F125" i="4" l="1"/>
  <c r="E125" i="4" s="1"/>
  <c r="D126" i="4" s="1"/>
  <c r="F126" i="4" l="1"/>
  <c r="E126" i="4" s="1"/>
  <c r="D127" i="4" s="1"/>
  <c r="F127" i="4" l="1"/>
  <c r="E127" i="4" s="1"/>
  <c r="D128" i="4" s="1"/>
  <c r="F128" i="4" l="1"/>
  <c r="E128" i="4" s="1"/>
  <c r="D129" i="4" s="1"/>
  <c r="F129" i="4" l="1"/>
  <c r="E129" i="4" s="1"/>
  <c r="D130" i="4" s="1"/>
  <c r="F130" i="4" l="1"/>
  <c r="E130" i="4" s="1"/>
  <c r="D131" i="4" s="1"/>
  <c r="F131" i="4" l="1"/>
  <c r="E131" i="4" s="1"/>
  <c r="D132" i="4" s="1"/>
  <c r="F132" i="4" l="1"/>
  <c r="E132" i="4" s="1"/>
  <c r="D133" i="4" s="1"/>
  <c r="F133" i="4" l="1"/>
  <c r="E133" i="4" s="1"/>
  <c r="D134" i="4" s="1"/>
  <c r="F134" i="4" l="1"/>
  <c r="E134" i="4" s="1"/>
  <c r="D135" i="4" s="1"/>
  <c r="F135" i="4" l="1"/>
  <c r="E135" i="4" s="1"/>
  <c r="D136" i="4" s="1"/>
  <c r="F136" i="4" l="1"/>
  <c r="E136" i="4" s="1"/>
  <c r="D137" i="4" s="1"/>
  <c r="F137" i="4" l="1"/>
  <c r="E137" i="4" s="1"/>
  <c r="D138" i="4" s="1"/>
  <c r="F138" i="4" l="1"/>
  <c r="E138" i="4" s="1"/>
  <c r="D139" i="4" s="1"/>
  <c r="F139" i="4" l="1"/>
  <c r="E139" i="4" s="1"/>
  <c r="D140" i="4" s="1"/>
  <c r="F140" i="4" l="1"/>
  <c r="E140" i="4" s="1"/>
  <c r="D141" i="4" s="1"/>
  <c r="F141" i="4" l="1"/>
  <c r="E141" i="4" s="1"/>
  <c r="D142" i="4" s="1"/>
  <c r="F142" i="4" l="1"/>
  <c r="E142" i="4" s="1"/>
  <c r="D143" i="4" s="1"/>
  <c r="F143" i="4" l="1"/>
  <c r="E143" i="4" s="1"/>
  <c r="D144" i="4" s="1"/>
  <c r="F144" i="4" l="1"/>
  <c r="E144" i="4" s="1"/>
  <c r="D145" i="4" s="1"/>
  <c r="F145" i="4" l="1"/>
  <c r="E145" i="4" s="1"/>
  <c r="D146" i="4" s="1"/>
  <c r="F146" i="4" l="1"/>
  <c r="E146" i="4" s="1"/>
  <c r="D147" i="4" s="1"/>
  <c r="F147" i="4" l="1"/>
  <c r="E147" i="4" s="1"/>
  <c r="D148" i="4" s="1"/>
  <c r="F148" i="4" l="1"/>
  <c r="E148" i="4" s="1"/>
  <c r="D149" i="4" s="1"/>
  <c r="F149" i="4" l="1"/>
  <c r="E149" i="4" s="1"/>
  <c r="D150" i="4" s="1"/>
  <c r="F150" i="4" l="1"/>
  <c r="E150" i="4" s="1"/>
  <c r="D151" i="4" s="1"/>
  <c r="F151" i="4" l="1"/>
  <c r="E151" i="4" s="1"/>
  <c r="D152" i="4" s="1"/>
  <c r="F152" i="4" l="1"/>
  <c r="E152" i="4" s="1"/>
  <c r="D153" i="4" s="1"/>
  <c r="F153" i="4" l="1"/>
  <c r="E153" i="4" s="1"/>
  <c r="D154" i="4" s="1"/>
  <c r="F154" i="4" l="1"/>
  <c r="E154" i="4" s="1"/>
  <c r="D155" i="4" s="1"/>
  <c r="F155" i="4" l="1"/>
  <c r="E155" i="4" s="1"/>
  <c r="D156" i="4" s="1"/>
  <c r="F156" i="4" l="1"/>
  <c r="E156" i="4" s="1"/>
  <c r="D157" i="4" s="1"/>
  <c r="F157" i="4" l="1"/>
  <c r="E157" i="4" s="1"/>
  <c r="D158" i="4" s="1"/>
  <c r="F158" i="4" l="1"/>
  <c r="E158" i="4" s="1"/>
  <c r="D159" i="4" s="1"/>
  <c r="F159" i="4" l="1"/>
  <c r="E159" i="4" s="1"/>
  <c r="D160" i="4" s="1"/>
  <c r="F160" i="4" l="1"/>
  <c r="E160" i="4" s="1"/>
  <c r="D161" i="4" s="1"/>
  <c r="F161" i="4" l="1"/>
  <c r="E161" i="4" s="1"/>
  <c r="D162" i="4" s="1"/>
  <c r="F162" i="4" l="1"/>
  <c r="E162" i="4" s="1"/>
  <c r="D163" i="4" s="1"/>
  <c r="F163" i="4" l="1"/>
  <c r="E163" i="4" s="1"/>
  <c r="D164" i="4" s="1"/>
  <c r="F164" i="4" l="1"/>
  <c r="E164" i="4" s="1"/>
  <c r="D165" i="4" s="1"/>
  <c r="F165" i="4" l="1"/>
  <c r="E165" i="4" s="1"/>
  <c r="D166" i="4" s="1"/>
  <c r="F166" i="4" l="1"/>
  <c r="E166" i="4" s="1"/>
  <c r="D167" i="4" s="1"/>
  <c r="F167" i="4" l="1"/>
  <c r="E167" i="4" s="1"/>
  <c r="D168" i="4" s="1"/>
  <c r="F168" i="4" l="1"/>
  <c r="E168" i="4" s="1"/>
  <c r="D169" i="4" s="1"/>
  <c r="F169" i="4" l="1"/>
  <c r="E169" i="4" s="1"/>
  <c r="D170" i="4" s="1"/>
  <c r="F170" i="4" l="1"/>
  <c r="E170" i="4" s="1"/>
  <c r="D171" i="4" s="1"/>
  <c r="F171" i="4" l="1"/>
  <c r="E171" i="4" s="1"/>
  <c r="D172" i="4" s="1"/>
  <c r="F172" i="4" l="1"/>
  <c r="E172" i="4" s="1"/>
  <c r="D173" i="4" s="1"/>
  <c r="F173" i="4" l="1"/>
  <c r="E173" i="4" s="1"/>
  <c r="D174" i="4" s="1"/>
  <c r="F174" i="4" l="1"/>
  <c r="E174" i="4" s="1"/>
  <c r="D175" i="4" s="1"/>
  <c r="F175" i="4" l="1"/>
  <c r="E175" i="4" s="1"/>
  <c r="D176" i="4" s="1"/>
  <c r="F176" i="4" l="1"/>
  <c r="E176" i="4" s="1"/>
  <c r="D177" i="4" s="1"/>
  <c r="F177" i="4" l="1"/>
  <c r="E177" i="4" s="1"/>
  <c r="D178" i="4" s="1"/>
  <c r="F178" i="4" l="1"/>
  <c r="E178" i="4" s="1"/>
  <c r="D179" i="4" s="1"/>
  <c r="F179" i="4" l="1"/>
  <c r="E179" i="4" s="1"/>
  <c r="D180" i="4" s="1"/>
  <c r="F180" i="4" l="1"/>
  <c r="E180" i="4" s="1"/>
  <c r="D181" i="4" s="1"/>
  <c r="F181" i="4" l="1"/>
  <c r="E181" i="4" s="1"/>
  <c r="D182" i="4" s="1"/>
  <c r="F182" i="4" l="1"/>
  <c r="E182" i="4" s="1"/>
  <c r="D183" i="4" s="1"/>
  <c r="F183" i="4" l="1"/>
  <c r="E183" i="4" s="1"/>
  <c r="D184" i="4" s="1"/>
  <c r="F184" i="4" l="1"/>
  <c r="E184" i="4" s="1"/>
  <c r="D185" i="4" s="1"/>
  <c r="F185" i="4" l="1"/>
  <c r="E185" i="4" s="1"/>
  <c r="D186" i="4" s="1"/>
  <c r="F186" i="4" l="1"/>
  <c r="E186" i="4" s="1"/>
  <c r="D187" i="4" s="1"/>
  <c r="F187" i="4" l="1"/>
  <c r="E187" i="4" s="1"/>
  <c r="D188" i="4" s="1"/>
  <c r="F188" i="4" l="1"/>
  <c r="E188" i="4" s="1"/>
  <c r="D189" i="4" s="1"/>
  <c r="F189" i="4" l="1"/>
  <c r="E189" i="4" s="1"/>
  <c r="D190" i="4" s="1"/>
  <c r="F190" i="4" l="1"/>
  <c r="E190" i="4" s="1"/>
  <c r="D191" i="4" s="1"/>
  <c r="F191" i="4" l="1"/>
  <c r="E191" i="4" s="1"/>
  <c r="D192" i="4" s="1"/>
  <c r="F192" i="4" l="1"/>
  <c r="E192" i="4" s="1"/>
  <c r="D193" i="4" s="1"/>
  <c r="F193" i="4" l="1"/>
  <c r="E193" i="4" s="1"/>
  <c r="D194" i="4" s="1"/>
  <c r="F194" i="4" l="1"/>
  <c r="E194" i="4" s="1"/>
  <c r="D195" i="4" s="1"/>
  <c r="F195" i="4" l="1"/>
  <c r="E195" i="4" s="1"/>
  <c r="D196" i="4" s="1"/>
  <c r="F196" i="4" l="1"/>
  <c r="E196" i="4" s="1"/>
  <c r="D197" i="4" s="1"/>
  <c r="F197" i="4" l="1"/>
  <c r="E197" i="4" s="1"/>
  <c r="D198" i="4" s="1"/>
  <c r="F198" i="4" l="1"/>
  <c r="E198" i="4" s="1"/>
  <c r="D199" i="4" s="1"/>
  <c r="F199" i="4" l="1"/>
  <c r="E199" i="4" s="1"/>
  <c r="D200" i="4" s="1"/>
  <c r="F200" i="4" l="1"/>
  <c r="E200" i="4" s="1"/>
  <c r="D201" i="4" s="1"/>
  <c r="F201" i="4" l="1"/>
  <c r="E201" i="4" s="1"/>
  <c r="D202" i="4" s="1"/>
  <c r="F202" i="4" l="1"/>
  <c r="E202" i="4" s="1"/>
  <c r="D203" i="4" s="1"/>
  <c r="F203" i="4" l="1"/>
  <c r="E203" i="4" s="1"/>
  <c r="D204" i="4" s="1"/>
  <c r="F204" i="4" l="1"/>
  <c r="E204" i="4" s="1"/>
  <c r="D205" i="4" s="1"/>
  <c r="F205" i="4" l="1"/>
  <c r="E205" i="4" s="1"/>
  <c r="D206" i="4" s="1"/>
  <c r="F206" i="4" l="1"/>
  <c r="E206" i="4" s="1"/>
  <c r="D207" i="4" s="1"/>
  <c r="F207" i="4" l="1"/>
  <c r="E207" i="4" s="1"/>
  <c r="D208" i="4" s="1"/>
  <c r="F208" i="4" l="1"/>
  <c r="E208" i="4" s="1"/>
  <c r="D209" i="4" s="1"/>
  <c r="F209" i="4" l="1"/>
  <c r="E209" i="4" s="1"/>
  <c r="D210" i="4" s="1"/>
  <c r="F210" i="4" l="1"/>
  <c r="E210" i="4" s="1"/>
  <c r="D211" i="4" s="1"/>
  <c r="F211" i="4" l="1"/>
  <c r="E211" i="4" s="1"/>
  <c r="D212" i="4" s="1"/>
  <c r="F212" i="4" l="1"/>
  <c r="E212" i="4" s="1"/>
  <c r="D213" i="4" s="1"/>
  <c r="F213" i="4" l="1"/>
  <c r="E213" i="4" s="1"/>
  <c r="D214" i="4" s="1"/>
  <c r="F214" i="4" l="1"/>
  <c r="E214" i="4" s="1"/>
  <c r="D215" i="4" s="1"/>
  <c r="F215" i="4" l="1"/>
  <c r="E215" i="4" s="1"/>
  <c r="D216" i="4" s="1"/>
  <c r="F216" i="4" l="1"/>
  <c r="E216" i="4" s="1"/>
  <c r="D217" i="4" s="1"/>
  <c r="F217" i="4" l="1"/>
  <c r="E217" i="4" s="1"/>
  <c r="D218" i="4" s="1"/>
  <c r="F218" i="4" l="1"/>
  <c r="E218" i="4" s="1"/>
  <c r="D219" i="4" s="1"/>
  <c r="F219" i="4" l="1"/>
  <c r="E219" i="4" s="1"/>
  <c r="D220" i="4" s="1"/>
  <c r="F220" i="4" l="1"/>
  <c r="E220" i="4" s="1"/>
  <c r="D221" i="4" s="1"/>
  <c r="F221" i="4" l="1"/>
  <c r="E221" i="4" s="1"/>
  <c r="D222" i="4" s="1"/>
  <c r="F222" i="4" l="1"/>
  <c r="E222" i="4" s="1"/>
  <c r="D223" i="4" s="1"/>
  <c r="F223" i="4" l="1"/>
  <c r="E223" i="4" s="1"/>
  <c r="D224" i="4" s="1"/>
  <c r="F224" i="4" l="1"/>
  <c r="E224" i="4" s="1"/>
  <c r="D225" i="4" s="1"/>
  <c r="F225" i="4" l="1"/>
  <c r="E225" i="4" s="1"/>
  <c r="D226" i="4" s="1"/>
  <c r="F226" i="4" l="1"/>
  <c r="E226" i="4" s="1"/>
  <c r="D227" i="4" s="1"/>
  <c r="F227" i="4" l="1"/>
  <c r="E227" i="4" s="1"/>
  <c r="D228" i="4" s="1"/>
  <c r="F228" i="4" l="1"/>
  <c r="E228" i="4" s="1"/>
  <c r="D229" i="4" s="1"/>
  <c r="F229" i="4" l="1"/>
  <c r="E229" i="4" s="1"/>
  <c r="D230" i="4" s="1"/>
  <c r="F230" i="4" l="1"/>
  <c r="E230" i="4" s="1"/>
  <c r="D231" i="4" s="1"/>
  <c r="F231" i="4" l="1"/>
  <c r="E231" i="4" s="1"/>
  <c r="D232" i="4" s="1"/>
  <c r="F232" i="4" l="1"/>
  <c r="E232" i="4" s="1"/>
  <c r="D233" i="4" s="1"/>
  <c r="F233" i="4" l="1"/>
  <c r="E233" i="4" s="1"/>
  <c r="D234" i="4" s="1"/>
  <c r="F234" i="4" l="1"/>
  <c r="E234" i="4" s="1"/>
  <c r="D235" i="4" s="1"/>
  <c r="F235" i="4" l="1"/>
  <c r="E235" i="4" s="1"/>
  <c r="D236" i="4" s="1"/>
  <c r="F236" i="4" l="1"/>
  <c r="E236" i="4" s="1"/>
  <c r="D237" i="4" s="1"/>
  <c r="F237" i="4" l="1"/>
  <c r="E237" i="4" s="1"/>
  <c r="D238" i="4" s="1"/>
  <c r="F238" i="4" l="1"/>
  <c r="E238" i="4" s="1"/>
  <c r="D239" i="4" s="1"/>
  <c r="F239" i="4" l="1"/>
  <c r="E239" i="4" s="1"/>
  <c r="D240" i="4" s="1"/>
  <c r="F240" i="4" l="1"/>
  <c r="E240" i="4" s="1"/>
  <c r="D241" i="4" s="1"/>
  <c r="F241" i="4" l="1"/>
  <c r="E241" i="4" s="1"/>
  <c r="D242" i="4" s="1"/>
  <c r="F242" i="4" l="1"/>
  <c r="E242" i="4" s="1"/>
  <c r="D243" i="4" s="1"/>
  <c r="F243" i="4" l="1"/>
  <c r="E243" i="4" s="1"/>
  <c r="D244" i="4" s="1"/>
  <c r="F244" i="4" l="1"/>
  <c r="E244" i="4" s="1"/>
  <c r="D245" i="4" s="1"/>
  <c r="F245" i="4" l="1"/>
  <c r="E245" i="4" s="1"/>
  <c r="D246" i="4" s="1"/>
  <c r="F246" i="4" l="1"/>
  <c r="E246" i="4" s="1"/>
  <c r="D247" i="4" s="1"/>
  <c r="F247" i="4" l="1"/>
  <c r="E247" i="4" s="1"/>
  <c r="D248" i="4" s="1"/>
  <c r="F248" i="4" l="1"/>
  <c r="E248" i="4" s="1"/>
  <c r="D249" i="4" s="1"/>
  <c r="F249" i="4" l="1"/>
  <c r="E249" i="4" s="1"/>
  <c r="D250" i="4" s="1"/>
  <c r="F250" i="4" l="1"/>
  <c r="E250" i="4" s="1"/>
  <c r="D251" i="4" s="1"/>
  <c r="F251" i="4" l="1"/>
  <c r="E251" i="4" s="1"/>
  <c r="D252" i="4" s="1"/>
  <c r="F252" i="4" l="1"/>
  <c r="E252" i="4" s="1"/>
  <c r="D253" i="4" s="1"/>
  <c r="F253" i="4" l="1"/>
  <c r="E253" i="4" s="1"/>
  <c r="D254" i="4" s="1"/>
  <c r="F254" i="4" l="1"/>
  <c r="E254" i="4" s="1"/>
  <c r="D255" i="4" s="1"/>
  <c r="F255" i="4" l="1"/>
  <c r="E255" i="4" s="1"/>
  <c r="D256" i="4" s="1"/>
  <c r="F256" i="4" l="1"/>
  <c r="E256" i="4" s="1"/>
  <c r="D257" i="4" s="1"/>
  <c r="F257" i="4" l="1"/>
  <c r="E257" i="4" s="1"/>
  <c r="D258" i="4" s="1"/>
  <c r="F258" i="4" l="1"/>
  <c r="E258" i="4" s="1"/>
  <c r="D259" i="4" s="1"/>
  <c r="F259" i="4" l="1"/>
  <c r="E259" i="4" s="1"/>
  <c r="D260" i="4" s="1"/>
  <c r="F260" i="4" l="1"/>
  <c r="E260" i="4" s="1"/>
  <c r="D261" i="4" s="1"/>
  <c r="F261" i="4" l="1"/>
  <c r="E261" i="4" s="1"/>
  <c r="D262" i="4" s="1"/>
  <c r="F262" i="4" l="1"/>
  <c r="E262" i="4" s="1"/>
  <c r="D263" i="4" s="1"/>
  <c r="F263" i="4" l="1"/>
  <c r="E263" i="4" s="1"/>
  <c r="D264" i="4" s="1"/>
  <c r="F264" i="4" l="1"/>
  <c r="E264" i="4" s="1"/>
  <c r="D265" i="4" s="1"/>
  <c r="F265" i="4" l="1"/>
  <c r="E265" i="4" s="1"/>
  <c r="D266" i="4" s="1"/>
  <c r="F266" i="4" l="1"/>
  <c r="E266" i="4" s="1"/>
  <c r="D267" i="4" s="1"/>
  <c r="F267" i="4" l="1"/>
  <c r="E267" i="4" s="1"/>
  <c r="D268" i="4" s="1"/>
  <c r="F268" i="4" l="1"/>
  <c r="E268" i="4" s="1"/>
  <c r="D269" i="4" s="1"/>
  <c r="F269" i="4" l="1"/>
  <c r="E269" i="4" s="1"/>
  <c r="D270" i="4" s="1"/>
  <c r="F270" i="4" l="1"/>
  <c r="E270" i="4" s="1"/>
  <c r="D271" i="4" s="1"/>
  <c r="F271" i="4" l="1"/>
  <c r="E271" i="4" s="1"/>
  <c r="D272" i="4" s="1"/>
  <c r="F272" i="4" l="1"/>
  <c r="E272" i="4" s="1"/>
  <c r="D273" i="4" s="1"/>
  <c r="F273" i="4" l="1"/>
  <c r="E273" i="4" s="1"/>
  <c r="D274" i="4" s="1"/>
  <c r="F274" i="4" l="1"/>
  <c r="E274" i="4" s="1"/>
  <c r="D275" i="4" s="1"/>
  <c r="F275" i="4" l="1"/>
  <c r="E275" i="4" s="1"/>
  <c r="D276" i="4" s="1"/>
  <c r="F276" i="4" l="1"/>
  <c r="E276" i="4" s="1"/>
  <c r="D277" i="4" s="1"/>
  <c r="F277" i="4" l="1"/>
  <c r="E277" i="4" s="1"/>
  <c r="D278" i="4" s="1"/>
  <c r="F278" i="4" l="1"/>
  <c r="E278" i="4" s="1"/>
  <c r="D279" i="4" s="1"/>
  <c r="F279" i="4" l="1"/>
  <c r="E279" i="4" s="1"/>
  <c r="D280" i="4" s="1"/>
  <c r="F280" i="4" l="1"/>
  <c r="E280" i="4" s="1"/>
  <c r="D281" i="4" s="1"/>
  <c r="F281" i="4" l="1"/>
  <c r="E281" i="4" s="1"/>
  <c r="D282" i="4" s="1"/>
  <c r="F282" i="4" l="1"/>
  <c r="E282" i="4" s="1"/>
  <c r="D283" i="4" s="1"/>
  <c r="F283" i="4" l="1"/>
  <c r="E283" i="4" s="1"/>
  <c r="D284" i="4" s="1"/>
  <c r="F284" i="4" l="1"/>
  <c r="E284" i="4" s="1"/>
  <c r="D285" i="4" s="1"/>
  <c r="F285" i="4" l="1"/>
  <c r="E285" i="4" s="1"/>
  <c r="D286" i="4" s="1"/>
  <c r="F286" i="4" l="1"/>
  <c r="E286" i="4" s="1"/>
  <c r="D287" i="4" s="1"/>
  <c r="F287" i="4" l="1"/>
  <c r="E287" i="4" s="1"/>
  <c r="D288" i="4" s="1"/>
  <c r="F288" i="4" l="1"/>
  <c r="E288" i="4" s="1"/>
  <c r="D289" i="4" s="1"/>
  <c r="F289" i="4" l="1"/>
  <c r="E289" i="4" s="1"/>
  <c r="D290" i="4" s="1"/>
  <c r="F290" i="4" l="1"/>
  <c r="E290" i="4" s="1"/>
  <c r="D291" i="4" s="1"/>
  <c r="F291" i="4" l="1"/>
  <c r="E291" i="4" s="1"/>
  <c r="D292" i="4" s="1"/>
  <c r="F292" i="4" l="1"/>
  <c r="E292" i="4" s="1"/>
  <c r="D293" i="4" s="1"/>
  <c r="F293" i="4" l="1"/>
  <c r="E293" i="4" s="1"/>
  <c r="D294" i="4" s="1"/>
  <c r="F294" i="4" l="1"/>
  <c r="E294" i="4" s="1"/>
  <c r="D295" i="4" s="1"/>
  <c r="F295" i="4" l="1"/>
  <c r="E295" i="4" s="1"/>
  <c r="D296" i="4" s="1"/>
  <c r="F296" i="4" l="1"/>
  <c r="E296" i="4" s="1"/>
  <c r="D297" i="4" s="1"/>
  <c r="F297" i="4" l="1"/>
  <c r="E297" i="4" s="1"/>
  <c r="D298" i="4" s="1"/>
  <c r="F298" i="4" l="1"/>
  <c r="E298" i="4" s="1"/>
  <c r="D299" i="4" s="1"/>
  <c r="F299" i="4" l="1"/>
  <c r="E299" i="4" s="1"/>
  <c r="D300" i="4" s="1"/>
  <c r="F300" i="4" l="1"/>
  <c r="E300" i="4" s="1"/>
  <c r="D301" i="4" s="1"/>
  <c r="F301" i="4" l="1"/>
  <c r="E301" i="4" s="1"/>
  <c r="D302" i="4" s="1"/>
  <c r="F302" i="4" l="1"/>
  <c r="E302" i="4" s="1"/>
  <c r="D303" i="4" s="1"/>
  <c r="F303" i="4" l="1"/>
  <c r="E303" i="4" s="1"/>
  <c r="D304" i="4" s="1"/>
  <c r="F304" i="4" l="1"/>
  <c r="E304" i="4" s="1"/>
  <c r="D305" i="4" s="1"/>
  <c r="F305" i="4" l="1"/>
  <c r="E305" i="4" s="1"/>
  <c r="D306" i="4" s="1"/>
  <c r="F306" i="4" l="1"/>
  <c r="E306" i="4" s="1"/>
  <c r="D307" i="4" s="1"/>
  <c r="F307" i="4" l="1"/>
  <c r="E307" i="4" s="1"/>
  <c r="D308" i="4" s="1"/>
  <c r="F308" i="4" l="1"/>
  <c r="E308" i="4" s="1"/>
  <c r="D309" i="4" s="1"/>
  <c r="F309" i="4" l="1"/>
  <c r="E309" i="4" s="1"/>
  <c r="D310" i="4" s="1"/>
  <c r="F310" i="4" l="1"/>
  <c r="E310" i="4" s="1"/>
  <c r="D311" i="4" s="1"/>
  <c r="F311" i="4" l="1"/>
  <c r="E311" i="4" s="1"/>
  <c r="D312" i="4" s="1"/>
  <c r="F312" i="4" l="1"/>
  <c r="E312" i="4" s="1"/>
  <c r="D313" i="4" s="1"/>
  <c r="F313" i="4" l="1"/>
  <c r="E313" i="4" s="1"/>
  <c r="D314" i="4" s="1"/>
  <c r="F314" i="4" l="1"/>
  <c r="E314" i="4" s="1"/>
  <c r="D315" i="4" s="1"/>
  <c r="F315" i="4" l="1"/>
  <c r="E315" i="4" s="1"/>
  <c r="D316" i="4" s="1"/>
  <c r="F316" i="4" l="1"/>
  <c r="E316" i="4" s="1"/>
  <c r="D317" i="4" s="1"/>
  <c r="F317" i="4" l="1"/>
  <c r="E317" i="4" s="1"/>
  <c r="D318" i="4" s="1"/>
  <c r="F318" i="4" l="1"/>
  <c r="E318" i="4" s="1"/>
  <c r="D319" i="4" s="1"/>
  <c r="F319" i="4" l="1"/>
  <c r="E319" i="4" s="1"/>
  <c r="D320" i="4" s="1"/>
  <c r="F320" i="4" l="1"/>
  <c r="E320" i="4" s="1"/>
  <c r="D321" i="4" s="1"/>
  <c r="F321" i="4" l="1"/>
  <c r="E321" i="4" s="1"/>
  <c r="D322" i="4" s="1"/>
  <c r="F322" i="4" l="1"/>
  <c r="E322" i="4" s="1"/>
  <c r="D323" i="4" s="1"/>
  <c r="F323" i="4" l="1"/>
  <c r="E323" i="4" s="1"/>
  <c r="D324" i="4" s="1"/>
  <c r="F324" i="4" l="1"/>
  <c r="E324" i="4" s="1"/>
  <c r="D325" i="4" s="1"/>
  <c r="F325" i="4" l="1"/>
  <c r="E325" i="4" s="1"/>
  <c r="D326" i="4" s="1"/>
  <c r="F326" i="4" l="1"/>
  <c r="E326" i="4" s="1"/>
  <c r="D327" i="4" s="1"/>
  <c r="F327" i="4" l="1"/>
  <c r="E327" i="4" s="1"/>
  <c r="D328" i="4" s="1"/>
  <c r="F328" i="4" l="1"/>
  <c r="E328" i="4" s="1"/>
  <c r="D329" i="4" s="1"/>
  <c r="F329" i="4" l="1"/>
  <c r="E329" i="4" s="1"/>
  <c r="D330" i="4" s="1"/>
  <c r="F330" i="4" l="1"/>
  <c r="E330" i="4" s="1"/>
  <c r="D331" i="4" s="1"/>
  <c r="F331" i="4" l="1"/>
  <c r="E331" i="4" s="1"/>
  <c r="D332" i="4" s="1"/>
  <c r="F332" i="4" l="1"/>
  <c r="E332" i="4" s="1"/>
  <c r="D333" i="4" s="1"/>
  <c r="F333" i="4" l="1"/>
  <c r="E333" i="4" s="1"/>
  <c r="D334" i="4" s="1"/>
  <c r="F334" i="4" l="1"/>
  <c r="E334" i="4" s="1"/>
  <c r="D335" i="4" s="1"/>
  <c r="F335" i="4" l="1"/>
  <c r="E335" i="4" s="1"/>
  <c r="D336" i="4" s="1"/>
  <c r="F336" i="4" l="1"/>
  <c r="E336" i="4" s="1"/>
  <c r="D337" i="4" s="1"/>
  <c r="F337" i="4" l="1"/>
  <c r="E337" i="4" s="1"/>
  <c r="D338" i="4" s="1"/>
  <c r="F338" i="4" l="1"/>
  <c r="E338" i="4" s="1"/>
  <c r="D339" i="4" s="1"/>
  <c r="F339" i="4" l="1"/>
  <c r="E339" i="4" s="1"/>
  <c r="D340" i="4" s="1"/>
  <c r="F340" i="4" l="1"/>
  <c r="E340" i="4" s="1"/>
  <c r="D341" i="4" s="1"/>
  <c r="F341" i="4" l="1"/>
  <c r="E341" i="4" s="1"/>
  <c r="D342" i="4" s="1"/>
  <c r="F342" i="4" l="1"/>
  <c r="E342" i="4" s="1"/>
  <c r="D343" i="4" s="1"/>
  <c r="F343" i="4" l="1"/>
  <c r="E343" i="4" s="1"/>
  <c r="D344" i="4" s="1"/>
  <c r="F344" i="4" l="1"/>
  <c r="E344" i="4" s="1"/>
  <c r="D345" i="4" s="1"/>
  <c r="F345" i="4" l="1"/>
  <c r="E345" i="4" s="1"/>
  <c r="D346" i="4" s="1"/>
  <c r="F346" i="4" l="1"/>
  <c r="E346" i="4" s="1"/>
  <c r="D347" i="4" s="1"/>
  <c r="F347" i="4" l="1"/>
  <c r="E347" i="4" s="1"/>
  <c r="D348" i="4" s="1"/>
  <c r="F348" i="4" l="1"/>
  <c r="E348" i="4" s="1"/>
  <c r="D349" i="4" s="1"/>
  <c r="F349" i="4" l="1"/>
  <c r="E349" i="4" s="1"/>
  <c r="D350" i="4" s="1"/>
  <c r="F350" i="4" l="1"/>
  <c r="E350" i="4" s="1"/>
  <c r="D351" i="4" s="1"/>
  <c r="F351" i="4" l="1"/>
  <c r="E351" i="4" s="1"/>
  <c r="D352" i="4" s="1"/>
  <c r="F352" i="4" l="1"/>
  <c r="E352" i="4" s="1"/>
  <c r="D353" i="4" s="1"/>
  <c r="F353" i="4" l="1"/>
  <c r="E353" i="4" s="1"/>
  <c r="D354" i="4" s="1"/>
  <c r="F354" i="4" l="1"/>
  <c r="E354" i="4" s="1"/>
  <c r="D355" i="4" s="1"/>
  <c r="F355" i="4" l="1"/>
  <c r="E355" i="4" s="1"/>
  <c r="D356" i="4" s="1"/>
  <c r="F356" i="4" l="1"/>
  <c r="E356" i="4" s="1"/>
  <c r="D357" i="4" s="1"/>
  <c r="F357" i="4" l="1"/>
  <c r="E357" i="4" s="1"/>
  <c r="D358" i="4" s="1"/>
  <c r="F358" i="4" l="1"/>
  <c r="E358" i="4" s="1"/>
  <c r="D359" i="4" s="1"/>
  <c r="F359" i="4" l="1"/>
  <c r="E359" i="4" s="1"/>
  <c r="D360" i="4" s="1"/>
  <c r="F360" i="4" l="1"/>
  <c r="E360" i="4" s="1"/>
  <c r="D361" i="4" s="1"/>
  <c r="F361" i="4" l="1"/>
  <c r="E361" i="4" s="1"/>
  <c r="D362" i="4" s="1"/>
  <c r="F362" i="4" l="1"/>
  <c r="E362" i="4" s="1"/>
  <c r="D363" i="4" s="1"/>
  <c r="F363" i="4" l="1"/>
  <c r="E363" i="4" s="1"/>
  <c r="D364" i="4" s="1"/>
  <c r="F364" i="4" l="1"/>
  <c r="E364" i="4" s="1"/>
  <c r="D365" i="4" s="1"/>
  <c r="F365" i="4" l="1"/>
  <c r="E365" i="4" s="1"/>
  <c r="D366" i="4" s="1"/>
  <c r="F366" i="4" l="1"/>
  <c r="E366" i="4" s="1"/>
  <c r="D367" i="4" s="1"/>
  <c r="F367" i="4" l="1"/>
  <c r="E367" i="4" s="1"/>
  <c r="D368" i="4" s="1"/>
  <c r="F368" i="4" l="1"/>
  <c r="E368" i="4" s="1"/>
  <c r="D369" i="4" s="1"/>
  <c r="F369" i="4" l="1"/>
  <c r="E369" i="4" s="1"/>
  <c r="D370" i="4" s="1"/>
  <c r="F370" i="4" l="1"/>
  <c r="E370" i="4" s="1"/>
  <c r="D371" i="4" s="1"/>
  <c r="F371" i="4" s="1"/>
  <c r="E371" i="4" s="1"/>
  <c r="E28" i="6"/>
  <c r="E31" i="6" s="1"/>
  <c r="D31" i="6"/>
  <c r="D33" i="6" s="1"/>
  <c r="D36" i="6" l="1"/>
  <c r="E35" i="6" s="1"/>
  <c r="E33" i="6"/>
  <c r="F28" i="6"/>
  <c r="E7" i="3" l="1"/>
  <c r="E13" i="3" s="1"/>
  <c r="E27" i="3" s="1"/>
  <c r="F31" i="6"/>
  <c r="G28" i="6"/>
  <c r="E36" i="6"/>
  <c r="F33" i="6" l="1"/>
  <c r="G31" i="6"/>
  <c r="G33" i="6" s="1"/>
  <c r="H28" i="6"/>
  <c r="F7" i="3"/>
  <c r="F13" i="3" s="1"/>
  <c r="F27" i="3" s="1"/>
  <c r="F35" i="6"/>
  <c r="H31" i="6" l="1"/>
  <c r="I28" i="6"/>
  <c r="F36" i="6"/>
  <c r="H33" i="6" l="1"/>
  <c r="I33" i="6" s="1"/>
  <c r="I31" i="6"/>
  <c r="G7" i="3"/>
  <c r="G13" i="3" s="1"/>
  <c r="G27" i="3" s="1"/>
  <c r="G35" i="6"/>
  <c r="G36" i="6" s="1"/>
  <c r="H35" i="6" l="1"/>
  <c r="H36" i="6" s="1"/>
  <c r="I7" i="3" s="1"/>
  <c r="I13" i="3" s="1"/>
  <c r="I27" i="3" s="1"/>
  <c r="H7" i="3"/>
  <c r="H13" i="3" s="1"/>
  <c r="H27" i="3" s="1"/>
</calcChain>
</file>

<file path=xl/sharedStrings.xml><?xml version="1.0" encoding="utf-8"?>
<sst xmlns="http://schemas.openxmlformats.org/spreadsheetml/2006/main" count="160" uniqueCount="141">
  <si>
    <t>Revenue</t>
  </si>
  <si>
    <t>Insurance</t>
  </si>
  <si>
    <t>Assets</t>
  </si>
  <si>
    <t>Liabilities</t>
  </si>
  <si>
    <t>Equity</t>
  </si>
  <si>
    <t>-</t>
  </si>
  <si>
    <t>Payment</t>
  </si>
  <si>
    <t>Interest</t>
  </si>
  <si>
    <t>Year 1</t>
  </si>
  <si>
    <t>Year 2</t>
  </si>
  <si>
    <t>Year 3</t>
  </si>
  <si>
    <t>Year 4</t>
  </si>
  <si>
    <t>Year 5</t>
  </si>
  <si>
    <t>Total</t>
  </si>
  <si>
    <t>Utilities</t>
  </si>
  <si>
    <t>Month</t>
  </si>
  <si>
    <t>Depreciation</t>
  </si>
  <si>
    <t>Land</t>
  </si>
  <si>
    <t>Buildings</t>
  </si>
  <si>
    <t>Amortization</t>
  </si>
  <si>
    <t>Inventories</t>
  </si>
  <si>
    <t>Deposits</t>
  </si>
  <si>
    <t>Goodwill</t>
  </si>
  <si>
    <t>Number of units sold annually</t>
  </si>
  <si>
    <t>Annual revenue per product</t>
  </si>
  <si>
    <t>Expected gross margin per product</t>
  </si>
  <si>
    <t>Annual cost of goods sold per product</t>
  </si>
  <si>
    <t>Total year 1 cost of goods sold</t>
  </si>
  <si>
    <t>Total year 1 revenue</t>
  </si>
  <si>
    <t>Annual cumulative price (revenue) increase</t>
  </si>
  <si>
    <t>Annual cumulative inflation (expense) increase</t>
  </si>
  <si>
    <t>Interest rate on ending cash balance</t>
  </si>
  <si>
    <t>Gross revenue</t>
  </si>
  <si>
    <t>Cost of goods sold</t>
  </si>
  <si>
    <t>Interest income</t>
  </si>
  <si>
    <t>Payroll and payroll taxes</t>
  </si>
  <si>
    <t>Property taxes</t>
  </si>
  <si>
    <t>Administrative fees</t>
  </si>
  <si>
    <t>Interest expense on long-term debt</t>
  </si>
  <si>
    <t>Loss (gain) on sale of assets</t>
  </si>
  <si>
    <t>Other unusual expenses (income)</t>
  </si>
  <si>
    <t>Accounts receivable</t>
  </si>
  <si>
    <t>Total inventory</t>
  </si>
  <si>
    <t>Prepaid expenses</t>
  </si>
  <si>
    <t>Deferred income tax</t>
  </si>
  <si>
    <t>Other current assets</t>
  </si>
  <si>
    <t>Capital improvements</t>
  </si>
  <si>
    <t>Less: Accumulated depreciation expense</t>
  </si>
  <si>
    <t>Accounts payable</t>
  </si>
  <si>
    <t>Accrued expenses</t>
  </si>
  <si>
    <t>Capital leases</t>
  </si>
  <si>
    <t>Other current liabilities</t>
  </si>
  <si>
    <t>Owner's equity (common)</t>
  </si>
  <si>
    <t>Preferred equity</t>
  </si>
  <si>
    <t>Retained earnings</t>
  </si>
  <si>
    <t>Net income</t>
  </si>
  <si>
    <t>Other liabilities</t>
  </si>
  <si>
    <t>Other operating cash flow items</t>
  </si>
  <si>
    <t>Capital expenditures</t>
  </si>
  <si>
    <t>Sale of fixed assets</t>
  </si>
  <si>
    <t>Other investing cash flow items</t>
  </si>
  <si>
    <t>Long-term debt/financing</t>
  </si>
  <si>
    <t>Preferred stock</t>
  </si>
  <si>
    <t>Total cash dividends paid</t>
  </si>
  <si>
    <t>Common stock</t>
  </si>
  <si>
    <t>Other financing cash flow items</t>
  </si>
  <si>
    <t>Acquisition of business</t>
  </si>
  <si>
    <t>Use this area to capture key components of the Profit and Loss Statement and the Balance Sheet for the first year only.</t>
  </si>
  <si>
    <t>Factor (%) on capital equipment</t>
  </si>
  <si>
    <t>6. If long-term debt is being used to finance
     operations, enter the total loan value.</t>
  </si>
  <si>
    <t>Other</t>
  </si>
  <si>
    <t>Sales and marketing</t>
  </si>
  <si>
    <t>Cash and short-term investments</t>
  </si>
  <si>
    <t>Long-term investments</t>
  </si>
  <si>
    <t>Other long-term assets</t>
  </si>
  <si>
    <t>Notes payable/short-term debt</t>
  </si>
  <si>
    <t>Long-term debt from loan payment calculator</t>
  </si>
  <si>
    <t>Other long-term debt</t>
  </si>
  <si>
    <t>Average sales price per unit</t>
  </si>
  <si>
    <t>Machinery and equipment</t>
  </si>
  <si>
    <t>General notes and assumptions</t>
  </si>
  <si>
    <t>Year 1 model inputs</t>
  </si>
  <si>
    <t>1. Year-one revenue expectancy</t>
  </si>
  <si>
    <t>2. Year 1 cost of goods sold</t>
  </si>
  <si>
    <t>3. Annual maintenance, repair, and overhaul</t>
  </si>
  <si>
    <t>4. Number of years for straight-line depreciation</t>
  </si>
  <si>
    <t>5. Annual tax rate</t>
  </si>
  <si>
    <t>Profit and loss projections</t>
  </si>
  <si>
    <t>Operating expenses</t>
  </si>
  <si>
    <t>Gross margin</t>
  </si>
  <si>
    <t>Total revenue</t>
  </si>
  <si>
    <t>Year-by-year profit and loss assumptions</t>
  </si>
  <si>
    <t>Total operating expenses</t>
  </si>
  <si>
    <t>Taxes on income</t>
  </si>
  <si>
    <t>Operating income before other items</t>
  </si>
  <si>
    <t>Operating income</t>
  </si>
  <si>
    <t>Earnings before taxes</t>
  </si>
  <si>
    <t>Net income (loss)</t>
  </si>
  <si>
    <t>Balance sheet projections</t>
  </si>
  <si>
    <t>Total current assets</t>
  </si>
  <si>
    <t>Net property/equipment</t>
  </si>
  <si>
    <t>Total assets</t>
  </si>
  <si>
    <t>Total current liabilities</t>
  </si>
  <si>
    <t>Total liabilities</t>
  </si>
  <si>
    <t>Total debt</t>
  </si>
  <si>
    <t>Total equity</t>
  </si>
  <si>
    <t>Total liabilities and equity</t>
  </si>
  <si>
    <t>Initial balance</t>
  </si>
  <si>
    <t>Cash flow</t>
  </si>
  <si>
    <t>Operating activities</t>
  </si>
  <si>
    <t>Total operating activities</t>
  </si>
  <si>
    <t>Total investing activities</t>
  </si>
  <si>
    <t>Investing activities</t>
  </si>
  <si>
    <t>Financing activities</t>
  </si>
  <si>
    <t>Total financing activities</t>
  </si>
  <si>
    <t>Ending cash balance</t>
  </si>
  <si>
    <t>Beginning cash balance</t>
  </si>
  <si>
    <r>
      <t>Note</t>
    </r>
    <r>
      <rPr>
        <sz val="10"/>
        <rFont val="Arial"/>
      </rPr>
      <t>: This calculator can generate principal and interest payments for a period of up to 30 years (360 months).</t>
    </r>
  </si>
  <si>
    <t>Loan payment calculator</t>
  </si>
  <si>
    <t>Monthly rate</t>
  </si>
  <si>
    <t>Loan amount</t>
  </si>
  <si>
    <t>Term of loan (months)</t>
  </si>
  <si>
    <t>Annual interest rate</t>
  </si>
  <si>
    <t>Principal balance</t>
  </si>
  <si>
    <t>Principal payment</t>
  </si>
  <si>
    <t>Non-italicized numbers in gray cells are calculations that can be overwritten.</t>
  </si>
  <si>
    <r>
      <t xml:space="preserve">Italicized numbers in gray cells are calculations that should </t>
    </r>
    <r>
      <rPr>
        <i/>
        <u/>
        <sz val="10"/>
        <rFont val="Arial"/>
        <family val="2"/>
      </rPr>
      <t>not</t>
    </r>
    <r>
      <rPr>
        <i/>
        <sz val="10"/>
        <rFont val="Arial"/>
        <family val="2"/>
      </rPr>
      <t xml:space="preserve"> be overwritten.</t>
    </r>
  </si>
  <si>
    <t>Enter data in white cells only.</t>
  </si>
  <si>
    <t>Other revenue [source]</t>
  </si>
  <si>
    <t>Cumulative cash flow</t>
  </si>
  <si>
    <t>Maintenance, repair, and overhaul</t>
  </si>
  <si>
    <t>Paid-in capital</t>
  </si>
  <si>
    <t>Car and truck expenses</t>
  </si>
  <si>
    <t>5-Year Financial Plan—Making Academy</t>
  </si>
  <si>
    <t>[Making Academy]</t>
  </si>
  <si>
    <t>3D Printers Sales</t>
  </si>
  <si>
    <t>Training</t>
  </si>
  <si>
    <t>Electronic Kits</t>
  </si>
  <si>
    <t>Events</t>
  </si>
  <si>
    <t>Other Electronic Kits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</si>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</sst>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164" formatCode="_-* #,##0.00_-;\-* #,##0.00_-;_-* &quot;-&quot;??_-;_-@_-"/>
    <numFmt numFmtId="165" formatCode="&quot;$&quot;#,##0"/>
    <numFmt numFmtId="166" formatCode="0.0%"/>
    <numFmt numFmtId="167" formatCode="0_);[Red]\(0\)"/>
    <numFmt numFmtId="168" formatCode="[$NGN]\ #,##0"/>
    <numFmt numFmtId="169" formatCode="[$NGN]\ #,##0;[Red][$NGN]\ #,##0"/>
    <numFmt numFmtId="170" formatCode="#,##0;[Red]#,##0"/>
    <numFmt numFmtId="171" formatCode="[$NGN]\ #,##0.00;[Red][$NGN]\ #,##0.00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i/>
      <u/>
      <sz val="10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b/>
      <sz val="11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4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2" fillId="2" borderId="1" xfId="0" applyFont="1" applyFill="1" applyBorder="1"/>
    <xf numFmtId="0" fontId="4" fillId="3" borderId="1" xfId="0" applyFont="1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0" fontId="5" fillId="3" borderId="6" xfId="0" applyFont="1" applyFill="1" applyBorder="1"/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6" fontId="2" fillId="2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7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10" fillId="2" borderId="0" xfId="0" applyFont="1" applyFill="1" applyBorder="1"/>
    <xf numFmtId="0" fontId="9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3" fontId="0" fillId="2" borderId="0" xfId="0" applyNumberFormat="1" applyFill="1" applyBorder="1" applyAlignment="1">
      <alignment horizontal="center"/>
    </xf>
    <xf numFmtId="0" fontId="0" fillId="2" borderId="1" xfId="0" applyFill="1" applyBorder="1"/>
    <xf numFmtId="0" fontId="2" fillId="2" borderId="0" xfId="0" quotePrefix="1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8" fontId="0" fillId="2" borderId="0" xfId="0" applyNumberFormat="1" applyFill="1"/>
    <xf numFmtId="0" fontId="4" fillId="2" borderId="1" xfId="0" quotePrefix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left"/>
    </xf>
    <xf numFmtId="9" fontId="0" fillId="2" borderId="0" xfId="0" applyNumberForma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 applyBorder="1"/>
    <xf numFmtId="6" fontId="0" fillId="2" borderId="0" xfId="0" applyNumberForma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0" fontId="0" fillId="2" borderId="9" xfId="0" applyFill="1" applyBorder="1"/>
    <xf numFmtId="0" fontId="3" fillId="2" borderId="0" xfId="0" applyFont="1" applyFill="1" applyBorder="1"/>
    <xf numFmtId="0" fontId="4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165" fontId="5" fillId="2" borderId="0" xfId="0" applyNumberFormat="1" applyFont="1" applyFill="1" applyBorder="1" applyAlignment="1">
      <alignment horizontal="center"/>
    </xf>
    <xf numFmtId="0" fontId="5" fillId="2" borderId="2" xfId="0" applyFont="1" applyFill="1" applyBorder="1"/>
    <xf numFmtId="9" fontId="2" fillId="2" borderId="13" xfId="0" applyNumberFormat="1" applyFont="1" applyFill="1" applyBorder="1" applyAlignment="1">
      <alignment horizontal="center"/>
    </xf>
    <xf numFmtId="38" fontId="2" fillId="2" borderId="13" xfId="0" applyNumberFormat="1" applyFont="1" applyFill="1" applyBorder="1" applyAlignment="1">
      <alignment horizontal="center"/>
    </xf>
    <xf numFmtId="9" fontId="4" fillId="3" borderId="0" xfId="0" applyNumberFormat="1" applyFont="1" applyFill="1" applyBorder="1" applyAlignment="1">
      <alignment horizontal="center"/>
    </xf>
    <xf numFmtId="0" fontId="2" fillId="2" borderId="10" xfId="0" applyFont="1" applyFill="1" applyBorder="1"/>
    <xf numFmtId="3" fontId="2" fillId="2" borderId="2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" xfId="0" applyFont="1" applyFill="1" applyBorder="1"/>
    <xf numFmtId="0" fontId="5" fillId="2" borderId="5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quotePrefix="1" applyFont="1" applyFill="1" applyBorder="1" applyAlignment="1">
      <alignment horizontal="left"/>
    </xf>
    <xf numFmtId="0" fontId="2" fillId="2" borderId="15" xfId="0" applyFont="1" applyFill="1" applyBorder="1"/>
    <xf numFmtId="0" fontId="2" fillId="2" borderId="8" xfId="0" applyFont="1" applyFill="1" applyBorder="1"/>
    <xf numFmtId="0" fontId="11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 indent="2"/>
    </xf>
    <xf numFmtId="0" fontId="2" fillId="2" borderId="1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/>
    </xf>
    <xf numFmtId="6" fontId="4" fillId="2" borderId="0" xfId="0" applyNumberFormat="1" applyFont="1" applyFill="1" applyBorder="1" applyAlignment="1">
      <alignment horizontal="right"/>
    </xf>
    <xf numFmtId="6" fontId="0" fillId="2" borderId="0" xfId="0" applyNumberFormat="1" applyFill="1" applyBorder="1" applyAlignment="1">
      <alignment horizontal="right"/>
    </xf>
    <xf numFmtId="6" fontId="0" fillId="2" borderId="2" xfId="0" applyNumberFormat="1" applyFill="1" applyBorder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38" fontId="5" fillId="3" borderId="0" xfId="0" applyNumberFormat="1" applyFont="1" applyFill="1" applyBorder="1" applyAlignment="1">
      <alignment horizontal="right"/>
    </xf>
    <xf numFmtId="38" fontId="4" fillId="3" borderId="0" xfId="0" applyNumberFormat="1" applyFont="1" applyFill="1" applyBorder="1" applyAlignment="1">
      <alignment horizontal="right"/>
    </xf>
    <xf numFmtId="38" fontId="4" fillId="3" borderId="2" xfId="0" applyNumberFormat="1" applyFont="1" applyFill="1" applyBorder="1" applyAlignment="1">
      <alignment horizontal="right"/>
    </xf>
    <xf numFmtId="6" fontId="5" fillId="2" borderId="0" xfId="0" applyNumberFormat="1" applyFont="1" applyFill="1" applyBorder="1" applyAlignment="1">
      <alignment horizontal="right"/>
    </xf>
    <xf numFmtId="6" fontId="5" fillId="2" borderId="2" xfId="0" applyNumberFormat="1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38" fontId="4" fillId="3" borderId="14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38" fontId="4" fillId="3" borderId="16" xfId="0" applyNumberFormat="1" applyFont="1" applyFill="1" applyBorder="1" applyAlignment="1">
      <alignment horizontal="right"/>
    </xf>
    <xf numFmtId="6" fontId="4" fillId="3" borderId="17" xfId="0" applyNumberFormat="1" applyFont="1" applyFill="1" applyBorder="1" applyAlignment="1">
      <alignment horizontal="right"/>
    </xf>
    <xf numFmtId="6" fontId="4" fillId="2" borderId="16" xfId="0" applyNumberFormat="1" applyFont="1" applyFill="1" applyBorder="1" applyAlignment="1">
      <alignment horizontal="right"/>
    </xf>
    <xf numFmtId="6" fontId="4" fillId="4" borderId="16" xfId="0" applyNumberFormat="1" applyFont="1" applyFill="1" applyBorder="1" applyAlignment="1">
      <alignment horizontal="right"/>
    </xf>
    <xf numFmtId="6" fontId="4" fillId="4" borderId="18" xfId="0" applyNumberFormat="1" applyFont="1" applyFill="1" applyBorder="1" applyAlignment="1">
      <alignment horizontal="right"/>
    </xf>
    <xf numFmtId="6" fontId="4" fillId="4" borderId="19" xfId="0" applyNumberFormat="1" applyFont="1" applyFill="1" applyBorder="1" applyAlignment="1">
      <alignment horizontal="right"/>
    </xf>
    <xf numFmtId="38" fontId="0" fillId="2" borderId="0" xfId="0" applyNumberFormat="1" applyFill="1" applyAlignment="1">
      <alignment horizontal="center"/>
    </xf>
    <xf numFmtId="38" fontId="0" fillId="2" borderId="0" xfId="0" applyNumberFormat="1" applyFill="1" applyBorder="1" applyAlignment="1">
      <alignment horizontal="center"/>
    </xf>
    <xf numFmtId="38" fontId="0" fillId="2" borderId="0" xfId="1" applyNumberFormat="1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38" fontId="0" fillId="2" borderId="0" xfId="0" applyNumberFormat="1" applyFill="1"/>
    <xf numFmtId="0" fontId="5" fillId="2" borderId="1" xfId="0" applyFont="1" applyFill="1" applyBorder="1" applyAlignment="1">
      <alignment horizontal="right" indent="9"/>
    </xf>
    <xf numFmtId="0" fontId="10" fillId="5" borderId="20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left"/>
    </xf>
    <xf numFmtId="0" fontId="10" fillId="5" borderId="20" xfId="0" applyFont="1" applyFill="1" applyBorder="1"/>
    <xf numFmtId="0" fontId="10" fillId="5" borderId="21" xfId="0" applyFont="1" applyFill="1" applyBorder="1"/>
    <xf numFmtId="0" fontId="5" fillId="6" borderId="23" xfId="0" applyFont="1" applyFill="1" applyBorder="1"/>
    <xf numFmtId="0" fontId="1" fillId="6" borderId="24" xfId="0" applyFont="1" applyFill="1" applyBorder="1"/>
    <xf numFmtId="0" fontId="1" fillId="6" borderId="23" xfId="0" applyFont="1" applyFill="1" applyBorder="1"/>
    <xf numFmtId="0" fontId="1" fillId="6" borderId="23" xfId="0" applyFont="1" applyFill="1" applyBorder="1" applyAlignment="1">
      <alignment horizontal="center"/>
    </xf>
    <xf numFmtId="0" fontId="14" fillId="5" borderId="22" xfId="0" applyFont="1" applyFill="1" applyBorder="1"/>
    <xf numFmtId="0" fontId="2" fillId="3" borderId="25" xfId="0" applyFont="1" applyFill="1" applyBorder="1"/>
    <xf numFmtId="0" fontId="5" fillId="3" borderId="15" xfId="0" applyFont="1" applyFill="1" applyBorder="1"/>
    <xf numFmtId="0" fontId="4" fillId="3" borderId="15" xfId="0" applyFont="1" applyFill="1" applyBorder="1" applyAlignment="1">
      <alignment horizontal="center"/>
    </xf>
    <xf numFmtId="0" fontId="2" fillId="6" borderId="24" xfId="0" applyFont="1" applyFill="1" applyBorder="1"/>
    <xf numFmtId="14" fontId="2" fillId="6" borderId="23" xfId="0" applyNumberFormat="1" applyFont="1" applyFill="1" applyBorder="1" applyAlignment="1">
      <alignment horizontal="right"/>
    </xf>
    <xf numFmtId="14" fontId="2" fillId="6" borderId="26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5" fillId="6" borderId="0" xfId="0" applyFont="1" applyFill="1" applyBorder="1"/>
    <xf numFmtId="14" fontId="2" fillId="6" borderId="0" xfId="0" applyNumberFormat="1" applyFont="1" applyFill="1" applyBorder="1" applyAlignment="1">
      <alignment horizontal="right"/>
    </xf>
    <xf numFmtId="14" fontId="2" fillId="6" borderId="2" xfId="0" applyNumberFormat="1" applyFont="1" applyFill="1" applyBorder="1" applyAlignment="1">
      <alignment horizontal="right"/>
    </xf>
    <xf numFmtId="14" fontId="13" fillId="6" borderId="23" xfId="0" applyNumberFormat="1" applyFont="1" applyFill="1" applyBorder="1" applyAlignment="1">
      <alignment horizontal="right"/>
    </xf>
    <xf numFmtId="14" fontId="13" fillId="6" borderId="26" xfId="0" applyNumberFormat="1" applyFont="1" applyFill="1" applyBorder="1" applyAlignment="1">
      <alignment horizontal="right"/>
    </xf>
    <xf numFmtId="0" fontId="2" fillId="3" borderId="15" xfId="0" applyFont="1" applyFill="1" applyBorder="1"/>
    <xf numFmtId="0" fontId="2" fillId="6" borderId="26" xfId="0" applyFont="1" applyFill="1" applyBorder="1" applyAlignment="1">
      <alignment horizontal="right"/>
    </xf>
    <xf numFmtId="0" fontId="2" fillId="3" borderId="6" xfId="0" applyFont="1" applyFill="1" applyBorder="1"/>
    <xf numFmtId="0" fontId="5" fillId="3" borderId="3" xfId="0" applyFont="1" applyFill="1" applyBorder="1"/>
    <xf numFmtId="0" fontId="8" fillId="3" borderId="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0" borderId="0" xfId="0" applyBorder="1"/>
    <xf numFmtId="38" fontId="5" fillId="3" borderId="2" xfId="0" applyNumberFormat="1" applyFont="1" applyFill="1" applyBorder="1" applyAlignment="1">
      <alignment horizontal="right"/>
    </xf>
    <xf numFmtId="38" fontId="4" fillId="3" borderId="5" xfId="0" applyNumberFormat="1" applyFont="1" applyFill="1" applyBorder="1" applyAlignment="1">
      <alignment horizontal="right"/>
    </xf>
    <xf numFmtId="0" fontId="0" fillId="2" borderId="27" xfId="0" applyFill="1" applyBorder="1" applyAlignment="1">
      <alignment horizontal="center"/>
    </xf>
    <xf numFmtId="0" fontId="5" fillId="2" borderId="11" xfId="0" applyFont="1" applyFill="1" applyBorder="1"/>
    <xf numFmtId="10" fontId="5" fillId="2" borderId="0" xfId="0" applyNumberFormat="1" applyFont="1" applyFill="1" applyBorder="1" applyAlignment="1">
      <alignment horizontal="center"/>
    </xf>
    <xf numFmtId="10" fontId="5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38" fontId="5" fillId="2" borderId="0" xfId="0" applyNumberFormat="1" applyFont="1" applyFill="1" applyBorder="1" applyAlignment="1">
      <alignment horizontal="right"/>
    </xf>
    <xf numFmtId="38" fontId="5" fillId="2" borderId="2" xfId="0" applyNumberFormat="1" applyFont="1" applyFill="1" applyBorder="1" applyAlignment="1">
      <alignment horizontal="right"/>
    </xf>
    <xf numFmtId="6" fontId="5" fillId="3" borderId="5" xfId="0" applyNumberFormat="1" applyFont="1" applyFill="1" applyBorder="1" applyAlignment="1">
      <alignment horizontal="right" indent="2"/>
    </xf>
    <xf numFmtId="6" fontId="5" fillId="3" borderId="5" xfId="0" applyNumberFormat="1" applyFont="1" applyFill="1" applyBorder="1" applyAlignment="1">
      <alignment horizontal="center"/>
    </xf>
    <xf numFmtId="6" fontId="5" fillId="3" borderId="5" xfId="1" applyNumberFormat="1" applyFont="1" applyFill="1" applyBorder="1" applyAlignment="1">
      <alignment horizontal="right" indent="1"/>
    </xf>
    <xf numFmtId="38" fontId="5" fillId="3" borderId="8" xfId="0" applyNumberFormat="1" applyFont="1" applyFill="1" applyBorder="1" applyAlignment="1">
      <alignment horizontal="right" indent="2"/>
    </xf>
    <xf numFmtId="38" fontId="5" fillId="3" borderId="8" xfId="0" applyNumberFormat="1" applyFont="1" applyFill="1" applyBorder="1" applyAlignment="1">
      <alignment horizontal="right" indent="3"/>
    </xf>
    <xf numFmtId="38" fontId="5" fillId="3" borderId="8" xfId="1" applyNumberFormat="1" applyFont="1" applyFill="1" applyBorder="1" applyAlignment="1">
      <alignment horizontal="right" indent="1"/>
    </xf>
    <xf numFmtId="0" fontId="0" fillId="2" borderId="24" xfId="0" applyFill="1" applyBorder="1"/>
    <xf numFmtId="166" fontId="5" fillId="2" borderId="26" xfId="1" applyNumberFormat="1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6" fontId="5" fillId="3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8" fontId="5" fillId="3" borderId="4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38" fontId="2" fillId="2" borderId="23" xfId="0" applyNumberFormat="1" applyFont="1" applyFill="1" applyBorder="1" applyAlignment="1">
      <alignment horizontal="center"/>
    </xf>
    <xf numFmtId="167" fontId="2" fillId="2" borderId="23" xfId="0" applyNumberFormat="1" applyFont="1" applyFill="1" applyBorder="1" applyAlignment="1">
      <alignment horizontal="center"/>
    </xf>
    <xf numFmtId="38" fontId="2" fillId="2" borderId="26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right" indent="3"/>
    </xf>
    <xf numFmtId="6" fontId="5" fillId="3" borderId="14" xfId="0" applyNumberFormat="1" applyFont="1" applyFill="1" applyBorder="1" applyAlignment="1">
      <alignment horizontal="right" indent="1"/>
    </xf>
    <xf numFmtId="0" fontId="0" fillId="2" borderId="11" xfId="0" applyFill="1" applyBorder="1" applyAlignment="1">
      <alignment horizontal="right" indent="3"/>
    </xf>
    <xf numFmtId="0" fontId="0" fillId="2" borderId="12" xfId="0" applyFill="1" applyBorder="1" applyAlignment="1">
      <alignment horizontal="right" indent="3"/>
    </xf>
    <xf numFmtId="38" fontId="5" fillId="3" borderId="7" xfId="0" applyNumberFormat="1" applyFont="1" applyFill="1" applyBorder="1" applyAlignment="1">
      <alignment horizontal="right" indent="2"/>
    </xf>
    <xf numFmtId="38" fontId="5" fillId="3" borderId="7" xfId="0" applyNumberFormat="1" applyFont="1" applyFill="1" applyBorder="1" applyAlignment="1">
      <alignment horizontal="right" indent="3"/>
    </xf>
    <xf numFmtId="38" fontId="5" fillId="3" borderId="7" xfId="1" applyNumberFormat="1" applyFont="1" applyFill="1" applyBorder="1" applyAlignment="1">
      <alignment horizontal="right" indent="1"/>
    </xf>
    <xf numFmtId="6" fontId="5" fillId="3" borderId="4" xfId="0" applyNumberFormat="1" applyFont="1" applyFill="1" applyBorder="1" applyAlignment="1">
      <alignment horizontal="right" indent="1"/>
    </xf>
    <xf numFmtId="168" fontId="4" fillId="3" borderId="0" xfId="0" applyNumberFormat="1" applyFont="1" applyFill="1" applyBorder="1" applyAlignment="1">
      <alignment horizontal="center"/>
    </xf>
    <xf numFmtId="169" fontId="4" fillId="3" borderId="0" xfId="0" applyNumberFormat="1" applyFont="1" applyFill="1" applyBorder="1" applyAlignment="1">
      <alignment horizontal="right"/>
    </xf>
    <xf numFmtId="3" fontId="2" fillId="2" borderId="5" xfId="0" applyNumberFormat="1" applyFont="1" applyFill="1" applyBorder="1" applyAlignment="1">
      <alignment horizontal="center"/>
    </xf>
    <xf numFmtId="170" fontId="4" fillId="3" borderId="0" xfId="0" applyNumberFormat="1" applyFont="1" applyFill="1" applyBorder="1" applyAlignment="1">
      <alignment horizontal="right"/>
    </xf>
    <xf numFmtId="170" fontId="15" fillId="2" borderId="0" xfId="0" applyNumberFormat="1" applyFont="1" applyFill="1" applyBorder="1" applyAlignment="1">
      <alignment horizontal="right"/>
    </xf>
    <xf numFmtId="6" fontId="4" fillId="2" borderId="29" xfId="0" applyNumberFormat="1" applyFont="1" applyFill="1" applyBorder="1" applyAlignment="1">
      <alignment horizontal="right"/>
    </xf>
    <xf numFmtId="170" fontId="15" fillId="2" borderId="29" xfId="0" applyNumberFormat="1" applyFont="1" applyFill="1" applyBorder="1" applyAlignment="1">
      <alignment horizontal="right"/>
    </xf>
    <xf numFmtId="169" fontId="4" fillId="3" borderId="10" xfId="0" applyNumberFormat="1" applyFont="1" applyFill="1" applyBorder="1" applyAlignment="1">
      <alignment horizontal="right"/>
    </xf>
    <xf numFmtId="169" fontId="4" fillId="3" borderId="7" xfId="0" applyNumberFormat="1" applyFont="1" applyFill="1" applyBorder="1" applyAlignment="1">
      <alignment horizontal="right"/>
    </xf>
    <xf numFmtId="169" fontId="4" fillId="3" borderId="8" xfId="0" applyNumberFormat="1" applyFont="1" applyFill="1" applyBorder="1" applyAlignment="1">
      <alignment horizontal="right"/>
    </xf>
    <xf numFmtId="169" fontId="2" fillId="2" borderId="13" xfId="0" applyNumberFormat="1" applyFont="1" applyFill="1" applyBorder="1" applyAlignment="1">
      <alignment horizontal="center" vertical="top"/>
    </xf>
    <xf numFmtId="0" fontId="0" fillId="2" borderId="30" xfId="0" applyFill="1" applyBorder="1"/>
    <xf numFmtId="169" fontId="5" fillId="2" borderId="0" xfId="0" applyNumberFormat="1" applyFont="1" applyFill="1" applyBorder="1" applyAlignment="1">
      <alignment horizontal="right"/>
    </xf>
    <xf numFmtId="169" fontId="4" fillId="3" borderId="15" xfId="0" applyNumberFormat="1" applyFont="1" applyFill="1" applyBorder="1" applyAlignment="1">
      <alignment horizontal="right"/>
    </xf>
    <xf numFmtId="169" fontId="4" fillId="3" borderId="3" xfId="0" applyNumberFormat="1" applyFont="1" applyFill="1" applyBorder="1" applyAlignment="1">
      <alignment horizontal="right"/>
    </xf>
    <xf numFmtId="169" fontId="4" fillId="3" borderId="5" xfId="0" applyNumberFormat="1" applyFont="1" applyFill="1" applyBorder="1" applyAlignment="1">
      <alignment horizontal="right"/>
    </xf>
    <xf numFmtId="169" fontId="4" fillId="3" borderId="16" xfId="0" applyNumberFormat="1" applyFont="1" applyFill="1" applyBorder="1" applyAlignment="1">
      <alignment horizontal="right"/>
    </xf>
    <xf numFmtId="169" fontId="4" fillId="3" borderId="17" xfId="0" applyNumberFormat="1" applyFont="1" applyFill="1" applyBorder="1" applyAlignment="1">
      <alignment horizontal="right"/>
    </xf>
    <xf numFmtId="169" fontId="5" fillId="3" borderId="0" xfId="0" applyNumberFormat="1" applyFont="1" applyFill="1" applyBorder="1" applyAlignment="1">
      <alignment horizontal="right"/>
    </xf>
    <xf numFmtId="169" fontId="5" fillId="2" borderId="5" xfId="0" applyNumberFormat="1" applyFont="1" applyFill="1" applyBorder="1" applyAlignment="1">
      <alignment horizontal="right"/>
    </xf>
    <xf numFmtId="164" fontId="0" fillId="2" borderId="0" xfId="2" applyFont="1" applyFill="1"/>
    <xf numFmtId="171" fontId="0" fillId="2" borderId="0" xfId="0" applyNumberFormat="1" applyFill="1"/>
    <xf numFmtId="164" fontId="0" fillId="2" borderId="0" xfId="0" applyNumberFormat="1" applyFill="1"/>
    <xf numFmtId="0" fontId="17" fillId="2" borderId="0" xfId="3" applyFont="1" applyFill="1" applyBorder="1" applyAlignment="1" applyProtection="1"/>
    <xf numFmtId="0" fontId="5" fillId="2" borderId="28" xfId="0" applyFont="1" applyFill="1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38" fontId="2" fillId="2" borderId="24" xfId="0" applyNumberFormat="1" applyFont="1" applyFill="1" applyBorder="1" applyAlignment="1">
      <alignment horizontal="center" wrapText="1"/>
    </xf>
    <xf numFmtId="38" fontId="2" fillId="2" borderId="23" xfId="0" applyNumberFormat="1" applyFont="1" applyFill="1" applyBorder="1" applyAlignment="1">
      <alignment horizontal="center" wrapText="1"/>
    </xf>
    <xf numFmtId="38" fontId="2" fillId="2" borderId="26" xfId="0" applyNumberFormat="1" applyFont="1" applyFill="1" applyBorder="1" applyAlignment="1">
      <alignment horizontal="center" wrapText="1"/>
    </xf>
    <xf numFmtId="38" fontId="2" fillId="2" borderId="1" xfId="0" applyNumberFormat="1" applyFont="1" applyFill="1" applyBorder="1" applyAlignment="1">
      <alignment horizontal="center" wrapText="1"/>
    </xf>
    <xf numFmtId="38" fontId="2" fillId="2" borderId="0" xfId="0" applyNumberFormat="1" applyFont="1" applyFill="1" applyBorder="1" applyAlignment="1">
      <alignment horizontal="center" wrapText="1"/>
    </xf>
    <xf numFmtId="38" fontId="2" fillId="2" borderId="2" xfId="0" applyNumberFormat="1" applyFont="1" applyFill="1" applyBorder="1" applyAlignment="1">
      <alignment horizontal="center" wrapText="1"/>
    </xf>
    <xf numFmtId="38" fontId="2" fillId="2" borderId="6" xfId="0" applyNumberFormat="1" applyFont="1" applyFill="1" applyBorder="1" applyAlignment="1">
      <alignment horizontal="center" wrapText="1"/>
    </xf>
    <xf numFmtId="38" fontId="2" fillId="2" borderId="3" xfId="0" applyNumberFormat="1" applyFont="1" applyFill="1" applyBorder="1" applyAlignment="1">
      <alignment horizontal="center" wrapText="1"/>
    </xf>
    <xf numFmtId="38" fontId="2" fillId="2" borderId="4" xfId="0" applyNumberFormat="1" applyFont="1" applyFill="1" applyBorder="1" applyAlignment="1">
      <alignment horizont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Income distribution</c:v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'Model Inputs'!$C$31:$G$31</c:f>
              <c:strCache>
                <c:ptCount val="5"/>
                <c:pt idx="0">
                  <c:v>3D Printers Sales</c:v>
                </c:pt>
                <c:pt idx="1">
                  <c:v>Training</c:v>
                </c:pt>
                <c:pt idx="2">
                  <c:v>Electronic Kits</c:v>
                </c:pt>
                <c:pt idx="3">
                  <c:v>Events</c:v>
                </c:pt>
                <c:pt idx="4">
                  <c:v>Other Electronic Kits</c:v>
                </c:pt>
              </c:strCache>
            </c:strRef>
          </c:cat>
          <c:val>
            <c:numRef>
              <c:f>'Model Inputs'!$C$33:$G$33</c:f>
              <c:numCache>
                <c:formatCode>[$NGN]\ #,##0</c:formatCode>
                <c:ptCount val="5"/>
                <c:pt idx="0">
                  <c:v>12000000</c:v>
                </c:pt>
                <c:pt idx="1">
                  <c:v>1965600</c:v>
                </c:pt>
                <c:pt idx="2">
                  <c:v>6020000</c:v>
                </c:pt>
                <c:pt idx="3">
                  <c:v>800000</c:v>
                </c:pt>
                <c:pt idx="4">
                  <c:v>700000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21</xdr:row>
      <xdr:rowOff>0</xdr:rowOff>
    </xdr:from>
    <xdr:to>
      <xdr:col>11</xdr:col>
      <xdr:colOff>276225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4"/>
    <pageSetUpPr fitToPage="1"/>
  </sheetPr>
  <dimension ref="B1:O46"/>
  <sheetViews>
    <sheetView topLeftCell="A22" zoomScaleNormal="100" workbookViewId="0">
      <selection activeCell="C44" sqref="C44"/>
    </sheetView>
  </sheetViews>
  <sheetFormatPr defaultRowHeight="12.75" x14ac:dyDescent="0.2"/>
  <cols>
    <col min="1" max="1" width="5" style="21" customWidth="1"/>
    <col min="2" max="2" width="46.140625" style="21" customWidth="1"/>
    <col min="3" max="6" width="15.7109375" style="21" customWidth="1"/>
    <col min="7" max="7" width="19.7109375" style="21" bestFit="1" customWidth="1"/>
    <col min="8" max="8" width="16.85546875" style="21" customWidth="1"/>
    <col min="9" max="9" width="15.85546875" style="24" customWidth="1"/>
    <col min="10" max="10" width="20" style="24" customWidth="1"/>
    <col min="11" max="11" width="19.28515625" style="24" customWidth="1"/>
    <col min="12" max="12" width="16.5703125" style="24" customWidth="1"/>
    <col min="13" max="13" width="14.28515625" style="24" customWidth="1"/>
    <col min="14" max="14" width="9.140625" style="24"/>
    <col min="15" max="15" width="24.5703125" style="24" customWidth="1"/>
    <col min="16" max="16" width="2.42578125" style="21" customWidth="1"/>
    <col min="17" max="16384" width="9.140625" style="21"/>
  </cols>
  <sheetData>
    <row r="1" spans="2:8" ht="15.75" x14ac:dyDescent="0.25">
      <c r="B1" s="20" t="s">
        <v>134</v>
      </c>
    </row>
    <row r="2" spans="2:8" ht="15.75" x14ac:dyDescent="0.25">
      <c r="B2" s="20" t="s">
        <v>133</v>
      </c>
      <c r="C2" s="18"/>
      <c r="D2" s="18"/>
      <c r="E2" s="18"/>
      <c r="F2" s="18"/>
      <c r="G2" s="18"/>
    </row>
    <row r="3" spans="2:8" ht="15.75" x14ac:dyDescent="0.25">
      <c r="B3" s="20"/>
      <c r="C3" s="18"/>
      <c r="D3" s="18"/>
      <c r="E3" s="18"/>
      <c r="F3" s="18"/>
      <c r="G3" s="18"/>
    </row>
    <row r="4" spans="2:8" ht="13.5" customHeight="1" x14ac:dyDescent="0.25">
      <c r="B4" s="22"/>
    </row>
    <row r="5" spans="2:8" x14ac:dyDescent="0.2">
      <c r="B5" s="136" t="s">
        <v>127</v>
      </c>
      <c r="C5" s="39"/>
      <c r="D5" s="135"/>
      <c r="E5" s="25"/>
      <c r="F5" s="25"/>
      <c r="G5" s="18"/>
      <c r="H5" s="18"/>
    </row>
    <row r="6" spans="2:8" x14ac:dyDescent="0.2">
      <c r="B6" s="2" t="s">
        <v>126</v>
      </c>
      <c r="C6" s="3"/>
      <c r="D6" s="4"/>
      <c r="E6" s="25"/>
      <c r="F6" s="25"/>
      <c r="G6" s="18"/>
      <c r="H6" s="18"/>
    </row>
    <row r="7" spans="2:8" ht="13.5" thickBot="1" x14ac:dyDescent="0.25">
      <c r="B7" s="8" t="s">
        <v>125</v>
      </c>
      <c r="C7" s="5"/>
      <c r="D7" s="6"/>
      <c r="E7" s="25"/>
      <c r="F7" s="25"/>
      <c r="G7" s="18"/>
      <c r="H7" s="18"/>
    </row>
    <row r="8" spans="2:8" ht="13.5" customHeight="1" thickBot="1" x14ac:dyDescent="0.25">
      <c r="E8" s="26"/>
      <c r="F8" s="26"/>
      <c r="G8" s="18"/>
      <c r="H8" s="18"/>
    </row>
    <row r="9" spans="2:8" ht="15" x14ac:dyDescent="0.25">
      <c r="B9" s="106" t="s">
        <v>80</v>
      </c>
      <c r="C9" s="107"/>
      <c r="D9" s="107"/>
      <c r="E9" s="14"/>
      <c r="F9" s="189"/>
      <c r="G9" s="14"/>
      <c r="H9" s="14"/>
    </row>
    <row r="10" spans="2:8" x14ac:dyDescent="0.2">
      <c r="B10" s="190"/>
      <c r="C10" s="191"/>
      <c r="D10" s="191"/>
      <c r="E10" s="14"/>
      <c r="F10" s="14"/>
      <c r="G10" s="14"/>
      <c r="H10" s="14"/>
    </row>
    <row r="11" spans="2:8" x14ac:dyDescent="0.2">
      <c r="B11" s="192"/>
      <c r="C11" s="193"/>
      <c r="D11" s="193"/>
      <c r="E11" s="14"/>
      <c r="F11" s="14"/>
      <c r="G11" s="14"/>
      <c r="H11" s="14"/>
    </row>
    <row r="12" spans="2:8" x14ac:dyDescent="0.2">
      <c r="B12" s="192"/>
      <c r="C12" s="193"/>
      <c r="D12" s="193"/>
      <c r="E12" s="14"/>
      <c r="F12" s="14"/>
      <c r="G12" s="14"/>
      <c r="H12" s="14"/>
    </row>
    <row r="13" spans="2:8" x14ac:dyDescent="0.2">
      <c r="B13" s="192"/>
      <c r="C13" s="193"/>
      <c r="D13" s="193"/>
      <c r="E13" s="14"/>
      <c r="F13" s="14"/>
      <c r="G13" s="14"/>
      <c r="H13" s="14"/>
    </row>
    <row r="14" spans="2:8" x14ac:dyDescent="0.2">
      <c r="B14" s="192"/>
      <c r="C14" s="193"/>
      <c r="D14" s="193"/>
      <c r="E14" s="14"/>
      <c r="F14" s="14"/>
      <c r="G14" s="14"/>
      <c r="H14" s="14"/>
    </row>
    <row r="15" spans="2:8" x14ac:dyDescent="0.2">
      <c r="B15" s="192"/>
      <c r="C15" s="193"/>
      <c r="D15" s="193"/>
      <c r="E15" s="14"/>
      <c r="F15" s="14"/>
      <c r="G15" s="14"/>
      <c r="H15" s="14"/>
    </row>
    <row r="16" spans="2:8" ht="13.5" thickBot="1" x14ac:dyDescent="0.25">
      <c r="B16" s="194"/>
      <c r="C16" s="195"/>
      <c r="D16" s="195"/>
      <c r="E16" s="14"/>
      <c r="F16" s="14"/>
      <c r="G16" s="14"/>
      <c r="H16" s="14"/>
    </row>
    <row r="17" spans="2:8" ht="13.5" customHeight="1" x14ac:dyDescent="0.2">
      <c r="B17" s="28"/>
      <c r="C17" s="14"/>
      <c r="D17" s="14"/>
      <c r="E17" s="14"/>
      <c r="F17" s="14"/>
      <c r="G17" s="14"/>
      <c r="H17" s="14"/>
    </row>
    <row r="18" spans="2:8" ht="13.5" customHeight="1" thickBot="1" x14ac:dyDescent="0.25">
      <c r="B18" s="24"/>
    </row>
    <row r="19" spans="2:8" ht="15" x14ac:dyDescent="0.25">
      <c r="B19" s="106" t="s">
        <v>81</v>
      </c>
      <c r="C19" s="107"/>
      <c r="D19" s="107"/>
      <c r="E19" s="107"/>
      <c r="F19" s="107"/>
      <c r="G19" s="108"/>
    </row>
    <row r="20" spans="2:8" x14ac:dyDescent="0.2">
      <c r="B20" s="13" t="s">
        <v>67</v>
      </c>
      <c r="C20" s="14"/>
      <c r="D20" s="14"/>
      <c r="E20" s="14"/>
      <c r="F20" s="14"/>
      <c r="G20" s="15"/>
    </row>
    <row r="21" spans="2:8" x14ac:dyDescent="0.2">
      <c r="B21" s="42"/>
      <c r="C21" s="14"/>
      <c r="D21" s="14"/>
      <c r="E21" s="14"/>
      <c r="F21" s="14"/>
      <c r="G21" s="15"/>
    </row>
    <row r="22" spans="2:8" x14ac:dyDescent="0.2">
      <c r="B22" s="46" t="s">
        <v>82</v>
      </c>
      <c r="C22" s="14"/>
      <c r="D22" s="14"/>
      <c r="E22" s="14"/>
      <c r="F22" s="14"/>
      <c r="G22" s="15"/>
    </row>
    <row r="23" spans="2:8" x14ac:dyDescent="0.2">
      <c r="B23" s="43"/>
      <c r="C23" s="27" t="s">
        <v>135</v>
      </c>
      <c r="D23" s="27" t="s">
        <v>136</v>
      </c>
      <c r="E23" s="27" t="s">
        <v>137</v>
      </c>
      <c r="F23" s="27" t="s">
        <v>138</v>
      </c>
      <c r="G23" s="32" t="s">
        <v>139</v>
      </c>
    </row>
    <row r="24" spans="2:8" x14ac:dyDescent="0.2">
      <c r="B24" s="76" t="s">
        <v>23</v>
      </c>
      <c r="C24" s="7">
        <v>100</v>
      </c>
      <c r="D24" s="7">
        <v>312</v>
      </c>
      <c r="E24" s="7">
        <v>200</v>
      </c>
      <c r="F24" s="7">
        <v>1000</v>
      </c>
      <c r="G24" s="66">
        <v>500</v>
      </c>
    </row>
    <row r="25" spans="2:8" x14ac:dyDescent="0.2">
      <c r="B25" s="76" t="s">
        <v>78</v>
      </c>
      <c r="C25" s="168">
        <v>200000</v>
      </c>
      <c r="D25" s="168">
        <v>7000</v>
      </c>
      <c r="E25" s="168">
        <v>70000</v>
      </c>
      <c r="F25" s="168">
        <v>2000</v>
      </c>
      <c r="G25" s="168">
        <v>7000</v>
      </c>
    </row>
    <row r="26" spans="2:8" x14ac:dyDescent="0.2">
      <c r="B26" s="76" t="s">
        <v>24</v>
      </c>
      <c r="C26" s="166">
        <f>+C24*C25</f>
        <v>20000000</v>
      </c>
      <c r="D26" s="166">
        <f>+D24*D25</f>
        <v>2184000</v>
      </c>
      <c r="E26" s="166">
        <f t="shared" ref="E26:F26" si="0">+E24*E25</f>
        <v>14000000</v>
      </c>
      <c r="F26" s="166">
        <f t="shared" si="0"/>
        <v>2000000</v>
      </c>
      <c r="G26" s="166">
        <f>+G24*G25</f>
        <v>3500000</v>
      </c>
    </row>
    <row r="27" spans="2:8" x14ac:dyDescent="0.2">
      <c r="B27" s="44"/>
      <c r="C27" s="60"/>
      <c r="D27" s="48"/>
      <c r="E27" s="48"/>
      <c r="F27" s="48"/>
      <c r="G27" s="61"/>
    </row>
    <row r="28" spans="2:8" x14ac:dyDescent="0.2">
      <c r="B28" s="76" t="s">
        <v>28</v>
      </c>
      <c r="C28" s="166">
        <f>SUM(C26:G26)</f>
        <v>41684000</v>
      </c>
      <c r="D28" s="48"/>
      <c r="E28" s="48"/>
      <c r="F28" s="48"/>
      <c r="G28" s="61"/>
    </row>
    <row r="29" spans="2:8" x14ac:dyDescent="0.2">
      <c r="B29" s="43"/>
      <c r="C29" s="29"/>
      <c r="D29" s="14"/>
      <c r="E29" s="14"/>
      <c r="F29" s="14"/>
      <c r="G29" s="15"/>
    </row>
    <row r="30" spans="2:8" x14ac:dyDescent="0.2">
      <c r="B30" s="1" t="s">
        <v>83</v>
      </c>
      <c r="C30" s="14"/>
      <c r="D30" s="14"/>
      <c r="E30" s="14"/>
      <c r="F30" s="14"/>
      <c r="G30" s="15"/>
    </row>
    <row r="31" spans="2:8" x14ac:dyDescent="0.2">
      <c r="B31" s="45"/>
      <c r="C31" s="130" t="str">
        <f t="shared" ref="C31:G31" si="1">C23</f>
        <v>3D Printers Sales</v>
      </c>
      <c r="D31" s="130" t="str">
        <f t="shared" si="1"/>
        <v>Training</v>
      </c>
      <c r="E31" s="130" t="str">
        <f t="shared" si="1"/>
        <v>Electronic Kits</v>
      </c>
      <c r="F31" s="130" t="str">
        <f t="shared" si="1"/>
        <v>Events</v>
      </c>
      <c r="G31" s="131" t="str">
        <f t="shared" si="1"/>
        <v>Other Electronic Kits</v>
      </c>
    </row>
    <row r="32" spans="2:8" x14ac:dyDescent="0.2">
      <c r="B32" s="76" t="s">
        <v>25</v>
      </c>
      <c r="C32" s="9">
        <v>0.6</v>
      </c>
      <c r="D32" s="9">
        <v>0.9</v>
      </c>
      <c r="E32" s="9">
        <v>0.43</v>
      </c>
      <c r="F32" s="9">
        <v>0.4</v>
      </c>
      <c r="G32" s="12">
        <v>0.2</v>
      </c>
    </row>
    <row r="33" spans="2:7" x14ac:dyDescent="0.2">
      <c r="B33" s="76" t="s">
        <v>26</v>
      </c>
      <c r="C33" s="166">
        <f>+C26*C32</f>
        <v>12000000</v>
      </c>
      <c r="D33" s="166">
        <f>+D26*D32</f>
        <v>1965600</v>
      </c>
      <c r="E33" s="166">
        <f t="shared" ref="E33:F33" si="2">+E26*E32</f>
        <v>6020000</v>
      </c>
      <c r="F33" s="166">
        <f t="shared" si="2"/>
        <v>800000</v>
      </c>
      <c r="G33" s="166">
        <f>+G26*G32</f>
        <v>700000</v>
      </c>
    </row>
    <row r="34" spans="2:7" x14ac:dyDescent="0.2">
      <c r="B34" s="44"/>
      <c r="C34" s="27"/>
      <c r="D34" s="27"/>
      <c r="E34" s="27"/>
      <c r="F34" s="27"/>
      <c r="G34" s="32"/>
    </row>
    <row r="35" spans="2:7" x14ac:dyDescent="0.2">
      <c r="B35" s="76" t="s">
        <v>27</v>
      </c>
      <c r="C35" s="166">
        <f>SUM(C33:G33)</f>
        <v>21485600</v>
      </c>
      <c r="D35" s="14"/>
      <c r="E35" s="14"/>
      <c r="F35" s="14"/>
      <c r="G35" s="15"/>
    </row>
    <row r="36" spans="2:7" x14ac:dyDescent="0.2">
      <c r="B36" s="45"/>
      <c r="C36" s="19"/>
      <c r="D36" s="14"/>
      <c r="E36" s="14"/>
      <c r="F36" s="14"/>
      <c r="G36" s="15"/>
    </row>
    <row r="37" spans="2:7" x14ac:dyDescent="0.2">
      <c r="B37" s="1" t="s">
        <v>84</v>
      </c>
      <c r="C37" s="19"/>
      <c r="D37" s="14"/>
      <c r="E37" s="14"/>
      <c r="F37" s="14"/>
      <c r="G37" s="15"/>
    </row>
    <row r="38" spans="2:7" x14ac:dyDescent="0.2">
      <c r="B38" s="104" t="s">
        <v>68</v>
      </c>
      <c r="C38" s="62">
        <v>0.03</v>
      </c>
      <c r="D38" s="14"/>
      <c r="E38" s="14"/>
      <c r="F38" s="14"/>
      <c r="G38" s="15"/>
    </row>
    <row r="39" spans="2:7" x14ac:dyDescent="0.2">
      <c r="B39" s="45"/>
      <c r="C39" s="10"/>
      <c r="D39" s="14"/>
      <c r="E39" s="14"/>
      <c r="F39" s="14"/>
      <c r="G39" s="15"/>
    </row>
    <row r="40" spans="2:7" x14ac:dyDescent="0.2">
      <c r="B40" s="1" t="s">
        <v>85</v>
      </c>
      <c r="C40" s="63">
        <v>15</v>
      </c>
      <c r="D40" s="14"/>
      <c r="E40" s="14"/>
      <c r="F40" s="14"/>
      <c r="G40" s="15"/>
    </row>
    <row r="41" spans="2:7" x14ac:dyDescent="0.2">
      <c r="B41" s="45"/>
      <c r="C41" s="11"/>
      <c r="D41" s="14"/>
      <c r="E41" s="14"/>
      <c r="F41" s="14"/>
      <c r="G41" s="15"/>
    </row>
    <row r="42" spans="2:7" x14ac:dyDescent="0.2">
      <c r="B42" s="1" t="s">
        <v>86</v>
      </c>
      <c r="C42" s="62">
        <v>0.1</v>
      </c>
      <c r="D42" s="14"/>
      <c r="E42" s="14"/>
      <c r="F42" s="14"/>
      <c r="G42" s="15"/>
    </row>
    <row r="43" spans="2:7" x14ac:dyDescent="0.2">
      <c r="B43" s="45"/>
      <c r="C43" s="47"/>
      <c r="D43" s="14"/>
      <c r="E43" s="14"/>
      <c r="F43" s="14"/>
      <c r="G43" s="15"/>
    </row>
    <row r="44" spans="2:7" ht="25.5" x14ac:dyDescent="0.2">
      <c r="B44" s="77" t="s">
        <v>69</v>
      </c>
      <c r="C44" s="176">
        <v>0</v>
      </c>
      <c r="D44" s="14"/>
      <c r="E44" s="14"/>
      <c r="F44" s="14"/>
      <c r="G44" s="15"/>
    </row>
    <row r="45" spans="2:7" x14ac:dyDescent="0.2">
      <c r="B45" s="1"/>
      <c r="D45" s="14"/>
      <c r="E45" s="14"/>
      <c r="F45" s="14"/>
      <c r="G45" s="15"/>
    </row>
    <row r="46" spans="2:7" ht="13.5" thickBot="1" x14ac:dyDescent="0.25">
      <c r="B46" s="33"/>
      <c r="C46" s="16"/>
      <c r="D46" s="16"/>
      <c r="E46" s="16"/>
      <c r="F46" s="16"/>
      <c r="G46" s="17"/>
    </row>
  </sheetData>
  <mergeCells count="1">
    <mergeCell ref="B10:D16"/>
  </mergeCells>
  <phoneticPr fontId="0" type="noConversion"/>
  <printOptions horizontalCentered="1"/>
  <pageMargins left="0.75" right="0.75" top="0.47" bottom="0.53" header="0.46" footer="0.5"/>
  <pageSetup scale="86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1"/>
    <pageSetUpPr fitToPage="1"/>
  </sheetPr>
  <dimension ref="A1:J51"/>
  <sheetViews>
    <sheetView topLeftCell="A13" zoomScaleNormal="100" workbookViewId="0">
      <selection activeCell="L21" sqref="L21"/>
    </sheetView>
  </sheetViews>
  <sheetFormatPr defaultRowHeight="12.75" x14ac:dyDescent="0.2"/>
  <cols>
    <col min="1" max="1" width="5" style="21" customWidth="1"/>
    <col min="2" max="2" width="5.5703125" style="21" customWidth="1"/>
    <col min="3" max="3" width="34.28515625" style="67" customWidth="1"/>
    <col min="4" max="4" width="8.7109375" style="24" customWidth="1"/>
    <col min="5" max="6" width="15.42578125" style="24" bestFit="1" customWidth="1"/>
    <col min="7" max="9" width="16.42578125" style="24" bestFit="1" customWidth="1"/>
    <col min="10" max="10" width="9.140625" style="21"/>
    <col min="11" max="11" width="10.7109375" style="21" bestFit="1" customWidth="1"/>
    <col min="12" max="13" width="14" style="21" bestFit="1" customWidth="1"/>
    <col min="14" max="14" width="13.42578125" style="21" bestFit="1" customWidth="1"/>
    <col min="15" max="16384" width="9.140625" style="21"/>
  </cols>
  <sheetData>
    <row r="1" spans="1:10" ht="15.75" x14ac:dyDescent="0.25">
      <c r="B1" s="20" t="str">
        <f>+'Model Inputs'!B1</f>
        <v>[Making Academy]</v>
      </c>
    </row>
    <row r="2" spans="1:10" ht="15.75" x14ac:dyDescent="0.25">
      <c r="B2" s="20" t="str">
        <f>+'Model Inputs'!B2</f>
        <v>5-Year Financial Plan—Making Academy</v>
      </c>
    </row>
    <row r="3" spans="1:10" ht="15.75" x14ac:dyDescent="0.25">
      <c r="B3" s="20" t="s">
        <v>87</v>
      </c>
    </row>
    <row r="4" spans="1:10" ht="12.75" customHeight="1" x14ac:dyDescent="0.25">
      <c r="A4" s="20"/>
    </row>
    <row r="5" spans="1:10" ht="12.75" customHeight="1" thickBot="1" x14ac:dyDescent="0.3">
      <c r="A5" s="20"/>
    </row>
    <row r="6" spans="1:10" ht="13.5" customHeight="1" x14ac:dyDescent="0.25">
      <c r="A6" s="20"/>
      <c r="B6" s="113" t="s">
        <v>91</v>
      </c>
      <c r="C6" s="107"/>
      <c r="D6" s="105"/>
      <c r="E6" s="105"/>
      <c r="F6" s="105"/>
      <c r="G6" s="105"/>
      <c r="H6" s="105"/>
      <c r="I6" s="105"/>
      <c r="J6" s="177"/>
    </row>
    <row r="7" spans="1:10" x14ac:dyDescent="0.2">
      <c r="B7" s="30"/>
      <c r="C7" s="31"/>
      <c r="D7" s="18"/>
      <c r="E7" s="75" t="s">
        <v>8</v>
      </c>
      <c r="F7" s="75" t="s">
        <v>9</v>
      </c>
      <c r="G7" s="75" t="s">
        <v>10</v>
      </c>
      <c r="H7" s="75" t="s">
        <v>11</v>
      </c>
      <c r="I7" s="78" t="s">
        <v>12</v>
      </c>
      <c r="J7" s="177"/>
    </row>
    <row r="8" spans="1:10" x14ac:dyDescent="0.2">
      <c r="B8" s="30"/>
      <c r="C8" s="48" t="s">
        <v>29</v>
      </c>
      <c r="D8" s="18"/>
      <c r="E8" s="137" t="s">
        <v>5</v>
      </c>
      <c r="F8" s="137">
        <v>0.8</v>
      </c>
      <c r="G8" s="137">
        <v>0.55000000000000004</v>
      </c>
      <c r="H8" s="137">
        <v>0.48</v>
      </c>
      <c r="I8" s="138">
        <v>0.4</v>
      </c>
      <c r="J8" s="177"/>
    </row>
    <row r="9" spans="1:10" x14ac:dyDescent="0.2">
      <c r="B9" s="30"/>
      <c r="C9" s="48" t="s">
        <v>30</v>
      </c>
      <c r="D9" s="18"/>
      <c r="E9" s="137" t="s">
        <v>5</v>
      </c>
      <c r="F9" s="137">
        <v>0.11</v>
      </c>
      <c r="G9" s="137">
        <v>0.11</v>
      </c>
      <c r="H9" s="137">
        <v>0.11</v>
      </c>
      <c r="I9" s="137">
        <v>0.11</v>
      </c>
      <c r="J9" s="177"/>
    </row>
    <row r="10" spans="1:10" ht="13.5" thickBot="1" x14ac:dyDescent="0.25">
      <c r="B10" s="33"/>
      <c r="C10" s="68" t="s">
        <v>31</v>
      </c>
      <c r="D10" s="34"/>
      <c r="E10" s="139">
        <v>0</v>
      </c>
      <c r="F10" s="139">
        <v>0.03</v>
      </c>
      <c r="G10" s="139">
        <v>0.03</v>
      </c>
      <c r="H10" s="139">
        <v>0.03</v>
      </c>
      <c r="I10" s="139">
        <v>0.03</v>
      </c>
      <c r="J10" s="177"/>
    </row>
    <row r="11" spans="1:10" x14ac:dyDescent="0.2">
      <c r="E11" s="35"/>
      <c r="F11" s="35"/>
      <c r="G11" s="35"/>
      <c r="H11" s="35"/>
      <c r="I11" s="35"/>
    </row>
    <row r="12" spans="1:10" ht="13.5" thickBot="1" x14ac:dyDescent="0.25"/>
    <row r="13" spans="1:10" x14ac:dyDescent="0.2">
      <c r="B13" s="110"/>
      <c r="C13" s="111"/>
      <c r="D13" s="112"/>
      <c r="E13" s="124" t="str">
        <f>+E7</f>
        <v>Year 1</v>
      </c>
      <c r="F13" s="124" t="str">
        <f>+F7</f>
        <v>Year 2</v>
      </c>
      <c r="G13" s="124" t="str">
        <f>+G7</f>
        <v>Year 3</v>
      </c>
      <c r="H13" s="124" t="str">
        <f>+H7</f>
        <v>Year 4</v>
      </c>
      <c r="I13" s="125" t="str">
        <f>+I7</f>
        <v>Year 5</v>
      </c>
    </row>
    <row r="14" spans="1:10" x14ac:dyDescent="0.2">
      <c r="B14" s="1" t="s">
        <v>0</v>
      </c>
      <c r="C14" s="48"/>
      <c r="D14" s="18"/>
      <c r="E14" s="80"/>
      <c r="F14" s="80"/>
      <c r="G14" s="80"/>
      <c r="H14" s="80"/>
      <c r="I14" s="81"/>
    </row>
    <row r="15" spans="1:10" x14ac:dyDescent="0.2">
      <c r="B15" s="30"/>
      <c r="C15" s="48" t="s">
        <v>32</v>
      </c>
      <c r="D15" s="47"/>
      <c r="E15" s="169">
        <f>+'Model Inputs'!C28</f>
        <v>41684000</v>
      </c>
      <c r="F15" s="169">
        <f t="shared" ref="F15:I16" si="0">+E15*(1+F8)</f>
        <v>75031200</v>
      </c>
      <c r="G15" s="169">
        <f t="shared" si="0"/>
        <v>116298360</v>
      </c>
      <c r="H15" s="169">
        <f t="shared" si="0"/>
        <v>172121572.80000001</v>
      </c>
      <c r="I15" s="169">
        <f t="shared" si="0"/>
        <v>240970201.91999999</v>
      </c>
    </row>
    <row r="16" spans="1:10" x14ac:dyDescent="0.2">
      <c r="B16" s="30"/>
      <c r="C16" s="69" t="s">
        <v>33</v>
      </c>
      <c r="D16" s="36"/>
      <c r="E16" s="134">
        <f>+'Model Inputs'!C35</f>
        <v>21485600</v>
      </c>
      <c r="F16" s="134">
        <f t="shared" si="0"/>
        <v>23849016.000000004</v>
      </c>
      <c r="G16" s="134">
        <f t="shared" si="0"/>
        <v>26472407.760000005</v>
      </c>
      <c r="H16" s="134">
        <f t="shared" si="0"/>
        <v>29384372.613600008</v>
      </c>
      <c r="I16" s="90">
        <f t="shared" si="0"/>
        <v>32616653.601096012</v>
      </c>
    </row>
    <row r="17" spans="2:9" x14ac:dyDescent="0.2">
      <c r="B17" s="30"/>
      <c r="C17" s="49" t="s">
        <v>89</v>
      </c>
      <c r="D17" s="37"/>
      <c r="E17" s="167">
        <f>E15-E16</f>
        <v>20198400</v>
      </c>
      <c r="F17" s="167">
        <f>F15-F16</f>
        <v>51182184</v>
      </c>
      <c r="G17" s="167">
        <f>G15-G16</f>
        <v>89825952.239999995</v>
      </c>
      <c r="H17" s="167">
        <f>H15-H16</f>
        <v>142737200.1864</v>
      </c>
      <c r="I17" s="167">
        <f>I15-I16</f>
        <v>208353548.31890398</v>
      </c>
    </row>
    <row r="18" spans="2:9" x14ac:dyDescent="0.2">
      <c r="B18" s="30"/>
      <c r="C18" s="48"/>
      <c r="D18" s="37"/>
      <c r="E18" s="79"/>
      <c r="F18" s="79"/>
      <c r="G18" s="79"/>
      <c r="H18" s="79"/>
      <c r="I18" s="171"/>
    </row>
    <row r="19" spans="2:9" x14ac:dyDescent="0.2">
      <c r="B19" s="30"/>
      <c r="C19" s="48" t="s">
        <v>128</v>
      </c>
      <c r="D19" s="37"/>
      <c r="E19" s="170">
        <v>0</v>
      </c>
      <c r="F19" s="170">
        <v>0</v>
      </c>
      <c r="G19" s="170">
        <v>0</v>
      </c>
      <c r="H19" s="170">
        <v>0</v>
      </c>
      <c r="I19" s="172">
        <v>0</v>
      </c>
    </row>
    <row r="20" spans="2:9" x14ac:dyDescent="0.2">
      <c r="B20" s="30"/>
      <c r="C20" s="48" t="s">
        <v>34</v>
      </c>
      <c r="D20" s="37"/>
      <c r="E20" s="170">
        <v>0</v>
      </c>
      <c r="F20" s="170">
        <v>0</v>
      </c>
      <c r="G20" s="170">
        <v>0</v>
      </c>
      <c r="H20" s="170">
        <v>0</v>
      </c>
      <c r="I20" s="172">
        <v>0</v>
      </c>
    </row>
    <row r="21" spans="2:9" x14ac:dyDescent="0.2">
      <c r="B21" s="30"/>
      <c r="C21" s="65" t="s">
        <v>90</v>
      </c>
      <c r="D21" s="56"/>
      <c r="E21" s="173">
        <f>+E17+E19+E20</f>
        <v>20198400</v>
      </c>
      <c r="F21" s="173">
        <f>+F17+F19+F20</f>
        <v>51182184</v>
      </c>
      <c r="G21" s="173">
        <f>+G17+G19+G20</f>
        <v>89825952.239999995</v>
      </c>
      <c r="H21" s="173">
        <f>+H17+H19+H20</f>
        <v>142737200.1864</v>
      </c>
      <c r="I21" s="173">
        <f>+I17+I19+I20</f>
        <v>208353548.31890398</v>
      </c>
    </row>
    <row r="22" spans="2:9" x14ac:dyDescent="0.2">
      <c r="B22" s="30"/>
      <c r="C22" s="48"/>
      <c r="D22" s="18"/>
      <c r="E22" s="80"/>
      <c r="F22" s="80"/>
      <c r="G22" s="80"/>
      <c r="H22" s="80"/>
      <c r="I22" s="81"/>
    </row>
    <row r="23" spans="2:9" x14ac:dyDescent="0.2">
      <c r="B23" s="1" t="s">
        <v>88</v>
      </c>
      <c r="C23" s="48"/>
      <c r="D23" s="18"/>
      <c r="E23" s="80"/>
      <c r="F23" s="80"/>
      <c r="G23" s="80"/>
      <c r="H23" s="80"/>
      <c r="I23" s="81"/>
    </row>
    <row r="24" spans="2:9" x14ac:dyDescent="0.2">
      <c r="B24" s="30"/>
      <c r="C24" s="48" t="s">
        <v>71</v>
      </c>
      <c r="D24" s="18"/>
      <c r="E24" s="170">
        <v>1120000</v>
      </c>
      <c r="F24" s="169">
        <f t="shared" ref="F24:I25" si="1">+E24*(1+F$9)</f>
        <v>1243200</v>
      </c>
      <c r="G24" s="169">
        <f t="shared" si="1"/>
        <v>1379952.0000000002</v>
      </c>
      <c r="H24" s="169">
        <f t="shared" si="1"/>
        <v>1531746.7200000004</v>
      </c>
      <c r="I24" s="169">
        <f t="shared" si="1"/>
        <v>1700238.8592000005</v>
      </c>
    </row>
    <row r="25" spans="2:9" x14ac:dyDescent="0.2">
      <c r="B25" s="30"/>
      <c r="C25" s="48" t="s">
        <v>35</v>
      </c>
      <c r="D25" s="18"/>
      <c r="E25" s="170">
        <v>3840000</v>
      </c>
      <c r="F25" s="169">
        <f t="shared" si="1"/>
        <v>4262400</v>
      </c>
      <c r="G25" s="169">
        <f t="shared" si="1"/>
        <v>4731264</v>
      </c>
      <c r="H25" s="169">
        <f t="shared" si="1"/>
        <v>5251703.04</v>
      </c>
      <c r="I25" s="169">
        <f t="shared" si="1"/>
        <v>5829390.374400001</v>
      </c>
    </row>
    <row r="26" spans="2:9" x14ac:dyDescent="0.2">
      <c r="B26" s="30"/>
      <c r="C26" s="48" t="s">
        <v>16</v>
      </c>
      <c r="D26" s="18"/>
      <c r="E26" s="84">
        <f>('Balance Sheet'!D15+'Balance Sheet'!D17+'Balance Sheet'!D18)/'Model Inputs'!$C$40</f>
        <v>186100</v>
      </c>
      <c r="F26" s="169">
        <f>('Balance Sheet'!E15+'Balance Sheet'!E17+'Balance Sheet'!E18)/'Model Inputs'!$C$40*(1+F$9)</f>
        <v>206571.00000000003</v>
      </c>
      <c r="G26" s="169">
        <f>('Balance Sheet'!F15+'Balance Sheet'!F17+'Balance Sheet'!F18)/'Model Inputs'!$C$40*(1+G$9)</f>
        <v>206571.00000000003</v>
      </c>
      <c r="H26" s="169">
        <f>('Balance Sheet'!G15+'Balance Sheet'!G17+'Balance Sheet'!G18)/'Model Inputs'!$C$40*(1+H$9)</f>
        <v>206571.00000000003</v>
      </c>
      <c r="I26" s="169">
        <f>('Balance Sheet'!H15+'Balance Sheet'!H17+'Balance Sheet'!H18)/'Model Inputs'!$C$40*(1+I$9)</f>
        <v>206571.00000000003</v>
      </c>
    </row>
    <row r="27" spans="2:9" x14ac:dyDescent="0.2">
      <c r="B27" s="30"/>
      <c r="C27" s="48" t="s">
        <v>1</v>
      </c>
      <c r="D27" s="18"/>
      <c r="E27" s="140">
        <v>0</v>
      </c>
      <c r="F27" s="169">
        <f>+E27*(1+F$9)</f>
        <v>0</v>
      </c>
      <c r="G27" s="169">
        <f>+F27*(1+G$9)</f>
        <v>0</v>
      </c>
      <c r="H27" s="169">
        <f>+G27*(1+H$9)</f>
        <v>0</v>
      </c>
      <c r="I27" s="169">
        <f>+H27*(1+I$9)</f>
        <v>0</v>
      </c>
    </row>
    <row r="28" spans="2:9" x14ac:dyDescent="0.2">
      <c r="B28" s="30"/>
      <c r="C28" s="48" t="s">
        <v>130</v>
      </c>
      <c r="D28" s="18"/>
      <c r="E28" s="84">
        <f>+'Balance Sheet'!D18*'Model Inputs'!$C$38</f>
        <v>83745</v>
      </c>
      <c r="F28" s="169">
        <f>('Balance Sheet'!E18*'Model Inputs'!$C$38)*(1+F$9)</f>
        <v>92956.950000000012</v>
      </c>
      <c r="G28" s="169">
        <f>('Balance Sheet'!F18*'Model Inputs'!$C$38)*(1+G$9)</f>
        <v>92956.950000000012</v>
      </c>
      <c r="H28" s="169">
        <f>('Balance Sheet'!G18*'Model Inputs'!$C$38)*(1+H$9)</f>
        <v>92956.950000000012</v>
      </c>
      <c r="I28" s="169">
        <f>('Balance Sheet'!H18*'Model Inputs'!$C$38)*(1+I$9)</f>
        <v>92956.950000000012</v>
      </c>
    </row>
    <row r="29" spans="2:9" x14ac:dyDescent="0.2">
      <c r="B29" s="30"/>
      <c r="C29" s="48" t="s">
        <v>14</v>
      </c>
      <c r="D29" s="18"/>
      <c r="E29" s="140">
        <v>0</v>
      </c>
      <c r="F29" s="169">
        <f t="shared" ref="F29:I32" si="2">+E29*(1+F$9)</f>
        <v>0</v>
      </c>
      <c r="G29" s="169">
        <f t="shared" si="2"/>
        <v>0</v>
      </c>
      <c r="H29" s="169">
        <f t="shared" si="2"/>
        <v>0</v>
      </c>
      <c r="I29" s="169">
        <f t="shared" si="2"/>
        <v>0</v>
      </c>
    </row>
    <row r="30" spans="2:9" x14ac:dyDescent="0.2">
      <c r="B30" s="30"/>
      <c r="C30" s="48" t="s">
        <v>132</v>
      </c>
      <c r="D30" s="18"/>
      <c r="E30" s="140">
        <v>0</v>
      </c>
      <c r="F30" s="169"/>
      <c r="G30" s="169"/>
      <c r="H30" s="169"/>
      <c r="I30" s="169"/>
    </row>
    <row r="31" spans="2:9" x14ac:dyDescent="0.2">
      <c r="B31" s="30"/>
      <c r="C31" s="48" t="s">
        <v>140</v>
      </c>
      <c r="D31" s="18"/>
      <c r="E31" s="140">
        <v>0</v>
      </c>
      <c r="F31" s="140">
        <f>-2000000</f>
        <v>-2000000</v>
      </c>
      <c r="G31" s="140">
        <f>F31*1.1</f>
        <v>-2200000</v>
      </c>
      <c r="H31" s="140">
        <f t="shared" ref="H31:I31" si="3">G31*1.1</f>
        <v>-2420000</v>
      </c>
      <c r="I31" s="140">
        <f t="shared" si="3"/>
        <v>-2662000</v>
      </c>
    </row>
    <row r="32" spans="2:9" x14ac:dyDescent="0.2">
      <c r="B32" s="30"/>
      <c r="C32" s="48" t="s">
        <v>36</v>
      </c>
      <c r="D32" s="18"/>
      <c r="E32" s="140">
        <v>0</v>
      </c>
      <c r="F32" s="169">
        <f t="shared" si="2"/>
        <v>0</v>
      </c>
      <c r="G32" s="169">
        <f t="shared" si="2"/>
        <v>0</v>
      </c>
      <c r="H32" s="169">
        <f t="shared" si="2"/>
        <v>0</v>
      </c>
      <c r="I32" s="169">
        <f t="shared" si="2"/>
        <v>0</v>
      </c>
    </row>
    <row r="33" spans="2:9" x14ac:dyDescent="0.2">
      <c r="B33" s="30"/>
      <c r="C33" s="48" t="s">
        <v>37</v>
      </c>
      <c r="D33" s="18"/>
      <c r="E33" s="140">
        <v>100000</v>
      </c>
      <c r="F33" s="169">
        <f t="shared" ref="F33:I34" si="4">+E33*(1+F$9)</f>
        <v>111000.00000000001</v>
      </c>
      <c r="G33" s="169">
        <f t="shared" si="4"/>
        <v>123210.00000000003</v>
      </c>
      <c r="H33" s="169">
        <f t="shared" si="4"/>
        <v>136763.10000000003</v>
      </c>
      <c r="I33" s="169">
        <f t="shared" si="4"/>
        <v>151807.04100000006</v>
      </c>
    </row>
    <row r="34" spans="2:9" x14ac:dyDescent="0.2">
      <c r="B34" s="30"/>
      <c r="C34" s="48" t="s">
        <v>70</v>
      </c>
      <c r="D34" s="18"/>
      <c r="E34" s="140">
        <v>5000</v>
      </c>
      <c r="F34" s="169">
        <f t="shared" si="4"/>
        <v>5550.0000000000009</v>
      </c>
      <c r="G34" s="169">
        <f t="shared" si="4"/>
        <v>6160.5000000000018</v>
      </c>
      <c r="H34" s="169">
        <f t="shared" si="4"/>
        <v>6838.1550000000025</v>
      </c>
      <c r="I34" s="169">
        <f t="shared" si="4"/>
        <v>7590.3520500000031</v>
      </c>
    </row>
    <row r="35" spans="2:9" x14ac:dyDescent="0.2">
      <c r="B35" s="30"/>
      <c r="C35" s="65" t="s">
        <v>92</v>
      </c>
      <c r="D35" s="56"/>
      <c r="E35" s="173">
        <f>SUM(E24:E34)</f>
        <v>5334845</v>
      </c>
      <c r="F35" s="173">
        <f>SUM(F24:F34)</f>
        <v>3921677.95</v>
      </c>
      <c r="G35" s="173">
        <f>SUM(G24:G34)</f>
        <v>4340114.45</v>
      </c>
      <c r="H35" s="173">
        <f>SUM(H24:H34)</f>
        <v>4806578.9650000008</v>
      </c>
      <c r="I35" s="173">
        <f>SUM(I24:I34)</f>
        <v>5326554.576650002</v>
      </c>
    </row>
    <row r="36" spans="2:9" x14ac:dyDescent="0.2">
      <c r="B36" s="30"/>
      <c r="C36" s="48"/>
      <c r="D36" s="18"/>
      <c r="E36" s="80"/>
      <c r="F36" s="80"/>
      <c r="G36" s="80"/>
      <c r="H36" s="80"/>
      <c r="I36" s="81"/>
    </row>
    <row r="37" spans="2:9" ht="13.5" thickBot="1" x14ac:dyDescent="0.25">
      <c r="B37" s="58" t="s">
        <v>95</v>
      </c>
      <c r="C37" s="70"/>
      <c r="D37" s="38"/>
      <c r="E37" s="173">
        <f>E21-E35</f>
        <v>14863555</v>
      </c>
      <c r="F37" s="173">
        <f>F21-F35</f>
        <v>47260506.049999997</v>
      </c>
      <c r="G37" s="173">
        <f>G21-G35</f>
        <v>85485837.789999992</v>
      </c>
      <c r="H37" s="173">
        <f>H21-H35</f>
        <v>137930621.22139999</v>
      </c>
      <c r="I37" s="173">
        <f>I21-I35</f>
        <v>203026993.74225399</v>
      </c>
    </row>
    <row r="38" spans="2:9" x14ac:dyDescent="0.2">
      <c r="B38" s="30"/>
      <c r="C38" s="48"/>
      <c r="D38" s="18"/>
      <c r="E38" s="86"/>
      <c r="F38" s="86"/>
      <c r="G38" s="86"/>
      <c r="H38" s="86"/>
      <c r="I38" s="87"/>
    </row>
    <row r="39" spans="2:9" x14ac:dyDescent="0.2">
      <c r="B39" s="30"/>
      <c r="C39" s="48" t="s">
        <v>38</v>
      </c>
      <c r="D39" s="18"/>
      <c r="E39" s="84">
        <f>-SUM('Loan Payment Calculator'!F12:F23)</f>
        <v>0</v>
      </c>
      <c r="F39" s="84">
        <f>-SUM('Loan Payment Calculator'!F24:F35)</f>
        <v>0</v>
      </c>
      <c r="G39" s="84">
        <f>-SUM('Loan Payment Calculator'!F36:F47)</f>
        <v>0</v>
      </c>
      <c r="H39" s="84">
        <f>-SUM('Loan Payment Calculator'!F48:F59)</f>
        <v>0</v>
      </c>
      <c r="I39" s="85">
        <f>-SUM('Loan Payment Calculator'!F60:F71)</f>
        <v>0</v>
      </c>
    </row>
    <row r="40" spans="2:9" x14ac:dyDescent="0.2">
      <c r="B40" s="30"/>
      <c r="C40" s="48"/>
      <c r="D40" s="18"/>
      <c r="E40" s="86"/>
      <c r="F40" s="86"/>
      <c r="G40" s="86"/>
      <c r="H40" s="86"/>
      <c r="I40" s="87"/>
    </row>
    <row r="41" spans="2:9" ht="13.5" thickBot="1" x14ac:dyDescent="0.25">
      <c r="B41" s="58" t="s">
        <v>94</v>
      </c>
      <c r="C41" s="70"/>
      <c r="D41" s="38"/>
      <c r="E41" s="174">
        <f>+E37-E39</f>
        <v>14863555</v>
      </c>
      <c r="F41" s="174">
        <f>+F37-F39</f>
        <v>47260506.049999997</v>
      </c>
      <c r="G41" s="174">
        <f>+G37-G39</f>
        <v>85485837.789999992</v>
      </c>
      <c r="H41" s="174">
        <f>+H37-H39</f>
        <v>137930621.22139999</v>
      </c>
      <c r="I41" s="174">
        <f>+I37-I39</f>
        <v>203026993.74225399</v>
      </c>
    </row>
    <row r="42" spans="2:9" x14ac:dyDescent="0.2">
      <c r="B42" s="30"/>
      <c r="C42" s="48"/>
      <c r="D42" s="18"/>
      <c r="E42" s="80"/>
      <c r="F42" s="80"/>
      <c r="G42" s="80"/>
      <c r="H42" s="80"/>
      <c r="I42" s="81"/>
    </row>
    <row r="43" spans="2:9" x14ac:dyDescent="0.2">
      <c r="B43" s="30"/>
      <c r="C43" s="48" t="s">
        <v>39</v>
      </c>
      <c r="D43" s="18"/>
      <c r="E43" s="140">
        <v>0</v>
      </c>
      <c r="F43" s="140">
        <v>0</v>
      </c>
      <c r="G43" s="140">
        <v>0</v>
      </c>
      <c r="H43" s="140">
        <v>0</v>
      </c>
      <c r="I43" s="141">
        <v>0</v>
      </c>
    </row>
    <row r="44" spans="2:9" x14ac:dyDescent="0.2">
      <c r="B44" s="30"/>
      <c r="C44" s="48" t="s">
        <v>40</v>
      </c>
      <c r="D44" s="18"/>
      <c r="E44" s="140">
        <v>0</v>
      </c>
      <c r="F44" s="140">
        <v>0</v>
      </c>
      <c r="G44" s="140">
        <v>0</v>
      </c>
      <c r="H44" s="140">
        <v>0</v>
      </c>
      <c r="I44" s="141">
        <v>0</v>
      </c>
    </row>
    <row r="45" spans="2:9" x14ac:dyDescent="0.2">
      <c r="B45" s="30"/>
      <c r="C45" s="48"/>
      <c r="D45" s="18"/>
      <c r="E45" s="80"/>
      <c r="F45" s="80"/>
      <c r="G45" s="80"/>
      <c r="H45" s="80"/>
      <c r="I45" s="81"/>
    </row>
    <row r="46" spans="2:9" x14ac:dyDescent="0.2">
      <c r="B46" s="57" t="s">
        <v>96</v>
      </c>
      <c r="C46" s="71"/>
      <c r="D46" s="39"/>
      <c r="E46" s="175">
        <f>E41+E43+E44</f>
        <v>14863555</v>
      </c>
      <c r="F46" s="175">
        <f>F41+F43+F44</f>
        <v>47260506.049999997</v>
      </c>
      <c r="G46" s="175">
        <f>G41+G43+G44</f>
        <v>85485837.789999992</v>
      </c>
      <c r="H46" s="175">
        <f>H41+H43+H44</f>
        <v>137930621.22139999</v>
      </c>
      <c r="I46" s="175">
        <f>I41+I43+I44</f>
        <v>203026993.74225399</v>
      </c>
    </row>
    <row r="47" spans="2:9" x14ac:dyDescent="0.2">
      <c r="B47" s="30"/>
      <c r="C47" s="48"/>
      <c r="D47" s="18"/>
      <c r="E47" s="80"/>
      <c r="F47" s="80"/>
      <c r="G47" s="80"/>
      <c r="H47" s="80"/>
      <c r="I47" s="81"/>
    </row>
    <row r="48" spans="2:9" x14ac:dyDescent="0.2">
      <c r="B48" s="1" t="s">
        <v>93</v>
      </c>
      <c r="C48" s="48"/>
      <c r="D48" s="64">
        <f>'Model Inputs'!C42</f>
        <v>0.1</v>
      </c>
      <c r="E48" s="175">
        <f>IF(E46&lt;0,0,$D$48*E46)</f>
        <v>1486355.5</v>
      </c>
      <c r="F48" s="175">
        <f>IF(F46&lt;0,0,$D$48*F46)</f>
        <v>4726050.6049999995</v>
      </c>
      <c r="G48" s="175">
        <f>IF(G46&lt;0,0,$D$48*G46)</f>
        <v>8548583.7789999992</v>
      </c>
      <c r="H48" s="175">
        <f>IF(H46&lt;0,0,$D$48*H46)</f>
        <v>13793062.12214</v>
      </c>
      <c r="I48" s="175">
        <f>IF(I46&lt;0,0,$D$48*I46)</f>
        <v>20302699.3742254</v>
      </c>
    </row>
    <row r="49" spans="2:9" x14ac:dyDescent="0.2">
      <c r="B49" s="54"/>
      <c r="C49" s="48"/>
      <c r="D49" s="18"/>
      <c r="E49" s="80"/>
      <c r="F49" s="80"/>
      <c r="G49" s="80"/>
      <c r="H49" s="80"/>
      <c r="I49" s="81"/>
    </row>
    <row r="50" spans="2:9" ht="13.5" thickBot="1" x14ac:dyDescent="0.25">
      <c r="B50" s="114" t="s">
        <v>97</v>
      </c>
      <c r="C50" s="115"/>
      <c r="D50" s="116"/>
      <c r="E50" s="175">
        <f>E46-E48</f>
        <v>13377199.5</v>
      </c>
      <c r="F50" s="175">
        <f>F46-F48</f>
        <v>42534455.445</v>
      </c>
      <c r="G50" s="175">
        <f>G46-G48</f>
        <v>76937254.010999992</v>
      </c>
      <c r="H50" s="175">
        <f>H46-H48</f>
        <v>124137559.09925999</v>
      </c>
      <c r="I50" s="175">
        <f>I46-I48</f>
        <v>182724294.36802858</v>
      </c>
    </row>
    <row r="51" spans="2:9" ht="14.25" thickTop="1" thickBot="1" x14ac:dyDescent="0.25">
      <c r="B51" s="33"/>
      <c r="C51" s="68"/>
      <c r="D51" s="34"/>
      <c r="E51" s="88"/>
      <c r="F51" s="88"/>
      <c r="G51" s="88"/>
      <c r="H51" s="88"/>
      <c r="I51" s="89"/>
    </row>
  </sheetData>
  <phoneticPr fontId="0" type="noConversion"/>
  <printOptions horizontalCentered="1"/>
  <pageMargins left="0.75" right="0.75" top="0.47" bottom="0.53" header="0.46" footer="0.5"/>
  <pageSetup scale="89" orientation="landscape" horizontalDpi="300" verticalDpi="300" r:id="rId1"/>
  <headerFooter alignWithMargins="0"/>
  <ignoredErrors>
    <ignoredError sqref="F26:I26 F28:I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1"/>
    <pageSetUpPr fitToPage="1"/>
  </sheetPr>
  <dimension ref="B1:L36"/>
  <sheetViews>
    <sheetView tabSelected="1" workbookViewId="0">
      <selection activeCell="G24" sqref="G24"/>
    </sheetView>
  </sheetViews>
  <sheetFormatPr defaultRowHeight="12.75" x14ac:dyDescent="0.2"/>
  <cols>
    <col min="1" max="1" width="5" style="21" customWidth="1"/>
    <col min="2" max="2" width="5.5703125" style="21" customWidth="1"/>
    <col min="3" max="3" width="30.28515625" style="67" customWidth="1"/>
    <col min="4" max="5" width="15.42578125" style="24" bestFit="1" customWidth="1"/>
    <col min="6" max="9" width="16.42578125" style="24" bestFit="1" customWidth="1"/>
    <col min="10" max="10" width="9.140625" style="21"/>
    <col min="11" max="11" width="16.42578125" style="21" bestFit="1" customWidth="1"/>
    <col min="12" max="12" width="12.85546875" style="21" bestFit="1" customWidth="1"/>
    <col min="13" max="16384" width="9.140625" style="21"/>
  </cols>
  <sheetData>
    <row r="1" spans="2:12" ht="15.75" x14ac:dyDescent="0.25">
      <c r="B1" s="55" t="str">
        <f>+'Model Inputs'!B1</f>
        <v>[Making Academy]</v>
      </c>
      <c r="C1" s="48"/>
      <c r="D1" s="18"/>
      <c r="E1" s="18"/>
      <c r="F1" s="18"/>
      <c r="G1" s="18"/>
      <c r="H1" s="18"/>
      <c r="I1" s="18"/>
    </row>
    <row r="2" spans="2:12" ht="15.75" x14ac:dyDescent="0.25">
      <c r="B2" s="55" t="str">
        <f>+'Model Inputs'!B2</f>
        <v>5-Year Financial Plan—Making Academy</v>
      </c>
      <c r="C2" s="48"/>
      <c r="D2" s="18"/>
      <c r="E2" s="18"/>
      <c r="F2" s="18"/>
      <c r="G2" s="18"/>
      <c r="H2" s="18"/>
      <c r="I2" s="18"/>
    </row>
    <row r="3" spans="2:12" ht="15.75" x14ac:dyDescent="0.25">
      <c r="B3" s="55" t="s">
        <v>108</v>
      </c>
      <c r="C3" s="48"/>
      <c r="D3" s="18"/>
      <c r="E3" s="18"/>
      <c r="F3" s="18"/>
      <c r="G3" s="18"/>
      <c r="H3" s="18"/>
      <c r="I3" s="18"/>
    </row>
    <row r="4" spans="2:12" ht="12.75" customHeight="1" x14ac:dyDescent="0.25">
      <c r="B4" s="55"/>
      <c r="C4" s="48"/>
      <c r="D4" s="18"/>
      <c r="E4" s="18"/>
      <c r="F4" s="18"/>
      <c r="G4" s="18"/>
      <c r="H4" s="18"/>
      <c r="I4" s="18"/>
    </row>
    <row r="5" spans="2:12" ht="12.75" customHeight="1" thickBot="1" x14ac:dyDescent="0.3">
      <c r="B5" s="55"/>
      <c r="C5" s="48"/>
      <c r="D5" s="40"/>
      <c r="E5" s="40"/>
      <c r="F5" s="40"/>
      <c r="G5" s="40"/>
      <c r="H5" s="40"/>
      <c r="I5" s="27"/>
    </row>
    <row r="6" spans="2:12" x14ac:dyDescent="0.2">
      <c r="B6" s="117"/>
      <c r="C6" s="109"/>
      <c r="D6" s="118" t="s">
        <v>8</v>
      </c>
      <c r="E6" s="118" t="s">
        <v>9</v>
      </c>
      <c r="F6" s="118" t="s">
        <v>10</v>
      </c>
      <c r="G6" s="118" t="s">
        <v>11</v>
      </c>
      <c r="H6" s="118" t="s">
        <v>12</v>
      </c>
      <c r="I6" s="127" t="s">
        <v>13</v>
      </c>
    </row>
    <row r="7" spans="2:12" x14ac:dyDescent="0.2">
      <c r="B7" s="1" t="s">
        <v>109</v>
      </c>
      <c r="C7" s="48"/>
      <c r="D7" s="91"/>
      <c r="E7" s="91"/>
      <c r="F7" s="91"/>
      <c r="G7" s="91"/>
      <c r="H7" s="91"/>
      <c r="I7" s="92"/>
    </row>
    <row r="8" spans="2:12" x14ac:dyDescent="0.2">
      <c r="B8" s="30"/>
      <c r="C8" s="48" t="s">
        <v>55</v>
      </c>
      <c r="D8" s="167">
        <f>+'Profit and Loss'!E50</f>
        <v>13377199.5</v>
      </c>
      <c r="E8" s="167">
        <f>+'Profit and Loss'!F50</f>
        <v>42534455.445</v>
      </c>
      <c r="F8" s="167">
        <f>+'Profit and Loss'!G50</f>
        <v>76937254.010999992</v>
      </c>
      <c r="G8" s="167">
        <f>+'Profit and Loss'!H50</f>
        <v>124137559.09925999</v>
      </c>
      <c r="H8" s="167">
        <f>+'Profit and Loss'!I50</f>
        <v>182724294.36802858</v>
      </c>
      <c r="I8" s="182">
        <f t="shared" ref="I8:I16" si="0">SUM(D8:H8)</f>
        <v>439710762.42328858</v>
      </c>
    </row>
    <row r="9" spans="2:12" x14ac:dyDescent="0.2">
      <c r="B9" s="30"/>
      <c r="C9" s="48" t="s">
        <v>16</v>
      </c>
      <c r="D9" s="84">
        <f>'Profit and Loss'!E26</f>
        <v>186100</v>
      </c>
      <c r="E9" s="84">
        <f>'Profit and Loss'!F26</f>
        <v>206571.00000000003</v>
      </c>
      <c r="F9" s="84">
        <f>'Profit and Loss'!G26</f>
        <v>206571.00000000003</v>
      </c>
      <c r="G9" s="84">
        <f>'Profit and Loss'!H26</f>
        <v>206571.00000000003</v>
      </c>
      <c r="H9" s="84">
        <f>'Profit and Loss'!I26</f>
        <v>206571.00000000003</v>
      </c>
      <c r="I9" s="93">
        <f t="shared" si="0"/>
        <v>1012384</v>
      </c>
    </row>
    <row r="10" spans="2:12" x14ac:dyDescent="0.2">
      <c r="B10" s="30"/>
      <c r="C10" s="48" t="s">
        <v>41</v>
      </c>
      <c r="D10" s="84">
        <f>+'Balance Sheet'!D8-'Balance Sheet'!E8</f>
        <v>0</v>
      </c>
      <c r="E10" s="84">
        <f>+'Balance Sheet'!E8-'Balance Sheet'!F8</f>
        <v>0</v>
      </c>
      <c r="F10" s="84">
        <f>+'Balance Sheet'!F8-'Balance Sheet'!G8</f>
        <v>0</v>
      </c>
      <c r="G10" s="84">
        <f>+'Balance Sheet'!G8-'Balance Sheet'!H8</f>
        <v>0</v>
      </c>
      <c r="H10" s="84">
        <f>+'Balance Sheet'!H8-'Balance Sheet'!I8</f>
        <v>0</v>
      </c>
      <c r="I10" s="93">
        <f t="shared" si="0"/>
        <v>0</v>
      </c>
    </row>
    <row r="11" spans="2:12" x14ac:dyDescent="0.2">
      <c r="B11" s="30"/>
      <c r="C11" s="48" t="s">
        <v>20</v>
      </c>
      <c r="D11" s="84">
        <f>+'Balance Sheet'!D9-'Balance Sheet'!E9</f>
        <v>0</v>
      </c>
      <c r="E11" s="84">
        <f>+'Balance Sheet'!E9-'Balance Sheet'!F9</f>
        <v>0</v>
      </c>
      <c r="F11" s="84">
        <f>+'Balance Sheet'!F9-'Balance Sheet'!G9</f>
        <v>0</v>
      </c>
      <c r="G11" s="84">
        <f>+'Balance Sheet'!G9-'Balance Sheet'!H9</f>
        <v>0</v>
      </c>
      <c r="H11" s="84">
        <f>+'Balance Sheet'!H9-'Balance Sheet'!I9</f>
        <v>0</v>
      </c>
      <c r="I11" s="93">
        <f t="shared" si="0"/>
        <v>0</v>
      </c>
    </row>
    <row r="12" spans="2:12" x14ac:dyDescent="0.2">
      <c r="B12" s="30"/>
      <c r="C12" s="48" t="s">
        <v>48</v>
      </c>
      <c r="D12" s="84">
        <f>+'Balance Sheet'!E30-'Balance Sheet'!D30</f>
        <v>0</v>
      </c>
      <c r="E12" s="84">
        <f>+'Balance Sheet'!F30-'Balance Sheet'!E30</f>
        <v>0</v>
      </c>
      <c r="F12" s="84">
        <f>+'Balance Sheet'!G30-'Balance Sheet'!F30</f>
        <v>0</v>
      </c>
      <c r="G12" s="84">
        <f>+'Balance Sheet'!H30-'Balance Sheet'!G30</f>
        <v>0</v>
      </c>
      <c r="H12" s="84">
        <f>+'Balance Sheet'!I30-'Balance Sheet'!H30</f>
        <v>0</v>
      </c>
      <c r="I12" s="93">
        <f t="shared" si="0"/>
        <v>0</v>
      </c>
    </row>
    <row r="13" spans="2:12" x14ac:dyDescent="0.2">
      <c r="B13" s="30"/>
      <c r="C13" s="48" t="s">
        <v>19</v>
      </c>
      <c r="D13" s="140">
        <v>0</v>
      </c>
      <c r="E13" s="83">
        <f t="shared" ref="E13:H15" si="1">D13</f>
        <v>0</v>
      </c>
      <c r="F13" s="83">
        <f t="shared" si="1"/>
        <v>0</v>
      </c>
      <c r="G13" s="83">
        <f t="shared" si="1"/>
        <v>0</v>
      </c>
      <c r="H13" s="83">
        <f t="shared" si="1"/>
        <v>0</v>
      </c>
      <c r="I13" s="93">
        <f t="shared" si="0"/>
        <v>0</v>
      </c>
    </row>
    <row r="14" spans="2:12" x14ac:dyDescent="0.2">
      <c r="B14" s="30"/>
      <c r="C14" s="48" t="s">
        <v>56</v>
      </c>
      <c r="D14" s="140">
        <v>0</v>
      </c>
      <c r="E14" s="83">
        <f>D14</f>
        <v>0</v>
      </c>
      <c r="F14" s="83">
        <f>E14</f>
        <v>0</v>
      </c>
      <c r="G14" s="83">
        <f>F14</f>
        <v>0</v>
      </c>
      <c r="H14" s="83">
        <f>G14</f>
        <v>0</v>
      </c>
      <c r="I14" s="93">
        <f t="shared" si="0"/>
        <v>0</v>
      </c>
    </row>
    <row r="15" spans="2:12" x14ac:dyDescent="0.2">
      <c r="B15" s="30"/>
      <c r="C15" s="48" t="s">
        <v>57</v>
      </c>
      <c r="D15" s="140">
        <v>0</v>
      </c>
      <c r="E15" s="83">
        <f t="shared" si="1"/>
        <v>0</v>
      </c>
      <c r="F15" s="83">
        <f t="shared" si="1"/>
        <v>0</v>
      </c>
      <c r="G15" s="83">
        <f t="shared" si="1"/>
        <v>0</v>
      </c>
      <c r="H15" s="83">
        <f t="shared" si="1"/>
        <v>0</v>
      </c>
      <c r="I15" s="93">
        <f t="shared" si="0"/>
        <v>0</v>
      </c>
    </row>
    <row r="16" spans="2:12" x14ac:dyDescent="0.2">
      <c r="B16" s="30"/>
      <c r="C16" s="74" t="s">
        <v>110</v>
      </c>
      <c r="D16" s="175">
        <f>SUM(D8:D15)</f>
        <v>13563299.5</v>
      </c>
      <c r="E16" s="175">
        <f>SUM(E8:E15)</f>
        <v>42741026.445</v>
      </c>
      <c r="F16" s="175">
        <f>SUM(F8:F15)</f>
        <v>77143825.010999992</v>
      </c>
      <c r="G16" s="175">
        <f>SUM(G8:G15)</f>
        <v>124344130.09925999</v>
      </c>
      <c r="H16" s="175">
        <f>SUM(H8:H15)</f>
        <v>182930865.36802858</v>
      </c>
      <c r="I16" s="183">
        <f t="shared" si="0"/>
        <v>440723146.42328858</v>
      </c>
      <c r="L16" s="186"/>
    </row>
    <row r="17" spans="2:11" x14ac:dyDescent="0.2">
      <c r="B17" s="30"/>
      <c r="C17" s="48"/>
      <c r="D17" s="80"/>
      <c r="E17" s="80"/>
      <c r="F17" s="80"/>
      <c r="G17" s="80"/>
      <c r="H17" s="80"/>
      <c r="I17" s="95"/>
    </row>
    <row r="18" spans="2:11" x14ac:dyDescent="0.2">
      <c r="B18" s="1" t="s">
        <v>112</v>
      </c>
      <c r="C18" s="48"/>
      <c r="D18" s="80"/>
      <c r="E18" s="80"/>
      <c r="F18" s="80"/>
      <c r="G18" s="80"/>
      <c r="H18" s="80"/>
      <c r="I18" s="95"/>
    </row>
    <row r="19" spans="2:11" x14ac:dyDescent="0.2">
      <c r="B19" s="30"/>
      <c r="C19" s="48" t="s">
        <v>58</v>
      </c>
      <c r="D19" s="167">
        <f>-1 * MAX(0,SUM('Balance Sheet'!E15:E18)-SUM('Balance Sheet'!D15:D18))</f>
        <v>0</v>
      </c>
      <c r="E19" s="167">
        <f>-1 * MAX(0,SUM('Balance Sheet'!F15:F18)-SUM('Balance Sheet'!E15:E18))</f>
        <v>0</v>
      </c>
      <c r="F19" s="167">
        <f>-1 * MAX(0,SUM('Balance Sheet'!G15:G18)-SUM('Balance Sheet'!F15:F18))</f>
        <v>0</v>
      </c>
      <c r="G19" s="167">
        <f>-1 * MAX(0,SUM('Balance Sheet'!H15:H18)-SUM('Balance Sheet'!G15:G18))</f>
        <v>0</v>
      </c>
      <c r="H19" s="167">
        <f>-1 * MAX(0,SUM('Balance Sheet'!I15:I18)-SUM('Balance Sheet'!H15:H18))</f>
        <v>0</v>
      </c>
      <c r="I19" s="182">
        <f>SUM(D19:H19)</f>
        <v>0</v>
      </c>
    </row>
    <row r="20" spans="2:11" x14ac:dyDescent="0.2">
      <c r="B20" s="30"/>
      <c r="C20" s="48" t="s">
        <v>66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93">
        <f>SUM(D20:H20)</f>
        <v>0</v>
      </c>
      <c r="K20" s="186"/>
    </row>
    <row r="21" spans="2:11" x14ac:dyDescent="0.2">
      <c r="B21" s="30"/>
      <c r="C21" s="48" t="s">
        <v>59</v>
      </c>
      <c r="D21" s="167">
        <f>(-1*MIN(0,SUM('Balance Sheet'!E15:E18)-SUM('Balance Sheet'!D15:D18))-'Profit and Loss'!E43)</f>
        <v>0</v>
      </c>
      <c r="E21" s="167">
        <f>(-1*MIN(0,SUM('Balance Sheet'!F15:F18)-SUM('Balance Sheet'!E15:E18))-'Profit and Loss'!F43)</f>
        <v>0</v>
      </c>
      <c r="F21" s="167">
        <f>(-1*MIN(0,SUM('Balance Sheet'!G15:G18)-SUM('Balance Sheet'!F15:F18))-'Profit and Loss'!G43)</f>
        <v>0</v>
      </c>
      <c r="G21" s="167">
        <f>(-1*MIN(0,SUM('Balance Sheet'!H15:H18)-SUM('Balance Sheet'!G15:G18))-'Profit and Loss'!H43)</f>
        <v>0</v>
      </c>
      <c r="H21" s="167">
        <f>(-1*MIN(0,SUM('Balance Sheet'!I15:I18)-SUM('Balance Sheet'!H15:H18))-'Profit and Loss'!I43)</f>
        <v>0</v>
      </c>
      <c r="I21" s="93">
        <f>SUM(D21:H21)</f>
        <v>0</v>
      </c>
      <c r="K21" s="186"/>
    </row>
    <row r="22" spans="2:11" x14ac:dyDescent="0.2">
      <c r="B22" s="30"/>
      <c r="C22" s="48" t="s">
        <v>60</v>
      </c>
      <c r="D22" s="140">
        <f>-50%*'Profit and Loss'!E35</f>
        <v>-2667422.5</v>
      </c>
      <c r="E22" s="140">
        <f>-50%*'Profit and Loss'!F35</f>
        <v>-1960838.9750000001</v>
      </c>
      <c r="F22" s="140">
        <v>0</v>
      </c>
      <c r="G22" s="140">
        <v>0</v>
      </c>
      <c r="H22" s="140">
        <v>0</v>
      </c>
      <c r="I22" s="93">
        <f>SUM(D22:H22)</f>
        <v>-4628261.4749999996</v>
      </c>
      <c r="K22" s="188"/>
    </row>
    <row r="23" spans="2:11" x14ac:dyDescent="0.2">
      <c r="B23" s="30"/>
      <c r="C23" s="74" t="s">
        <v>111</v>
      </c>
      <c r="D23" s="175">
        <f>SUM(D19:D22)</f>
        <v>-2667422.5</v>
      </c>
      <c r="E23" s="175">
        <f>SUM(E19:E22)</f>
        <v>-1960838.9750000001</v>
      </c>
      <c r="F23" s="175">
        <f>SUM(F19:F22)</f>
        <v>0</v>
      </c>
      <c r="G23" s="175">
        <f>SUM(G19:G22)</f>
        <v>0</v>
      </c>
      <c r="H23" s="175">
        <f>SUM(H19:H22)</f>
        <v>0</v>
      </c>
      <c r="I23" s="183">
        <f>SUM(D23:H23)</f>
        <v>-4628261.4749999996</v>
      </c>
    </row>
    <row r="24" spans="2:11" x14ac:dyDescent="0.2">
      <c r="B24" s="30"/>
      <c r="C24" s="48"/>
      <c r="D24" s="80"/>
      <c r="E24" s="80"/>
      <c r="F24" s="80"/>
      <c r="G24" s="80"/>
      <c r="H24" s="80"/>
      <c r="I24" s="95"/>
      <c r="K24" s="186"/>
    </row>
    <row r="25" spans="2:11" x14ac:dyDescent="0.2">
      <c r="B25" s="1" t="s">
        <v>113</v>
      </c>
      <c r="C25" s="48"/>
      <c r="D25" s="80"/>
      <c r="E25" s="80"/>
      <c r="F25" s="80"/>
      <c r="G25" s="80"/>
      <c r="H25" s="80"/>
      <c r="I25" s="95"/>
      <c r="K25" s="187"/>
    </row>
    <row r="26" spans="2:11" x14ac:dyDescent="0.2">
      <c r="B26" s="30"/>
      <c r="C26" s="48" t="s">
        <v>61</v>
      </c>
      <c r="D26" s="167">
        <f xml:space="preserve"> 'Balance Sheet'!E37+'Balance Sheet'!E38-('Balance Sheet'!D37+'Balance Sheet'!D38)</f>
        <v>0</v>
      </c>
      <c r="E26" s="167">
        <f xml:space="preserve"> 'Balance Sheet'!F37+'Balance Sheet'!F38-('Balance Sheet'!E37+'Balance Sheet'!E38)</f>
        <v>0</v>
      </c>
      <c r="F26" s="167">
        <f xml:space="preserve"> 'Balance Sheet'!G37+'Balance Sheet'!G38-('Balance Sheet'!F37+'Balance Sheet'!F38)</f>
        <v>0</v>
      </c>
      <c r="G26" s="167">
        <f xml:space="preserve"> 'Balance Sheet'!H37+'Balance Sheet'!H38-('Balance Sheet'!G37+'Balance Sheet'!G38)</f>
        <v>0</v>
      </c>
      <c r="H26" s="167">
        <f xml:space="preserve"> 'Balance Sheet'!I37+'Balance Sheet'!I38-('Balance Sheet'!H37+'Balance Sheet'!H38)</f>
        <v>0</v>
      </c>
      <c r="I26" s="182">
        <f t="shared" ref="I26:I31" si="2">SUM(D26:H26)</f>
        <v>0</v>
      </c>
      <c r="K26" s="188"/>
    </row>
    <row r="27" spans="2:11" x14ac:dyDescent="0.2">
      <c r="B27" s="30"/>
      <c r="C27" s="48" t="s">
        <v>62</v>
      </c>
      <c r="D27" s="140">
        <v>0</v>
      </c>
      <c r="E27" s="83">
        <f t="shared" ref="E27:H28" si="3">D27</f>
        <v>0</v>
      </c>
      <c r="F27" s="83">
        <f t="shared" si="3"/>
        <v>0</v>
      </c>
      <c r="G27" s="83">
        <f t="shared" si="3"/>
        <v>0</v>
      </c>
      <c r="H27" s="83">
        <f t="shared" si="3"/>
        <v>0</v>
      </c>
      <c r="I27" s="93">
        <f t="shared" si="2"/>
        <v>0</v>
      </c>
      <c r="K27" s="187"/>
    </row>
    <row r="28" spans="2:11" x14ac:dyDescent="0.2">
      <c r="B28" s="30"/>
      <c r="C28" s="48" t="s">
        <v>63</v>
      </c>
      <c r="D28" s="140">
        <f>-30%*D16</f>
        <v>-4068989.8499999996</v>
      </c>
      <c r="E28" s="83">
        <f t="shared" si="3"/>
        <v>-4068989.8499999996</v>
      </c>
      <c r="F28" s="83">
        <f t="shared" si="3"/>
        <v>-4068989.8499999996</v>
      </c>
      <c r="G28" s="83">
        <f t="shared" si="3"/>
        <v>-4068989.8499999996</v>
      </c>
      <c r="H28" s="83">
        <f t="shared" si="3"/>
        <v>-4068989.8499999996</v>
      </c>
      <c r="I28" s="93">
        <f t="shared" si="2"/>
        <v>-20344949.25</v>
      </c>
    </row>
    <row r="29" spans="2:11" x14ac:dyDescent="0.2">
      <c r="B29" s="30"/>
      <c r="C29" s="48" t="s">
        <v>64</v>
      </c>
      <c r="D29" s="140">
        <v>0</v>
      </c>
      <c r="E29" s="83">
        <f t="shared" ref="E29:H30" si="4">D29</f>
        <v>0</v>
      </c>
      <c r="F29" s="83">
        <f t="shared" si="4"/>
        <v>0</v>
      </c>
      <c r="G29" s="83">
        <f t="shared" si="4"/>
        <v>0</v>
      </c>
      <c r="H29" s="83">
        <f t="shared" si="4"/>
        <v>0</v>
      </c>
      <c r="I29" s="93">
        <f t="shared" si="2"/>
        <v>0</v>
      </c>
    </row>
    <row r="30" spans="2:11" x14ac:dyDescent="0.2">
      <c r="B30" s="30"/>
      <c r="C30" s="48" t="s">
        <v>65</v>
      </c>
      <c r="D30" s="140">
        <v>0</v>
      </c>
      <c r="E30" s="83">
        <f t="shared" si="4"/>
        <v>0</v>
      </c>
      <c r="F30" s="83">
        <f t="shared" si="4"/>
        <v>0</v>
      </c>
      <c r="G30" s="83">
        <f t="shared" si="4"/>
        <v>0</v>
      </c>
      <c r="H30" s="83">
        <f t="shared" si="4"/>
        <v>0</v>
      </c>
      <c r="I30" s="93">
        <f t="shared" si="2"/>
        <v>0</v>
      </c>
    </row>
    <row r="31" spans="2:11" x14ac:dyDescent="0.2">
      <c r="B31" s="30"/>
      <c r="C31" s="74" t="s">
        <v>114</v>
      </c>
      <c r="D31" s="175">
        <f>SUM(D26:D30)</f>
        <v>-4068989.8499999996</v>
      </c>
      <c r="E31" s="175">
        <f>SUM(E26:E30)</f>
        <v>-4068989.8499999996</v>
      </c>
      <c r="F31" s="175">
        <f>SUM(F26:F30)</f>
        <v>-4068989.8499999996</v>
      </c>
      <c r="G31" s="175">
        <f>SUM(G26:G30)</f>
        <v>-4068989.8499999996</v>
      </c>
      <c r="H31" s="175">
        <f>SUM(H26:H30)</f>
        <v>-4068989.8499999996</v>
      </c>
      <c r="I31" s="94">
        <f t="shared" si="2"/>
        <v>-20344949.25</v>
      </c>
    </row>
    <row r="32" spans="2:11" x14ac:dyDescent="0.2">
      <c r="B32" s="30"/>
      <c r="C32" s="48"/>
      <c r="D32" s="86"/>
      <c r="E32" s="86"/>
      <c r="F32" s="86"/>
      <c r="G32" s="86"/>
      <c r="H32" s="86"/>
      <c r="I32" s="95"/>
    </row>
    <row r="33" spans="2:9" x14ac:dyDescent="0.2">
      <c r="B33" s="1" t="s">
        <v>129</v>
      </c>
      <c r="C33" s="48"/>
      <c r="D33" s="167">
        <f>D16+D23+D31</f>
        <v>6826887.1500000004</v>
      </c>
      <c r="E33" s="167">
        <f>E16+E23+E31</f>
        <v>36711197.619999997</v>
      </c>
      <c r="F33" s="167">
        <f>F16+F23+F31</f>
        <v>73074835.160999998</v>
      </c>
      <c r="G33" s="167">
        <f>G16+G23+G31</f>
        <v>120275140.24925999</v>
      </c>
      <c r="H33" s="167">
        <f>H16+H23+H31</f>
        <v>178861875.51802859</v>
      </c>
      <c r="I33" s="182">
        <f>SUM(D33:H33)</f>
        <v>415749935.69828856</v>
      </c>
    </row>
    <row r="34" spans="2:9" x14ac:dyDescent="0.2">
      <c r="B34" s="30"/>
      <c r="C34" s="48"/>
      <c r="D34" s="86"/>
      <c r="E34" s="86"/>
      <c r="F34" s="86"/>
      <c r="G34" s="86"/>
      <c r="H34" s="86"/>
      <c r="I34" s="96"/>
    </row>
    <row r="35" spans="2:9" x14ac:dyDescent="0.2">
      <c r="B35" s="59" t="s">
        <v>116</v>
      </c>
      <c r="C35" s="69"/>
      <c r="D35" s="181">
        <f>+'Balance Sheet'!D7</f>
        <v>5334845</v>
      </c>
      <c r="E35" s="181">
        <f>D36</f>
        <v>12161732.15</v>
      </c>
      <c r="F35" s="181">
        <f>E36</f>
        <v>48872929.769999996</v>
      </c>
      <c r="G35" s="181">
        <f>F36</f>
        <v>121947764.93099999</v>
      </c>
      <c r="H35" s="181">
        <f>G36</f>
        <v>242222905.18026</v>
      </c>
      <c r="I35" s="97"/>
    </row>
    <row r="36" spans="2:9" ht="13.5" thickBot="1" x14ac:dyDescent="0.25">
      <c r="B36" s="128" t="s">
        <v>115</v>
      </c>
      <c r="C36" s="129"/>
      <c r="D36" s="180">
        <f>D35+D33</f>
        <v>12161732.15</v>
      </c>
      <c r="E36" s="180">
        <f>E35+E33</f>
        <v>48872929.769999996</v>
      </c>
      <c r="F36" s="180">
        <f>F35+F33</f>
        <v>121947764.93099999</v>
      </c>
      <c r="G36" s="180">
        <f>G35+G33</f>
        <v>242222905.18026</v>
      </c>
      <c r="H36" s="180">
        <f>H35+H33</f>
        <v>421084780.69828856</v>
      </c>
      <c r="I36" s="98"/>
    </row>
  </sheetData>
  <phoneticPr fontId="0" type="noConversion"/>
  <printOptions horizontalCentered="1"/>
  <pageMargins left="0.75" right="0.75" top="0.47" bottom="0.53" header="0.46" footer="0.5"/>
  <pageSetup orientation="landscape" horizontalDpi="300" verticalDpi="300" r:id="rId1"/>
  <headerFooter alignWithMargins="0"/>
  <ignoredErrors>
    <ignoredError sqref="D19 D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  <pageSetUpPr fitToPage="1"/>
  </sheetPr>
  <dimension ref="B1:K53"/>
  <sheetViews>
    <sheetView topLeftCell="B28" zoomScaleNormal="100" workbookViewId="0">
      <selection activeCell="C33" sqref="C33"/>
    </sheetView>
  </sheetViews>
  <sheetFormatPr defaultRowHeight="12.75" x14ac:dyDescent="0.2"/>
  <cols>
    <col min="1" max="1" width="5" style="21" customWidth="1"/>
    <col min="2" max="2" width="5.5703125" style="21" customWidth="1"/>
    <col min="3" max="3" width="40.85546875" style="67" customWidth="1"/>
    <col min="4" max="4" width="18.28515625" style="21" customWidth="1"/>
    <col min="5" max="6" width="15.42578125" style="21" bestFit="1" customWidth="1"/>
    <col min="7" max="9" width="16.42578125" style="21" bestFit="1" customWidth="1"/>
    <col min="10" max="10" width="9.140625" style="21"/>
    <col min="11" max="11" width="15.42578125" style="21" bestFit="1" customWidth="1"/>
    <col min="12" max="16384" width="9.140625" style="21"/>
  </cols>
  <sheetData>
    <row r="1" spans="2:9" ht="15.75" x14ac:dyDescent="0.25">
      <c r="B1" s="55" t="str">
        <f>+'Model Inputs'!B1</f>
        <v>[Making Academy]</v>
      </c>
      <c r="D1" s="14"/>
      <c r="E1" s="14"/>
      <c r="F1" s="14"/>
      <c r="G1" s="14"/>
      <c r="H1" s="14"/>
      <c r="I1" s="14"/>
    </row>
    <row r="2" spans="2:9" ht="15.75" x14ac:dyDescent="0.25">
      <c r="B2" s="55" t="str">
        <f>+'Model Inputs'!B2</f>
        <v>5-Year Financial Plan—Making Academy</v>
      </c>
      <c r="D2" s="14"/>
      <c r="E2" s="14"/>
      <c r="F2" s="14"/>
      <c r="G2" s="14"/>
      <c r="H2" s="14"/>
      <c r="I2" s="14"/>
    </row>
    <row r="3" spans="2:9" ht="15.75" x14ac:dyDescent="0.25">
      <c r="B3" s="55" t="s">
        <v>98</v>
      </c>
      <c r="D3" s="14"/>
      <c r="E3" s="14"/>
      <c r="F3" s="14"/>
      <c r="G3" s="14"/>
      <c r="H3" s="14"/>
      <c r="I3" s="14"/>
    </row>
    <row r="4" spans="2:9" x14ac:dyDescent="0.2">
      <c r="B4" s="14"/>
      <c r="C4" s="72"/>
      <c r="D4" s="14"/>
      <c r="E4" s="14"/>
      <c r="F4" s="14"/>
      <c r="G4" s="14"/>
      <c r="H4" s="14"/>
      <c r="I4" s="14"/>
    </row>
    <row r="5" spans="2:9" ht="13.5" thickBot="1" x14ac:dyDescent="0.25">
      <c r="B5" s="14"/>
      <c r="C5" s="48"/>
      <c r="D5" s="49"/>
      <c r="E5" s="40"/>
      <c r="F5" s="40"/>
      <c r="G5" s="40"/>
      <c r="H5" s="40"/>
      <c r="I5" s="40"/>
    </row>
    <row r="6" spans="2:9" x14ac:dyDescent="0.2">
      <c r="B6" s="117" t="s">
        <v>2</v>
      </c>
      <c r="C6" s="109"/>
      <c r="D6" s="118" t="s">
        <v>107</v>
      </c>
      <c r="E6" s="118" t="s">
        <v>8</v>
      </c>
      <c r="F6" s="118" t="s">
        <v>9</v>
      </c>
      <c r="G6" s="118" t="s">
        <v>10</v>
      </c>
      <c r="H6" s="118" t="s">
        <v>11</v>
      </c>
      <c r="I6" s="119" t="s">
        <v>12</v>
      </c>
    </row>
    <row r="7" spans="2:9" x14ac:dyDescent="0.2">
      <c r="B7" s="30"/>
      <c r="C7" s="48" t="s">
        <v>72</v>
      </c>
      <c r="D7" s="178">
        <f>'Profit and Loss'!E35</f>
        <v>5334845</v>
      </c>
      <c r="E7" s="167">
        <f>+'Cash Flow'!D36</f>
        <v>12161732.15</v>
      </c>
      <c r="F7" s="167">
        <f>+'Cash Flow'!E36</f>
        <v>48872929.769999996</v>
      </c>
      <c r="G7" s="167">
        <f>+'Cash Flow'!F36</f>
        <v>121947764.93099999</v>
      </c>
      <c r="H7" s="167">
        <f>+'Cash Flow'!G36</f>
        <v>242222905.18026</v>
      </c>
      <c r="I7" s="167">
        <f>+'Cash Flow'!H36</f>
        <v>421084780.69828856</v>
      </c>
    </row>
    <row r="8" spans="2:9" x14ac:dyDescent="0.2">
      <c r="B8" s="30"/>
      <c r="C8" s="48" t="s">
        <v>41</v>
      </c>
      <c r="D8" s="140">
        <v>0</v>
      </c>
      <c r="E8" s="83">
        <f t="shared" ref="E8:I9" si="0">D8</f>
        <v>0</v>
      </c>
      <c r="F8" s="83">
        <f t="shared" si="0"/>
        <v>0</v>
      </c>
      <c r="G8" s="83">
        <f t="shared" si="0"/>
        <v>0</v>
      </c>
      <c r="H8" s="83">
        <f t="shared" si="0"/>
        <v>0</v>
      </c>
      <c r="I8" s="133">
        <f t="shared" si="0"/>
        <v>0</v>
      </c>
    </row>
    <row r="9" spans="2:9" x14ac:dyDescent="0.2">
      <c r="B9" s="30"/>
      <c r="C9" s="48" t="s">
        <v>42</v>
      </c>
      <c r="D9" s="140">
        <v>721500</v>
      </c>
      <c r="E9" s="83">
        <f t="shared" si="0"/>
        <v>721500</v>
      </c>
      <c r="F9" s="83">
        <f t="shared" si="0"/>
        <v>721500</v>
      </c>
      <c r="G9" s="83">
        <f t="shared" si="0"/>
        <v>721500</v>
      </c>
      <c r="H9" s="83">
        <f t="shared" si="0"/>
        <v>721500</v>
      </c>
      <c r="I9" s="133">
        <f t="shared" si="0"/>
        <v>721500</v>
      </c>
    </row>
    <row r="10" spans="2:9" x14ac:dyDescent="0.2">
      <c r="B10" s="30"/>
      <c r="C10" s="48" t="s">
        <v>43</v>
      </c>
      <c r="D10" s="140">
        <v>0</v>
      </c>
      <c r="E10" s="83">
        <f>+D10</f>
        <v>0</v>
      </c>
      <c r="F10" s="83">
        <f>+E10</f>
        <v>0</v>
      </c>
      <c r="G10" s="83">
        <f>+F10</f>
        <v>0</v>
      </c>
      <c r="H10" s="83">
        <f>+G10</f>
        <v>0</v>
      </c>
      <c r="I10" s="133">
        <f>+H10</f>
        <v>0</v>
      </c>
    </row>
    <row r="11" spans="2:9" x14ac:dyDescent="0.2">
      <c r="B11" s="30"/>
      <c r="C11" s="48" t="s">
        <v>44</v>
      </c>
      <c r="D11" s="140">
        <v>0</v>
      </c>
      <c r="E11" s="83">
        <f t="shared" ref="E11:I12" si="1">+D11</f>
        <v>0</v>
      </c>
      <c r="F11" s="83">
        <f t="shared" si="1"/>
        <v>0</v>
      </c>
      <c r="G11" s="83">
        <f t="shared" si="1"/>
        <v>0</v>
      </c>
      <c r="H11" s="83">
        <f t="shared" si="1"/>
        <v>0</v>
      </c>
      <c r="I11" s="133">
        <f t="shared" si="1"/>
        <v>0</v>
      </c>
    </row>
    <row r="12" spans="2:9" x14ac:dyDescent="0.2">
      <c r="B12" s="30"/>
      <c r="C12" s="48" t="s">
        <v>45</v>
      </c>
      <c r="D12" s="140">
        <v>0</v>
      </c>
      <c r="E12" s="83">
        <f t="shared" si="1"/>
        <v>0</v>
      </c>
      <c r="F12" s="83">
        <f t="shared" si="1"/>
        <v>0</v>
      </c>
      <c r="G12" s="83">
        <f t="shared" si="1"/>
        <v>0</v>
      </c>
      <c r="H12" s="83">
        <f t="shared" si="1"/>
        <v>0</v>
      </c>
      <c r="I12" s="133">
        <f t="shared" si="1"/>
        <v>0</v>
      </c>
    </row>
    <row r="13" spans="2:9" x14ac:dyDescent="0.2">
      <c r="B13" s="30"/>
      <c r="C13" s="65" t="s">
        <v>99</v>
      </c>
      <c r="D13" s="173">
        <f>SUM(D7:D12)</f>
        <v>6056345</v>
      </c>
      <c r="E13" s="173">
        <f t="shared" ref="E13:I13" si="2">SUM(E7:E12)</f>
        <v>12883232.15</v>
      </c>
      <c r="F13" s="173">
        <f t="shared" si="2"/>
        <v>49594429.769999996</v>
      </c>
      <c r="G13" s="173">
        <f t="shared" si="2"/>
        <v>122669264.93099999</v>
      </c>
      <c r="H13" s="173">
        <f t="shared" si="2"/>
        <v>242944405.18026</v>
      </c>
      <c r="I13" s="173">
        <f t="shared" si="2"/>
        <v>421806280.69828856</v>
      </c>
    </row>
    <row r="14" spans="2:9" x14ac:dyDescent="0.2">
      <c r="B14" s="30"/>
      <c r="C14" s="48"/>
      <c r="D14" s="80"/>
      <c r="E14" s="80"/>
      <c r="F14" s="80"/>
      <c r="G14" s="80"/>
      <c r="H14" s="80"/>
      <c r="I14" s="81"/>
    </row>
    <row r="15" spans="2:9" x14ac:dyDescent="0.2">
      <c r="B15" s="30"/>
      <c r="C15" s="48" t="s">
        <v>18</v>
      </c>
      <c r="D15" s="140">
        <v>0</v>
      </c>
      <c r="E15" s="167">
        <f t="shared" ref="E15:I17" si="3">+D15</f>
        <v>0</v>
      </c>
      <c r="F15" s="167">
        <f t="shared" si="3"/>
        <v>0</v>
      </c>
      <c r="G15" s="167">
        <f t="shared" si="3"/>
        <v>0</v>
      </c>
      <c r="H15" s="167">
        <f t="shared" si="3"/>
        <v>0</v>
      </c>
      <c r="I15" s="167">
        <f t="shared" si="3"/>
        <v>0</v>
      </c>
    </row>
    <row r="16" spans="2:9" x14ac:dyDescent="0.2">
      <c r="B16" s="30"/>
      <c r="C16" s="48" t="s">
        <v>17</v>
      </c>
      <c r="D16" s="140">
        <v>0</v>
      </c>
      <c r="E16" s="83">
        <f t="shared" si="3"/>
        <v>0</v>
      </c>
      <c r="F16" s="83">
        <f t="shared" si="3"/>
        <v>0</v>
      </c>
      <c r="G16" s="83">
        <f t="shared" si="3"/>
        <v>0</v>
      </c>
      <c r="H16" s="83">
        <f t="shared" si="3"/>
        <v>0</v>
      </c>
      <c r="I16" s="133">
        <f t="shared" si="3"/>
        <v>0</v>
      </c>
    </row>
    <row r="17" spans="2:9" x14ac:dyDescent="0.2">
      <c r="B17" s="30"/>
      <c r="C17" s="48" t="s">
        <v>46</v>
      </c>
      <c r="D17" s="140">
        <v>0</v>
      </c>
      <c r="E17" s="83">
        <f t="shared" si="3"/>
        <v>0</v>
      </c>
      <c r="F17" s="83">
        <f t="shared" si="3"/>
        <v>0</v>
      </c>
      <c r="G17" s="83">
        <f t="shared" si="3"/>
        <v>0</v>
      </c>
      <c r="H17" s="83">
        <f t="shared" si="3"/>
        <v>0</v>
      </c>
      <c r="I17" s="133">
        <f t="shared" si="3"/>
        <v>0</v>
      </c>
    </row>
    <row r="18" spans="2:9" x14ac:dyDescent="0.2">
      <c r="B18" s="30"/>
      <c r="C18" s="48" t="s">
        <v>79</v>
      </c>
      <c r="D18" s="140">
        <v>2791500</v>
      </c>
      <c r="E18" s="83">
        <f>D18</f>
        <v>2791500</v>
      </c>
      <c r="F18" s="83">
        <f>E18</f>
        <v>2791500</v>
      </c>
      <c r="G18" s="83">
        <f>F18</f>
        <v>2791500</v>
      </c>
      <c r="H18" s="83">
        <f>G18</f>
        <v>2791500</v>
      </c>
      <c r="I18" s="133">
        <f>H18</f>
        <v>2791500</v>
      </c>
    </row>
    <row r="19" spans="2:9" x14ac:dyDescent="0.2">
      <c r="B19" s="30"/>
      <c r="C19" s="48" t="s">
        <v>47</v>
      </c>
      <c r="D19" s="84">
        <v>0</v>
      </c>
      <c r="E19" s="84">
        <f>+D19+'Profit and Loss'!E26</f>
        <v>186100</v>
      </c>
      <c r="F19" s="84">
        <f>+E19+'Profit and Loss'!F26</f>
        <v>392671</v>
      </c>
      <c r="G19" s="84">
        <f>+F19+'Profit and Loss'!G26</f>
        <v>599242</v>
      </c>
      <c r="H19" s="84">
        <f>+G19+'Profit and Loss'!H26</f>
        <v>805813</v>
      </c>
      <c r="I19" s="90">
        <f>+H19+'Profit and Loss'!I26</f>
        <v>1012384</v>
      </c>
    </row>
    <row r="20" spans="2:9" x14ac:dyDescent="0.2">
      <c r="B20" s="30"/>
      <c r="C20" s="65" t="s">
        <v>100</v>
      </c>
      <c r="D20" s="173">
        <f t="shared" ref="D20:I20" si="4">SUM(D15:D18)-D19</f>
        <v>2791500</v>
      </c>
      <c r="E20" s="173">
        <f t="shared" si="4"/>
        <v>2605400</v>
      </c>
      <c r="F20" s="173">
        <f t="shared" si="4"/>
        <v>2398829</v>
      </c>
      <c r="G20" s="173">
        <f t="shared" si="4"/>
        <v>2192258</v>
      </c>
      <c r="H20" s="173">
        <f t="shared" si="4"/>
        <v>1985687</v>
      </c>
      <c r="I20" s="173">
        <f t="shared" si="4"/>
        <v>1779116</v>
      </c>
    </row>
    <row r="21" spans="2:9" x14ac:dyDescent="0.2">
      <c r="B21" s="30"/>
      <c r="C21" s="48"/>
      <c r="D21" s="80"/>
      <c r="E21" s="80"/>
      <c r="F21" s="80"/>
      <c r="G21" s="80"/>
      <c r="H21" s="80"/>
      <c r="I21" s="81"/>
    </row>
    <row r="22" spans="2:9" x14ac:dyDescent="0.2">
      <c r="B22" s="30"/>
      <c r="C22" s="48" t="s">
        <v>22</v>
      </c>
      <c r="D22" s="140">
        <v>0</v>
      </c>
      <c r="E22" s="167">
        <f t="shared" ref="E22:I26" si="5">+D22</f>
        <v>0</v>
      </c>
      <c r="F22" s="167">
        <f t="shared" si="5"/>
        <v>0</v>
      </c>
      <c r="G22" s="167">
        <f t="shared" si="5"/>
        <v>0</v>
      </c>
      <c r="H22" s="167">
        <f t="shared" si="5"/>
        <v>0</v>
      </c>
      <c r="I22" s="167">
        <f t="shared" si="5"/>
        <v>0</v>
      </c>
    </row>
    <row r="23" spans="2:9" x14ac:dyDescent="0.2">
      <c r="B23" s="30"/>
      <c r="C23" s="48" t="s">
        <v>44</v>
      </c>
      <c r="D23" s="140">
        <v>0</v>
      </c>
      <c r="E23" s="83">
        <f t="shared" si="5"/>
        <v>0</v>
      </c>
      <c r="F23" s="83">
        <f t="shared" si="5"/>
        <v>0</v>
      </c>
      <c r="G23" s="83">
        <f t="shared" si="5"/>
        <v>0</v>
      </c>
      <c r="H23" s="83">
        <f t="shared" si="5"/>
        <v>0</v>
      </c>
      <c r="I23" s="133">
        <f t="shared" si="5"/>
        <v>0</v>
      </c>
    </row>
    <row r="24" spans="2:9" x14ac:dyDescent="0.2">
      <c r="B24" s="30"/>
      <c r="C24" s="48" t="s">
        <v>73</v>
      </c>
      <c r="D24" s="140"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133">
        <f t="shared" si="5"/>
        <v>0</v>
      </c>
    </row>
    <row r="25" spans="2:9" x14ac:dyDescent="0.2">
      <c r="B25" s="30"/>
      <c r="C25" s="48" t="s">
        <v>21</v>
      </c>
      <c r="D25" s="140">
        <v>0</v>
      </c>
      <c r="E25" s="83">
        <f t="shared" si="5"/>
        <v>0</v>
      </c>
      <c r="F25" s="83">
        <f t="shared" si="5"/>
        <v>0</v>
      </c>
      <c r="G25" s="83">
        <f t="shared" si="5"/>
        <v>0</v>
      </c>
      <c r="H25" s="83">
        <f t="shared" si="5"/>
        <v>0</v>
      </c>
      <c r="I25" s="133">
        <f t="shared" si="5"/>
        <v>0</v>
      </c>
    </row>
    <row r="26" spans="2:9" x14ac:dyDescent="0.2">
      <c r="B26" s="30"/>
      <c r="C26" s="48" t="s">
        <v>74</v>
      </c>
      <c r="D26" s="140">
        <v>0</v>
      </c>
      <c r="E26" s="83">
        <f t="shared" si="5"/>
        <v>0</v>
      </c>
      <c r="F26" s="83">
        <f t="shared" si="5"/>
        <v>0</v>
      </c>
      <c r="G26" s="83">
        <f t="shared" si="5"/>
        <v>0</v>
      </c>
      <c r="H26" s="83">
        <f t="shared" si="5"/>
        <v>0</v>
      </c>
      <c r="I26" s="133">
        <f t="shared" si="5"/>
        <v>0</v>
      </c>
    </row>
    <row r="27" spans="2:9" ht="13.5" thickBot="1" x14ac:dyDescent="0.25">
      <c r="B27" s="30"/>
      <c r="C27" s="73" t="s">
        <v>101</v>
      </c>
      <c r="D27" s="179">
        <f t="shared" ref="D27:I27" si="6">SUM(D22:D26)+D20+D13</f>
        <v>8847845</v>
      </c>
      <c r="E27" s="179">
        <f t="shared" si="6"/>
        <v>15488632.15</v>
      </c>
      <c r="F27" s="179">
        <f t="shared" si="6"/>
        <v>51993258.769999996</v>
      </c>
      <c r="G27" s="179">
        <f t="shared" si="6"/>
        <v>124861522.93099999</v>
      </c>
      <c r="H27" s="179">
        <f t="shared" si="6"/>
        <v>244930092.18026</v>
      </c>
      <c r="I27" s="179">
        <f t="shared" si="6"/>
        <v>423585396.69828856</v>
      </c>
    </row>
    <row r="28" spans="2:9" ht="13.5" thickTop="1" x14ac:dyDescent="0.2">
      <c r="B28" s="30"/>
      <c r="C28" s="48"/>
      <c r="D28" s="50"/>
      <c r="E28" s="50"/>
      <c r="F28" s="50"/>
      <c r="G28" s="50"/>
      <c r="H28" s="50"/>
      <c r="I28" s="51"/>
    </row>
    <row r="29" spans="2:9" x14ac:dyDescent="0.2">
      <c r="B29" s="120" t="s">
        <v>3</v>
      </c>
      <c r="C29" s="121"/>
      <c r="D29" s="122" t="s">
        <v>107</v>
      </c>
      <c r="E29" s="122" t="str">
        <f>E6</f>
        <v>Year 1</v>
      </c>
      <c r="F29" s="122" t="str">
        <f>F6</f>
        <v>Year 2</v>
      </c>
      <c r="G29" s="122" t="str">
        <f>G6</f>
        <v>Year 3</v>
      </c>
      <c r="H29" s="122" t="str">
        <f>H6</f>
        <v>Year 4</v>
      </c>
      <c r="I29" s="123" t="str">
        <f>I6</f>
        <v>Year 5</v>
      </c>
    </row>
    <row r="30" spans="2:9" x14ac:dyDescent="0.2">
      <c r="B30" s="30"/>
      <c r="C30" s="48" t="s">
        <v>48</v>
      </c>
      <c r="D30" s="178">
        <v>0</v>
      </c>
      <c r="E30" s="184">
        <f>+D30</f>
        <v>0</v>
      </c>
      <c r="F30" s="184">
        <f>+E30</f>
        <v>0</v>
      </c>
      <c r="G30" s="184">
        <f t="shared" ref="G30:I30" si="7">+F30</f>
        <v>0</v>
      </c>
      <c r="H30" s="184">
        <f t="shared" si="7"/>
        <v>0</v>
      </c>
      <c r="I30" s="184">
        <f t="shared" si="7"/>
        <v>0</v>
      </c>
    </row>
    <row r="31" spans="2:9" x14ac:dyDescent="0.2">
      <c r="B31" s="30"/>
      <c r="C31" s="48" t="s">
        <v>49</v>
      </c>
      <c r="D31" s="140">
        <v>0</v>
      </c>
      <c r="E31" s="83">
        <f t="shared" ref="E31:I34" si="8">+D31</f>
        <v>0</v>
      </c>
      <c r="F31" s="83">
        <f>+E31</f>
        <v>0</v>
      </c>
      <c r="G31" s="83">
        <f t="shared" si="8"/>
        <v>0</v>
      </c>
      <c r="H31" s="83">
        <f t="shared" si="8"/>
        <v>0</v>
      </c>
      <c r="I31" s="133">
        <f t="shared" si="8"/>
        <v>0</v>
      </c>
    </row>
    <row r="32" spans="2:9" x14ac:dyDescent="0.2">
      <c r="B32" s="30"/>
      <c r="C32" s="48" t="s">
        <v>75</v>
      </c>
      <c r="D32" s="140">
        <v>0</v>
      </c>
      <c r="E32" s="83">
        <f t="shared" si="8"/>
        <v>0</v>
      </c>
      <c r="F32" s="83">
        <f t="shared" si="8"/>
        <v>0</v>
      </c>
      <c r="G32" s="83">
        <f t="shared" si="8"/>
        <v>0</v>
      </c>
      <c r="H32" s="83">
        <f t="shared" si="8"/>
        <v>0</v>
      </c>
      <c r="I32" s="133">
        <f t="shared" si="8"/>
        <v>0</v>
      </c>
    </row>
    <row r="33" spans="2:11" x14ac:dyDescent="0.2">
      <c r="B33" s="30"/>
      <c r="C33" s="48" t="s">
        <v>50</v>
      </c>
      <c r="D33" s="140">
        <v>0</v>
      </c>
      <c r="E33" s="83">
        <f t="shared" si="8"/>
        <v>0</v>
      </c>
      <c r="F33" s="83">
        <f t="shared" si="8"/>
        <v>0</v>
      </c>
      <c r="G33" s="83">
        <f t="shared" si="8"/>
        <v>0</v>
      </c>
      <c r="H33" s="83">
        <f t="shared" si="8"/>
        <v>0</v>
      </c>
      <c r="I33" s="133">
        <f t="shared" si="8"/>
        <v>0</v>
      </c>
    </row>
    <row r="34" spans="2:11" x14ac:dyDescent="0.2">
      <c r="B34" s="30"/>
      <c r="C34" s="48" t="s">
        <v>51</v>
      </c>
      <c r="D34" s="140">
        <v>0</v>
      </c>
      <c r="E34" s="83">
        <f t="shared" si="8"/>
        <v>0</v>
      </c>
      <c r="F34" s="83">
        <f t="shared" si="8"/>
        <v>0</v>
      </c>
      <c r="G34" s="83">
        <f t="shared" si="8"/>
        <v>0</v>
      </c>
      <c r="H34" s="83">
        <f t="shared" si="8"/>
        <v>0</v>
      </c>
      <c r="I34" s="133">
        <f t="shared" si="8"/>
        <v>0</v>
      </c>
    </row>
    <row r="35" spans="2:11" x14ac:dyDescent="0.2">
      <c r="B35" s="30"/>
      <c r="C35" s="65" t="s">
        <v>102</v>
      </c>
      <c r="D35" s="173">
        <f t="shared" ref="D35:I35" si="9">SUM(D30:D34)</f>
        <v>0</v>
      </c>
      <c r="E35" s="173">
        <f t="shared" si="9"/>
        <v>0</v>
      </c>
      <c r="F35" s="173">
        <f t="shared" si="9"/>
        <v>0</v>
      </c>
      <c r="G35" s="173">
        <f t="shared" si="9"/>
        <v>0</v>
      </c>
      <c r="H35" s="173">
        <f t="shared" si="9"/>
        <v>0</v>
      </c>
      <c r="I35" s="173">
        <f t="shared" si="9"/>
        <v>0</v>
      </c>
    </row>
    <row r="36" spans="2:11" x14ac:dyDescent="0.2">
      <c r="B36" s="30"/>
      <c r="C36" s="48"/>
      <c r="D36" s="80"/>
      <c r="E36" s="80"/>
      <c r="F36" s="80"/>
      <c r="G36" s="80"/>
      <c r="H36" s="80"/>
      <c r="I36" s="81"/>
    </row>
    <row r="37" spans="2:11" x14ac:dyDescent="0.2">
      <c r="B37" s="30"/>
      <c r="C37" s="48" t="s">
        <v>76</v>
      </c>
      <c r="D37" s="167">
        <f>+'Model Inputs'!C44</f>
        <v>0</v>
      </c>
      <c r="E37" s="167">
        <f>'Loan Payment Calculator'!D24</f>
        <v>0</v>
      </c>
      <c r="F37" s="167">
        <f>'Loan Payment Calculator'!D36</f>
        <v>0</v>
      </c>
      <c r="G37" s="167">
        <f>'Loan Payment Calculator'!D48</f>
        <v>0</v>
      </c>
      <c r="H37" s="167">
        <f>'Loan Payment Calculator'!D60</f>
        <v>0</v>
      </c>
      <c r="I37" s="167">
        <f>'Loan Payment Calculator'!D72</f>
        <v>0</v>
      </c>
    </row>
    <row r="38" spans="2:11" x14ac:dyDescent="0.2">
      <c r="B38" s="30"/>
      <c r="C38" s="48" t="s">
        <v>77</v>
      </c>
      <c r="D38" s="185">
        <v>0</v>
      </c>
      <c r="E38" s="185">
        <v>0</v>
      </c>
      <c r="F38" s="185">
        <v>0</v>
      </c>
      <c r="G38" s="185">
        <v>0</v>
      </c>
      <c r="H38" s="185">
        <v>0</v>
      </c>
      <c r="I38" s="185">
        <v>0</v>
      </c>
      <c r="K38" s="67"/>
    </row>
    <row r="39" spans="2:11" x14ac:dyDescent="0.2">
      <c r="B39" s="30"/>
      <c r="C39" s="65" t="s">
        <v>104</v>
      </c>
      <c r="D39" s="167">
        <f t="shared" ref="D39:I39" si="10">D35+D37+D38</f>
        <v>0</v>
      </c>
      <c r="E39" s="167">
        <f t="shared" si="10"/>
        <v>0</v>
      </c>
      <c r="F39" s="167">
        <f t="shared" si="10"/>
        <v>0</v>
      </c>
      <c r="G39" s="167">
        <f t="shared" si="10"/>
        <v>0</v>
      </c>
      <c r="H39" s="167">
        <f t="shared" si="10"/>
        <v>0</v>
      </c>
      <c r="I39" s="167">
        <f t="shared" si="10"/>
        <v>0</v>
      </c>
    </row>
    <row r="40" spans="2:11" x14ac:dyDescent="0.2">
      <c r="B40" s="30"/>
      <c r="C40" s="48"/>
      <c r="D40" s="80"/>
      <c r="E40" s="80"/>
      <c r="F40" s="80"/>
      <c r="G40" s="80"/>
      <c r="H40" s="80"/>
      <c r="I40" s="81"/>
    </row>
    <row r="41" spans="2:11" x14ac:dyDescent="0.2">
      <c r="B41" s="30"/>
      <c r="C41" s="48" t="s">
        <v>56</v>
      </c>
      <c r="D41" s="82">
        <v>0</v>
      </c>
      <c r="E41" s="83">
        <f>+D41</f>
        <v>0</v>
      </c>
      <c r="F41" s="83">
        <f>+E41</f>
        <v>0</v>
      </c>
      <c r="G41" s="83">
        <f>+F41</f>
        <v>0</v>
      </c>
      <c r="H41" s="83">
        <f>+G41</f>
        <v>0</v>
      </c>
      <c r="I41" s="133">
        <f>+H41</f>
        <v>0</v>
      </c>
    </row>
    <row r="42" spans="2:11" x14ac:dyDescent="0.2">
      <c r="B42" s="30"/>
      <c r="C42" s="48"/>
      <c r="D42" s="80"/>
      <c r="E42" s="80"/>
      <c r="F42" s="80"/>
      <c r="G42" s="80"/>
      <c r="H42" s="80"/>
      <c r="I42" s="81"/>
    </row>
    <row r="43" spans="2:11" ht="13.5" thickBot="1" x14ac:dyDescent="0.25">
      <c r="B43" s="30"/>
      <c r="C43" s="73" t="s">
        <v>103</v>
      </c>
      <c r="D43" s="179">
        <f>D35+D37+D41</f>
        <v>0</v>
      </c>
      <c r="E43" s="179">
        <f t="shared" ref="E43:I43" si="11">E35+E37+E41</f>
        <v>0</v>
      </c>
      <c r="F43" s="179">
        <f t="shared" si="11"/>
        <v>0</v>
      </c>
      <c r="G43" s="179">
        <f t="shared" si="11"/>
        <v>0</v>
      </c>
      <c r="H43" s="179">
        <f t="shared" si="11"/>
        <v>0</v>
      </c>
      <c r="I43" s="179">
        <f t="shared" si="11"/>
        <v>0</v>
      </c>
    </row>
    <row r="44" spans="2:11" ht="13.5" thickTop="1" x14ac:dyDescent="0.2">
      <c r="B44" s="30"/>
      <c r="C44" s="48"/>
      <c r="D44" s="50"/>
      <c r="E44" s="50"/>
      <c r="F44" s="50"/>
      <c r="G44" s="50"/>
      <c r="H44" s="50"/>
      <c r="I44" s="51"/>
    </row>
    <row r="45" spans="2:11" x14ac:dyDescent="0.2">
      <c r="B45" s="120" t="s">
        <v>4</v>
      </c>
      <c r="C45" s="121"/>
      <c r="D45" s="122" t="s">
        <v>107</v>
      </c>
      <c r="E45" s="122" t="str">
        <f>E6</f>
        <v>Year 1</v>
      </c>
      <c r="F45" s="122" t="str">
        <f>F6</f>
        <v>Year 2</v>
      </c>
      <c r="G45" s="122" t="str">
        <f>G6</f>
        <v>Year 3</v>
      </c>
      <c r="H45" s="122" t="str">
        <f>H6</f>
        <v>Year 4</v>
      </c>
      <c r="I45" s="123" t="str">
        <f>I6</f>
        <v>Year 5</v>
      </c>
    </row>
    <row r="46" spans="2:11" x14ac:dyDescent="0.2">
      <c r="B46" s="30"/>
      <c r="C46" s="48" t="s">
        <v>52</v>
      </c>
      <c r="D46" s="178">
        <v>0</v>
      </c>
      <c r="E46" s="184">
        <f t="shared" ref="E46:I48" si="12">D46</f>
        <v>0</v>
      </c>
      <c r="F46" s="184">
        <f t="shared" ref="F46" si="13">E46</f>
        <v>0</v>
      </c>
      <c r="G46" s="184">
        <f t="shared" ref="G46" si="14">F46</f>
        <v>0</v>
      </c>
      <c r="H46" s="184">
        <f t="shared" ref="H46" si="15">G46</f>
        <v>0</v>
      </c>
      <c r="I46" s="184">
        <f t="shared" ref="I46" si="16">H46</f>
        <v>0</v>
      </c>
    </row>
    <row r="47" spans="2:11" x14ac:dyDescent="0.2">
      <c r="B47" s="30"/>
      <c r="C47" s="48" t="s">
        <v>131</v>
      </c>
      <c r="D47" s="140">
        <f>'Profit and Loss'!E35</f>
        <v>5334845</v>
      </c>
      <c r="E47" s="83">
        <f>+D47</f>
        <v>5334845</v>
      </c>
      <c r="F47" s="83">
        <f t="shared" si="12"/>
        <v>5334845</v>
      </c>
      <c r="G47" s="83">
        <f t="shared" si="12"/>
        <v>5334845</v>
      </c>
      <c r="H47" s="83">
        <f t="shared" si="12"/>
        <v>5334845</v>
      </c>
      <c r="I47" s="133">
        <f t="shared" si="12"/>
        <v>5334845</v>
      </c>
    </row>
    <row r="48" spans="2:11" x14ac:dyDescent="0.2">
      <c r="B48" s="30"/>
      <c r="C48" s="48" t="s">
        <v>53</v>
      </c>
      <c r="D48" s="140">
        <v>0</v>
      </c>
      <c r="E48" s="83">
        <f>+D48</f>
        <v>0</v>
      </c>
      <c r="F48" s="83">
        <f t="shared" si="12"/>
        <v>0</v>
      </c>
      <c r="G48" s="83">
        <f t="shared" si="12"/>
        <v>0</v>
      </c>
      <c r="H48" s="83">
        <f t="shared" si="12"/>
        <v>0</v>
      </c>
      <c r="I48" s="133">
        <f t="shared" si="12"/>
        <v>0</v>
      </c>
    </row>
    <row r="49" spans="2:9" x14ac:dyDescent="0.2">
      <c r="B49" s="30"/>
      <c r="C49" s="48" t="s">
        <v>54</v>
      </c>
      <c r="D49" s="140">
        <v>0</v>
      </c>
      <c r="E49" s="84">
        <f>+'Profit and Loss'!E50</f>
        <v>13377199.5</v>
      </c>
      <c r="F49" s="84">
        <f>+E49+'Profit and Loss'!F50</f>
        <v>55911654.945</v>
      </c>
      <c r="G49" s="84">
        <f>+F49+'Profit and Loss'!G50</f>
        <v>132848908.956</v>
      </c>
      <c r="H49" s="84">
        <f>+G49+'Profit and Loss'!H50</f>
        <v>256986468.05526</v>
      </c>
      <c r="I49" s="90">
        <f>+H49+'Profit and Loss'!I50</f>
        <v>439710762.42328858</v>
      </c>
    </row>
    <row r="50" spans="2:9" ht="13.5" thickBot="1" x14ac:dyDescent="0.25">
      <c r="B50" s="30"/>
      <c r="C50" s="73" t="s">
        <v>105</v>
      </c>
      <c r="D50" s="179">
        <f t="shared" ref="D50:I50" si="17">SUM(D46:D49)</f>
        <v>5334845</v>
      </c>
      <c r="E50" s="179">
        <f t="shared" si="17"/>
        <v>18712044.5</v>
      </c>
      <c r="F50" s="179">
        <f t="shared" si="17"/>
        <v>61246499.945</v>
      </c>
      <c r="G50" s="179">
        <f t="shared" si="17"/>
        <v>138183753.956</v>
      </c>
      <c r="H50" s="179">
        <f t="shared" si="17"/>
        <v>262321313.05526</v>
      </c>
      <c r="I50" s="179">
        <f t="shared" si="17"/>
        <v>445045607.42328858</v>
      </c>
    </row>
    <row r="51" spans="2:9" ht="13.5" thickTop="1" x14ac:dyDescent="0.2">
      <c r="B51" s="30"/>
      <c r="C51" s="48"/>
      <c r="D51" s="86"/>
      <c r="E51" s="86"/>
      <c r="F51" s="86"/>
      <c r="G51" s="86"/>
      <c r="H51" s="86"/>
      <c r="I51" s="87"/>
    </row>
    <row r="52" spans="2:9" ht="13.5" thickBot="1" x14ac:dyDescent="0.25">
      <c r="B52" s="30"/>
      <c r="C52" s="126" t="s">
        <v>106</v>
      </c>
      <c r="D52" s="179">
        <f>D50+D43</f>
        <v>5334845</v>
      </c>
      <c r="E52" s="179">
        <f t="shared" ref="E52:I52" si="18">E50+E43</f>
        <v>18712044.5</v>
      </c>
      <c r="F52" s="179">
        <f t="shared" si="18"/>
        <v>61246499.945</v>
      </c>
      <c r="G52" s="179">
        <f t="shared" si="18"/>
        <v>138183753.956</v>
      </c>
      <c r="H52" s="179">
        <f t="shared" si="18"/>
        <v>262321313.05526</v>
      </c>
      <c r="I52" s="179">
        <f t="shared" si="18"/>
        <v>445045607.42328858</v>
      </c>
    </row>
    <row r="53" spans="2:9" ht="14.25" thickTop="1" thickBot="1" x14ac:dyDescent="0.25">
      <c r="B53" s="33"/>
      <c r="C53" s="68"/>
      <c r="D53" s="52"/>
      <c r="E53" s="52"/>
      <c r="F53" s="52"/>
      <c r="G53" s="52"/>
      <c r="H53" s="52"/>
      <c r="I53" s="53"/>
    </row>
  </sheetData>
  <phoneticPr fontId="0" type="noConversion"/>
  <printOptions horizontalCentered="1"/>
  <pageMargins left="0.75" right="0.75" top="0.47" bottom="0.53" header="0.46" footer="0.5"/>
  <pageSetup scale="79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57"/>
    <pageSetUpPr fitToPage="1"/>
  </sheetPr>
  <dimension ref="A1:G374"/>
  <sheetViews>
    <sheetView topLeftCell="A67" workbookViewId="0"/>
  </sheetViews>
  <sheetFormatPr defaultRowHeight="12.75" x14ac:dyDescent="0.2"/>
  <cols>
    <col min="1" max="1" width="5" style="21" customWidth="1"/>
    <col min="2" max="2" width="20" style="21" customWidth="1"/>
    <col min="3" max="3" width="12.140625" style="21" customWidth="1"/>
    <col min="4" max="4" width="17.42578125" style="99" bestFit="1" customWidth="1"/>
    <col min="5" max="5" width="18" style="102" bestFit="1" customWidth="1"/>
    <col min="6" max="6" width="10.5703125" style="103" customWidth="1"/>
    <col min="7" max="7" width="10.28515625" style="103" bestFit="1" customWidth="1"/>
    <col min="8" max="16384" width="9.140625" style="21"/>
  </cols>
  <sheetData>
    <row r="1" spans="1:7" ht="15.75" x14ac:dyDescent="0.25">
      <c r="B1" s="20" t="str">
        <f>+'Model Inputs'!B1</f>
        <v>[Making Academy]</v>
      </c>
    </row>
    <row r="2" spans="1:7" ht="15.75" x14ac:dyDescent="0.25">
      <c r="B2" s="20" t="str">
        <f>+'Model Inputs'!B2</f>
        <v>5-Year Financial Plan—Making Academy</v>
      </c>
    </row>
    <row r="3" spans="1:7" ht="15.75" x14ac:dyDescent="0.25">
      <c r="B3" s="20" t="s">
        <v>118</v>
      </c>
    </row>
    <row r="4" spans="1:7" ht="13.5" thickBot="1" x14ac:dyDescent="0.25">
      <c r="A4" s="23"/>
    </row>
    <row r="5" spans="1:7" ht="12.75" customHeight="1" x14ac:dyDescent="0.2">
      <c r="B5" s="148" t="s">
        <v>122</v>
      </c>
      <c r="C5" s="149">
        <v>0.05</v>
      </c>
      <c r="D5" s="100"/>
      <c r="E5" s="196" t="s">
        <v>117</v>
      </c>
      <c r="F5" s="197"/>
      <c r="G5" s="198"/>
    </row>
    <row r="6" spans="1:7" x14ac:dyDescent="0.2">
      <c r="B6" s="30" t="s">
        <v>119</v>
      </c>
      <c r="C6" s="150">
        <f>(1+C5)^(1/12)-1</f>
        <v>4.0741237836483535E-3</v>
      </c>
      <c r="D6" s="101"/>
      <c r="E6" s="199"/>
      <c r="F6" s="200"/>
      <c r="G6" s="201"/>
    </row>
    <row r="7" spans="1:7" ht="13.5" thickBot="1" x14ac:dyDescent="0.25">
      <c r="B7" s="30" t="s">
        <v>120</v>
      </c>
      <c r="C7" s="151">
        <f>+'Model Inputs'!C44</f>
        <v>0</v>
      </c>
      <c r="D7" s="100"/>
      <c r="E7" s="202"/>
      <c r="F7" s="203"/>
      <c r="G7" s="204"/>
    </row>
    <row r="8" spans="1:7" x14ac:dyDescent="0.2">
      <c r="B8" s="30" t="s">
        <v>121</v>
      </c>
      <c r="C8" s="152">
        <v>60</v>
      </c>
      <c r="D8" s="100"/>
    </row>
    <row r="9" spans="1:7" ht="13.5" thickBot="1" x14ac:dyDescent="0.25">
      <c r="B9" s="33" t="s">
        <v>6</v>
      </c>
      <c r="C9" s="153">
        <f>PMT(C6,C8,C7)</f>
        <v>0</v>
      </c>
      <c r="D9" s="100"/>
    </row>
    <row r="10" spans="1:7" ht="13.5" thickBot="1" x14ac:dyDescent="0.25">
      <c r="C10" s="41"/>
    </row>
    <row r="11" spans="1:7" s="67" customFormat="1" x14ac:dyDescent="0.2">
      <c r="C11" s="154" t="s">
        <v>15</v>
      </c>
      <c r="D11" s="155" t="s">
        <v>123</v>
      </c>
      <c r="E11" s="156" t="s">
        <v>124</v>
      </c>
      <c r="F11" s="155" t="s">
        <v>7</v>
      </c>
      <c r="G11" s="157" t="s">
        <v>6</v>
      </c>
    </row>
    <row r="12" spans="1:7" x14ac:dyDescent="0.2">
      <c r="C12" s="158">
        <v>1</v>
      </c>
      <c r="D12" s="142">
        <f>C7</f>
        <v>0</v>
      </c>
      <c r="E12" s="143">
        <f>G12-F12</f>
        <v>0</v>
      </c>
      <c r="F12" s="144">
        <f t="shared" ref="F12:F75" si="0">-$C$6*D12</f>
        <v>0</v>
      </c>
      <c r="G12" s="159">
        <f>IF(C12&gt;$C$8, 0, $C$9)</f>
        <v>0</v>
      </c>
    </row>
    <row r="13" spans="1:7" x14ac:dyDescent="0.2">
      <c r="C13" s="160">
        <v>2</v>
      </c>
      <c r="D13" s="145">
        <f>D12+E12</f>
        <v>0</v>
      </c>
      <c r="E13" s="146">
        <f>G13-F13</f>
        <v>0</v>
      </c>
      <c r="F13" s="147">
        <f t="shared" si="0"/>
        <v>0</v>
      </c>
      <c r="G13" s="159">
        <f t="shared" ref="G13:G76" si="1">IF(C13&gt;$C$8, 0, $C$9)</f>
        <v>0</v>
      </c>
    </row>
    <row r="14" spans="1:7" x14ac:dyDescent="0.2">
      <c r="C14" s="160">
        <v>3</v>
      </c>
      <c r="D14" s="145">
        <f t="shared" ref="D14:D77" si="2">D13+E13</f>
        <v>0</v>
      </c>
      <c r="E14" s="146">
        <f t="shared" ref="E14:E77" si="3">G14-F14</f>
        <v>0</v>
      </c>
      <c r="F14" s="147">
        <f t="shared" si="0"/>
        <v>0</v>
      </c>
      <c r="G14" s="159">
        <f t="shared" si="1"/>
        <v>0</v>
      </c>
    </row>
    <row r="15" spans="1:7" x14ac:dyDescent="0.2">
      <c r="C15" s="160">
        <v>4</v>
      </c>
      <c r="D15" s="145">
        <f t="shared" si="2"/>
        <v>0</v>
      </c>
      <c r="E15" s="146">
        <f t="shared" si="3"/>
        <v>0</v>
      </c>
      <c r="F15" s="147">
        <f t="shared" si="0"/>
        <v>0</v>
      </c>
      <c r="G15" s="159">
        <f t="shared" si="1"/>
        <v>0</v>
      </c>
    </row>
    <row r="16" spans="1:7" x14ac:dyDescent="0.2">
      <c r="C16" s="160">
        <v>5</v>
      </c>
      <c r="D16" s="145">
        <f t="shared" si="2"/>
        <v>0</v>
      </c>
      <c r="E16" s="146">
        <f t="shared" si="3"/>
        <v>0</v>
      </c>
      <c r="F16" s="147">
        <f t="shared" si="0"/>
        <v>0</v>
      </c>
      <c r="G16" s="159">
        <f t="shared" si="1"/>
        <v>0</v>
      </c>
    </row>
    <row r="17" spans="3:7" x14ac:dyDescent="0.2">
      <c r="C17" s="160">
        <v>6</v>
      </c>
      <c r="D17" s="145">
        <f t="shared" si="2"/>
        <v>0</v>
      </c>
      <c r="E17" s="146">
        <f t="shared" si="3"/>
        <v>0</v>
      </c>
      <c r="F17" s="147">
        <f t="shared" si="0"/>
        <v>0</v>
      </c>
      <c r="G17" s="159">
        <f t="shared" si="1"/>
        <v>0</v>
      </c>
    </row>
    <row r="18" spans="3:7" x14ac:dyDescent="0.2">
      <c r="C18" s="160">
        <v>7</v>
      </c>
      <c r="D18" s="145">
        <f t="shared" si="2"/>
        <v>0</v>
      </c>
      <c r="E18" s="146">
        <f t="shared" si="3"/>
        <v>0</v>
      </c>
      <c r="F18" s="147">
        <f t="shared" si="0"/>
        <v>0</v>
      </c>
      <c r="G18" s="159">
        <f t="shared" si="1"/>
        <v>0</v>
      </c>
    </row>
    <row r="19" spans="3:7" x14ac:dyDescent="0.2">
      <c r="C19" s="160">
        <v>8</v>
      </c>
      <c r="D19" s="145">
        <f t="shared" si="2"/>
        <v>0</v>
      </c>
      <c r="E19" s="146">
        <f t="shared" si="3"/>
        <v>0</v>
      </c>
      <c r="F19" s="147">
        <f t="shared" si="0"/>
        <v>0</v>
      </c>
      <c r="G19" s="159">
        <f t="shared" si="1"/>
        <v>0</v>
      </c>
    </row>
    <row r="20" spans="3:7" x14ac:dyDescent="0.2">
      <c r="C20" s="160">
        <v>9</v>
      </c>
      <c r="D20" s="145">
        <f t="shared" si="2"/>
        <v>0</v>
      </c>
      <c r="E20" s="146">
        <f t="shared" si="3"/>
        <v>0</v>
      </c>
      <c r="F20" s="147">
        <f t="shared" si="0"/>
        <v>0</v>
      </c>
      <c r="G20" s="159">
        <f t="shared" si="1"/>
        <v>0</v>
      </c>
    </row>
    <row r="21" spans="3:7" x14ac:dyDescent="0.2">
      <c r="C21" s="160">
        <v>10</v>
      </c>
      <c r="D21" s="145">
        <f t="shared" si="2"/>
        <v>0</v>
      </c>
      <c r="E21" s="146">
        <f t="shared" si="3"/>
        <v>0</v>
      </c>
      <c r="F21" s="147">
        <f t="shared" si="0"/>
        <v>0</v>
      </c>
      <c r="G21" s="159">
        <f t="shared" si="1"/>
        <v>0</v>
      </c>
    </row>
    <row r="22" spans="3:7" x14ac:dyDescent="0.2">
      <c r="C22" s="160">
        <v>11</v>
      </c>
      <c r="D22" s="145">
        <f t="shared" si="2"/>
        <v>0</v>
      </c>
      <c r="E22" s="146">
        <f t="shared" si="3"/>
        <v>0</v>
      </c>
      <c r="F22" s="147">
        <f t="shared" si="0"/>
        <v>0</v>
      </c>
      <c r="G22" s="159">
        <f t="shared" si="1"/>
        <v>0</v>
      </c>
    </row>
    <row r="23" spans="3:7" x14ac:dyDescent="0.2">
      <c r="C23" s="160">
        <v>12</v>
      </c>
      <c r="D23" s="145">
        <f t="shared" si="2"/>
        <v>0</v>
      </c>
      <c r="E23" s="146">
        <f t="shared" si="3"/>
        <v>0</v>
      </c>
      <c r="F23" s="147">
        <f t="shared" si="0"/>
        <v>0</v>
      </c>
      <c r="G23" s="159">
        <f t="shared" si="1"/>
        <v>0</v>
      </c>
    </row>
    <row r="24" spans="3:7" x14ac:dyDescent="0.2">
      <c r="C24" s="160">
        <v>13</v>
      </c>
      <c r="D24" s="145">
        <f t="shared" si="2"/>
        <v>0</v>
      </c>
      <c r="E24" s="146">
        <f t="shared" si="3"/>
        <v>0</v>
      </c>
      <c r="F24" s="147">
        <f t="shared" si="0"/>
        <v>0</v>
      </c>
      <c r="G24" s="159">
        <f t="shared" si="1"/>
        <v>0</v>
      </c>
    </row>
    <row r="25" spans="3:7" x14ac:dyDescent="0.2">
      <c r="C25" s="160">
        <v>14</v>
      </c>
      <c r="D25" s="145">
        <f t="shared" si="2"/>
        <v>0</v>
      </c>
      <c r="E25" s="146">
        <f t="shared" si="3"/>
        <v>0</v>
      </c>
      <c r="F25" s="147">
        <f t="shared" si="0"/>
        <v>0</v>
      </c>
      <c r="G25" s="159">
        <f t="shared" si="1"/>
        <v>0</v>
      </c>
    </row>
    <row r="26" spans="3:7" x14ac:dyDescent="0.2">
      <c r="C26" s="160">
        <v>15</v>
      </c>
      <c r="D26" s="145">
        <f t="shared" si="2"/>
        <v>0</v>
      </c>
      <c r="E26" s="146">
        <f t="shared" si="3"/>
        <v>0</v>
      </c>
      <c r="F26" s="147">
        <f t="shared" si="0"/>
        <v>0</v>
      </c>
      <c r="G26" s="159">
        <f t="shared" si="1"/>
        <v>0</v>
      </c>
    </row>
    <row r="27" spans="3:7" x14ac:dyDescent="0.2">
      <c r="C27" s="160">
        <v>16</v>
      </c>
      <c r="D27" s="145">
        <f t="shared" si="2"/>
        <v>0</v>
      </c>
      <c r="E27" s="146">
        <f t="shared" si="3"/>
        <v>0</v>
      </c>
      <c r="F27" s="147">
        <f t="shared" si="0"/>
        <v>0</v>
      </c>
      <c r="G27" s="159">
        <f t="shared" si="1"/>
        <v>0</v>
      </c>
    </row>
    <row r="28" spans="3:7" x14ac:dyDescent="0.2">
      <c r="C28" s="160">
        <v>17</v>
      </c>
      <c r="D28" s="145">
        <f t="shared" si="2"/>
        <v>0</v>
      </c>
      <c r="E28" s="146">
        <f t="shared" si="3"/>
        <v>0</v>
      </c>
      <c r="F28" s="147">
        <f t="shared" si="0"/>
        <v>0</v>
      </c>
      <c r="G28" s="159">
        <f t="shared" si="1"/>
        <v>0</v>
      </c>
    </row>
    <row r="29" spans="3:7" x14ac:dyDescent="0.2">
      <c r="C29" s="160">
        <v>18</v>
      </c>
      <c r="D29" s="145">
        <f t="shared" si="2"/>
        <v>0</v>
      </c>
      <c r="E29" s="146">
        <f t="shared" si="3"/>
        <v>0</v>
      </c>
      <c r="F29" s="147">
        <f t="shared" si="0"/>
        <v>0</v>
      </c>
      <c r="G29" s="159">
        <f t="shared" si="1"/>
        <v>0</v>
      </c>
    </row>
    <row r="30" spans="3:7" x14ac:dyDescent="0.2">
      <c r="C30" s="160">
        <v>19</v>
      </c>
      <c r="D30" s="145">
        <f t="shared" si="2"/>
        <v>0</v>
      </c>
      <c r="E30" s="146">
        <f t="shared" si="3"/>
        <v>0</v>
      </c>
      <c r="F30" s="147">
        <f t="shared" si="0"/>
        <v>0</v>
      </c>
      <c r="G30" s="159">
        <f t="shared" si="1"/>
        <v>0</v>
      </c>
    </row>
    <row r="31" spans="3:7" x14ac:dyDescent="0.2">
      <c r="C31" s="160">
        <v>20</v>
      </c>
      <c r="D31" s="145">
        <f t="shared" si="2"/>
        <v>0</v>
      </c>
      <c r="E31" s="146">
        <f t="shared" si="3"/>
        <v>0</v>
      </c>
      <c r="F31" s="147">
        <f t="shared" si="0"/>
        <v>0</v>
      </c>
      <c r="G31" s="159">
        <f t="shared" si="1"/>
        <v>0</v>
      </c>
    </row>
    <row r="32" spans="3:7" x14ac:dyDescent="0.2">
      <c r="C32" s="160">
        <v>21</v>
      </c>
      <c r="D32" s="145">
        <f t="shared" si="2"/>
        <v>0</v>
      </c>
      <c r="E32" s="146">
        <f t="shared" si="3"/>
        <v>0</v>
      </c>
      <c r="F32" s="147">
        <f t="shared" si="0"/>
        <v>0</v>
      </c>
      <c r="G32" s="159">
        <f t="shared" si="1"/>
        <v>0</v>
      </c>
    </row>
    <row r="33" spans="3:7" x14ac:dyDescent="0.2">
      <c r="C33" s="160">
        <v>22</v>
      </c>
      <c r="D33" s="145">
        <f t="shared" si="2"/>
        <v>0</v>
      </c>
      <c r="E33" s="146">
        <f t="shared" si="3"/>
        <v>0</v>
      </c>
      <c r="F33" s="147">
        <f t="shared" si="0"/>
        <v>0</v>
      </c>
      <c r="G33" s="159">
        <f t="shared" si="1"/>
        <v>0</v>
      </c>
    </row>
    <row r="34" spans="3:7" x14ac:dyDescent="0.2">
      <c r="C34" s="160">
        <v>23</v>
      </c>
      <c r="D34" s="145">
        <f t="shared" si="2"/>
        <v>0</v>
      </c>
      <c r="E34" s="146">
        <f t="shared" si="3"/>
        <v>0</v>
      </c>
      <c r="F34" s="147">
        <f t="shared" si="0"/>
        <v>0</v>
      </c>
      <c r="G34" s="159">
        <f t="shared" si="1"/>
        <v>0</v>
      </c>
    </row>
    <row r="35" spans="3:7" x14ac:dyDescent="0.2">
      <c r="C35" s="160">
        <v>24</v>
      </c>
      <c r="D35" s="145">
        <f t="shared" si="2"/>
        <v>0</v>
      </c>
      <c r="E35" s="146">
        <f t="shared" si="3"/>
        <v>0</v>
      </c>
      <c r="F35" s="147">
        <f t="shared" si="0"/>
        <v>0</v>
      </c>
      <c r="G35" s="159">
        <f t="shared" si="1"/>
        <v>0</v>
      </c>
    </row>
    <row r="36" spans="3:7" x14ac:dyDescent="0.2">
      <c r="C36" s="160">
        <v>25</v>
      </c>
      <c r="D36" s="145">
        <f t="shared" si="2"/>
        <v>0</v>
      </c>
      <c r="E36" s="146">
        <f t="shared" si="3"/>
        <v>0</v>
      </c>
      <c r="F36" s="147">
        <f t="shared" si="0"/>
        <v>0</v>
      </c>
      <c r="G36" s="159">
        <f t="shared" si="1"/>
        <v>0</v>
      </c>
    </row>
    <row r="37" spans="3:7" x14ac:dyDescent="0.2">
      <c r="C37" s="160">
        <v>26</v>
      </c>
      <c r="D37" s="145">
        <f t="shared" si="2"/>
        <v>0</v>
      </c>
      <c r="E37" s="146">
        <f t="shared" si="3"/>
        <v>0</v>
      </c>
      <c r="F37" s="147">
        <f t="shared" si="0"/>
        <v>0</v>
      </c>
      <c r="G37" s="159">
        <f t="shared" si="1"/>
        <v>0</v>
      </c>
    </row>
    <row r="38" spans="3:7" x14ac:dyDescent="0.2">
      <c r="C38" s="160">
        <v>27</v>
      </c>
      <c r="D38" s="145">
        <f t="shared" si="2"/>
        <v>0</v>
      </c>
      <c r="E38" s="146">
        <f t="shared" si="3"/>
        <v>0</v>
      </c>
      <c r="F38" s="147">
        <f t="shared" si="0"/>
        <v>0</v>
      </c>
      <c r="G38" s="159">
        <f t="shared" si="1"/>
        <v>0</v>
      </c>
    </row>
    <row r="39" spans="3:7" x14ac:dyDescent="0.2">
      <c r="C39" s="160">
        <v>28</v>
      </c>
      <c r="D39" s="145">
        <f t="shared" si="2"/>
        <v>0</v>
      </c>
      <c r="E39" s="146">
        <f t="shared" si="3"/>
        <v>0</v>
      </c>
      <c r="F39" s="147">
        <f t="shared" si="0"/>
        <v>0</v>
      </c>
      <c r="G39" s="159">
        <f t="shared" si="1"/>
        <v>0</v>
      </c>
    </row>
    <row r="40" spans="3:7" x14ac:dyDescent="0.2">
      <c r="C40" s="160">
        <v>29</v>
      </c>
      <c r="D40" s="145">
        <f t="shared" si="2"/>
        <v>0</v>
      </c>
      <c r="E40" s="146">
        <f t="shared" si="3"/>
        <v>0</v>
      </c>
      <c r="F40" s="147">
        <f t="shared" si="0"/>
        <v>0</v>
      </c>
      <c r="G40" s="159">
        <f t="shared" si="1"/>
        <v>0</v>
      </c>
    </row>
    <row r="41" spans="3:7" x14ac:dyDescent="0.2">
      <c r="C41" s="160">
        <v>30</v>
      </c>
      <c r="D41" s="145">
        <f t="shared" si="2"/>
        <v>0</v>
      </c>
      <c r="E41" s="146">
        <f t="shared" si="3"/>
        <v>0</v>
      </c>
      <c r="F41" s="147">
        <f t="shared" si="0"/>
        <v>0</v>
      </c>
      <c r="G41" s="159">
        <f t="shared" si="1"/>
        <v>0</v>
      </c>
    </row>
    <row r="42" spans="3:7" x14ac:dyDescent="0.2">
      <c r="C42" s="160">
        <v>31</v>
      </c>
      <c r="D42" s="145">
        <f t="shared" si="2"/>
        <v>0</v>
      </c>
      <c r="E42" s="146">
        <f t="shared" si="3"/>
        <v>0</v>
      </c>
      <c r="F42" s="147">
        <f t="shared" si="0"/>
        <v>0</v>
      </c>
      <c r="G42" s="159">
        <f t="shared" si="1"/>
        <v>0</v>
      </c>
    </row>
    <row r="43" spans="3:7" x14ac:dyDescent="0.2">
      <c r="C43" s="160">
        <v>32</v>
      </c>
      <c r="D43" s="145">
        <f t="shared" si="2"/>
        <v>0</v>
      </c>
      <c r="E43" s="146">
        <f t="shared" si="3"/>
        <v>0</v>
      </c>
      <c r="F43" s="147">
        <f t="shared" si="0"/>
        <v>0</v>
      </c>
      <c r="G43" s="159">
        <f t="shared" si="1"/>
        <v>0</v>
      </c>
    </row>
    <row r="44" spans="3:7" x14ac:dyDescent="0.2">
      <c r="C44" s="160">
        <v>33</v>
      </c>
      <c r="D44" s="145">
        <f t="shared" si="2"/>
        <v>0</v>
      </c>
      <c r="E44" s="146">
        <f t="shared" si="3"/>
        <v>0</v>
      </c>
      <c r="F44" s="147">
        <f t="shared" si="0"/>
        <v>0</v>
      </c>
      <c r="G44" s="159">
        <f t="shared" si="1"/>
        <v>0</v>
      </c>
    </row>
    <row r="45" spans="3:7" x14ac:dyDescent="0.2">
      <c r="C45" s="160">
        <v>34</v>
      </c>
      <c r="D45" s="145">
        <f t="shared" si="2"/>
        <v>0</v>
      </c>
      <c r="E45" s="146">
        <f t="shared" si="3"/>
        <v>0</v>
      </c>
      <c r="F45" s="147">
        <f t="shared" si="0"/>
        <v>0</v>
      </c>
      <c r="G45" s="159">
        <f t="shared" si="1"/>
        <v>0</v>
      </c>
    </row>
    <row r="46" spans="3:7" x14ac:dyDescent="0.2">
      <c r="C46" s="160">
        <v>35</v>
      </c>
      <c r="D46" s="145">
        <f t="shared" si="2"/>
        <v>0</v>
      </c>
      <c r="E46" s="146">
        <f t="shared" si="3"/>
        <v>0</v>
      </c>
      <c r="F46" s="147">
        <f t="shared" si="0"/>
        <v>0</v>
      </c>
      <c r="G46" s="159">
        <f t="shared" si="1"/>
        <v>0</v>
      </c>
    </row>
    <row r="47" spans="3:7" x14ac:dyDescent="0.2">
      <c r="C47" s="160">
        <v>36</v>
      </c>
      <c r="D47" s="145">
        <f t="shared" si="2"/>
        <v>0</v>
      </c>
      <c r="E47" s="146">
        <f t="shared" si="3"/>
        <v>0</v>
      </c>
      <c r="F47" s="147">
        <f t="shared" si="0"/>
        <v>0</v>
      </c>
      <c r="G47" s="159">
        <f t="shared" si="1"/>
        <v>0</v>
      </c>
    </row>
    <row r="48" spans="3:7" x14ac:dyDescent="0.2">
      <c r="C48" s="160">
        <v>37</v>
      </c>
      <c r="D48" s="145">
        <f t="shared" si="2"/>
        <v>0</v>
      </c>
      <c r="E48" s="146">
        <f t="shared" si="3"/>
        <v>0</v>
      </c>
      <c r="F48" s="147">
        <f t="shared" si="0"/>
        <v>0</v>
      </c>
      <c r="G48" s="159">
        <f t="shared" si="1"/>
        <v>0</v>
      </c>
    </row>
    <row r="49" spans="3:7" x14ac:dyDescent="0.2">
      <c r="C49" s="160">
        <v>38</v>
      </c>
      <c r="D49" s="145">
        <f t="shared" si="2"/>
        <v>0</v>
      </c>
      <c r="E49" s="146">
        <f t="shared" si="3"/>
        <v>0</v>
      </c>
      <c r="F49" s="147">
        <f t="shared" si="0"/>
        <v>0</v>
      </c>
      <c r="G49" s="159">
        <f t="shared" si="1"/>
        <v>0</v>
      </c>
    </row>
    <row r="50" spans="3:7" x14ac:dyDescent="0.2">
      <c r="C50" s="160">
        <v>39</v>
      </c>
      <c r="D50" s="145">
        <f t="shared" si="2"/>
        <v>0</v>
      </c>
      <c r="E50" s="146">
        <f t="shared" si="3"/>
        <v>0</v>
      </c>
      <c r="F50" s="147">
        <f t="shared" si="0"/>
        <v>0</v>
      </c>
      <c r="G50" s="159">
        <f t="shared" si="1"/>
        <v>0</v>
      </c>
    </row>
    <row r="51" spans="3:7" x14ac:dyDescent="0.2">
      <c r="C51" s="160">
        <v>40</v>
      </c>
      <c r="D51" s="145">
        <f t="shared" si="2"/>
        <v>0</v>
      </c>
      <c r="E51" s="146">
        <f t="shared" si="3"/>
        <v>0</v>
      </c>
      <c r="F51" s="147">
        <f t="shared" si="0"/>
        <v>0</v>
      </c>
      <c r="G51" s="159">
        <f t="shared" si="1"/>
        <v>0</v>
      </c>
    </row>
    <row r="52" spans="3:7" x14ac:dyDescent="0.2">
      <c r="C52" s="160">
        <v>41</v>
      </c>
      <c r="D52" s="145">
        <f t="shared" si="2"/>
        <v>0</v>
      </c>
      <c r="E52" s="146">
        <f t="shared" si="3"/>
        <v>0</v>
      </c>
      <c r="F52" s="147">
        <f t="shared" si="0"/>
        <v>0</v>
      </c>
      <c r="G52" s="159">
        <f t="shared" si="1"/>
        <v>0</v>
      </c>
    </row>
    <row r="53" spans="3:7" x14ac:dyDescent="0.2">
      <c r="C53" s="160">
        <v>42</v>
      </c>
      <c r="D53" s="145">
        <f t="shared" si="2"/>
        <v>0</v>
      </c>
      <c r="E53" s="146">
        <f t="shared" si="3"/>
        <v>0</v>
      </c>
      <c r="F53" s="147">
        <f t="shared" si="0"/>
        <v>0</v>
      </c>
      <c r="G53" s="159">
        <f t="shared" si="1"/>
        <v>0</v>
      </c>
    </row>
    <row r="54" spans="3:7" x14ac:dyDescent="0.2">
      <c r="C54" s="160">
        <v>43</v>
      </c>
      <c r="D54" s="145">
        <f t="shared" si="2"/>
        <v>0</v>
      </c>
      <c r="E54" s="146">
        <f t="shared" si="3"/>
        <v>0</v>
      </c>
      <c r="F54" s="147">
        <f t="shared" si="0"/>
        <v>0</v>
      </c>
      <c r="G54" s="159">
        <f t="shared" si="1"/>
        <v>0</v>
      </c>
    </row>
    <row r="55" spans="3:7" x14ac:dyDescent="0.2">
      <c r="C55" s="160">
        <v>44</v>
      </c>
      <c r="D55" s="145">
        <f t="shared" si="2"/>
        <v>0</v>
      </c>
      <c r="E55" s="146">
        <f t="shared" si="3"/>
        <v>0</v>
      </c>
      <c r="F55" s="147">
        <f t="shared" si="0"/>
        <v>0</v>
      </c>
      <c r="G55" s="159">
        <f t="shared" si="1"/>
        <v>0</v>
      </c>
    </row>
    <row r="56" spans="3:7" x14ac:dyDescent="0.2">
      <c r="C56" s="160">
        <v>45</v>
      </c>
      <c r="D56" s="145">
        <f t="shared" si="2"/>
        <v>0</v>
      </c>
      <c r="E56" s="146">
        <f t="shared" si="3"/>
        <v>0</v>
      </c>
      <c r="F56" s="147">
        <f t="shared" si="0"/>
        <v>0</v>
      </c>
      <c r="G56" s="159">
        <f t="shared" si="1"/>
        <v>0</v>
      </c>
    </row>
    <row r="57" spans="3:7" x14ac:dyDescent="0.2">
      <c r="C57" s="160">
        <v>46</v>
      </c>
      <c r="D57" s="145">
        <f t="shared" si="2"/>
        <v>0</v>
      </c>
      <c r="E57" s="146">
        <f t="shared" si="3"/>
        <v>0</v>
      </c>
      <c r="F57" s="147">
        <f t="shared" si="0"/>
        <v>0</v>
      </c>
      <c r="G57" s="159">
        <f t="shared" si="1"/>
        <v>0</v>
      </c>
    </row>
    <row r="58" spans="3:7" x14ac:dyDescent="0.2">
      <c r="C58" s="160">
        <v>47</v>
      </c>
      <c r="D58" s="145">
        <f t="shared" si="2"/>
        <v>0</v>
      </c>
      <c r="E58" s="146">
        <f t="shared" si="3"/>
        <v>0</v>
      </c>
      <c r="F58" s="147">
        <f t="shared" si="0"/>
        <v>0</v>
      </c>
      <c r="G58" s="159">
        <f t="shared" si="1"/>
        <v>0</v>
      </c>
    </row>
    <row r="59" spans="3:7" x14ac:dyDescent="0.2">
      <c r="C59" s="160">
        <v>48</v>
      </c>
      <c r="D59" s="145">
        <f t="shared" si="2"/>
        <v>0</v>
      </c>
      <c r="E59" s="146">
        <f t="shared" si="3"/>
        <v>0</v>
      </c>
      <c r="F59" s="147">
        <f t="shared" si="0"/>
        <v>0</v>
      </c>
      <c r="G59" s="159">
        <f t="shared" si="1"/>
        <v>0</v>
      </c>
    </row>
    <row r="60" spans="3:7" x14ac:dyDescent="0.2">
      <c r="C60" s="160">
        <v>49</v>
      </c>
      <c r="D60" s="145">
        <f t="shared" si="2"/>
        <v>0</v>
      </c>
      <c r="E60" s="146">
        <f t="shared" si="3"/>
        <v>0</v>
      </c>
      <c r="F60" s="147">
        <f t="shared" si="0"/>
        <v>0</v>
      </c>
      <c r="G60" s="159">
        <f t="shared" si="1"/>
        <v>0</v>
      </c>
    </row>
    <row r="61" spans="3:7" x14ac:dyDescent="0.2">
      <c r="C61" s="160">
        <v>50</v>
      </c>
      <c r="D61" s="145">
        <f t="shared" si="2"/>
        <v>0</v>
      </c>
      <c r="E61" s="146">
        <f t="shared" si="3"/>
        <v>0</v>
      </c>
      <c r="F61" s="147">
        <f t="shared" si="0"/>
        <v>0</v>
      </c>
      <c r="G61" s="159">
        <f t="shared" si="1"/>
        <v>0</v>
      </c>
    </row>
    <row r="62" spans="3:7" x14ac:dyDescent="0.2">
      <c r="C62" s="160">
        <v>51</v>
      </c>
      <c r="D62" s="145">
        <f t="shared" si="2"/>
        <v>0</v>
      </c>
      <c r="E62" s="146">
        <f t="shared" si="3"/>
        <v>0</v>
      </c>
      <c r="F62" s="147">
        <f t="shared" si="0"/>
        <v>0</v>
      </c>
      <c r="G62" s="159">
        <f t="shared" si="1"/>
        <v>0</v>
      </c>
    </row>
    <row r="63" spans="3:7" x14ac:dyDescent="0.2">
      <c r="C63" s="160">
        <v>52</v>
      </c>
      <c r="D63" s="145">
        <f t="shared" si="2"/>
        <v>0</v>
      </c>
      <c r="E63" s="146">
        <f t="shared" si="3"/>
        <v>0</v>
      </c>
      <c r="F63" s="147">
        <f t="shared" si="0"/>
        <v>0</v>
      </c>
      <c r="G63" s="159">
        <f t="shared" si="1"/>
        <v>0</v>
      </c>
    </row>
    <row r="64" spans="3:7" x14ac:dyDescent="0.2">
      <c r="C64" s="160">
        <v>53</v>
      </c>
      <c r="D64" s="145">
        <f t="shared" si="2"/>
        <v>0</v>
      </c>
      <c r="E64" s="146">
        <f t="shared" si="3"/>
        <v>0</v>
      </c>
      <c r="F64" s="147">
        <f t="shared" si="0"/>
        <v>0</v>
      </c>
      <c r="G64" s="159">
        <f t="shared" si="1"/>
        <v>0</v>
      </c>
    </row>
    <row r="65" spans="3:7" x14ac:dyDescent="0.2">
      <c r="C65" s="160">
        <v>54</v>
      </c>
      <c r="D65" s="145">
        <f t="shared" si="2"/>
        <v>0</v>
      </c>
      <c r="E65" s="146">
        <f t="shared" si="3"/>
        <v>0</v>
      </c>
      <c r="F65" s="147">
        <f t="shared" si="0"/>
        <v>0</v>
      </c>
      <c r="G65" s="159">
        <f t="shared" si="1"/>
        <v>0</v>
      </c>
    </row>
    <row r="66" spans="3:7" x14ac:dyDescent="0.2">
      <c r="C66" s="160">
        <v>55</v>
      </c>
      <c r="D66" s="145">
        <f t="shared" si="2"/>
        <v>0</v>
      </c>
      <c r="E66" s="146">
        <f t="shared" si="3"/>
        <v>0</v>
      </c>
      <c r="F66" s="147">
        <f t="shared" si="0"/>
        <v>0</v>
      </c>
      <c r="G66" s="159">
        <f t="shared" si="1"/>
        <v>0</v>
      </c>
    </row>
    <row r="67" spans="3:7" x14ac:dyDescent="0.2">
      <c r="C67" s="160">
        <v>56</v>
      </c>
      <c r="D67" s="145">
        <f t="shared" si="2"/>
        <v>0</v>
      </c>
      <c r="E67" s="146">
        <f t="shared" si="3"/>
        <v>0</v>
      </c>
      <c r="F67" s="147">
        <f t="shared" si="0"/>
        <v>0</v>
      </c>
      <c r="G67" s="159">
        <f t="shared" si="1"/>
        <v>0</v>
      </c>
    </row>
    <row r="68" spans="3:7" x14ac:dyDescent="0.2">
      <c r="C68" s="160">
        <v>57</v>
      </c>
      <c r="D68" s="145">
        <f t="shared" si="2"/>
        <v>0</v>
      </c>
      <c r="E68" s="146">
        <f t="shared" si="3"/>
        <v>0</v>
      </c>
      <c r="F68" s="147">
        <f t="shared" si="0"/>
        <v>0</v>
      </c>
      <c r="G68" s="159">
        <f t="shared" si="1"/>
        <v>0</v>
      </c>
    </row>
    <row r="69" spans="3:7" x14ac:dyDescent="0.2">
      <c r="C69" s="160">
        <v>58</v>
      </c>
      <c r="D69" s="145">
        <f t="shared" si="2"/>
        <v>0</v>
      </c>
      <c r="E69" s="146">
        <f t="shared" si="3"/>
        <v>0</v>
      </c>
      <c r="F69" s="147">
        <f t="shared" si="0"/>
        <v>0</v>
      </c>
      <c r="G69" s="159">
        <f t="shared" si="1"/>
        <v>0</v>
      </c>
    </row>
    <row r="70" spans="3:7" x14ac:dyDescent="0.2">
      <c r="C70" s="160">
        <v>59</v>
      </c>
      <c r="D70" s="145">
        <f t="shared" si="2"/>
        <v>0</v>
      </c>
      <c r="E70" s="146">
        <f t="shared" si="3"/>
        <v>0</v>
      </c>
      <c r="F70" s="147">
        <f t="shared" si="0"/>
        <v>0</v>
      </c>
      <c r="G70" s="159">
        <f t="shared" si="1"/>
        <v>0</v>
      </c>
    </row>
    <row r="71" spans="3:7" x14ac:dyDescent="0.2">
      <c r="C71" s="160">
        <v>60</v>
      </c>
      <c r="D71" s="145">
        <f t="shared" si="2"/>
        <v>0</v>
      </c>
      <c r="E71" s="146">
        <f t="shared" si="3"/>
        <v>0</v>
      </c>
      <c r="F71" s="147">
        <f t="shared" si="0"/>
        <v>0</v>
      </c>
      <c r="G71" s="159">
        <f t="shared" si="1"/>
        <v>0</v>
      </c>
    </row>
    <row r="72" spans="3:7" x14ac:dyDescent="0.2">
      <c r="C72" s="160">
        <v>61</v>
      </c>
      <c r="D72" s="145">
        <f t="shared" si="2"/>
        <v>0</v>
      </c>
      <c r="E72" s="146">
        <f t="shared" si="3"/>
        <v>0</v>
      </c>
      <c r="F72" s="147">
        <f t="shared" si="0"/>
        <v>0</v>
      </c>
      <c r="G72" s="159">
        <f t="shared" si="1"/>
        <v>0</v>
      </c>
    </row>
    <row r="73" spans="3:7" x14ac:dyDescent="0.2">
      <c r="C73" s="160">
        <v>62</v>
      </c>
      <c r="D73" s="145">
        <f t="shared" si="2"/>
        <v>0</v>
      </c>
      <c r="E73" s="146">
        <f t="shared" si="3"/>
        <v>0</v>
      </c>
      <c r="F73" s="147">
        <f t="shared" si="0"/>
        <v>0</v>
      </c>
      <c r="G73" s="159">
        <f t="shared" si="1"/>
        <v>0</v>
      </c>
    </row>
    <row r="74" spans="3:7" x14ac:dyDescent="0.2">
      <c r="C74" s="160">
        <v>63</v>
      </c>
      <c r="D74" s="145">
        <f t="shared" si="2"/>
        <v>0</v>
      </c>
      <c r="E74" s="146">
        <f t="shared" si="3"/>
        <v>0</v>
      </c>
      <c r="F74" s="147">
        <f t="shared" si="0"/>
        <v>0</v>
      </c>
      <c r="G74" s="159">
        <f t="shared" si="1"/>
        <v>0</v>
      </c>
    </row>
    <row r="75" spans="3:7" x14ac:dyDescent="0.2">
      <c r="C75" s="160">
        <v>64</v>
      </c>
      <c r="D75" s="145">
        <f t="shared" si="2"/>
        <v>0</v>
      </c>
      <c r="E75" s="146">
        <f t="shared" si="3"/>
        <v>0</v>
      </c>
      <c r="F75" s="147">
        <f t="shared" si="0"/>
        <v>0</v>
      </c>
      <c r="G75" s="159">
        <f t="shared" si="1"/>
        <v>0</v>
      </c>
    </row>
    <row r="76" spans="3:7" x14ac:dyDescent="0.2">
      <c r="C76" s="160">
        <v>65</v>
      </c>
      <c r="D76" s="145">
        <f t="shared" si="2"/>
        <v>0</v>
      </c>
      <c r="E76" s="146">
        <f t="shared" si="3"/>
        <v>0</v>
      </c>
      <c r="F76" s="147">
        <f t="shared" ref="F76:F139" si="4">-$C$6*D76</f>
        <v>0</v>
      </c>
      <c r="G76" s="159">
        <f t="shared" si="1"/>
        <v>0</v>
      </c>
    </row>
    <row r="77" spans="3:7" x14ac:dyDescent="0.2">
      <c r="C77" s="160">
        <v>66</v>
      </c>
      <c r="D77" s="145">
        <f t="shared" si="2"/>
        <v>0</v>
      </c>
      <c r="E77" s="146">
        <f t="shared" si="3"/>
        <v>0</v>
      </c>
      <c r="F77" s="147">
        <f t="shared" si="4"/>
        <v>0</v>
      </c>
      <c r="G77" s="159">
        <f t="shared" ref="G77:G140" si="5">IF(C77&gt;$C$8, 0, $C$9)</f>
        <v>0</v>
      </c>
    </row>
    <row r="78" spans="3:7" x14ac:dyDescent="0.2">
      <c r="C78" s="160">
        <v>67</v>
      </c>
      <c r="D78" s="145">
        <f t="shared" ref="D78:D141" si="6">D77+E77</f>
        <v>0</v>
      </c>
      <c r="E78" s="146">
        <f t="shared" ref="E78:E141" si="7">G78-F78</f>
        <v>0</v>
      </c>
      <c r="F78" s="147">
        <f t="shared" si="4"/>
        <v>0</v>
      </c>
      <c r="G78" s="159">
        <f t="shared" si="5"/>
        <v>0</v>
      </c>
    </row>
    <row r="79" spans="3:7" x14ac:dyDescent="0.2">
      <c r="C79" s="160">
        <v>68</v>
      </c>
      <c r="D79" s="145">
        <f t="shared" si="6"/>
        <v>0</v>
      </c>
      <c r="E79" s="146">
        <f t="shared" si="7"/>
        <v>0</v>
      </c>
      <c r="F79" s="147">
        <f t="shared" si="4"/>
        <v>0</v>
      </c>
      <c r="G79" s="159">
        <f t="shared" si="5"/>
        <v>0</v>
      </c>
    </row>
    <row r="80" spans="3:7" x14ac:dyDescent="0.2">
      <c r="C80" s="160">
        <v>69</v>
      </c>
      <c r="D80" s="145">
        <f t="shared" si="6"/>
        <v>0</v>
      </c>
      <c r="E80" s="146">
        <f t="shared" si="7"/>
        <v>0</v>
      </c>
      <c r="F80" s="147">
        <f t="shared" si="4"/>
        <v>0</v>
      </c>
      <c r="G80" s="159">
        <f t="shared" si="5"/>
        <v>0</v>
      </c>
    </row>
    <row r="81" spans="3:7" x14ac:dyDescent="0.2">
      <c r="C81" s="160">
        <v>70</v>
      </c>
      <c r="D81" s="145">
        <f t="shared" si="6"/>
        <v>0</v>
      </c>
      <c r="E81" s="146">
        <f t="shared" si="7"/>
        <v>0</v>
      </c>
      <c r="F81" s="147">
        <f t="shared" si="4"/>
        <v>0</v>
      </c>
      <c r="G81" s="159">
        <f t="shared" si="5"/>
        <v>0</v>
      </c>
    </row>
    <row r="82" spans="3:7" x14ac:dyDescent="0.2">
      <c r="C82" s="160">
        <v>71</v>
      </c>
      <c r="D82" s="145">
        <f t="shared" si="6"/>
        <v>0</v>
      </c>
      <c r="E82" s="146">
        <f t="shared" si="7"/>
        <v>0</v>
      </c>
      <c r="F82" s="147">
        <f t="shared" si="4"/>
        <v>0</v>
      </c>
      <c r="G82" s="159">
        <f t="shared" si="5"/>
        <v>0</v>
      </c>
    </row>
    <row r="83" spans="3:7" x14ac:dyDescent="0.2">
      <c r="C83" s="160">
        <v>72</v>
      </c>
      <c r="D83" s="145">
        <f t="shared" si="6"/>
        <v>0</v>
      </c>
      <c r="E83" s="146">
        <f t="shared" si="7"/>
        <v>0</v>
      </c>
      <c r="F83" s="147">
        <f t="shared" si="4"/>
        <v>0</v>
      </c>
      <c r="G83" s="159">
        <f t="shared" si="5"/>
        <v>0</v>
      </c>
    </row>
    <row r="84" spans="3:7" x14ac:dyDescent="0.2">
      <c r="C84" s="160">
        <v>73</v>
      </c>
      <c r="D84" s="145">
        <f t="shared" si="6"/>
        <v>0</v>
      </c>
      <c r="E84" s="146">
        <f t="shared" si="7"/>
        <v>0</v>
      </c>
      <c r="F84" s="147">
        <f t="shared" si="4"/>
        <v>0</v>
      </c>
      <c r="G84" s="159">
        <f t="shared" si="5"/>
        <v>0</v>
      </c>
    </row>
    <row r="85" spans="3:7" x14ac:dyDescent="0.2">
      <c r="C85" s="160">
        <v>74</v>
      </c>
      <c r="D85" s="145">
        <f t="shared" si="6"/>
        <v>0</v>
      </c>
      <c r="E85" s="146">
        <f t="shared" si="7"/>
        <v>0</v>
      </c>
      <c r="F85" s="147">
        <f t="shared" si="4"/>
        <v>0</v>
      </c>
      <c r="G85" s="159">
        <f t="shared" si="5"/>
        <v>0</v>
      </c>
    </row>
    <row r="86" spans="3:7" x14ac:dyDescent="0.2">
      <c r="C86" s="160">
        <v>75</v>
      </c>
      <c r="D86" s="145">
        <f t="shared" si="6"/>
        <v>0</v>
      </c>
      <c r="E86" s="146">
        <f t="shared" si="7"/>
        <v>0</v>
      </c>
      <c r="F86" s="147">
        <f t="shared" si="4"/>
        <v>0</v>
      </c>
      <c r="G86" s="159">
        <f t="shared" si="5"/>
        <v>0</v>
      </c>
    </row>
    <row r="87" spans="3:7" x14ac:dyDescent="0.2">
      <c r="C87" s="160">
        <v>76</v>
      </c>
      <c r="D87" s="145">
        <f t="shared" si="6"/>
        <v>0</v>
      </c>
      <c r="E87" s="146">
        <f t="shared" si="7"/>
        <v>0</v>
      </c>
      <c r="F87" s="147">
        <f t="shared" si="4"/>
        <v>0</v>
      </c>
      <c r="G87" s="159">
        <f t="shared" si="5"/>
        <v>0</v>
      </c>
    </row>
    <row r="88" spans="3:7" x14ac:dyDescent="0.2">
      <c r="C88" s="160">
        <v>77</v>
      </c>
      <c r="D88" s="145">
        <f t="shared" si="6"/>
        <v>0</v>
      </c>
      <c r="E88" s="146">
        <f t="shared" si="7"/>
        <v>0</v>
      </c>
      <c r="F88" s="147">
        <f t="shared" si="4"/>
        <v>0</v>
      </c>
      <c r="G88" s="159">
        <f t="shared" si="5"/>
        <v>0</v>
      </c>
    </row>
    <row r="89" spans="3:7" x14ac:dyDescent="0.2">
      <c r="C89" s="160">
        <v>78</v>
      </c>
      <c r="D89" s="145">
        <f t="shared" si="6"/>
        <v>0</v>
      </c>
      <c r="E89" s="146">
        <f t="shared" si="7"/>
        <v>0</v>
      </c>
      <c r="F89" s="147">
        <f t="shared" si="4"/>
        <v>0</v>
      </c>
      <c r="G89" s="159">
        <f t="shared" si="5"/>
        <v>0</v>
      </c>
    </row>
    <row r="90" spans="3:7" x14ac:dyDescent="0.2">
      <c r="C90" s="160">
        <v>79</v>
      </c>
      <c r="D90" s="145">
        <f t="shared" si="6"/>
        <v>0</v>
      </c>
      <c r="E90" s="146">
        <f t="shared" si="7"/>
        <v>0</v>
      </c>
      <c r="F90" s="147">
        <f t="shared" si="4"/>
        <v>0</v>
      </c>
      <c r="G90" s="159">
        <f t="shared" si="5"/>
        <v>0</v>
      </c>
    </row>
    <row r="91" spans="3:7" x14ac:dyDescent="0.2">
      <c r="C91" s="160">
        <v>80</v>
      </c>
      <c r="D91" s="145">
        <f t="shared" si="6"/>
        <v>0</v>
      </c>
      <c r="E91" s="146">
        <f t="shared" si="7"/>
        <v>0</v>
      </c>
      <c r="F91" s="147">
        <f t="shared" si="4"/>
        <v>0</v>
      </c>
      <c r="G91" s="159">
        <f t="shared" si="5"/>
        <v>0</v>
      </c>
    </row>
    <row r="92" spans="3:7" x14ac:dyDescent="0.2">
      <c r="C92" s="160">
        <v>81</v>
      </c>
      <c r="D92" s="145">
        <f t="shared" si="6"/>
        <v>0</v>
      </c>
      <c r="E92" s="146">
        <f t="shared" si="7"/>
        <v>0</v>
      </c>
      <c r="F92" s="147">
        <f t="shared" si="4"/>
        <v>0</v>
      </c>
      <c r="G92" s="159">
        <f t="shared" si="5"/>
        <v>0</v>
      </c>
    </row>
    <row r="93" spans="3:7" x14ac:dyDescent="0.2">
      <c r="C93" s="160">
        <v>82</v>
      </c>
      <c r="D93" s="145">
        <f t="shared" si="6"/>
        <v>0</v>
      </c>
      <c r="E93" s="146">
        <f t="shared" si="7"/>
        <v>0</v>
      </c>
      <c r="F93" s="147">
        <f t="shared" si="4"/>
        <v>0</v>
      </c>
      <c r="G93" s="159">
        <f t="shared" si="5"/>
        <v>0</v>
      </c>
    </row>
    <row r="94" spans="3:7" x14ac:dyDescent="0.2">
      <c r="C94" s="160">
        <v>83</v>
      </c>
      <c r="D94" s="145">
        <f t="shared" si="6"/>
        <v>0</v>
      </c>
      <c r="E94" s="146">
        <f t="shared" si="7"/>
        <v>0</v>
      </c>
      <c r="F94" s="147">
        <f t="shared" si="4"/>
        <v>0</v>
      </c>
      <c r="G94" s="159">
        <f t="shared" si="5"/>
        <v>0</v>
      </c>
    </row>
    <row r="95" spans="3:7" x14ac:dyDescent="0.2">
      <c r="C95" s="160">
        <v>84</v>
      </c>
      <c r="D95" s="145">
        <f t="shared" si="6"/>
        <v>0</v>
      </c>
      <c r="E95" s="146">
        <f t="shared" si="7"/>
        <v>0</v>
      </c>
      <c r="F95" s="147">
        <f t="shared" si="4"/>
        <v>0</v>
      </c>
      <c r="G95" s="159">
        <f t="shared" si="5"/>
        <v>0</v>
      </c>
    </row>
    <row r="96" spans="3:7" x14ac:dyDescent="0.2">
      <c r="C96" s="160">
        <v>85</v>
      </c>
      <c r="D96" s="145">
        <f t="shared" si="6"/>
        <v>0</v>
      </c>
      <c r="E96" s="146">
        <f t="shared" si="7"/>
        <v>0</v>
      </c>
      <c r="F96" s="147">
        <f t="shared" si="4"/>
        <v>0</v>
      </c>
      <c r="G96" s="159">
        <f t="shared" si="5"/>
        <v>0</v>
      </c>
    </row>
    <row r="97" spans="3:7" x14ac:dyDescent="0.2">
      <c r="C97" s="160">
        <v>86</v>
      </c>
      <c r="D97" s="145">
        <f t="shared" si="6"/>
        <v>0</v>
      </c>
      <c r="E97" s="146">
        <f t="shared" si="7"/>
        <v>0</v>
      </c>
      <c r="F97" s="147">
        <f t="shared" si="4"/>
        <v>0</v>
      </c>
      <c r="G97" s="159">
        <f t="shared" si="5"/>
        <v>0</v>
      </c>
    </row>
    <row r="98" spans="3:7" x14ac:dyDescent="0.2">
      <c r="C98" s="160">
        <v>87</v>
      </c>
      <c r="D98" s="145">
        <f t="shared" si="6"/>
        <v>0</v>
      </c>
      <c r="E98" s="146">
        <f t="shared" si="7"/>
        <v>0</v>
      </c>
      <c r="F98" s="147">
        <f t="shared" si="4"/>
        <v>0</v>
      </c>
      <c r="G98" s="159">
        <f t="shared" si="5"/>
        <v>0</v>
      </c>
    </row>
    <row r="99" spans="3:7" x14ac:dyDescent="0.2">
      <c r="C99" s="160">
        <v>88</v>
      </c>
      <c r="D99" s="145">
        <f t="shared" si="6"/>
        <v>0</v>
      </c>
      <c r="E99" s="146">
        <f t="shared" si="7"/>
        <v>0</v>
      </c>
      <c r="F99" s="147">
        <f t="shared" si="4"/>
        <v>0</v>
      </c>
      <c r="G99" s="159">
        <f t="shared" si="5"/>
        <v>0</v>
      </c>
    </row>
    <row r="100" spans="3:7" x14ac:dyDescent="0.2">
      <c r="C100" s="160">
        <v>89</v>
      </c>
      <c r="D100" s="145">
        <f t="shared" si="6"/>
        <v>0</v>
      </c>
      <c r="E100" s="146">
        <f t="shared" si="7"/>
        <v>0</v>
      </c>
      <c r="F100" s="147">
        <f t="shared" si="4"/>
        <v>0</v>
      </c>
      <c r="G100" s="159">
        <f t="shared" si="5"/>
        <v>0</v>
      </c>
    </row>
    <row r="101" spans="3:7" x14ac:dyDescent="0.2">
      <c r="C101" s="160">
        <v>90</v>
      </c>
      <c r="D101" s="145">
        <f t="shared" si="6"/>
        <v>0</v>
      </c>
      <c r="E101" s="146">
        <f t="shared" si="7"/>
        <v>0</v>
      </c>
      <c r="F101" s="147">
        <f t="shared" si="4"/>
        <v>0</v>
      </c>
      <c r="G101" s="159">
        <f t="shared" si="5"/>
        <v>0</v>
      </c>
    </row>
    <row r="102" spans="3:7" x14ac:dyDescent="0.2">
      <c r="C102" s="160">
        <v>91</v>
      </c>
      <c r="D102" s="145">
        <f t="shared" si="6"/>
        <v>0</v>
      </c>
      <c r="E102" s="146">
        <f t="shared" si="7"/>
        <v>0</v>
      </c>
      <c r="F102" s="147">
        <f t="shared" si="4"/>
        <v>0</v>
      </c>
      <c r="G102" s="159">
        <f t="shared" si="5"/>
        <v>0</v>
      </c>
    </row>
    <row r="103" spans="3:7" x14ac:dyDescent="0.2">
      <c r="C103" s="160">
        <v>92</v>
      </c>
      <c r="D103" s="145">
        <f t="shared" si="6"/>
        <v>0</v>
      </c>
      <c r="E103" s="146">
        <f t="shared" si="7"/>
        <v>0</v>
      </c>
      <c r="F103" s="147">
        <f t="shared" si="4"/>
        <v>0</v>
      </c>
      <c r="G103" s="159">
        <f t="shared" si="5"/>
        <v>0</v>
      </c>
    </row>
    <row r="104" spans="3:7" x14ac:dyDescent="0.2">
      <c r="C104" s="160">
        <v>93</v>
      </c>
      <c r="D104" s="145">
        <f t="shared" si="6"/>
        <v>0</v>
      </c>
      <c r="E104" s="146">
        <f t="shared" si="7"/>
        <v>0</v>
      </c>
      <c r="F104" s="147">
        <f t="shared" si="4"/>
        <v>0</v>
      </c>
      <c r="G104" s="159">
        <f t="shared" si="5"/>
        <v>0</v>
      </c>
    </row>
    <row r="105" spans="3:7" x14ac:dyDescent="0.2">
      <c r="C105" s="160">
        <v>94</v>
      </c>
      <c r="D105" s="145">
        <f t="shared" si="6"/>
        <v>0</v>
      </c>
      <c r="E105" s="146">
        <f t="shared" si="7"/>
        <v>0</v>
      </c>
      <c r="F105" s="147">
        <f t="shared" si="4"/>
        <v>0</v>
      </c>
      <c r="G105" s="159">
        <f t="shared" si="5"/>
        <v>0</v>
      </c>
    </row>
    <row r="106" spans="3:7" x14ac:dyDescent="0.2">
      <c r="C106" s="160">
        <v>95</v>
      </c>
      <c r="D106" s="145">
        <f t="shared" si="6"/>
        <v>0</v>
      </c>
      <c r="E106" s="146">
        <f t="shared" si="7"/>
        <v>0</v>
      </c>
      <c r="F106" s="147">
        <f t="shared" si="4"/>
        <v>0</v>
      </c>
      <c r="G106" s="159">
        <f t="shared" si="5"/>
        <v>0</v>
      </c>
    </row>
    <row r="107" spans="3:7" x14ac:dyDescent="0.2">
      <c r="C107" s="160">
        <v>96</v>
      </c>
      <c r="D107" s="145">
        <f t="shared" si="6"/>
        <v>0</v>
      </c>
      <c r="E107" s="146">
        <f t="shared" si="7"/>
        <v>0</v>
      </c>
      <c r="F107" s="147">
        <f t="shared" si="4"/>
        <v>0</v>
      </c>
      <c r="G107" s="159">
        <f t="shared" si="5"/>
        <v>0</v>
      </c>
    </row>
    <row r="108" spans="3:7" x14ac:dyDescent="0.2">
      <c r="C108" s="160">
        <v>97</v>
      </c>
      <c r="D108" s="145">
        <f t="shared" si="6"/>
        <v>0</v>
      </c>
      <c r="E108" s="146">
        <f t="shared" si="7"/>
        <v>0</v>
      </c>
      <c r="F108" s="147">
        <f t="shared" si="4"/>
        <v>0</v>
      </c>
      <c r="G108" s="159">
        <f t="shared" si="5"/>
        <v>0</v>
      </c>
    </row>
    <row r="109" spans="3:7" x14ac:dyDescent="0.2">
      <c r="C109" s="160">
        <v>98</v>
      </c>
      <c r="D109" s="145">
        <f t="shared" si="6"/>
        <v>0</v>
      </c>
      <c r="E109" s="146">
        <f t="shared" si="7"/>
        <v>0</v>
      </c>
      <c r="F109" s="147">
        <f t="shared" si="4"/>
        <v>0</v>
      </c>
      <c r="G109" s="159">
        <f t="shared" si="5"/>
        <v>0</v>
      </c>
    </row>
    <row r="110" spans="3:7" x14ac:dyDescent="0.2">
      <c r="C110" s="160">
        <v>99</v>
      </c>
      <c r="D110" s="145">
        <f t="shared" si="6"/>
        <v>0</v>
      </c>
      <c r="E110" s="146">
        <f t="shared" si="7"/>
        <v>0</v>
      </c>
      <c r="F110" s="147">
        <f t="shared" si="4"/>
        <v>0</v>
      </c>
      <c r="G110" s="159">
        <f t="shared" si="5"/>
        <v>0</v>
      </c>
    </row>
    <row r="111" spans="3:7" x14ac:dyDescent="0.2">
      <c r="C111" s="160">
        <v>100</v>
      </c>
      <c r="D111" s="145">
        <f t="shared" si="6"/>
        <v>0</v>
      </c>
      <c r="E111" s="146">
        <f t="shared" si="7"/>
        <v>0</v>
      </c>
      <c r="F111" s="147">
        <f t="shared" si="4"/>
        <v>0</v>
      </c>
      <c r="G111" s="159">
        <f t="shared" si="5"/>
        <v>0</v>
      </c>
    </row>
    <row r="112" spans="3:7" x14ac:dyDescent="0.2">
      <c r="C112" s="160">
        <v>101</v>
      </c>
      <c r="D112" s="145">
        <f t="shared" si="6"/>
        <v>0</v>
      </c>
      <c r="E112" s="146">
        <f t="shared" si="7"/>
        <v>0</v>
      </c>
      <c r="F112" s="147">
        <f t="shared" si="4"/>
        <v>0</v>
      </c>
      <c r="G112" s="159">
        <f t="shared" si="5"/>
        <v>0</v>
      </c>
    </row>
    <row r="113" spans="3:7" x14ac:dyDescent="0.2">
      <c r="C113" s="160">
        <v>102</v>
      </c>
      <c r="D113" s="145">
        <f t="shared" si="6"/>
        <v>0</v>
      </c>
      <c r="E113" s="146">
        <f t="shared" si="7"/>
        <v>0</v>
      </c>
      <c r="F113" s="147">
        <f t="shared" si="4"/>
        <v>0</v>
      </c>
      <c r="G113" s="159">
        <f t="shared" si="5"/>
        <v>0</v>
      </c>
    </row>
    <row r="114" spans="3:7" x14ac:dyDescent="0.2">
      <c r="C114" s="160">
        <v>103</v>
      </c>
      <c r="D114" s="145">
        <f t="shared" si="6"/>
        <v>0</v>
      </c>
      <c r="E114" s="146">
        <f t="shared" si="7"/>
        <v>0</v>
      </c>
      <c r="F114" s="147">
        <f t="shared" si="4"/>
        <v>0</v>
      </c>
      <c r="G114" s="159">
        <f t="shared" si="5"/>
        <v>0</v>
      </c>
    </row>
    <row r="115" spans="3:7" x14ac:dyDescent="0.2">
      <c r="C115" s="160">
        <v>104</v>
      </c>
      <c r="D115" s="145">
        <f t="shared" si="6"/>
        <v>0</v>
      </c>
      <c r="E115" s="146">
        <f t="shared" si="7"/>
        <v>0</v>
      </c>
      <c r="F115" s="147">
        <f t="shared" si="4"/>
        <v>0</v>
      </c>
      <c r="G115" s="159">
        <f t="shared" si="5"/>
        <v>0</v>
      </c>
    </row>
    <row r="116" spans="3:7" x14ac:dyDescent="0.2">
      <c r="C116" s="160">
        <v>105</v>
      </c>
      <c r="D116" s="145">
        <f t="shared" si="6"/>
        <v>0</v>
      </c>
      <c r="E116" s="146">
        <f t="shared" si="7"/>
        <v>0</v>
      </c>
      <c r="F116" s="147">
        <f t="shared" si="4"/>
        <v>0</v>
      </c>
      <c r="G116" s="159">
        <f t="shared" si="5"/>
        <v>0</v>
      </c>
    </row>
    <row r="117" spans="3:7" x14ac:dyDescent="0.2">
      <c r="C117" s="160">
        <v>106</v>
      </c>
      <c r="D117" s="145">
        <f t="shared" si="6"/>
        <v>0</v>
      </c>
      <c r="E117" s="146">
        <f t="shared" si="7"/>
        <v>0</v>
      </c>
      <c r="F117" s="147">
        <f t="shared" si="4"/>
        <v>0</v>
      </c>
      <c r="G117" s="159">
        <f t="shared" si="5"/>
        <v>0</v>
      </c>
    </row>
    <row r="118" spans="3:7" x14ac:dyDescent="0.2">
      <c r="C118" s="160">
        <v>107</v>
      </c>
      <c r="D118" s="145">
        <f t="shared" si="6"/>
        <v>0</v>
      </c>
      <c r="E118" s="146">
        <f t="shared" si="7"/>
        <v>0</v>
      </c>
      <c r="F118" s="147">
        <f t="shared" si="4"/>
        <v>0</v>
      </c>
      <c r="G118" s="159">
        <f t="shared" si="5"/>
        <v>0</v>
      </c>
    </row>
    <row r="119" spans="3:7" x14ac:dyDescent="0.2">
      <c r="C119" s="160">
        <v>108</v>
      </c>
      <c r="D119" s="145">
        <f t="shared" si="6"/>
        <v>0</v>
      </c>
      <c r="E119" s="146">
        <f t="shared" si="7"/>
        <v>0</v>
      </c>
      <c r="F119" s="147">
        <f t="shared" si="4"/>
        <v>0</v>
      </c>
      <c r="G119" s="159">
        <f t="shared" si="5"/>
        <v>0</v>
      </c>
    </row>
    <row r="120" spans="3:7" x14ac:dyDescent="0.2">
      <c r="C120" s="160">
        <v>109</v>
      </c>
      <c r="D120" s="145">
        <f t="shared" si="6"/>
        <v>0</v>
      </c>
      <c r="E120" s="146">
        <f t="shared" si="7"/>
        <v>0</v>
      </c>
      <c r="F120" s="147">
        <f t="shared" si="4"/>
        <v>0</v>
      </c>
      <c r="G120" s="159">
        <f t="shared" si="5"/>
        <v>0</v>
      </c>
    </row>
    <row r="121" spans="3:7" x14ac:dyDescent="0.2">
      <c r="C121" s="160">
        <v>110</v>
      </c>
      <c r="D121" s="145">
        <f t="shared" si="6"/>
        <v>0</v>
      </c>
      <c r="E121" s="146">
        <f t="shared" si="7"/>
        <v>0</v>
      </c>
      <c r="F121" s="147">
        <f t="shared" si="4"/>
        <v>0</v>
      </c>
      <c r="G121" s="159">
        <f t="shared" si="5"/>
        <v>0</v>
      </c>
    </row>
    <row r="122" spans="3:7" x14ac:dyDescent="0.2">
      <c r="C122" s="160">
        <v>111</v>
      </c>
      <c r="D122" s="145">
        <f t="shared" si="6"/>
        <v>0</v>
      </c>
      <c r="E122" s="146">
        <f t="shared" si="7"/>
        <v>0</v>
      </c>
      <c r="F122" s="147">
        <f t="shared" si="4"/>
        <v>0</v>
      </c>
      <c r="G122" s="159">
        <f t="shared" si="5"/>
        <v>0</v>
      </c>
    </row>
    <row r="123" spans="3:7" x14ac:dyDescent="0.2">
      <c r="C123" s="160">
        <v>112</v>
      </c>
      <c r="D123" s="145">
        <f t="shared" si="6"/>
        <v>0</v>
      </c>
      <c r="E123" s="146">
        <f t="shared" si="7"/>
        <v>0</v>
      </c>
      <c r="F123" s="147">
        <f t="shared" si="4"/>
        <v>0</v>
      </c>
      <c r="G123" s="159">
        <f t="shared" si="5"/>
        <v>0</v>
      </c>
    </row>
    <row r="124" spans="3:7" x14ac:dyDescent="0.2">
      <c r="C124" s="160">
        <v>113</v>
      </c>
      <c r="D124" s="145">
        <f t="shared" si="6"/>
        <v>0</v>
      </c>
      <c r="E124" s="146">
        <f t="shared" si="7"/>
        <v>0</v>
      </c>
      <c r="F124" s="147">
        <f t="shared" si="4"/>
        <v>0</v>
      </c>
      <c r="G124" s="159">
        <f t="shared" si="5"/>
        <v>0</v>
      </c>
    </row>
    <row r="125" spans="3:7" x14ac:dyDescent="0.2">
      <c r="C125" s="160">
        <v>114</v>
      </c>
      <c r="D125" s="145">
        <f t="shared" si="6"/>
        <v>0</v>
      </c>
      <c r="E125" s="146">
        <f t="shared" si="7"/>
        <v>0</v>
      </c>
      <c r="F125" s="147">
        <f t="shared" si="4"/>
        <v>0</v>
      </c>
      <c r="G125" s="159">
        <f t="shared" si="5"/>
        <v>0</v>
      </c>
    </row>
    <row r="126" spans="3:7" x14ac:dyDescent="0.2">
      <c r="C126" s="160">
        <v>115</v>
      </c>
      <c r="D126" s="145">
        <f t="shared" si="6"/>
        <v>0</v>
      </c>
      <c r="E126" s="146">
        <f t="shared" si="7"/>
        <v>0</v>
      </c>
      <c r="F126" s="147">
        <f t="shared" si="4"/>
        <v>0</v>
      </c>
      <c r="G126" s="159">
        <f t="shared" si="5"/>
        <v>0</v>
      </c>
    </row>
    <row r="127" spans="3:7" x14ac:dyDescent="0.2">
      <c r="C127" s="160">
        <v>116</v>
      </c>
      <c r="D127" s="145">
        <f t="shared" si="6"/>
        <v>0</v>
      </c>
      <c r="E127" s="146">
        <f t="shared" si="7"/>
        <v>0</v>
      </c>
      <c r="F127" s="147">
        <f t="shared" si="4"/>
        <v>0</v>
      </c>
      <c r="G127" s="159">
        <f t="shared" si="5"/>
        <v>0</v>
      </c>
    </row>
    <row r="128" spans="3:7" x14ac:dyDescent="0.2">
      <c r="C128" s="160">
        <v>117</v>
      </c>
      <c r="D128" s="145">
        <f t="shared" si="6"/>
        <v>0</v>
      </c>
      <c r="E128" s="146">
        <f t="shared" si="7"/>
        <v>0</v>
      </c>
      <c r="F128" s="147">
        <f t="shared" si="4"/>
        <v>0</v>
      </c>
      <c r="G128" s="159">
        <f t="shared" si="5"/>
        <v>0</v>
      </c>
    </row>
    <row r="129" spans="3:7" x14ac:dyDescent="0.2">
      <c r="C129" s="160">
        <v>118</v>
      </c>
      <c r="D129" s="145">
        <f t="shared" si="6"/>
        <v>0</v>
      </c>
      <c r="E129" s="146">
        <f t="shared" si="7"/>
        <v>0</v>
      </c>
      <c r="F129" s="147">
        <f t="shared" si="4"/>
        <v>0</v>
      </c>
      <c r="G129" s="159">
        <f t="shared" si="5"/>
        <v>0</v>
      </c>
    </row>
    <row r="130" spans="3:7" x14ac:dyDescent="0.2">
      <c r="C130" s="160">
        <v>119</v>
      </c>
      <c r="D130" s="145">
        <f t="shared" si="6"/>
        <v>0</v>
      </c>
      <c r="E130" s="146">
        <f t="shared" si="7"/>
        <v>0</v>
      </c>
      <c r="F130" s="147">
        <f t="shared" si="4"/>
        <v>0</v>
      </c>
      <c r="G130" s="159">
        <f t="shared" si="5"/>
        <v>0</v>
      </c>
    </row>
    <row r="131" spans="3:7" x14ac:dyDescent="0.2">
      <c r="C131" s="160">
        <v>120</v>
      </c>
      <c r="D131" s="145">
        <f t="shared" si="6"/>
        <v>0</v>
      </c>
      <c r="E131" s="146">
        <f t="shared" si="7"/>
        <v>0</v>
      </c>
      <c r="F131" s="147">
        <f t="shared" si="4"/>
        <v>0</v>
      </c>
      <c r="G131" s="159">
        <f t="shared" si="5"/>
        <v>0</v>
      </c>
    </row>
    <row r="132" spans="3:7" x14ac:dyDescent="0.2">
      <c r="C132" s="160">
        <v>121</v>
      </c>
      <c r="D132" s="145">
        <f t="shared" si="6"/>
        <v>0</v>
      </c>
      <c r="E132" s="146">
        <f t="shared" si="7"/>
        <v>0</v>
      </c>
      <c r="F132" s="147">
        <f t="shared" si="4"/>
        <v>0</v>
      </c>
      <c r="G132" s="159">
        <f t="shared" si="5"/>
        <v>0</v>
      </c>
    </row>
    <row r="133" spans="3:7" x14ac:dyDescent="0.2">
      <c r="C133" s="160">
        <v>122</v>
      </c>
      <c r="D133" s="145">
        <f t="shared" si="6"/>
        <v>0</v>
      </c>
      <c r="E133" s="146">
        <f t="shared" si="7"/>
        <v>0</v>
      </c>
      <c r="F133" s="147">
        <f t="shared" si="4"/>
        <v>0</v>
      </c>
      <c r="G133" s="159">
        <f t="shared" si="5"/>
        <v>0</v>
      </c>
    </row>
    <row r="134" spans="3:7" x14ac:dyDescent="0.2">
      <c r="C134" s="160">
        <v>123</v>
      </c>
      <c r="D134" s="145">
        <f t="shared" si="6"/>
        <v>0</v>
      </c>
      <c r="E134" s="146">
        <f t="shared" si="7"/>
        <v>0</v>
      </c>
      <c r="F134" s="147">
        <f t="shared" si="4"/>
        <v>0</v>
      </c>
      <c r="G134" s="159">
        <f t="shared" si="5"/>
        <v>0</v>
      </c>
    </row>
    <row r="135" spans="3:7" x14ac:dyDescent="0.2">
      <c r="C135" s="160">
        <v>124</v>
      </c>
      <c r="D135" s="145">
        <f t="shared" si="6"/>
        <v>0</v>
      </c>
      <c r="E135" s="146">
        <f t="shared" si="7"/>
        <v>0</v>
      </c>
      <c r="F135" s="147">
        <f t="shared" si="4"/>
        <v>0</v>
      </c>
      <c r="G135" s="159">
        <f t="shared" si="5"/>
        <v>0</v>
      </c>
    </row>
    <row r="136" spans="3:7" x14ac:dyDescent="0.2">
      <c r="C136" s="160">
        <v>125</v>
      </c>
      <c r="D136" s="145">
        <f t="shared" si="6"/>
        <v>0</v>
      </c>
      <c r="E136" s="146">
        <f t="shared" si="7"/>
        <v>0</v>
      </c>
      <c r="F136" s="147">
        <f t="shared" si="4"/>
        <v>0</v>
      </c>
      <c r="G136" s="159">
        <f t="shared" si="5"/>
        <v>0</v>
      </c>
    </row>
    <row r="137" spans="3:7" x14ac:dyDescent="0.2">
      <c r="C137" s="160">
        <v>126</v>
      </c>
      <c r="D137" s="145">
        <f t="shared" si="6"/>
        <v>0</v>
      </c>
      <c r="E137" s="146">
        <f t="shared" si="7"/>
        <v>0</v>
      </c>
      <c r="F137" s="147">
        <f t="shared" si="4"/>
        <v>0</v>
      </c>
      <c r="G137" s="159">
        <f t="shared" si="5"/>
        <v>0</v>
      </c>
    </row>
    <row r="138" spans="3:7" x14ac:dyDescent="0.2">
      <c r="C138" s="160">
        <v>127</v>
      </c>
      <c r="D138" s="145">
        <f t="shared" si="6"/>
        <v>0</v>
      </c>
      <c r="E138" s="146">
        <f t="shared" si="7"/>
        <v>0</v>
      </c>
      <c r="F138" s="147">
        <f t="shared" si="4"/>
        <v>0</v>
      </c>
      <c r="G138" s="159">
        <f t="shared" si="5"/>
        <v>0</v>
      </c>
    </row>
    <row r="139" spans="3:7" x14ac:dyDescent="0.2">
      <c r="C139" s="160">
        <v>128</v>
      </c>
      <c r="D139" s="145">
        <f t="shared" si="6"/>
        <v>0</v>
      </c>
      <c r="E139" s="146">
        <f t="shared" si="7"/>
        <v>0</v>
      </c>
      <c r="F139" s="147">
        <f t="shared" si="4"/>
        <v>0</v>
      </c>
      <c r="G139" s="159">
        <f t="shared" si="5"/>
        <v>0</v>
      </c>
    </row>
    <row r="140" spans="3:7" x14ac:dyDescent="0.2">
      <c r="C140" s="160">
        <v>129</v>
      </c>
      <c r="D140" s="145">
        <f t="shared" si="6"/>
        <v>0</v>
      </c>
      <c r="E140" s="146">
        <f t="shared" si="7"/>
        <v>0</v>
      </c>
      <c r="F140" s="147">
        <f t="shared" ref="F140:F203" si="8">-$C$6*D140</f>
        <v>0</v>
      </c>
      <c r="G140" s="159">
        <f t="shared" si="5"/>
        <v>0</v>
      </c>
    </row>
    <row r="141" spans="3:7" x14ac:dyDescent="0.2">
      <c r="C141" s="160">
        <v>130</v>
      </c>
      <c r="D141" s="145">
        <f t="shared" si="6"/>
        <v>0</v>
      </c>
      <c r="E141" s="146">
        <f t="shared" si="7"/>
        <v>0</v>
      </c>
      <c r="F141" s="147">
        <f t="shared" si="8"/>
        <v>0</v>
      </c>
      <c r="G141" s="159">
        <f t="shared" ref="G141:G204" si="9">IF(C141&gt;$C$8, 0, $C$9)</f>
        <v>0</v>
      </c>
    </row>
    <row r="142" spans="3:7" x14ac:dyDescent="0.2">
      <c r="C142" s="160">
        <v>131</v>
      </c>
      <c r="D142" s="145">
        <f t="shared" ref="D142:D205" si="10">D141+E141</f>
        <v>0</v>
      </c>
      <c r="E142" s="146">
        <f t="shared" ref="E142:E205" si="11">G142-F142</f>
        <v>0</v>
      </c>
      <c r="F142" s="147">
        <f t="shared" si="8"/>
        <v>0</v>
      </c>
      <c r="G142" s="159">
        <f t="shared" si="9"/>
        <v>0</v>
      </c>
    </row>
    <row r="143" spans="3:7" x14ac:dyDescent="0.2">
      <c r="C143" s="160">
        <v>132</v>
      </c>
      <c r="D143" s="145">
        <f t="shared" si="10"/>
        <v>0</v>
      </c>
      <c r="E143" s="146">
        <f t="shared" si="11"/>
        <v>0</v>
      </c>
      <c r="F143" s="147">
        <f t="shared" si="8"/>
        <v>0</v>
      </c>
      <c r="G143" s="159">
        <f t="shared" si="9"/>
        <v>0</v>
      </c>
    </row>
    <row r="144" spans="3:7" x14ac:dyDescent="0.2">
      <c r="C144" s="160">
        <v>133</v>
      </c>
      <c r="D144" s="145">
        <f t="shared" si="10"/>
        <v>0</v>
      </c>
      <c r="E144" s="146">
        <f t="shared" si="11"/>
        <v>0</v>
      </c>
      <c r="F144" s="147">
        <f t="shared" si="8"/>
        <v>0</v>
      </c>
      <c r="G144" s="159">
        <f t="shared" si="9"/>
        <v>0</v>
      </c>
    </row>
    <row r="145" spans="3:7" x14ac:dyDescent="0.2">
      <c r="C145" s="160">
        <v>134</v>
      </c>
      <c r="D145" s="145">
        <f t="shared" si="10"/>
        <v>0</v>
      </c>
      <c r="E145" s="146">
        <f t="shared" si="11"/>
        <v>0</v>
      </c>
      <c r="F145" s="147">
        <f t="shared" si="8"/>
        <v>0</v>
      </c>
      <c r="G145" s="159">
        <f t="shared" si="9"/>
        <v>0</v>
      </c>
    </row>
    <row r="146" spans="3:7" x14ac:dyDescent="0.2">
      <c r="C146" s="160">
        <v>135</v>
      </c>
      <c r="D146" s="145">
        <f t="shared" si="10"/>
        <v>0</v>
      </c>
      <c r="E146" s="146">
        <f t="shared" si="11"/>
        <v>0</v>
      </c>
      <c r="F146" s="147">
        <f t="shared" si="8"/>
        <v>0</v>
      </c>
      <c r="G146" s="159">
        <f t="shared" si="9"/>
        <v>0</v>
      </c>
    </row>
    <row r="147" spans="3:7" x14ac:dyDescent="0.2">
      <c r="C147" s="160">
        <v>136</v>
      </c>
      <c r="D147" s="145">
        <f t="shared" si="10"/>
        <v>0</v>
      </c>
      <c r="E147" s="146">
        <f t="shared" si="11"/>
        <v>0</v>
      </c>
      <c r="F147" s="147">
        <f t="shared" si="8"/>
        <v>0</v>
      </c>
      <c r="G147" s="159">
        <f t="shared" si="9"/>
        <v>0</v>
      </c>
    </row>
    <row r="148" spans="3:7" x14ac:dyDescent="0.2">
      <c r="C148" s="160">
        <v>137</v>
      </c>
      <c r="D148" s="145">
        <f t="shared" si="10"/>
        <v>0</v>
      </c>
      <c r="E148" s="146">
        <f t="shared" si="11"/>
        <v>0</v>
      </c>
      <c r="F148" s="147">
        <f t="shared" si="8"/>
        <v>0</v>
      </c>
      <c r="G148" s="159">
        <f t="shared" si="9"/>
        <v>0</v>
      </c>
    </row>
    <row r="149" spans="3:7" x14ac:dyDescent="0.2">
      <c r="C149" s="160">
        <v>138</v>
      </c>
      <c r="D149" s="145">
        <f t="shared" si="10"/>
        <v>0</v>
      </c>
      <c r="E149" s="146">
        <f t="shared" si="11"/>
        <v>0</v>
      </c>
      <c r="F149" s="147">
        <f t="shared" si="8"/>
        <v>0</v>
      </c>
      <c r="G149" s="159">
        <f t="shared" si="9"/>
        <v>0</v>
      </c>
    </row>
    <row r="150" spans="3:7" x14ac:dyDescent="0.2">
      <c r="C150" s="160">
        <v>139</v>
      </c>
      <c r="D150" s="145">
        <f t="shared" si="10"/>
        <v>0</v>
      </c>
      <c r="E150" s="146">
        <f t="shared" si="11"/>
        <v>0</v>
      </c>
      <c r="F150" s="147">
        <f t="shared" si="8"/>
        <v>0</v>
      </c>
      <c r="G150" s="159">
        <f t="shared" si="9"/>
        <v>0</v>
      </c>
    </row>
    <row r="151" spans="3:7" x14ac:dyDescent="0.2">
      <c r="C151" s="160">
        <v>140</v>
      </c>
      <c r="D151" s="145">
        <f t="shared" si="10"/>
        <v>0</v>
      </c>
      <c r="E151" s="146">
        <f t="shared" si="11"/>
        <v>0</v>
      </c>
      <c r="F151" s="147">
        <f t="shared" si="8"/>
        <v>0</v>
      </c>
      <c r="G151" s="159">
        <f t="shared" si="9"/>
        <v>0</v>
      </c>
    </row>
    <row r="152" spans="3:7" x14ac:dyDescent="0.2">
      <c r="C152" s="160">
        <v>141</v>
      </c>
      <c r="D152" s="145">
        <f t="shared" si="10"/>
        <v>0</v>
      </c>
      <c r="E152" s="146">
        <f t="shared" si="11"/>
        <v>0</v>
      </c>
      <c r="F152" s="147">
        <f t="shared" si="8"/>
        <v>0</v>
      </c>
      <c r="G152" s="159">
        <f t="shared" si="9"/>
        <v>0</v>
      </c>
    </row>
    <row r="153" spans="3:7" x14ac:dyDescent="0.2">
      <c r="C153" s="160">
        <v>142</v>
      </c>
      <c r="D153" s="145">
        <f t="shared" si="10"/>
        <v>0</v>
      </c>
      <c r="E153" s="146">
        <f t="shared" si="11"/>
        <v>0</v>
      </c>
      <c r="F153" s="147">
        <f t="shared" si="8"/>
        <v>0</v>
      </c>
      <c r="G153" s="159">
        <f t="shared" si="9"/>
        <v>0</v>
      </c>
    </row>
    <row r="154" spans="3:7" x14ac:dyDescent="0.2">
      <c r="C154" s="160">
        <v>143</v>
      </c>
      <c r="D154" s="145">
        <f t="shared" si="10"/>
        <v>0</v>
      </c>
      <c r="E154" s="146">
        <f t="shared" si="11"/>
        <v>0</v>
      </c>
      <c r="F154" s="147">
        <f t="shared" si="8"/>
        <v>0</v>
      </c>
      <c r="G154" s="159">
        <f t="shared" si="9"/>
        <v>0</v>
      </c>
    </row>
    <row r="155" spans="3:7" x14ac:dyDescent="0.2">
      <c r="C155" s="160">
        <v>144</v>
      </c>
      <c r="D155" s="145">
        <f t="shared" si="10"/>
        <v>0</v>
      </c>
      <c r="E155" s="146">
        <f t="shared" si="11"/>
        <v>0</v>
      </c>
      <c r="F155" s="147">
        <f t="shared" si="8"/>
        <v>0</v>
      </c>
      <c r="G155" s="159">
        <f t="shared" si="9"/>
        <v>0</v>
      </c>
    </row>
    <row r="156" spans="3:7" x14ac:dyDescent="0.2">
      <c r="C156" s="160">
        <v>145</v>
      </c>
      <c r="D156" s="145">
        <f t="shared" si="10"/>
        <v>0</v>
      </c>
      <c r="E156" s="146">
        <f t="shared" si="11"/>
        <v>0</v>
      </c>
      <c r="F156" s="147">
        <f t="shared" si="8"/>
        <v>0</v>
      </c>
      <c r="G156" s="159">
        <f t="shared" si="9"/>
        <v>0</v>
      </c>
    </row>
    <row r="157" spans="3:7" x14ac:dyDescent="0.2">
      <c r="C157" s="160">
        <v>146</v>
      </c>
      <c r="D157" s="145">
        <f t="shared" si="10"/>
        <v>0</v>
      </c>
      <c r="E157" s="146">
        <f t="shared" si="11"/>
        <v>0</v>
      </c>
      <c r="F157" s="147">
        <f t="shared" si="8"/>
        <v>0</v>
      </c>
      <c r="G157" s="159">
        <f t="shared" si="9"/>
        <v>0</v>
      </c>
    </row>
    <row r="158" spans="3:7" x14ac:dyDescent="0.2">
      <c r="C158" s="160">
        <v>147</v>
      </c>
      <c r="D158" s="145">
        <f t="shared" si="10"/>
        <v>0</v>
      </c>
      <c r="E158" s="146">
        <f t="shared" si="11"/>
        <v>0</v>
      </c>
      <c r="F158" s="147">
        <f t="shared" si="8"/>
        <v>0</v>
      </c>
      <c r="G158" s="159">
        <f t="shared" si="9"/>
        <v>0</v>
      </c>
    </row>
    <row r="159" spans="3:7" x14ac:dyDescent="0.2">
      <c r="C159" s="160">
        <v>148</v>
      </c>
      <c r="D159" s="145">
        <f t="shared" si="10"/>
        <v>0</v>
      </c>
      <c r="E159" s="146">
        <f t="shared" si="11"/>
        <v>0</v>
      </c>
      <c r="F159" s="147">
        <f t="shared" si="8"/>
        <v>0</v>
      </c>
      <c r="G159" s="159">
        <f t="shared" si="9"/>
        <v>0</v>
      </c>
    </row>
    <row r="160" spans="3:7" x14ac:dyDescent="0.2">
      <c r="C160" s="160">
        <v>149</v>
      </c>
      <c r="D160" s="145">
        <f t="shared" si="10"/>
        <v>0</v>
      </c>
      <c r="E160" s="146">
        <f t="shared" si="11"/>
        <v>0</v>
      </c>
      <c r="F160" s="147">
        <f t="shared" si="8"/>
        <v>0</v>
      </c>
      <c r="G160" s="159">
        <f t="shared" si="9"/>
        <v>0</v>
      </c>
    </row>
    <row r="161" spans="3:7" x14ac:dyDescent="0.2">
      <c r="C161" s="160">
        <v>150</v>
      </c>
      <c r="D161" s="145">
        <f t="shared" si="10"/>
        <v>0</v>
      </c>
      <c r="E161" s="146">
        <f t="shared" si="11"/>
        <v>0</v>
      </c>
      <c r="F161" s="147">
        <f t="shared" si="8"/>
        <v>0</v>
      </c>
      <c r="G161" s="159">
        <f t="shared" si="9"/>
        <v>0</v>
      </c>
    </row>
    <row r="162" spans="3:7" x14ac:dyDescent="0.2">
      <c r="C162" s="160">
        <v>151</v>
      </c>
      <c r="D162" s="145">
        <f t="shared" si="10"/>
        <v>0</v>
      </c>
      <c r="E162" s="146">
        <f t="shared" si="11"/>
        <v>0</v>
      </c>
      <c r="F162" s="147">
        <f t="shared" si="8"/>
        <v>0</v>
      </c>
      <c r="G162" s="159">
        <f t="shared" si="9"/>
        <v>0</v>
      </c>
    </row>
    <row r="163" spans="3:7" x14ac:dyDescent="0.2">
      <c r="C163" s="160">
        <v>152</v>
      </c>
      <c r="D163" s="145">
        <f t="shared" si="10"/>
        <v>0</v>
      </c>
      <c r="E163" s="146">
        <f t="shared" si="11"/>
        <v>0</v>
      </c>
      <c r="F163" s="147">
        <f t="shared" si="8"/>
        <v>0</v>
      </c>
      <c r="G163" s="159">
        <f t="shared" si="9"/>
        <v>0</v>
      </c>
    </row>
    <row r="164" spans="3:7" x14ac:dyDescent="0.2">
      <c r="C164" s="160">
        <v>153</v>
      </c>
      <c r="D164" s="145">
        <f t="shared" si="10"/>
        <v>0</v>
      </c>
      <c r="E164" s="146">
        <f t="shared" si="11"/>
        <v>0</v>
      </c>
      <c r="F164" s="147">
        <f t="shared" si="8"/>
        <v>0</v>
      </c>
      <c r="G164" s="159">
        <f t="shared" si="9"/>
        <v>0</v>
      </c>
    </row>
    <row r="165" spans="3:7" x14ac:dyDescent="0.2">
      <c r="C165" s="160">
        <v>154</v>
      </c>
      <c r="D165" s="145">
        <f t="shared" si="10"/>
        <v>0</v>
      </c>
      <c r="E165" s="146">
        <f t="shared" si="11"/>
        <v>0</v>
      </c>
      <c r="F165" s="147">
        <f t="shared" si="8"/>
        <v>0</v>
      </c>
      <c r="G165" s="159">
        <f t="shared" si="9"/>
        <v>0</v>
      </c>
    </row>
    <row r="166" spans="3:7" x14ac:dyDescent="0.2">
      <c r="C166" s="160">
        <v>155</v>
      </c>
      <c r="D166" s="145">
        <f t="shared" si="10"/>
        <v>0</v>
      </c>
      <c r="E166" s="146">
        <f t="shared" si="11"/>
        <v>0</v>
      </c>
      <c r="F166" s="147">
        <f t="shared" si="8"/>
        <v>0</v>
      </c>
      <c r="G166" s="159">
        <f t="shared" si="9"/>
        <v>0</v>
      </c>
    </row>
    <row r="167" spans="3:7" x14ac:dyDescent="0.2">
      <c r="C167" s="160">
        <v>156</v>
      </c>
      <c r="D167" s="145">
        <f t="shared" si="10"/>
        <v>0</v>
      </c>
      <c r="E167" s="146">
        <f t="shared" si="11"/>
        <v>0</v>
      </c>
      <c r="F167" s="147">
        <f t="shared" si="8"/>
        <v>0</v>
      </c>
      <c r="G167" s="159">
        <f t="shared" si="9"/>
        <v>0</v>
      </c>
    </row>
    <row r="168" spans="3:7" x14ac:dyDescent="0.2">
      <c r="C168" s="160">
        <v>157</v>
      </c>
      <c r="D168" s="145">
        <f t="shared" si="10"/>
        <v>0</v>
      </c>
      <c r="E168" s="146">
        <f t="shared" si="11"/>
        <v>0</v>
      </c>
      <c r="F168" s="147">
        <f t="shared" si="8"/>
        <v>0</v>
      </c>
      <c r="G168" s="159">
        <f t="shared" si="9"/>
        <v>0</v>
      </c>
    </row>
    <row r="169" spans="3:7" x14ac:dyDescent="0.2">
      <c r="C169" s="160">
        <v>158</v>
      </c>
      <c r="D169" s="145">
        <f t="shared" si="10"/>
        <v>0</v>
      </c>
      <c r="E169" s="146">
        <f t="shared" si="11"/>
        <v>0</v>
      </c>
      <c r="F169" s="147">
        <f t="shared" si="8"/>
        <v>0</v>
      </c>
      <c r="G169" s="159">
        <f t="shared" si="9"/>
        <v>0</v>
      </c>
    </row>
    <row r="170" spans="3:7" x14ac:dyDescent="0.2">
      <c r="C170" s="160">
        <v>159</v>
      </c>
      <c r="D170" s="145">
        <f t="shared" si="10"/>
        <v>0</v>
      </c>
      <c r="E170" s="146">
        <f t="shared" si="11"/>
        <v>0</v>
      </c>
      <c r="F170" s="147">
        <f t="shared" si="8"/>
        <v>0</v>
      </c>
      <c r="G170" s="159">
        <f t="shared" si="9"/>
        <v>0</v>
      </c>
    </row>
    <row r="171" spans="3:7" x14ac:dyDescent="0.2">
      <c r="C171" s="160">
        <v>160</v>
      </c>
      <c r="D171" s="145">
        <f t="shared" si="10"/>
        <v>0</v>
      </c>
      <c r="E171" s="146">
        <f t="shared" si="11"/>
        <v>0</v>
      </c>
      <c r="F171" s="147">
        <f t="shared" si="8"/>
        <v>0</v>
      </c>
      <c r="G171" s="159">
        <f t="shared" si="9"/>
        <v>0</v>
      </c>
    </row>
    <row r="172" spans="3:7" x14ac:dyDescent="0.2">
      <c r="C172" s="160">
        <v>161</v>
      </c>
      <c r="D172" s="145">
        <f t="shared" si="10"/>
        <v>0</v>
      </c>
      <c r="E172" s="146">
        <f t="shared" si="11"/>
        <v>0</v>
      </c>
      <c r="F172" s="147">
        <f t="shared" si="8"/>
        <v>0</v>
      </c>
      <c r="G172" s="159">
        <f t="shared" si="9"/>
        <v>0</v>
      </c>
    </row>
    <row r="173" spans="3:7" x14ac:dyDescent="0.2">
      <c r="C173" s="160">
        <v>162</v>
      </c>
      <c r="D173" s="145">
        <f t="shared" si="10"/>
        <v>0</v>
      </c>
      <c r="E173" s="146">
        <f t="shared" si="11"/>
        <v>0</v>
      </c>
      <c r="F173" s="147">
        <f t="shared" si="8"/>
        <v>0</v>
      </c>
      <c r="G173" s="159">
        <f t="shared" si="9"/>
        <v>0</v>
      </c>
    </row>
    <row r="174" spans="3:7" x14ac:dyDescent="0.2">
      <c r="C174" s="160">
        <v>163</v>
      </c>
      <c r="D174" s="145">
        <f t="shared" si="10"/>
        <v>0</v>
      </c>
      <c r="E174" s="146">
        <f t="shared" si="11"/>
        <v>0</v>
      </c>
      <c r="F174" s="147">
        <f t="shared" si="8"/>
        <v>0</v>
      </c>
      <c r="G174" s="159">
        <f t="shared" si="9"/>
        <v>0</v>
      </c>
    </row>
    <row r="175" spans="3:7" x14ac:dyDescent="0.2">
      <c r="C175" s="160">
        <v>164</v>
      </c>
      <c r="D175" s="145">
        <f t="shared" si="10"/>
        <v>0</v>
      </c>
      <c r="E175" s="146">
        <f t="shared" si="11"/>
        <v>0</v>
      </c>
      <c r="F175" s="147">
        <f t="shared" si="8"/>
        <v>0</v>
      </c>
      <c r="G175" s="159">
        <f t="shared" si="9"/>
        <v>0</v>
      </c>
    </row>
    <row r="176" spans="3:7" x14ac:dyDescent="0.2">
      <c r="C176" s="160">
        <v>165</v>
      </c>
      <c r="D176" s="145">
        <f t="shared" si="10"/>
        <v>0</v>
      </c>
      <c r="E176" s="146">
        <f t="shared" si="11"/>
        <v>0</v>
      </c>
      <c r="F176" s="147">
        <f t="shared" si="8"/>
        <v>0</v>
      </c>
      <c r="G176" s="159">
        <f t="shared" si="9"/>
        <v>0</v>
      </c>
    </row>
    <row r="177" spans="3:7" x14ac:dyDescent="0.2">
      <c r="C177" s="160">
        <v>166</v>
      </c>
      <c r="D177" s="145">
        <f t="shared" si="10"/>
        <v>0</v>
      </c>
      <c r="E177" s="146">
        <f t="shared" si="11"/>
        <v>0</v>
      </c>
      <c r="F177" s="147">
        <f t="shared" si="8"/>
        <v>0</v>
      </c>
      <c r="G177" s="159">
        <f t="shared" si="9"/>
        <v>0</v>
      </c>
    </row>
    <row r="178" spans="3:7" x14ac:dyDescent="0.2">
      <c r="C178" s="160">
        <v>167</v>
      </c>
      <c r="D178" s="145">
        <f t="shared" si="10"/>
        <v>0</v>
      </c>
      <c r="E178" s="146">
        <f t="shared" si="11"/>
        <v>0</v>
      </c>
      <c r="F178" s="147">
        <f t="shared" si="8"/>
        <v>0</v>
      </c>
      <c r="G178" s="159">
        <f t="shared" si="9"/>
        <v>0</v>
      </c>
    </row>
    <row r="179" spans="3:7" x14ac:dyDescent="0.2">
      <c r="C179" s="160">
        <v>168</v>
      </c>
      <c r="D179" s="145">
        <f t="shared" si="10"/>
        <v>0</v>
      </c>
      <c r="E179" s="146">
        <f t="shared" si="11"/>
        <v>0</v>
      </c>
      <c r="F179" s="147">
        <f t="shared" si="8"/>
        <v>0</v>
      </c>
      <c r="G179" s="159">
        <f t="shared" si="9"/>
        <v>0</v>
      </c>
    </row>
    <row r="180" spans="3:7" x14ac:dyDescent="0.2">
      <c r="C180" s="160">
        <v>169</v>
      </c>
      <c r="D180" s="145">
        <f t="shared" si="10"/>
        <v>0</v>
      </c>
      <c r="E180" s="146">
        <f t="shared" si="11"/>
        <v>0</v>
      </c>
      <c r="F180" s="147">
        <f t="shared" si="8"/>
        <v>0</v>
      </c>
      <c r="G180" s="159">
        <f t="shared" si="9"/>
        <v>0</v>
      </c>
    </row>
    <row r="181" spans="3:7" x14ac:dyDescent="0.2">
      <c r="C181" s="160">
        <v>170</v>
      </c>
      <c r="D181" s="145">
        <f t="shared" si="10"/>
        <v>0</v>
      </c>
      <c r="E181" s="146">
        <f t="shared" si="11"/>
        <v>0</v>
      </c>
      <c r="F181" s="147">
        <f t="shared" si="8"/>
        <v>0</v>
      </c>
      <c r="G181" s="159">
        <f t="shared" si="9"/>
        <v>0</v>
      </c>
    </row>
    <row r="182" spans="3:7" x14ac:dyDescent="0.2">
      <c r="C182" s="160">
        <v>171</v>
      </c>
      <c r="D182" s="145">
        <f t="shared" si="10"/>
        <v>0</v>
      </c>
      <c r="E182" s="146">
        <f t="shared" si="11"/>
        <v>0</v>
      </c>
      <c r="F182" s="147">
        <f t="shared" si="8"/>
        <v>0</v>
      </c>
      <c r="G182" s="159">
        <f t="shared" si="9"/>
        <v>0</v>
      </c>
    </row>
    <row r="183" spans="3:7" x14ac:dyDescent="0.2">
      <c r="C183" s="160">
        <v>172</v>
      </c>
      <c r="D183" s="145">
        <f t="shared" si="10"/>
        <v>0</v>
      </c>
      <c r="E183" s="146">
        <f t="shared" si="11"/>
        <v>0</v>
      </c>
      <c r="F183" s="147">
        <f t="shared" si="8"/>
        <v>0</v>
      </c>
      <c r="G183" s="159">
        <f t="shared" si="9"/>
        <v>0</v>
      </c>
    </row>
    <row r="184" spans="3:7" x14ac:dyDescent="0.2">
      <c r="C184" s="160">
        <v>173</v>
      </c>
      <c r="D184" s="145">
        <f t="shared" si="10"/>
        <v>0</v>
      </c>
      <c r="E184" s="146">
        <f t="shared" si="11"/>
        <v>0</v>
      </c>
      <c r="F184" s="147">
        <f t="shared" si="8"/>
        <v>0</v>
      </c>
      <c r="G184" s="159">
        <f t="shared" si="9"/>
        <v>0</v>
      </c>
    </row>
    <row r="185" spans="3:7" x14ac:dyDescent="0.2">
      <c r="C185" s="160">
        <v>174</v>
      </c>
      <c r="D185" s="145">
        <f t="shared" si="10"/>
        <v>0</v>
      </c>
      <c r="E185" s="146">
        <f t="shared" si="11"/>
        <v>0</v>
      </c>
      <c r="F185" s="147">
        <f t="shared" si="8"/>
        <v>0</v>
      </c>
      <c r="G185" s="159">
        <f t="shared" si="9"/>
        <v>0</v>
      </c>
    </row>
    <row r="186" spans="3:7" x14ac:dyDescent="0.2">
      <c r="C186" s="160">
        <v>175</v>
      </c>
      <c r="D186" s="145">
        <f t="shared" si="10"/>
        <v>0</v>
      </c>
      <c r="E186" s="146">
        <f t="shared" si="11"/>
        <v>0</v>
      </c>
      <c r="F186" s="147">
        <f t="shared" si="8"/>
        <v>0</v>
      </c>
      <c r="G186" s="159">
        <f t="shared" si="9"/>
        <v>0</v>
      </c>
    </row>
    <row r="187" spans="3:7" x14ac:dyDescent="0.2">
      <c r="C187" s="160">
        <v>176</v>
      </c>
      <c r="D187" s="145">
        <f t="shared" si="10"/>
        <v>0</v>
      </c>
      <c r="E187" s="146">
        <f t="shared" si="11"/>
        <v>0</v>
      </c>
      <c r="F187" s="147">
        <f t="shared" si="8"/>
        <v>0</v>
      </c>
      <c r="G187" s="159">
        <f t="shared" si="9"/>
        <v>0</v>
      </c>
    </row>
    <row r="188" spans="3:7" x14ac:dyDescent="0.2">
      <c r="C188" s="160">
        <v>177</v>
      </c>
      <c r="D188" s="145">
        <f t="shared" si="10"/>
        <v>0</v>
      </c>
      <c r="E188" s="146">
        <f t="shared" si="11"/>
        <v>0</v>
      </c>
      <c r="F188" s="147">
        <f t="shared" si="8"/>
        <v>0</v>
      </c>
      <c r="G188" s="159">
        <f t="shared" si="9"/>
        <v>0</v>
      </c>
    </row>
    <row r="189" spans="3:7" x14ac:dyDescent="0.2">
      <c r="C189" s="160">
        <v>178</v>
      </c>
      <c r="D189" s="145">
        <f t="shared" si="10"/>
        <v>0</v>
      </c>
      <c r="E189" s="146">
        <f t="shared" si="11"/>
        <v>0</v>
      </c>
      <c r="F189" s="147">
        <f t="shared" si="8"/>
        <v>0</v>
      </c>
      <c r="G189" s="159">
        <f t="shared" si="9"/>
        <v>0</v>
      </c>
    </row>
    <row r="190" spans="3:7" x14ac:dyDescent="0.2">
      <c r="C190" s="160">
        <v>179</v>
      </c>
      <c r="D190" s="145">
        <f t="shared" si="10"/>
        <v>0</v>
      </c>
      <c r="E190" s="146">
        <f t="shared" si="11"/>
        <v>0</v>
      </c>
      <c r="F190" s="147">
        <f t="shared" si="8"/>
        <v>0</v>
      </c>
      <c r="G190" s="159">
        <f t="shared" si="9"/>
        <v>0</v>
      </c>
    </row>
    <row r="191" spans="3:7" x14ac:dyDescent="0.2">
      <c r="C191" s="160">
        <v>180</v>
      </c>
      <c r="D191" s="145">
        <f t="shared" si="10"/>
        <v>0</v>
      </c>
      <c r="E191" s="146">
        <f t="shared" si="11"/>
        <v>0</v>
      </c>
      <c r="F191" s="147">
        <f t="shared" si="8"/>
        <v>0</v>
      </c>
      <c r="G191" s="159">
        <f t="shared" si="9"/>
        <v>0</v>
      </c>
    </row>
    <row r="192" spans="3:7" x14ac:dyDescent="0.2">
      <c r="C192" s="160">
        <v>181</v>
      </c>
      <c r="D192" s="145">
        <f t="shared" si="10"/>
        <v>0</v>
      </c>
      <c r="E192" s="146">
        <f t="shared" si="11"/>
        <v>0</v>
      </c>
      <c r="F192" s="147">
        <f t="shared" si="8"/>
        <v>0</v>
      </c>
      <c r="G192" s="159">
        <f t="shared" si="9"/>
        <v>0</v>
      </c>
    </row>
    <row r="193" spans="3:7" x14ac:dyDescent="0.2">
      <c r="C193" s="160">
        <v>182</v>
      </c>
      <c r="D193" s="145">
        <f t="shared" si="10"/>
        <v>0</v>
      </c>
      <c r="E193" s="146">
        <f t="shared" si="11"/>
        <v>0</v>
      </c>
      <c r="F193" s="147">
        <f t="shared" si="8"/>
        <v>0</v>
      </c>
      <c r="G193" s="159">
        <f t="shared" si="9"/>
        <v>0</v>
      </c>
    </row>
    <row r="194" spans="3:7" x14ac:dyDescent="0.2">
      <c r="C194" s="160">
        <v>183</v>
      </c>
      <c r="D194" s="145">
        <f t="shared" si="10"/>
        <v>0</v>
      </c>
      <c r="E194" s="146">
        <f t="shared" si="11"/>
        <v>0</v>
      </c>
      <c r="F194" s="147">
        <f t="shared" si="8"/>
        <v>0</v>
      </c>
      <c r="G194" s="159">
        <f t="shared" si="9"/>
        <v>0</v>
      </c>
    </row>
    <row r="195" spans="3:7" x14ac:dyDescent="0.2">
      <c r="C195" s="160">
        <v>184</v>
      </c>
      <c r="D195" s="145">
        <f t="shared" si="10"/>
        <v>0</v>
      </c>
      <c r="E195" s="146">
        <f t="shared" si="11"/>
        <v>0</v>
      </c>
      <c r="F195" s="147">
        <f t="shared" si="8"/>
        <v>0</v>
      </c>
      <c r="G195" s="159">
        <f t="shared" si="9"/>
        <v>0</v>
      </c>
    </row>
    <row r="196" spans="3:7" x14ac:dyDescent="0.2">
      <c r="C196" s="160">
        <v>185</v>
      </c>
      <c r="D196" s="145">
        <f t="shared" si="10"/>
        <v>0</v>
      </c>
      <c r="E196" s="146">
        <f t="shared" si="11"/>
        <v>0</v>
      </c>
      <c r="F196" s="147">
        <f t="shared" si="8"/>
        <v>0</v>
      </c>
      <c r="G196" s="159">
        <f t="shared" si="9"/>
        <v>0</v>
      </c>
    </row>
    <row r="197" spans="3:7" x14ac:dyDescent="0.2">
      <c r="C197" s="160">
        <v>186</v>
      </c>
      <c r="D197" s="145">
        <f t="shared" si="10"/>
        <v>0</v>
      </c>
      <c r="E197" s="146">
        <f t="shared" si="11"/>
        <v>0</v>
      </c>
      <c r="F197" s="147">
        <f t="shared" si="8"/>
        <v>0</v>
      </c>
      <c r="G197" s="159">
        <f t="shared" si="9"/>
        <v>0</v>
      </c>
    </row>
    <row r="198" spans="3:7" x14ac:dyDescent="0.2">
      <c r="C198" s="160">
        <v>187</v>
      </c>
      <c r="D198" s="145">
        <f t="shared" si="10"/>
        <v>0</v>
      </c>
      <c r="E198" s="146">
        <f t="shared" si="11"/>
        <v>0</v>
      </c>
      <c r="F198" s="147">
        <f t="shared" si="8"/>
        <v>0</v>
      </c>
      <c r="G198" s="159">
        <f t="shared" si="9"/>
        <v>0</v>
      </c>
    </row>
    <row r="199" spans="3:7" x14ac:dyDescent="0.2">
      <c r="C199" s="160">
        <v>188</v>
      </c>
      <c r="D199" s="145">
        <f t="shared" si="10"/>
        <v>0</v>
      </c>
      <c r="E199" s="146">
        <f t="shared" si="11"/>
        <v>0</v>
      </c>
      <c r="F199" s="147">
        <f t="shared" si="8"/>
        <v>0</v>
      </c>
      <c r="G199" s="159">
        <f t="shared" si="9"/>
        <v>0</v>
      </c>
    </row>
    <row r="200" spans="3:7" x14ac:dyDescent="0.2">
      <c r="C200" s="160">
        <v>189</v>
      </c>
      <c r="D200" s="145">
        <f t="shared" si="10"/>
        <v>0</v>
      </c>
      <c r="E200" s="146">
        <f t="shared" si="11"/>
        <v>0</v>
      </c>
      <c r="F200" s="147">
        <f t="shared" si="8"/>
        <v>0</v>
      </c>
      <c r="G200" s="159">
        <f t="shared" si="9"/>
        <v>0</v>
      </c>
    </row>
    <row r="201" spans="3:7" x14ac:dyDescent="0.2">
      <c r="C201" s="160">
        <v>190</v>
      </c>
      <c r="D201" s="145">
        <f t="shared" si="10"/>
        <v>0</v>
      </c>
      <c r="E201" s="146">
        <f t="shared" si="11"/>
        <v>0</v>
      </c>
      <c r="F201" s="147">
        <f t="shared" si="8"/>
        <v>0</v>
      </c>
      <c r="G201" s="159">
        <f t="shared" si="9"/>
        <v>0</v>
      </c>
    </row>
    <row r="202" spans="3:7" x14ac:dyDescent="0.2">
      <c r="C202" s="160">
        <v>191</v>
      </c>
      <c r="D202" s="145">
        <f t="shared" si="10"/>
        <v>0</v>
      </c>
      <c r="E202" s="146">
        <f t="shared" si="11"/>
        <v>0</v>
      </c>
      <c r="F202" s="147">
        <f t="shared" si="8"/>
        <v>0</v>
      </c>
      <c r="G202" s="159">
        <f t="shared" si="9"/>
        <v>0</v>
      </c>
    </row>
    <row r="203" spans="3:7" x14ac:dyDescent="0.2">
      <c r="C203" s="160">
        <v>192</v>
      </c>
      <c r="D203" s="145">
        <f t="shared" si="10"/>
        <v>0</v>
      </c>
      <c r="E203" s="146">
        <f t="shared" si="11"/>
        <v>0</v>
      </c>
      <c r="F203" s="147">
        <f t="shared" si="8"/>
        <v>0</v>
      </c>
      <c r="G203" s="159">
        <f t="shared" si="9"/>
        <v>0</v>
      </c>
    </row>
    <row r="204" spans="3:7" x14ac:dyDescent="0.2">
      <c r="C204" s="160">
        <v>193</v>
      </c>
      <c r="D204" s="145">
        <f t="shared" si="10"/>
        <v>0</v>
      </c>
      <c r="E204" s="146">
        <f t="shared" si="11"/>
        <v>0</v>
      </c>
      <c r="F204" s="147">
        <f t="shared" ref="F204:F267" si="12">-$C$6*D204</f>
        <v>0</v>
      </c>
      <c r="G204" s="159">
        <f t="shared" si="9"/>
        <v>0</v>
      </c>
    </row>
    <row r="205" spans="3:7" x14ac:dyDescent="0.2">
      <c r="C205" s="160">
        <v>194</v>
      </c>
      <c r="D205" s="145">
        <f t="shared" si="10"/>
        <v>0</v>
      </c>
      <c r="E205" s="146">
        <f t="shared" si="11"/>
        <v>0</v>
      </c>
      <c r="F205" s="147">
        <f t="shared" si="12"/>
        <v>0</v>
      </c>
      <c r="G205" s="159">
        <f t="shared" ref="G205:G268" si="13">IF(C205&gt;$C$8, 0, $C$9)</f>
        <v>0</v>
      </c>
    </row>
    <row r="206" spans="3:7" x14ac:dyDescent="0.2">
      <c r="C206" s="160">
        <v>195</v>
      </c>
      <c r="D206" s="145">
        <f t="shared" ref="D206:D269" si="14">D205+E205</f>
        <v>0</v>
      </c>
      <c r="E206" s="146">
        <f t="shared" ref="E206:E269" si="15">G206-F206</f>
        <v>0</v>
      </c>
      <c r="F206" s="147">
        <f t="shared" si="12"/>
        <v>0</v>
      </c>
      <c r="G206" s="159">
        <f t="shared" si="13"/>
        <v>0</v>
      </c>
    </row>
    <row r="207" spans="3:7" x14ac:dyDescent="0.2">
      <c r="C207" s="160">
        <v>196</v>
      </c>
      <c r="D207" s="145">
        <f t="shared" si="14"/>
        <v>0</v>
      </c>
      <c r="E207" s="146">
        <f t="shared" si="15"/>
        <v>0</v>
      </c>
      <c r="F207" s="147">
        <f t="shared" si="12"/>
        <v>0</v>
      </c>
      <c r="G207" s="159">
        <f t="shared" si="13"/>
        <v>0</v>
      </c>
    </row>
    <row r="208" spans="3:7" x14ac:dyDescent="0.2">
      <c r="C208" s="160">
        <v>197</v>
      </c>
      <c r="D208" s="145">
        <f t="shared" si="14"/>
        <v>0</v>
      </c>
      <c r="E208" s="146">
        <f t="shared" si="15"/>
        <v>0</v>
      </c>
      <c r="F208" s="147">
        <f t="shared" si="12"/>
        <v>0</v>
      </c>
      <c r="G208" s="159">
        <f t="shared" si="13"/>
        <v>0</v>
      </c>
    </row>
    <row r="209" spans="3:7" x14ac:dyDescent="0.2">
      <c r="C209" s="160">
        <v>198</v>
      </c>
      <c r="D209" s="145">
        <f t="shared" si="14"/>
        <v>0</v>
      </c>
      <c r="E209" s="146">
        <f t="shared" si="15"/>
        <v>0</v>
      </c>
      <c r="F209" s="147">
        <f t="shared" si="12"/>
        <v>0</v>
      </c>
      <c r="G209" s="159">
        <f t="shared" si="13"/>
        <v>0</v>
      </c>
    </row>
    <row r="210" spans="3:7" x14ac:dyDescent="0.2">
      <c r="C210" s="160">
        <v>199</v>
      </c>
      <c r="D210" s="145">
        <f t="shared" si="14"/>
        <v>0</v>
      </c>
      <c r="E210" s="146">
        <f t="shared" si="15"/>
        <v>0</v>
      </c>
      <c r="F210" s="147">
        <f t="shared" si="12"/>
        <v>0</v>
      </c>
      <c r="G210" s="159">
        <f t="shared" si="13"/>
        <v>0</v>
      </c>
    </row>
    <row r="211" spans="3:7" x14ac:dyDescent="0.2">
      <c r="C211" s="160">
        <v>200</v>
      </c>
      <c r="D211" s="145">
        <f t="shared" si="14"/>
        <v>0</v>
      </c>
      <c r="E211" s="146">
        <f t="shared" si="15"/>
        <v>0</v>
      </c>
      <c r="F211" s="147">
        <f t="shared" si="12"/>
        <v>0</v>
      </c>
      <c r="G211" s="159">
        <f t="shared" si="13"/>
        <v>0</v>
      </c>
    </row>
    <row r="212" spans="3:7" x14ac:dyDescent="0.2">
      <c r="C212" s="160">
        <v>201</v>
      </c>
      <c r="D212" s="145">
        <f t="shared" si="14"/>
        <v>0</v>
      </c>
      <c r="E212" s="146">
        <f t="shared" si="15"/>
        <v>0</v>
      </c>
      <c r="F212" s="147">
        <f t="shared" si="12"/>
        <v>0</v>
      </c>
      <c r="G212" s="159">
        <f t="shared" si="13"/>
        <v>0</v>
      </c>
    </row>
    <row r="213" spans="3:7" x14ac:dyDescent="0.2">
      <c r="C213" s="160">
        <v>202</v>
      </c>
      <c r="D213" s="145">
        <f t="shared" si="14"/>
        <v>0</v>
      </c>
      <c r="E213" s="146">
        <f t="shared" si="15"/>
        <v>0</v>
      </c>
      <c r="F213" s="147">
        <f t="shared" si="12"/>
        <v>0</v>
      </c>
      <c r="G213" s="159">
        <f t="shared" si="13"/>
        <v>0</v>
      </c>
    </row>
    <row r="214" spans="3:7" x14ac:dyDescent="0.2">
      <c r="C214" s="160">
        <v>203</v>
      </c>
      <c r="D214" s="145">
        <f t="shared" si="14"/>
        <v>0</v>
      </c>
      <c r="E214" s="146">
        <f t="shared" si="15"/>
        <v>0</v>
      </c>
      <c r="F214" s="147">
        <f t="shared" si="12"/>
        <v>0</v>
      </c>
      <c r="G214" s="159">
        <f t="shared" si="13"/>
        <v>0</v>
      </c>
    </row>
    <row r="215" spans="3:7" x14ac:dyDescent="0.2">
      <c r="C215" s="160">
        <v>204</v>
      </c>
      <c r="D215" s="145">
        <f t="shared" si="14"/>
        <v>0</v>
      </c>
      <c r="E215" s="146">
        <f t="shared" si="15"/>
        <v>0</v>
      </c>
      <c r="F215" s="147">
        <f t="shared" si="12"/>
        <v>0</v>
      </c>
      <c r="G215" s="159">
        <f t="shared" si="13"/>
        <v>0</v>
      </c>
    </row>
    <row r="216" spans="3:7" x14ac:dyDescent="0.2">
      <c r="C216" s="160">
        <v>205</v>
      </c>
      <c r="D216" s="145">
        <f t="shared" si="14"/>
        <v>0</v>
      </c>
      <c r="E216" s="146">
        <f t="shared" si="15"/>
        <v>0</v>
      </c>
      <c r="F216" s="147">
        <f t="shared" si="12"/>
        <v>0</v>
      </c>
      <c r="G216" s="159">
        <f t="shared" si="13"/>
        <v>0</v>
      </c>
    </row>
    <row r="217" spans="3:7" x14ac:dyDescent="0.2">
      <c r="C217" s="160">
        <v>206</v>
      </c>
      <c r="D217" s="145">
        <f t="shared" si="14"/>
        <v>0</v>
      </c>
      <c r="E217" s="146">
        <f t="shared" si="15"/>
        <v>0</v>
      </c>
      <c r="F217" s="147">
        <f t="shared" si="12"/>
        <v>0</v>
      </c>
      <c r="G217" s="159">
        <f t="shared" si="13"/>
        <v>0</v>
      </c>
    </row>
    <row r="218" spans="3:7" x14ac:dyDescent="0.2">
      <c r="C218" s="160">
        <v>207</v>
      </c>
      <c r="D218" s="145">
        <f t="shared" si="14"/>
        <v>0</v>
      </c>
      <c r="E218" s="146">
        <f t="shared" si="15"/>
        <v>0</v>
      </c>
      <c r="F218" s="147">
        <f t="shared" si="12"/>
        <v>0</v>
      </c>
      <c r="G218" s="159">
        <f t="shared" si="13"/>
        <v>0</v>
      </c>
    </row>
    <row r="219" spans="3:7" x14ac:dyDescent="0.2">
      <c r="C219" s="160">
        <v>208</v>
      </c>
      <c r="D219" s="145">
        <f t="shared" si="14"/>
        <v>0</v>
      </c>
      <c r="E219" s="146">
        <f t="shared" si="15"/>
        <v>0</v>
      </c>
      <c r="F219" s="147">
        <f t="shared" si="12"/>
        <v>0</v>
      </c>
      <c r="G219" s="159">
        <f t="shared" si="13"/>
        <v>0</v>
      </c>
    </row>
    <row r="220" spans="3:7" x14ac:dyDescent="0.2">
      <c r="C220" s="160">
        <v>209</v>
      </c>
      <c r="D220" s="145">
        <f t="shared" si="14"/>
        <v>0</v>
      </c>
      <c r="E220" s="146">
        <f t="shared" si="15"/>
        <v>0</v>
      </c>
      <c r="F220" s="147">
        <f t="shared" si="12"/>
        <v>0</v>
      </c>
      <c r="G220" s="159">
        <f t="shared" si="13"/>
        <v>0</v>
      </c>
    </row>
    <row r="221" spans="3:7" x14ac:dyDescent="0.2">
      <c r="C221" s="160">
        <v>210</v>
      </c>
      <c r="D221" s="145">
        <f t="shared" si="14"/>
        <v>0</v>
      </c>
      <c r="E221" s="146">
        <f t="shared" si="15"/>
        <v>0</v>
      </c>
      <c r="F221" s="147">
        <f t="shared" si="12"/>
        <v>0</v>
      </c>
      <c r="G221" s="159">
        <f t="shared" si="13"/>
        <v>0</v>
      </c>
    </row>
    <row r="222" spans="3:7" x14ac:dyDescent="0.2">
      <c r="C222" s="160">
        <v>211</v>
      </c>
      <c r="D222" s="145">
        <f t="shared" si="14"/>
        <v>0</v>
      </c>
      <c r="E222" s="146">
        <f t="shared" si="15"/>
        <v>0</v>
      </c>
      <c r="F222" s="147">
        <f t="shared" si="12"/>
        <v>0</v>
      </c>
      <c r="G222" s="159">
        <f t="shared" si="13"/>
        <v>0</v>
      </c>
    </row>
    <row r="223" spans="3:7" x14ac:dyDescent="0.2">
      <c r="C223" s="160">
        <v>212</v>
      </c>
      <c r="D223" s="145">
        <f t="shared" si="14"/>
        <v>0</v>
      </c>
      <c r="E223" s="146">
        <f t="shared" si="15"/>
        <v>0</v>
      </c>
      <c r="F223" s="147">
        <f t="shared" si="12"/>
        <v>0</v>
      </c>
      <c r="G223" s="159">
        <f t="shared" si="13"/>
        <v>0</v>
      </c>
    </row>
    <row r="224" spans="3:7" x14ac:dyDescent="0.2">
      <c r="C224" s="160">
        <v>213</v>
      </c>
      <c r="D224" s="145">
        <f t="shared" si="14"/>
        <v>0</v>
      </c>
      <c r="E224" s="146">
        <f t="shared" si="15"/>
        <v>0</v>
      </c>
      <c r="F224" s="147">
        <f t="shared" si="12"/>
        <v>0</v>
      </c>
      <c r="G224" s="159">
        <f t="shared" si="13"/>
        <v>0</v>
      </c>
    </row>
    <row r="225" spans="3:7" x14ac:dyDescent="0.2">
      <c r="C225" s="160">
        <v>214</v>
      </c>
      <c r="D225" s="145">
        <f t="shared" si="14"/>
        <v>0</v>
      </c>
      <c r="E225" s="146">
        <f t="shared" si="15"/>
        <v>0</v>
      </c>
      <c r="F225" s="147">
        <f t="shared" si="12"/>
        <v>0</v>
      </c>
      <c r="G225" s="159">
        <f t="shared" si="13"/>
        <v>0</v>
      </c>
    </row>
    <row r="226" spans="3:7" x14ac:dyDescent="0.2">
      <c r="C226" s="160">
        <v>215</v>
      </c>
      <c r="D226" s="145">
        <f t="shared" si="14"/>
        <v>0</v>
      </c>
      <c r="E226" s="146">
        <f t="shared" si="15"/>
        <v>0</v>
      </c>
      <c r="F226" s="147">
        <f t="shared" si="12"/>
        <v>0</v>
      </c>
      <c r="G226" s="159">
        <f t="shared" si="13"/>
        <v>0</v>
      </c>
    </row>
    <row r="227" spans="3:7" x14ac:dyDescent="0.2">
      <c r="C227" s="160">
        <v>216</v>
      </c>
      <c r="D227" s="145">
        <f t="shared" si="14"/>
        <v>0</v>
      </c>
      <c r="E227" s="146">
        <f t="shared" si="15"/>
        <v>0</v>
      </c>
      <c r="F227" s="147">
        <f t="shared" si="12"/>
        <v>0</v>
      </c>
      <c r="G227" s="159">
        <f t="shared" si="13"/>
        <v>0</v>
      </c>
    </row>
    <row r="228" spans="3:7" x14ac:dyDescent="0.2">
      <c r="C228" s="160">
        <v>217</v>
      </c>
      <c r="D228" s="145">
        <f t="shared" si="14"/>
        <v>0</v>
      </c>
      <c r="E228" s="146">
        <f t="shared" si="15"/>
        <v>0</v>
      </c>
      <c r="F228" s="147">
        <f t="shared" si="12"/>
        <v>0</v>
      </c>
      <c r="G228" s="159">
        <f t="shared" si="13"/>
        <v>0</v>
      </c>
    </row>
    <row r="229" spans="3:7" x14ac:dyDescent="0.2">
      <c r="C229" s="160">
        <v>218</v>
      </c>
      <c r="D229" s="145">
        <f t="shared" si="14"/>
        <v>0</v>
      </c>
      <c r="E229" s="146">
        <f t="shared" si="15"/>
        <v>0</v>
      </c>
      <c r="F229" s="147">
        <f t="shared" si="12"/>
        <v>0</v>
      </c>
      <c r="G229" s="159">
        <f t="shared" si="13"/>
        <v>0</v>
      </c>
    </row>
    <row r="230" spans="3:7" x14ac:dyDescent="0.2">
      <c r="C230" s="160">
        <v>219</v>
      </c>
      <c r="D230" s="145">
        <f t="shared" si="14"/>
        <v>0</v>
      </c>
      <c r="E230" s="146">
        <f t="shared" si="15"/>
        <v>0</v>
      </c>
      <c r="F230" s="147">
        <f t="shared" si="12"/>
        <v>0</v>
      </c>
      <c r="G230" s="159">
        <f t="shared" si="13"/>
        <v>0</v>
      </c>
    </row>
    <row r="231" spans="3:7" x14ac:dyDescent="0.2">
      <c r="C231" s="160">
        <v>220</v>
      </c>
      <c r="D231" s="145">
        <f t="shared" si="14"/>
        <v>0</v>
      </c>
      <c r="E231" s="146">
        <f t="shared" si="15"/>
        <v>0</v>
      </c>
      <c r="F231" s="147">
        <f t="shared" si="12"/>
        <v>0</v>
      </c>
      <c r="G231" s="159">
        <f t="shared" si="13"/>
        <v>0</v>
      </c>
    </row>
    <row r="232" spans="3:7" x14ac:dyDescent="0.2">
      <c r="C232" s="160">
        <v>221</v>
      </c>
      <c r="D232" s="145">
        <f t="shared" si="14"/>
        <v>0</v>
      </c>
      <c r="E232" s="146">
        <f t="shared" si="15"/>
        <v>0</v>
      </c>
      <c r="F232" s="147">
        <f t="shared" si="12"/>
        <v>0</v>
      </c>
      <c r="G232" s="159">
        <f t="shared" si="13"/>
        <v>0</v>
      </c>
    </row>
    <row r="233" spans="3:7" x14ac:dyDescent="0.2">
      <c r="C233" s="160">
        <v>222</v>
      </c>
      <c r="D233" s="145">
        <f t="shared" si="14"/>
        <v>0</v>
      </c>
      <c r="E233" s="146">
        <f t="shared" si="15"/>
        <v>0</v>
      </c>
      <c r="F233" s="147">
        <f t="shared" si="12"/>
        <v>0</v>
      </c>
      <c r="G233" s="159">
        <f t="shared" si="13"/>
        <v>0</v>
      </c>
    </row>
    <row r="234" spans="3:7" x14ac:dyDescent="0.2">
      <c r="C234" s="160">
        <v>223</v>
      </c>
      <c r="D234" s="145">
        <f t="shared" si="14"/>
        <v>0</v>
      </c>
      <c r="E234" s="146">
        <f t="shared" si="15"/>
        <v>0</v>
      </c>
      <c r="F234" s="147">
        <f t="shared" si="12"/>
        <v>0</v>
      </c>
      <c r="G234" s="159">
        <f t="shared" si="13"/>
        <v>0</v>
      </c>
    </row>
    <row r="235" spans="3:7" x14ac:dyDescent="0.2">
      <c r="C235" s="160">
        <v>224</v>
      </c>
      <c r="D235" s="145">
        <f t="shared" si="14"/>
        <v>0</v>
      </c>
      <c r="E235" s="146">
        <f t="shared" si="15"/>
        <v>0</v>
      </c>
      <c r="F235" s="147">
        <f t="shared" si="12"/>
        <v>0</v>
      </c>
      <c r="G235" s="159">
        <f t="shared" si="13"/>
        <v>0</v>
      </c>
    </row>
    <row r="236" spans="3:7" x14ac:dyDescent="0.2">
      <c r="C236" s="160">
        <v>225</v>
      </c>
      <c r="D236" s="145">
        <f t="shared" si="14"/>
        <v>0</v>
      </c>
      <c r="E236" s="146">
        <f t="shared" si="15"/>
        <v>0</v>
      </c>
      <c r="F236" s="147">
        <f t="shared" si="12"/>
        <v>0</v>
      </c>
      <c r="G236" s="159">
        <f t="shared" si="13"/>
        <v>0</v>
      </c>
    </row>
    <row r="237" spans="3:7" x14ac:dyDescent="0.2">
      <c r="C237" s="160">
        <v>226</v>
      </c>
      <c r="D237" s="145">
        <f t="shared" si="14"/>
        <v>0</v>
      </c>
      <c r="E237" s="146">
        <f t="shared" si="15"/>
        <v>0</v>
      </c>
      <c r="F237" s="147">
        <f t="shared" si="12"/>
        <v>0</v>
      </c>
      <c r="G237" s="159">
        <f t="shared" si="13"/>
        <v>0</v>
      </c>
    </row>
    <row r="238" spans="3:7" x14ac:dyDescent="0.2">
      <c r="C238" s="160">
        <v>227</v>
      </c>
      <c r="D238" s="145">
        <f t="shared" si="14"/>
        <v>0</v>
      </c>
      <c r="E238" s="146">
        <f t="shared" si="15"/>
        <v>0</v>
      </c>
      <c r="F238" s="147">
        <f t="shared" si="12"/>
        <v>0</v>
      </c>
      <c r="G238" s="159">
        <f t="shared" si="13"/>
        <v>0</v>
      </c>
    </row>
    <row r="239" spans="3:7" x14ac:dyDescent="0.2">
      <c r="C239" s="160">
        <v>228</v>
      </c>
      <c r="D239" s="145">
        <f t="shared" si="14"/>
        <v>0</v>
      </c>
      <c r="E239" s="146">
        <f t="shared" si="15"/>
        <v>0</v>
      </c>
      <c r="F239" s="147">
        <f t="shared" si="12"/>
        <v>0</v>
      </c>
      <c r="G239" s="159">
        <f t="shared" si="13"/>
        <v>0</v>
      </c>
    </row>
    <row r="240" spans="3:7" x14ac:dyDescent="0.2">
      <c r="C240" s="160">
        <v>229</v>
      </c>
      <c r="D240" s="145">
        <f t="shared" si="14"/>
        <v>0</v>
      </c>
      <c r="E240" s="146">
        <f t="shared" si="15"/>
        <v>0</v>
      </c>
      <c r="F240" s="147">
        <f t="shared" si="12"/>
        <v>0</v>
      </c>
      <c r="G240" s="159">
        <f t="shared" si="13"/>
        <v>0</v>
      </c>
    </row>
    <row r="241" spans="3:7" x14ac:dyDescent="0.2">
      <c r="C241" s="160">
        <v>230</v>
      </c>
      <c r="D241" s="145">
        <f t="shared" si="14"/>
        <v>0</v>
      </c>
      <c r="E241" s="146">
        <f t="shared" si="15"/>
        <v>0</v>
      </c>
      <c r="F241" s="147">
        <f t="shared" si="12"/>
        <v>0</v>
      </c>
      <c r="G241" s="159">
        <f t="shared" si="13"/>
        <v>0</v>
      </c>
    </row>
    <row r="242" spans="3:7" x14ac:dyDescent="0.2">
      <c r="C242" s="160">
        <v>231</v>
      </c>
      <c r="D242" s="145">
        <f t="shared" si="14"/>
        <v>0</v>
      </c>
      <c r="E242" s="146">
        <f t="shared" si="15"/>
        <v>0</v>
      </c>
      <c r="F242" s="147">
        <f t="shared" si="12"/>
        <v>0</v>
      </c>
      <c r="G242" s="159">
        <f t="shared" si="13"/>
        <v>0</v>
      </c>
    </row>
    <row r="243" spans="3:7" x14ac:dyDescent="0.2">
      <c r="C243" s="160">
        <v>232</v>
      </c>
      <c r="D243" s="145">
        <f t="shared" si="14"/>
        <v>0</v>
      </c>
      <c r="E243" s="146">
        <f t="shared" si="15"/>
        <v>0</v>
      </c>
      <c r="F243" s="147">
        <f t="shared" si="12"/>
        <v>0</v>
      </c>
      <c r="G243" s="159">
        <f t="shared" si="13"/>
        <v>0</v>
      </c>
    </row>
    <row r="244" spans="3:7" x14ac:dyDescent="0.2">
      <c r="C244" s="160">
        <v>233</v>
      </c>
      <c r="D244" s="145">
        <f t="shared" si="14"/>
        <v>0</v>
      </c>
      <c r="E244" s="146">
        <f t="shared" si="15"/>
        <v>0</v>
      </c>
      <c r="F244" s="147">
        <f t="shared" si="12"/>
        <v>0</v>
      </c>
      <c r="G244" s="159">
        <f t="shared" si="13"/>
        <v>0</v>
      </c>
    </row>
    <row r="245" spans="3:7" x14ac:dyDescent="0.2">
      <c r="C245" s="160">
        <v>234</v>
      </c>
      <c r="D245" s="145">
        <f t="shared" si="14"/>
        <v>0</v>
      </c>
      <c r="E245" s="146">
        <f t="shared" si="15"/>
        <v>0</v>
      </c>
      <c r="F245" s="147">
        <f t="shared" si="12"/>
        <v>0</v>
      </c>
      <c r="G245" s="159">
        <f t="shared" si="13"/>
        <v>0</v>
      </c>
    </row>
    <row r="246" spans="3:7" x14ac:dyDescent="0.2">
      <c r="C246" s="160">
        <v>235</v>
      </c>
      <c r="D246" s="145">
        <f t="shared" si="14"/>
        <v>0</v>
      </c>
      <c r="E246" s="146">
        <f t="shared" si="15"/>
        <v>0</v>
      </c>
      <c r="F246" s="147">
        <f t="shared" si="12"/>
        <v>0</v>
      </c>
      <c r="G246" s="159">
        <f t="shared" si="13"/>
        <v>0</v>
      </c>
    </row>
    <row r="247" spans="3:7" x14ac:dyDescent="0.2">
      <c r="C247" s="160">
        <v>236</v>
      </c>
      <c r="D247" s="145">
        <f t="shared" si="14"/>
        <v>0</v>
      </c>
      <c r="E247" s="146">
        <f t="shared" si="15"/>
        <v>0</v>
      </c>
      <c r="F247" s="147">
        <f t="shared" si="12"/>
        <v>0</v>
      </c>
      <c r="G247" s="159">
        <f t="shared" si="13"/>
        <v>0</v>
      </c>
    </row>
    <row r="248" spans="3:7" x14ac:dyDescent="0.2">
      <c r="C248" s="160">
        <v>237</v>
      </c>
      <c r="D248" s="145">
        <f t="shared" si="14"/>
        <v>0</v>
      </c>
      <c r="E248" s="146">
        <f t="shared" si="15"/>
        <v>0</v>
      </c>
      <c r="F248" s="147">
        <f t="shared" si="12"/>
        <v>0</v>
      </c>
      <c r="G248" s="159">
        <f t="shared" si="13"/>
        <v>0</v>
      </c>
    </row>
    <row r="249" spans="3:7" x14ac:dyDescent="0.2">
      <c r="C249" s="160">
        <v>238</v>
      </c>
      <c r="D249" s="145">
        <f t="shared" si="14"/>
        <v>0</v>
      </c>
      <c r="E249" s="146">
        <f t="shared" si="15"/>
        <v>0</v>
      </c>
      <c r="F249" s="147">
        <f t="shared" si="12"/>
        <v>0</v>
      </c>
      <c r="G249" s="159">
        <f t="shared" si="13"/>
        <v>0</v>
      </c>
    </row>
    <row r="250" spans="3:7" x14ac:dyDescent="0.2">
      <c r="C250" s="160">
        <v>239</v>
      </c>
      <c r="D250" s="145">
        <f t="shared" si="14"/>
        <v>0</v>
      </c>
      <c r="E250" s="146">
        <f t="shared" si="15"/>
        <v>0</v>
      </c>
      <c r="F250" s="147">
        <f t="shared" si="12"/>
        <v>0</v>
      </c>
      <c r="G250" s="159">
        <f t="shared" si="13"/>
        <v>0</v>
      </c>
    </row>
    <row r="251" spans="3:7" x14ac:dyDescent="0.2">
      <c r="C251" s="160">
        <v>240</v>
      </c>
      <c r="D251" s="145">
        <f t="shared" si="14"/>
        <v>0</v>
      </c>
      <c r="E251" s="146">
        <f t="shared" si="15"/>
        <v>0</v>
      </c>
      <c r="F251" s="147">
        <f t="shared" si="12"/>
        <v>0</v>
      </c>
      <c r="G251" s="159">
        <f t="shared" si="13"/>
        <v>0</v>
      </c>
    </row>
    <row r="252" spans="3:7" x14ac:dyDescent="0.2">
      <c r="C252" s="160">
        <v>241</v>
      </c>
      <c r="D252" s="145">
        <f t="shared" si="14"/>
        <v>0</v>
      </c>
      <c r="E252" s="146">
        <f t="shared" si="15"/>
        <v>0</v>
      </c>
      <c r="F252" s="147">
        <f t="shared" si="12"/>
        <v>0</v>
      </c>
      <c r="G252" s="159">
        <f t="shared" si="13"/>
        <v>0</v>
      </c>
    </row>
    <row r="253" spans="3:7" x14ac:dyDescent="0.2">
      <c r="C253" s="160">
        <v>242</v>
      </c>
      <c r="D253" s="145">
        <f t="shared" si="14"/>
        <v>0</v>
      </c>
      <c r="E253" s="146">
        <f t="shared" si="15"/>
        <v>0</v>
      </c>
      <c r="F253" s="147">
        <f t="shared" si="12"/>
        <v>0</v>
      </c>
      <c r="G253" s="159">
        <f t="shared" si="13"/>
        <v>0</v>
      </c>
    </row>
    <row r="254" spans="3:7" x14ac:dyDescent="0.2">
      <c r="C254" s="160">
        <v>243</v>
      </c>
      <c r="D254" s="145">
        <f t="shared" si="14"/>
        <v>0</v>
      </c>
      <c r="E254" s="146">
        <f t="shared" si="15"/>
        <v>0</v>
      </c>
      <c r="F254" s="147">
        <f t="shared" si="12"/>
        <v>0</v>
      </c>
      <c r="G254" s="159">
        <f t="shared" si="13"/>
        <v>0</v>
      </c>
    </row>
    <row r="255" spans="3:7" x14ac:dyDescent="0.2">
      <c r="C255" s="160">
        <v>244</v>
      </c>
      <c r="D255" s="145">
        <f t="shared" si="14"/>
        <v>0</v>
      </c>
      <c r="E255" s="146">
        <f t="shared" si="15"/>
        <v>0</v>
      </c>
      <c r="F255" s="147">
        <f t="shared" si="12"/>
        <v>0</v>
      </c>
      <c r="G255" s="159">
        <f t="shared" si="13"/>
        <v>0</v>
      </c>
    </row>
    <row r="256" spans="3:7" x14ac:dyDescent="0.2">
      <c r="C256" s="160">
        <v>245</v>
      </c>
      <c r="D256" s="145">
        <f t="shared" si="14"/>
        <v>0</v>
      </c>
      <c r="E256" s="146">
        <f t="shared" si="15"/>
        <v>0</v>
      </c>
      <c r="F256" s="147">
        <f t="shared" si="12"/>
        <v>0</v>
      </c>
      <c r="G256" s="159">
        <f t="shared" si="13"/>
        <v>0</v>
      </c>
    </row>
    <row r="257" spans="3:7" x14ac:dyDescent="0.2">
      <c r="C257" s="160">
        <v>246</v>
      </c>
      <c r="D257" s="145">
        <f t="shared" si="14"/>
        <v>0</v>
      </c>
      <c r="E257" s="146">
        <f t="shared" si="15"/>
        <v>0</v>
      </c>
      <c r="F257" s="147">
        <f t="shared" si="12"/>
        <v>0</v>
      </c>
      <c r="G257" s="159">
        <f t="shared" si="13"/>
        <v>0</v>
      </c>
    </row>
    <row r="258" spans="3:7" x14ac:dyDescent="0.2">
      <c r="C258" s="160">
        <v>247</v>
      </c>
      <c r="D258" s="145">
        <f t="shared" si="14"/>
        <v>0</v>
      </c>
      <c r="E258" s="146">
        <f t="shared" si="15"/>
        <v>0</v>
      </c>
      <c r="F258" s="147">
        <f t="shared" si="12"/>
        <v>0</v>
      </c>
      <c r="G258" s="159">
        <f t="shared" si="13"/>
        <v>0</v>
      </c>
    </row>
    <row r="259" spans="3:7" x14ac:dyDescent="0.2">
      <c r="C259" s="160">
        <v>248</v>
      </c>
      <c r="D259" s="145">
        <f t="shared" si="14"/>
        <v>0</v>
      </c>
      <c r="E259" s="146">
        <f t="shared" si="15"/>
        <v>0</v>
      </c>
      <c r="F259" s="147">
        <f t="shared" si="12"/>
        <v>0</v>
      </c>
      <c r="G259" s="159">
        <f t="shared" si="13"/>
        <v>0</v>
      </c>
    </row>
    <row r="260" spans="3:7" x14ac:dyDescent="0.2">
      <c r="C260" s="160">
        <v>249</v>
      </c>
      <c r="D260" s="145">
        <f t="shared" si="14"/>
        <v>0</v>
      </c>
      <c r="E260" s="146">
        <f t="shared" si="15"/>
        <v>0</v>
      </c>
      <c r="F260" s="147">
        <f t="shared" si="12"/>
        <v>0</v>
      </c>
      <c r="G260" s="159">
        <f t="shared" si="13"/>
        <v>0</v>
      </c>
    </row>
    <row r="261" spans="3:7" x14ac:dyDescent="0.2">
      <c r="C261" s="160">
        <v>250</v>
      </c>
      <c r="D261" s="145">
        <f t="shared" si="14"/>
        <v>0</v>
      </c>
      <c r="E261" s="146">
        <f t="shared" si="15"/>
        <v>0</v>
      </c>
      <c r="F261" s="147">
        <f t="shared" si="12"/>
        <v>0</v>
      </c>
      <c r="G261" s="159">
        <f t="shared" si="13"/>
        <v>0</v>
      </c>
    </row>
    <row r="262" spans="3:7" x14ac:dyDescent="0.2">
      <c r="C262" s="160">
        <v>251</v>
      </c>
      <c r="D262" s="145">
        <f t="shared" si="14"/>
        <v>0</v>
      </c>
      <c r="E262" s="146">
        <f t="shared" si="15"/>
        <v>0</v>
      </c>
      <c r="F262" s="147">
        <f t="shared" si="12"/>
        <v>0</v>
      </c>
      <c r="G262" s="159">
        <f t="shared" si="13"/>
        <v>0</v>
      </c>
    </row>
    <row r="263" spans="3:7" x14ac:dyDescent="0.2">
      <c r="C263" s="160">
        <v>252</v>
      </c>
      <c r="D263" s="145">
        <f t="shared" si="14"/>
        <v>0</v>
      </c>
      <c r="E263" s="146">
        <f t="shared" si="15"/>
        <v>0</v>
      </c>
      <c r="F263" s="147">
        <f t="shared" si="12"/>
        <v>0</v>
      </c>
      <c r="G263" s="159">
        <f t="shared" si="13"/>
        <v>0</v>
      </c>
    </row>
    <row r="264" spans="3:7" x14ac:dyDescent="0.2">
      <c r="C264" s="160">
        <v>253</v>
      </c>
      <c r="D264" s="145">
        <f t="shared" si="14"/>
        <v>0</v>
      </c>
      <c r="E264" s="146">
        <f t="shared" si="15"/>
        <v>0</v>
      </c>
      <c r="F264" s="147">
        <f t="shared" si="12"/>
        <v>0</v>
      </c>
      <c r="G264" s="159">
        <f t="shared" si="13"/>
        <v>0</v>
      </c>
    </row>
    <row r="265" spans="3:7" x14ac:dyDescent="0.2">
      <c r="C265" s="160">
        <v>254</v>
      </c>
      <c r="D265" s="145">
        <f t="shared" si="14"/>
        <v>0</v>
      </c>
      <c r="E265" s="146">
        <f t="shared" si="15"/>
        <v>0</v>
      </c>
      <c r="F265" s="147">
        <f t="shared" si="12"/>
        <v>0</v>
      </c>
      <c r="G265" s="159">
        <f t="shared" si="13"/>
        <v>0</v>
      </c>
    </row>
    <row r="266" spans="3:7" x14ac:dyDescent="0.2">
      <c r="C266" s="160">
        <v>255</v>
      </c>
      <c r="D266" s="145">
        <f t="shared" si="14"/>
        <v>0</v>
      </c>
      <c r="E266" s="146">
        <f t="shared" si="15"/>
        <v>0</v>
      </c>
      <c r="F266" s="147">
        <f t="shared" si="12"/>
        <v>0</v>
      </c>
      <c r="G266" s="159">
        <f t="shared" si="13"/>
        <v>0</v>
      </c>
    </row>
    <row r="267" spans="3:7" x14ac:dyDescent="0.2">
      <c r="C267" s="160">
        <v>256</v>
      </c>
      <c r="D267" s="145">
        <f t="shared" si="14"/>
        <v>0</v>
      </c>
      <c r="E267" s="146">
        <f t="shared" si="15"/>
        <v>0</v>
      </c>
      <c r="F267" s="147">
        <f t="shared" si="12"/>
        <v>0</v>
      </c>
      <c r="G267" s="159">
        <f t="shared" si="13"/>
        <v>0</v>
      </c>
    </row>
    <row r="268" spans="3:7" x14ac:dyDescent="0.2">
      <c r="C268" s="160">
        <v>257</v>
      </c>
      <c r="D268" s="145">
        <f t="shared" si="14"/>
        <v>0</v>
      </c>
      <c r="E268" s="146">
        <f t="shared" si="15"/>
        <v>0</v>
      </c>
      <c r="F268" s="147">
        <f t="shared" ref="F268:F331" si="16">-$C$6*D268</f>
        <v>0</v>
      </c>
      <c r="G268" s="159">
        <f t="shared" si="13"/>
        <v>0</v>
      </c>
    </row>
    <row r="269" spans="3:7" x14ac:dyDescent="0.2">
      <c r="C269" s="160">
        <v>258</v>
      </c>
      <c r="D269" s="145">
        <f t="shared" si="14"/>
        <v>0</v>
      </c>
      <c r="E269" s="146">
        <f t="shared" si="15"/>
        <v>0</v>
      </c>
      <c r="F269" s="147">
        <f t="shared" si="16"/>
        <v>0</v>
      </c>
      <c r="G269" s="159">
        <f t="shared" ref="G269:G332" si="17">IF(C269&gt;$C$8, 0, $C$9)</f>
        <v>0</v>
      </c>
    </row>
    <row r="270" spans="3:7" x14ac:dyDescent="0.2">
      <c r="C270" s="160">
        <v>259</v>
      </c>
      <c r="D270" s="145">
        <f t="shared" ref="D270:D333" si="18">D269+E269</f>
        <v>0</v>
      </c>
      <c r="E270" s="146">
        <f t="shared" ref="E270:E333" si="19">G270-F270</f>
        <v>0</v>
      </c>
      <c r="F270" s="147">
        <f t="shared" si="16"/>
        <v>0</v>
      </c>
      <c r="G270" s="159">
        <f t="shared" si="17"/>
        <v>0</v>
      </c>
    </row>
    <row r="271" spans="3:7" x14ac:dyDescent="0.2">
      <c r="C271" s="160">
        <v>260</v>
      </c>
      <c r="D271" s="145">
        <f t="shared" si="18"/>
        <v>0</v>
      </c>
      <c r="E271" s="146">
        <f t="shared" si="19"/>
        <v>0</v>
      </c>
      <c r="F271" s="147">
        <f t="shared" si="16"/>
        <v>0</v>
      </c>
      <c r="G271" s="159">
        <f t="shared" si="17"/>
        <v>0</v>
      </c>
    </row>
    <row r="272" spans="3:7" x14ac:dyDescent="0.2">
      <c r="C272" s="160">
        <v>261</v>
      </c>
      <c r="D272" s="145">
        <f t="shared" si="18"/>
        <v>0</v>
      </c>
      <c r="E272" s="146">
        <f t="shared" si="19"/>
        <v>0</v>
      </c>
      <c r="F272" s="147">
        <f t="shared" si="16"/>
        <v>0</v>
      </c>
      <c r="G272" s="159">
        <f t="shared" si="17"/>
        <v>0</v>
      </c>
    </row>
    <row r="273" spans="3:7" x14ac:dyDescent="0.2">
      <c r="C273" s="160">
        <v>262</v>
      </c>
      <c r="D273" s="145">
        <f t="shared" si="18"/>
        <v>0</v>
      </c>
      <c r="E273" s="146">
        <f t="shared" si="19"/>
        <v>0</v>
      </c>
      <c r="F273" s="147">
        <f t="shared" si="16"/>
        <v>0</v>
      </c>
      <c r="G273" s="159">
        <f t="shared" si="17"/>
        <v>0</v>
      </c>
    </row>
    <row r="274" spans="3:7" x14ac:dyDescent="0.2">
      <c r="C274" s="160">
        <v>263</v>
      </c>
      <c r="D274" s="145">
        <f t="shared" si="18"/>
        <v>0</v>
      </c>
      <c r="E274" s="146">
        <f t="shared" si="19"/>
        <v>0</v>
      </c>
      <c r="F274" s="147">
        <f t="shared" si="16"/>
        <v>0</v>
      </c>
      <c r="G274" s="159">
        <f t="shared" si="17"/>
        <v>0</v>
      </c>
    </row>
    <row r="275" spans="3:7" x14ac:dyDescent="0.2">
      <c r="C275" s="160">
        <v>264</v>
      </c>
      <c r="D275" s="145">
        <f t="shared" si="18"/>
        <v>0</v>
      </c>
      <c r="E275" s="146">
        <f t="shared" si="19"/>
        <v>0</v>
      </c>
      <c r="F275" s="147">
        <f t="shared" si="16"/>
        <v>0</v>
      </c>
      <c r="G275" s="159">
        <f t="shared" si="17"/>
        <v>0</v>
      </c>
    </row>
    <row r="276" spans="3:7" x14ac:dyDescent="0.2">
      <c r="C276" s="160">
        <v>265</v>
      </c>
      <c r="D276" s="145">
        <f t="shared" si="18"/>
        <v>0</v>
      </c>
      <c r="E276" s="146">
        <f t="shared" si="19"/>
        <v>0</v>
      </c>
      <c r="F276" s="147">
        <f t="shared" si="16"/>
        <v>0</v>
      </c>
      <c r="G276" s="159">
        <f t="shared" si="17"/>
        <v>0</v>
      </c>
    </row>
    <row r="277" spans="3:7" x14ac:dyDescent="0.2">
      <c r="C277" s="160">
        <v>266</v>
      </c>
      <c r="D277" s="145">
        <f t="shared" si="18"/>
        <v>0</v>
      </c>
      <c r="E277" s="146">
        <f t="shared" si="19"/>
        <v>0</v>
      </c>
      <c r="F277" s="147">
        <f t="shared" si="16"/>
        <v>0</v>
      </c>
      <c r="G277" s="159">
        <f t="shared" si="17"/>
        <v>0</v>
      </c>
    </row>
    <row r="278" spans="3:7" x14ac:dyDescent="0.2">
      <c r="C278" s="160">
        <v>267</v>
      </c>
      <c r="D278" s="145">
        <f t="shared" si="18"/>
        <v>0</v>
      </c>
      <c r="E278" s="146">
        <f t="shared" si="19"/>
        <v>0</v>
      </c>
      <c r="F278" s="147">
        <f t="shared" si="16"/>
        <v>0</v>
      </c>
      <c r="G278" s="159">
        <f t="shared" si="17"/>
        <v>0</v>
      </c>
    </row>
    <row r="279" spans="3:7" x14ac:dyDescent="0.2">
      <c r="C279" s="160">
        <v>268</v>
      </c>
      <c r="D279" s="145">
        <f t="shared" si="18"/>
        <v>0</v>
      </c>
      <c r="E279" s="146">
        <f t="shared" si="19"/>
        <v>0</v>
      </c>
      <c r="F279" s="147">
        <f t="shared" si="16"/>
        <v>0</v>
      </c>
      <c r="G279" s="159">
        <f t="shared" si="17"/>
        <v>0</v>
      </c>
    </row>
    <row r="280" spans="3:7" x14ac:dyDescent="0.2">
      <c r="C280" s="160">
        <v>269</v>
      </c>
      <c r="D280" s="145">
        <f t="shared" si="18"/>
        <v>0</v>
      </c>
      <c r="E280" s="146">
        <f t="shared" si="19"/>
        <v>0</v>
      </c>
      <c r="F280" s="147">
        <f t="shared" si="16"/>
        <v>0</v>
      </c>
      <c r="G280" s="159">
        <f t="shared" si="17"/>
        <v>0</v>
      </c>
    </row>
    <row r="281" spans="3:7" x14ac:dyDescent="0.2">
      <c r="C281" s="160">
        <v>270</v>
      </c>
      <c r="D281" s="145">
        <f t="shared" si="18"/>
        <v>0</v>
      </c>
      <c r="E281" s="146">
        <f t="shared" si="19"/>
        <v>0</v>
      </c>
      <c r="F281" s="147">
        <f t="shared" si="16"/>
        <v>0</v>
      </c>
      <c r="G281" s="159">
        <f t="shared" si="17"/>
        <v>0</v>
      </c>
    </row>
    <row r="282" spans="3:7" x14ac:dyDescent="0.2">
      <c r="C282" s="160">
        <v>271</v>
      </c>
      <c r="D282" s="145">
        <f t="shared" si="18"/>
        <v>0</v>
      </c>
      <c r="E282" s="146">
        <f t="shared" si="19"/>
        <v>0</v>
      </c>
      <c r="F282" s="147">
        <f t="shared" si="16"/>
        <v>0</v>
      </c>
      <c r="G282" s="159">
        <f t="shared" si="17"/>
        <v>0</v>
      </c>
    </row>
    <row r="283" spans="3:7" x14ac:dyDescent="0.2">
      <c r="C283" s="160">
        <v>272</v>
      </c>
      <c r="D283" s="145">
        <f t="shared" si="18"/>
        <v>0</v>
      </c>
      <c r="E283" s="146">
        <f t="shared" si="19"/>
        <v>0</v>
      </c>
      <c r="F283" s="147">
        <f t="shared" si="16"/>
        <v>0</v>
      </c>
      <c r="G283" s="159">
        <f t="shared" si="17"/>
        <v>0</v>
      </c>
    </row>
    <row r="284" spans="3:7" x14ac:dyDescent="0.2">
      <c r="C284" s="160">
        <v>273</v>
      </c>
      <c r="D284" s="145">
        <f t="shared" si="18"/>
        <v>0</v>
      </c>
      <c r="E284" s="146">
        <f t="shared" si="19"/>
        <v>0</v>
      </c>
      <c r="F284" s="147">
        <f t="shared" si="16"/>
        <v>0</v>
      </c>
      <c r="G284" s="159">
        <f t="shared" si="17"/>
        <v>0</v>
      </c>
    </row>
    <row r="285" spans="3:7" x14ac:dyDescent="0.2">
      <c r="C285" s="160">
        <v>274</v>
      </c>
      <c r="D285" s="145">
        <f t="shared" si="18"/>
        <v>0</v>
      </c>
      <c r="E285" s="146">
        <f t="shared" si="19"/>
        <v>0</v>
      </c>
      <c r="F285" s="147">
        <f t="shared" si="16"/>
        <v>0</v>
      </c>
      <c r="G285" s="159">
        <f t="shared" si="17"/>
        <v>0</v>
      </c>
    </row>
    <row r="286" spans="3:7" x14ac:dyDescent="0.2">
      <c r="C286" s="160">
        <v>275</v>
      </c>
      <c r="D286" s="145">
        <f t="shared" si="18"/>
        <v>0</v>
      </c>
      <c r="E286" s="146">
        <f t="shared" si="19"/>
        <v>0</v>
      </c>
      <c r="F286" s="147">
        <f t="shared" si="16"/>
        <v>0</v>
      </c>
      <c r="G286" s="159">
        <f t="shared" si="17"/>
        <v>0</v>
      </c>
    </row>
    <row r="287" spans="3:7" x14ac:dyDescent="0.2">
      <c r="C287" s="160">
        <v>276</v>
      </c>
      <c r="D287" s="145">
        <f t="shared" si="18"/>
        <v>0</v>
      </c>
      <c r="E287" s="146">
        <f t="shared" si="19"/>
        <v>0</v>
      </c>
      <c r="F287" s="147">
        <f t="shared" si="16"/>
        <v>0</v>
      </c>
      <c r="G287" s="159">
        <f t="shared" si="17"/>
        <v>0</v>
      </c>
    </row>
    <row r="288" spans="3:7" x14ac:dyDescent="0.2">
      <c r="C288" s="160">
        <v>277</v>
      </c>
      <c r="D288" s="145">
        <f t="shared" si="18"/>
        <v>0</v>
      </c>
      <c r="E288" s="146">
        <f t="shared" si="19"/>
        <v>0</v>
      </c>
      <c r="F288" s="147">
        <f t="shared" si="16"/>
        <v>0</v>
      </c>
      <c r="G288" s="159">
        <f t="shared" si="17"/>
        <v>0</v>
      </c>
    </row>
    <row r="289" spans="3:7" x14ac:dyDescent="0.2">
      <c r="C289" s="160">
        <v>278</v>
      </c>
      <c r="D289" s="145">
        <f t="shared" si="18"/>
        <v>0</v>
      </c>
      <c r="E289" s="146">
        <f t="shared" si="19"/>
        <v>0</v>
      </c>
      <c r="F289" s="147">
        <f t="shared" si="16"/>
        <v>0</v>
      </c>
      <c r="G289" s="159">
        <f t="shared" si="17"/>
        <v>0</v>
      </c>
    </row>
    <row r="290" spans="3:7" x14ac:dyDescent="0.2">
      <c r="C290" s="160">
        <v>279</v>
      </c>
      <c r="D290" s="145">
        <f t="shared" si="18"/>
        <v>0</v>
      </c>
      <c r="E290" s="146">
        <f t="shared" si="19"/>
        <v>0</v>
      </c>
      <c r="F290" s="147">
        <f t="shared" si="16"/>
        <v>0</v>
      </c>
      <c r="G290" s="159">
        <f t="shared" si="17"/>
        <v>0</v>
      </c>
    </row>
    <row r="291" spans="3:7" x14ac:dyDescent="0.2">
      <c r="C291" s="160">
        <v>280</v>
      </c>
      <c r="D291" s="145">
        <f t="shared" si="18"/>
        <v>0</v>
      </c>
      <c r="E291" s="146">
        <f t="shared" si="19"/>
        <v>0</v>
      </c>
      <c r="F291" s="147">
        <f t="shared" si="16"/>
        <v>0</v>
      </c>
      <c r="G291" s="159">
        <f t="shared" si="17"/>
        <v>0</v>
      </c>
    </row>
    <row r="292" spans="3:7" x14ac:dyDescent="0.2">
      <c r="C292" s="160">
        <v>281</v>
      </c>
      <c r="D292" s="145">
        <f t="shared" si="18"/>
        <v>0</v>
      </c>
      <c r="E292" s="146">
        <f t="shared" si="19"/>
        <v>0</v>
      </c>
      <c r="F292" s="147">
        <f t="shared" si="16"/>
        <v>0</v>
      </c>
      <c r="G292" s="159">
        <f t="shared" si="17"/>
        <v>0</v>
      </c>
    </row>
    <row r="293" spans="3:7" x14ac:dyDescent="0.2">
      <c r="C293" s="160">
        <v>282</v>
      </c>
      <c r="D293" s="145">
        <f t="shared" si="18"/>
        <v>0</v>
      </c>
      <c r="E293" s="146">
        <f t="shared" si="19"/>
        <v>0</v>
      </c>
      <c r="F293" s="147">
        <f t="shared" si="16"/>
        <v>0</v>
      </c>
      <c r="G293" s="159">
        <f t="shared" si="17"/>
        <v>0</v>
      </c>
    </row>
    <row r="294" spans="3:7" x14ac:dyDescent="0.2">
      <c r="C294" s="160">
        <v>283</v>
      </c>
      <c r="D294" s="145">
        <f t="shared" si="18"/>
        <v>0</v>
      </c>
      <c r="E294" s="146">
        <f t="shared" si="19"/>
        <v>0</v>
      </c>
      <c r="F294" s="147">
        <f t="shared" si="16"/>
        <v>0</v>
      </c>
      <c r="G294" s="159">
        <f t="shared" si="17"/>
        <v>0</v>
      </c>
    </row>
    <row r="295" spans="3:7" x14ac:dyDescent="0.2">
      <c r="C295" s="160">
        <v>284</v>
      </c>
      <c r="D295" s="145">
        <f t="shared" si="18"/>
        <v>0</v>
      </c>
      <c r="E295" s="146">
        <f t="shared" si="19"/>
        <v>0</v>
      </c>
      <c r="F295" s="147">
        <f t="shared" si="16"/>
        <v>0</v>
      </c>
      <c r="G295" s="159">
        <f t="shared" si="17"/>
        <v>0</v>
      </c>
    </row>
    <row r="296" spans="3:7" x14ac:dyDescent="0.2">
      <c r="C296" s="160">
        <v>285</v>
      </c>
      <c r="D296" s="145">
        <f t="shared" si="18"/>
        <v>0</v>
      </c>
      <c r="E296" s="146">
        <f t="shared" si="19"/>
        <v>0</v>
      </c>
      <c r="F296" s="147">
        <f t="shared" si="16"/>
        <v>0</v>
      </c>
      <c r="G296" s="159">
        <f t="shared" si="17"/>
        <v>0</v>
      </c>
    </row>
    <row r="297" spans="3:7" x14ac:dyDescent="0.2">
      <c r="C297" s="160">
        <v>286</v>
      </c>
      <c r="D297" s="145">
        <f t="shared" si="18"/>
        <v>0</v>
      </c>
      <c r="E297" s="146">
        <f t="shared" si="19"/>
        <v>0</v>
      </c>
      <c r="F297" s="147">
        <f t="shared" si="16"/>
        <v>0</v>
      </c>
      <c r="G297" s="159">
        <f t="shared" si="17"/>
        <v>0</v>
      </c>
    </row>
    <row r="298" spans="3:7" x14ac:dyDescent="0.2">
      <c r="C298" s="160">
        <v>287</v>
      </c>
      <c r="D298" s="145">
        <f t="shared" si="18"/>
        <v>0</v>
      </c>
      <c r="E298" s="146">
        <f t="shared" si="19"/>
        <v>0</v>
      </c>
      <c r="F298" s="147">
        <f t="shared" si="16"/>
        <v>0</v>
      </c>
      <c r="G298" s="159">
        <f t="shared" si="17"/>
        <v>0</v>
      </c>
    </row>
    <row r="299" spans="3:7" x14ac:dyDescent="0.2">
      <c r="C299" s="160">
        <v>288</v>
      </c>
      <c r="D299" s="145">
        <f t="shared" si="18"/>
        <v>0</v>
      </c>
      <c r="E299" s="146">
        <f t="shared" si="19"/>
        <v>0</v>
      </c>
      <c r="F299" s="147">
        <f t="shared" si="16"/>
        <v>0</v>
      </c>
      <c r="G299" s="159">
        <f t="shared" si="17"/>
        <v>0</v>
      </c>
    </row>
    <row r="300" spans="3:7" x14ac:dyDescent="0.2">
      <c r="C300" s="160">
        <v>289</v>
      </c>
      <c r="D300" s="145">
        <f t="shared" si="18"/>
        <v>0</v>
      </c>
      <c r="E300" s="146">
        <f t="shared" si="19"/>
        <v>0</v>
      </c>
      <c r="F300" s="147">
        <f t="shared" si="16"/>
        <v>0</v>
      </c>
      <c r="G300" s="159">
        <f t="shared" si="17"/>
        <v>0</v>
      </c>
    </row>
    <row r="301" spans="3:7" x14ac:dyDescent="0.2">
      <c r="C301" s="160">
        <v>290</v>
      </c>
      <c r="D301" s="145">
        <f t="shared" si="18"/>
        <v>0</v>
      </c>
      <c r="E301" s="146">
        <f t="shared" si="19"/>
        <v>0</v>
      </c>
      <c r="F301" s="147">
        <f t="shared" si="16"/>
        <v>0</v>
      </c>
      <c r="G301" s="159">
        <f t="shared" si="17"/>
        <v>0</v>
      </c>
    </row>
    <row r="302" spans="3:7" x14ac:dyDescent="0.2">
      <c r="C302" s="160">
        <v>291</v>
      </c>
      <c r="D302" s="145">
        <f t="shared" si="18"/>
        <v>0</v>
      </c>
      <c r="E302" s="146">
        <f t="shared" si="19"/>
        <v>0</v>
      </c>
      <c r="F302" s="147">
        <f t="shared" si="16"/>
        <v>0</v>
      </c>
      <c r="G302" s="159">
        <f t="shared" si="17"/>
        <v>0</v>
      </c>
    </row>
    <row r="303" spans="3:7" x14ac:dyDescent="0.2">
      <c r="C303" s="160">
        <v>292</v>
      </c>
      <c r="D303" s="145">
        <f t="shared" si="18"/>
        <v>0</v>
      </c>
      <c r="E303" s="146">
        <f t="shared" si="19"/>
        <v>0</v>
      </c>
      <c r="F303" s="147">
        <f t="shared" si="16"/>
        <v>0</v>
      </c>
      <c r="G303" s="159">
        <f t="shared" si="17"/>
        <v>0</v>
      </c>
    </row>
    <row r="304" spans="3:7" x14ac:dyDescent="0.2">
      <c r="C304" s="160">
        <v>293</v>
      </c>
      <c r="D304" s="145">
        <f t="shared" si="18"/>
        <v>0</v>
      </c>
      <c r="E304" s="146">
        <f t="shared" si="19"/>
        <v>0</v>
      </c>
      <c r="F304" s="147">
        <f t="shared" si="16"/>
        <v>0</v>
      </c>
      <c r="G304" s="159">
        <f t="shared" si="17"/>
        <v>0</v>
      </c>
    </row>
    <row r="305" spans="3:7" x14ac:dyDescent="0.2">
      <c r="C305" s="160">
        <v>294</v>
      </c>
      <c r="D305" s="145">
        <f t="shared" si="18"/>
        <v>0</v>
      </c>
      <c r="E305" s="146">
        <f t="shared" si="19"/>
        <v>0</v>
      </c>
      <c r="F305" s="147">
        <f t="shared" si="16"/>
        <v>0</v>
      </c>
      <c r="G305" s="159">
        <f t="shared" si="17"/>
        <v>0</v>
      </c>
    </row>
    <row r="306" spans="3:7" x14ac:dyDescent="0.2">
      <c r="C306" s="160">
        <v>295</v>
      </c>
      <c r="D306" s="145">
        <f t="shared" si="18"/>
        <v>0</v>
      </c>
      <c r="E306" s="146">
        <f t="shared" si="19"/>
        <v>0</v>
      </c>
      <c r="F306" s="147">
        <f t="shared" si="16"/>
        <v>0</v>
      </c>
      <c r="G306" s="159">
        <f t="shared" si="17"/>
        <v>0</v>
      </c>
    </row>
    <row r="307" spans="3:7" x14ac:dyDescent="0.2">
      <c r="C307" s="160">
        <v>296</v>
      </c>
      <c r="D307" s="145">
        <f t="shared" si="18"/>
        <v>0</v>
      </c>
      <c r="E307" s="146">
        <f t="shared" si="19"/>
        <v>0</v>
      </c>
      <c r="F307" s="147">
        <f t="shared" si="16"/>
        <v>0</v>
      </c>
      <c r="G307" s="159">
        <f t="shared" si="17"/>
        <v>0</v>
      </c>
    </row>
    <row r="308" spans="3:7" x14ac:dyDescent="0.2">
      <c r="C308" s="160">
        <v>297</v>
      </c>
      <c r="D308" s="145">
        <f t="shared" si="18"/>
        <v>0</v>
      </c>
      <c r="E308" s="146">
        <f t="shared" si="19"/>
        <v>0</v>
      </c>
      <c r="F308" s="147">
        <f t="shared" si="16"/>
        <v>0</v>
      </c>
      <c r="G308" s="159">
        <f t="shared" si="17"/>
        <v>0</v>
      </c>
    </row>
    <row r="309" spans="3:7" x14ac:dyDescent="0.2">
      <c r="C309" s="160">
        <v>298</v>
      </c>
      <c r="D309" s="145">
        <f t="shared" si="18"/>
        <v>0</v>
      </c>
      <c r="E309" s="146">
        <f t="shared" si="19"/>
        <v>0</v>
      </c>
      <c r="F309" s="147">
        <f t="shared" si="16"/>
        <v>0</v>
      </c>
      <c r="G309" s="159">
        <f t="shared" si="17"/>
        <v>0</v>
      </c>
    </row>
    <row r="310" spans="3:7" x14ac:dyDescent="0.2">
      <c r="C310" s="160">
        <v>299</v>
      </c>
      <c r="D310" s="145">
        <f t="shared" si="18"/>
        <v>0</v>
      </c>
      <c r="E310" s="146">
        <f t="shared" si="19"/>
        <v>0</v>
      </c>
      <c r="F310" s="147">
        <f t="shared" si="16"/>
        <v>0</v>
      </c>
      <c r="G310" s="159">
        <f t="shared" si="17"/>
        <v>0</v>
      </c>
    </row>
    <row r="311" spans="3:7" x14ac:dyDescent="0.2">
      <c r="C311" s="160">
        <v>300</v>
      </c>
      <c r="D311" s="145">
        <f t="shared" si="18"/>
        <v>0</v>
      </c>
      <c r="E311" s="146">
        <f t="shared" si="19"/>
        <v>0</v>
      </c>
      <c r="F311" s="147">
        <f t="shared" si="16"/>
        <v>0</v>
      </c>
      <c r="G311" s="159">
        <f t="shared" si="17"/>
        <v>0</v>
      </c>
    </row>
    <row r="312" spans="3:7" x14ac:dyDescent="0.2">
      <c r="C312" s="160">
        <v>301</v>
      </c>
      <c r="D312" s="145">
        <f t="shared" si="18"/>
        <v>0</v>
      </c>
      <c r="E312" s="146">
        <f t="shared" si="19"/>
        <v>0</v>
      </c>
      <c r="F312" s="147">
        <f t="shared" si="16"/>
        <v>0</v>
      </c>
      <c r="G312" s="159">
        <f t="shared" si="17"/>
        <v>0</v>
      </c>
    </row>
    <row r="313" spans="3:7" x14ac:dyDescent="0.2">
      <c r="C313" s="160">
        <v>302</v>
      </c>
      <c r="D313" s="145">
        <f t="shared" si="18"/>
        <v>0</v>
      </c>
      <c r="E313" s="146">
        <f t="shared" si="19"/>
        <v>0</v>
      </c>
      <c r="F313" s="147">
        <f t="shared" si="16"/>
        <v>0</v>
      </c>
      <c r="G313" s="159">
        <f t="shared" si="17"/>
        <v>0</v>
      </c>
    </row>
    <row r="314" spans="3:7" x14ac:dyDescent="0.2">
      <c r="C314" s="160">
        <v>303</v>
      </c>
      <c r="D314" s="145">
        <f t="shared" si="18"/>
        <v>0</v>
      </c>
      <c r="E314" s="146">
        <f t="shared" si="19"/>
        <v>0</v>
      </c>
      <c r="F314" s="147">
        <f t="shared" si="16"/>
        <v>0</v>
      </c>
      <c r="G314" s="159">
        <f t="shared" si="17"/>
        <v>0</v>
      </c>
    </row>
    <row r="315" spans="3:7" x14ac:dyDescent="0.2">
      <c r="C315" s="160">
        <v>304</v>
      </c>
      <c r="D315" s="145">
        <f t="shared" si="18"/>
        <v>0</v>
      </c>
      <c r="E315" s="146">
        <f t="shared" si="19"/>
        <v>0</v>
      </c>
      <c r="F315" s="147">
        <f t="shared" si="16"/>
        <v>0</v>
      </c>
      <c r="G315" s="159">
        <f t="shared" si="17"/>
        <v>0</v>
      </c>
    </row>
    <row r="316" spans="3:7" x14ac:dyDescent="0.2">
      <c r="C316" s="160">
        <v>305</v>
      </c>
      <c r="D316" s="145">
        <f t="shared" si="18"/>
        <v>0</v>
      </c>
      <c r="E316" s="146">
        <f t="shared" si="19"/>
        <v>0</v>
      </c>
      <c r="F316" s="147">
        <f t="shared" si="16"/>
        <v>0</v>
      </c>
      <c r="G316" s="159">
        <f t="shared" si="17"/>
        <v>0</v>
      </c>
    </row>
    <row r="317" spans="3:7" x14ac:dyDescent="0.2">
      <c r="C317" s="160">
        <v>306</v>
      </c>
      <c r="D317" s="145">
        <f t="shared" si="18"/>
        <v>0</v>
      </c>
      <c r="E317" s="146">
        <f t="shared" si="19"/>
        <v>0</v>
      </c>
      <c r="F317" s="147">
        <f t="shared" si="16"/>
        <v>0</v>
      </c>
      <c r="G317" s="159">
        <f t="shared" si="17"/>
        <v>0</v>
      </c>
    </row>
    <row r="318" spans="3:7" x14ac:dyDescent="0.2">
      <c r="C318" s="160">
        <v>307</v>
      </c>
      <c r="D318" s="145">
        <f t="shared" si="18"/>
        <v>0</v>
      </c>
      <c r="E318" s="146">
        <f t="shared" si="19"/>
        <v>0</v>
      </c>
      <c r="F318" s="147">
        <f t="shared" si="16"/>
        <v>0</v>
      </c>
      <c r="G318" s="159">
        <f t="shared" si="17"/>
        <v>0</v>
      </c>
    </row>
    <row r="319" spans="3:7" x14ac:dyDescent="0.2">
      <c r="C319" s="160">
        <v>308</v>
      </c>
      <c r="D319" s="145">
        <f t="shared" si="18"/>
        <v>0</v>
      </c>
      <c r="E319" s="146">
        <f t="shared" si="19"/>
        <v>0</v>
      </c>
      <c r="F319" s="147">
        <f t="shared" si="16"/>
        <v>0</v>
      </c>
      <c r="G319" s="159">
        <f t="shared" si="17"/>
        <v>0</v>
      </c>
    </row>
    <row r="320" spans="3:7" x14ac:dyDescent="0.2">
      <c r="C320" s="160">
        <v>309</v>
      </c>
      <c r="D320" s="145">
        <f t="shared" si="18"/>
        <v>0</v>
      </c>
      <c r="E320" s="146">
        <f t="shared" si="19"/>
        <v>0</v>
      </c>
      <c r="F320" s="147">
        <f t="shared" si="16"/>
        <v>0</v>
      </c>
      <c r="G320" s="159">
        <f t="shared" si="17"/>
        <v>0</v>
      </c>
    </row>
    <row r="321" spans="3:7" x14ac:dyDescent="0.2">
      <c r="C321" s="160">
        <v>310</v>
      </c>
      <c r="D321" s="145">
        <f t="shared" si="18"/>
        <v>0</v>
      </c>
      <c r="E321" s="146">
        <f t="shared" si="19"/>
        <v>0</v>
      </c>
      <c r="F321" s="147">
        <f t="shared" si="16"/>
        <v>0</v>
      </c>
      <c r="G321" s="159">
        <f t="shared" si="17"/>
        <v>0</v>
      </c>
    </row>
    <row r="322" spans="3:7" x14ac:dyDescent="0.2">
      <c r="C322" s="160">
        <v>311</v>
      </c>
      <c r="D322" s="145">
        <f t="shared" si="18"/>
        <v>0</v>
      </c>
      <c r="E322" s="146">
        <f t="shared" si="19"/>
        <v>0</v>
      </c>
      <c r="F322" s="147">
        <f t="shared" si="16"/>
        <v>0</v>
      </c>
      <c r="G322" s="159">
        <f t="shared" si="17"/>
        <v>0</v>
      </c>
    </row>
    <row r="323" spans="3:7" x14ac:dyDescent="0.2">
      <c r="C323" s="160">
        <v>312</v>
      </c>
      <c r="D323" s="145">
        <f t="shared" si="18"/>
        <v>0</v>
      </c>
      <c r="E323" s="146">
        <f t="shared" si="19"/>
        <v>0</v>
      </c>
      <c r="F323" s="147">
        <f t="shared" si="16"/>
        <v>0</v>
      </c>
      <c r="G323" s="159">
        <f t="shared" si="17"/>
        <v>0</v>
      </c>
    </row>
    <row r="324" spans="3:7" x14ac:dyDescent="0.2">
      <c r="C324" s="160">
        <v>313</v>
      </c>
      <c r="D324" s="145">
        <f t="shared" si="18"/>
        <v>0</v>
      </c>
      <c r="E324" s="146">
        <f t="shared" si="19"/>
        <v>0</v>
      </c>
      <c r="F324" s="147">
        <f t="shared" si="16"/>
        <v>0</v>
      </c>
      <c r="G324" s="159">
        <f t="shared" si="17"/>
        <v>0</v>
      </c>
    </row>
    <row r="325" spans="3:7" x14ac:dyDescent="0.2">
      <c r="C325" s="160">
        <v>314</v>
      </c>
      <c r="D325" s="145">
        <f t="shared" si="18"/>
        <v>0</v>
      </c>
      <c r="E325" s="146">
        <f t="shared" si="19"/>
        <v>0</v>
      </c>
      <c r="F325" s="147">
        <f t="shared" si="16"/>
        <v>0</v>
      </c>
      <c r="G325" s="159">
        <f t="shared" si="17"/>
        <v>0</v>
      </c>
    </row>
    <row r="326" spans="3:7" x14ac:dyDescent="0.2">
      <c r="C326" s="160">
        <v>315</v>
      </c>
      <c r="D326" s="145">
        <f t="shared" si="18"/>
        <v>0</v>
      </c>
      <c r="E326" s="146">
        <f t="shared" si="19"/>
        <v>0</v>
      </c>
      <c r="F326" s="147">
        <f t="shared" si="16"/>
        <v>0</v>
      </c>
      <c r="G326" s="159">
        <f t="shared" si="17"/>
        <v>0</v>
      </c>
    </row>
    <row r="327" spans="3:7" x14ac:dyDescent="0.2">
      <c r="C327" s="160">
        <v>316</v>
      </c>
      <c r="D327" s="145">
        <f t="shared" si="18"/>
        <v>0</v>
      </c>
      <c r="E327" s="146">
        <f t="shared" si="19"/>
        <v>0</v>
      </c>
      <c r="F327" s="147">
        <f t="shared" si="16"/>
        <v>0</v>
      </c>
      <c r="G327" s="159">
        <f t="shared" si="17"/>
        <v>0</v>
      </c>
    </row>
    <row r="328" spans="3:7" x14ac:dyDescent="0.2">
      <c r="C328" s="160">
        <v>317</v>
      </c>
      <c r="D328" s="145">
        <f t="shared" si="18"/>
        <v>0</v>
      </c>
      <c r="E328" s="146">
        <f t="shared" si="19"/>
        <v>0</v>
      </c>
      <c r="F328" s="147">
        <f t="shared" si="16"/>
        <v>0</v>
      </c>
      <c r="G328" s="159">
        <f t="shared" si="17"/>
        <v>0</v>
      </c>
    </row>
    <row r="329" spans="3:7" x14ac:dyDescent="0.2">
      <c r="C329" s="160">
        <v>318</v>
      </c>
      <c r="D329" s="145">
        <f t="shared" si="18"/>
        <v>0</v>
      </c>
      <c r="E329" s="146">
        <f t="shared" si="19"/>
        <v>0</v>
      </c>
      <c r="F329" s="147">
        <f t="shared" si="16"/>
        <v>0</v>
      </c>
      <c r="G329" s="159">
        <f t="shared" si="17"/>
        <v>0</v>
      </c>
    </row>
    <row r="330" spans="3:7" x14ac:dyDescent="0.2">
      <c r="C330" s="160">
        <v>319</v>
      </c>
      <c r="D330" s="145">
        <f t="shared" si="18"/>
        <v>0</v>
      </c>
      <c r="E330" s="146">
        <f t="shared" si="19"/>
        <v>0</v>
      </c>
      <c r="F330" s="147">
        <f t="shared" si="16"/>
        <v>0</v>
      </c>
      <c r="G330" s="159">
        <f t="shared" si="17"/>
        <v>0</v>
      </c>
    </row>
    <row r="331" spans="3:7" x14ac:dyDescent="0.2">
      <c r="C331" s="160">
        <v>320</v>
      </c>
      <c r="D331" s="145">
        <f t="shared" si="18"/>
        <v>0</v>
      </c>
      <c r="E331" s="146">
        <f t="shared" si="19"/>
        <v>0</v>
      </c>
      <c r="F331" s="147">
        <f t="shared" si="16"/>
        <v>0</v>
      </c>
      <c r="G331" s="159">
        <f t="shared" si="17"/>
        <v>0</v>
      </c>
    </row>
    <row r="332" spans="3:7" x14ac:dyDescent="0.2">
      <c r="C332" s="160">
        <v>321</v>
      </c>
      <c r="D332" s="145">
        <f t="shared" si="18"/>
        <v>0</v>
      </c>
      <c r="E332" s="146">
        <f t="shared" si="19"/>
        <v>0</v>
      </c>
      <c r="F332" s="147">
        <f t="shared" ref="F332:F371" si="20">-$C$6*D332</f>
        <v>0</v>
      </c>
      <c r="G332" s="159">
        <f t="shared" si="17"/>
        <v>0</v>
      </c>
    </row>
    <row r="333" spans="3:7" x14ac:dyDescent="0.2">
      <c r="C333" s="160">
        <v>322</v>
      </c>
      <c r="D333" s="145">
        <f t="shared" si="18"/>
        <v>0</v>
      </c>
      <c r="E333" s="146">
        <f t="shared" si="19"/>
        <v>0</v>
      </c>
      <c r="F333" s="147">
        <f t="shared" si="20"/>
        <v>0</v>
      </c>
      <c r="G333" s="159">
        <f t="shared" ref="G333:G371" si="21">IF(C333&gt;$C$8, 0, $C$9)</f>
        <v>0</v>
      </c>
    </row>
    <row r="334" spans="3:7" x14ac:dyDescent="0.2">
      <c r="C334" s="160">
        <v>323</v>
      </c>
      <c r="D334" s="145">
        <f t="shared" ref="D334:D371" si="22">D333+E333</f>
        <v>0</v>
      </c>
      <c r="E334" s="146">
        <f t="shared" ref="E334:E371" si="23">G334-F334</f>
        <v>0</v>
      </c>
      <c r="F334" s="147">
        <f t="shared" si="20"/>
        <v>0</v>
      </c>
      <c r="G334" s="159">
        <f t="shared" si="21"/>
        <v>0</v>
      </c>
    </row>
    <row r="335" spans="3:7" x14ac:dyDescent="0.2">
      <c r="C335" s="160">
        <v>324</v>
      </c>
      <c r="D335" s="145">
        <f t="shared" si="22"/>
        <v>0</v>
      </c>
      <c r="E335" s="146">
        <f t="shared" si="23"/>
        <v>0</v>
      </c>
      <c r="F335" s="147">
        <f t="shared" si="20"/>
        <v>0</v>
      </c>
      <c r="G335" s="159">
        <f t="shared" si="21"/>
        <v>0</v>
      </c>
    </row>
    <row r="336" spans="3:7" x14ac:dyDescent="0.2">
      <c r="C336" s="160">
        <v>325</v>
      </c>
      <c r="D336" s="145">
        <f t="shared" si="22"/>
        <v>0</v>
      </c>
      <c r="E336" s="146">
        <f t="shared" si="23"/>
        <v>0</v>
      </c>
      <c r="F336" s="147">
        <f t="shared" si="20"/>
        <v>0</v>
      </c>
      <c r="G336" s="159">
        <f t="shared" si="21"/>
        <v>0</v>
      </c>
    </row>
    <row r="337" spans="3:7" x14ac:dyDescent="0.2">
      <c r="C337" s="160">
        <v>326</v>
      </c>
      <c r="D337" s="145">
        <f t="shared" si="22"/>
        <v>0</v>
      </c>
      <c r="E337" s="146">
        <f t="shared" si="23"/>
        <v>0</v>
      </c>
      <c r="F337" s="147">
        <f t="shared" si="20"/>
        <v>0</v>
      </c>
      <c r="G337" s="159">
        <f t="shared" si="21"/>
        <v>0</v>
      </c>
    </row>
    <row r="338" spans="3:7" x14ac:dyDescent="0.2">
      <c r="C338" s="160">
        <v>327</v>
      </c>
      <c r="D338" s="145">
        <f t="shared" si="22"/>
        <v>0</v>
      </c>
      <c r="E338" s="146">
        <f t="shared" si="23"/>
        <v>0</v>
      </c>
      <c r="F338" s="147">
        <f t="shared" si="20"/>
        <v>0</v>
      </c>
      <c r="G338" s="159">
        <f t="shared" si="21"/>
        <v>0</v>
      </c>
    </row>
    <row r="339" spans="3:7" x14ac:dyDescent="0.2">
      <c r="C339" s="160">
        <v>328</v>
      </c>
      <c r="D339" s="145">
        <f t="shared" si="22"/>
        <v>0</v>
      </c>
      <c r="E339" s="146">
        <f t="shared" si="23"/>
        <v>0</v>
      </c>
      <c r="F339" s="147">
        <f t="shared" si="20"/>
        <v>0</v>
      </c>
      <c r="G339" s="159">
        <f t="shared" si="21"/>
        <v>0</v>
      </c>
    </row>
    <row r="340" spans="3:7" x14ac:dyDescent="0.2">
      <c r="C340" s="160">
        <v>329</v>
      </c>
      <c r="D340" s="145">
        <f t="shared" si="22"/>
        <v>0</v>
      </c>
      <c r="E340" s="146">
        <f t="shared" si="23"/>
        <v>0</v>
      </c>
      <c r="F340" s="147">
        <f t="shared" si="20"/>
        <v>0</v>
      </c>
      <c r="G340" s="159">
        <f t="shared" si="21"/>
        <v>0</v>
      </c>
    </row>
    <row r="341" spans="3:7" x14ac:dyDescent="0.2">
      <c r="C341" s="160">
        <v>330</v>
      </c>
      <c r="D341" s="145">
        <f t="shared" si="22"/>
        <v>0</v>
      </c>
      <c r="E341" s="146">
        <f t="shared" si="23"/>
        <v>0</v>
      </c>
      <c r="F341" s="147">
        <f t="shared" si="20"/>
        <v>0</v>
      </c>
      <c r="G341" s="159">
        <f t="shared" si="21"/>
        <v>0</v>
      </c>
    </row>
    <row r="342" spans="3:7" x14ac:dyDescent="0.2">
      <c r="C342" s="160">
        <v>331</v>
      </c>
      <c r="D342" s="145">
        <f t="shared" si="22"/>
        <v>0</v>
      </c>
      <c r="E342" s="146">
        <f t="shared" si="23"/>
        <v>0</v>
      </c>
      <c r="F342" s="147">
        <f t="shared" si="20"/>
        <v>0</v>
      </c>
      <c r="G342" s="159">
        <f t="shared" si="21"/>
        <v>0</v>
      </c>
    </row>
    <row r="343" spans="3:7" x14ac:dyDescent="0.2">
      <c r="C343" s="160">
        <v>332</v>
      </c>
      <c r="D343" s="145">
        <f t="shared" si="22"/>
        <v>0</v>
      </c>
      <c r="E343" s="146">
        <f t="shared" si="23"/>
        <v>0</v>
      </c>
      <c r="F343" s="147">
        <f t="shared" si="20"/>
        <v>0</v>
      </c>
      <c r="G343" s="159">
        <f t="shared" si="21"/>
        <v>0</v>
      </c>
    </row>
    <row r="344" spans="3:7" x14ac:dyDescent="0.2">
      <c r="C344" s="160">
        <v>333</v>
      </c>
      <c r="D344" s="145">
        <f t="shared" si="22"/>
        <v>0</v>
      </c>
      <c r="E344" s="146">
        <f t="shared" si="23"/>
        <v>0</v>
      </c>
      <c r="F344" s="147">
        <f t="shared" si="20"/>
        <v>0</v>
      </c>
      <c r="G344" s="159">
        <f t="shared" si="21"/>
        <v>0</v>
      </c>
    </row>
    <row r="345" spans="3:7" x14ac:dyDescent="0.2">
      <c r="C345" s="160">
        <v>334</v>
      </c>
      <c r="D345" s="145">
        <f t="shared" si="22"/>
        <v>0</v>
      </c>
      <c r="E345" s="146">
        <f t="shared" si="23"/>
        <v>0</v>
      </c>
      <c r="F345" s="147">
        <f t="shared" si="20"/>
        <v>0</v>
      </c>
      <c r="G345" s="159">
        <f t="shared" si="21"/>
        <v>0</v>
      </c>
    </row>
    <row r="346" spans="3:7" x14ac:dyDescent="0.2">
      <c r="C346" s="160">
        <v>335</v>
      </c>
      <c r="D346" s="145">
        <f t="shared" si="22"/>
        <v>0</v>
      </c>
      <c r="E346" s="146">
        <f t="shared" si="23"/>
        <v>0</v>
      </c>
      <c r="F346" s="147">
        <f t="shared" si="20"/>
        <v>0</v>
      </c>
      <c r="G346" s="159">
        <f t="shared" si="21"/>
        <v>0</v>
      </c>
    </row>
    <row r="347" spans="3:7" x14ac:dyDescent="0.2">
      <c r="C347" s="160">
        <v>336</v>
      </c>
      <c r="D347" s="145">
        <f t="shared" si="22"/>
        <v>0</v>
      </c>
      <c r="E347" s="146">
        <f t="shared" si="23"/>
        <v>0</v>
      </c>
      <c r="F347" s="147">
        <f t="shared" si="20"/>
        <v>0</v>
      </c>
      <c r="G347" s="159">
        <f t="shared" si="21"/>
        <v>0</v>
      </c>
    </row>
    <row r="348" spans="3:7" x14ac:dyDescent="0.2">
      <c r="C348" s="160">
        <v>337</v>
      </c>
      <c r="D348" s="145">
        <f t="shared" si="22"/>
        <v>0</v>
      </c>
      <c r="E348" s="146">
        <f t="shared" si="23"/>
        <v>0</v>
      </c>
      <c r="F348" s="147">
        <f t="shared" si="20"/>
        <v>0</v>
      </c>
      <c r="G348" s="159">
        <f t="shared" si="21"/>
        <v>0</v>
      </c>
    </row>
    <row r="349" spans="3:7" x14ac:dyDescent="0.2">
      <c r="C349" s="160">
        <v>338</v>
      </c>
      <c r="D349" s="145">
        <f t="shared" si="22"/>
        <v>0</v>
      </c>
      <c r="E349" s="146">
        <f t="shared" si="23"/>
        <v>0</v>
      </c>
      <c r="F349" s="147">
        <f t="shared" si="20"/>
        <v>0</v>
      </c>
      <c r="G349" s="159">
        <f t="shared" si="21"/>
        <v>0</v>
      </c>
    </row>
    <row r="350" spans="3:7" x14ac:dyDescent="0.2">
      <c r="C350" s="160">
        <v>339</v>
      </c>
      <c r="D350" s="145">
        <f t="shared" si="22"/>
        <v>0</v>
      </c>
      <c r="E350" s="146">
        <f t="shared" si="23"/>
        <v>0</v>
      </c>
      <c r="F350" s="147">
        <f t="shared" si="20"/>
        <v>0</v>
      </c>
      <c r="G350" s="159">
        <f t="shared" si="21"/>
        <v>0</v>
      </c>
    </row>
    <row r="351" spans="3:7" x14ac:dyDescent="0.2">
      <c r="C351" s="160">
        <v>340</v>
      </c>
      <c r="D351" s="145">
        <f t="shared" si="22"/>
        <v>0</v>
      </c>
      <c r="E351" s="146">
        <f t="shared" si="23"/>
        <v>0</v>
      </c>
      <c r="F351" s="147">
        <f t="shared" si="20"/>
        <v>0</v>
      </c>
      <c r="G351" s="159">
        <f t="shared" si="21"/>
        <v>0</v>
      </c>
    </row>
    <row r="352" spans="3:7" x14ac:dyDescent="0.2">
      <c r="C352" s="160">
        <v>341</v>
      </c>
      <c r="D352" s="145">
        <f t="shared" si="22"/>
        <v>0</v>
      </c>
      <c r="E352" s="146">
        <f t="shared" si="23"/>
        <v>0</v>
      </c>
      <c r="F352" s="147">
        <f t="shared" si="20"/>
        <v>0</v>
      </c>
      <c r="G352" s="159">
        <f t="shared" si="21"/>
        <v>0</v>
      </c>
    </row>
    <row r="353" spans="3:7" x14ac:dyDescent="0.2">
      <c r="C353" s="160">
        <v>342</v>
      </c>
      <c r="D353" s="145">
        <f t="shared" si="22"/>
        <v>0</v>
      </c>
      <c r="E353" s="146">
        <f t="shared" si="23"/>
        <v>0</v>
      </c>
      <c r="F353" s="147">
        <f t="shared" si="20"/>
        <v>0</v>
      </c>
      <c r="G353" s="159">
        <f t="shared" si="21"/>
        <v>0</v>
      </c>
    </row>
    <row r="354" spans="3:7" x14ac:dyDescent="0.2">
      <c r="C354" s="160">
        <v>343</v>
      </c>
      <c r="D354" s="145">
        <f t="shared" si="22"/>
        <v>0</v>
      </c>
      <c r="E354" s="146">
        <f t="shared" si="23"/>
        <v>0</v>
      </c>
      <c r="F354" s="147">
        <f t="shared" si="20"/>
        <v>0</v>
      </c>
      <c r="G354" s="159">
        <f t="shared" si="21"/>
        <v>0</v>
      </c>
    </row>
    <row r="355" spans="3:7" x14ac:dyDescent="0.2">
      <c r="C355" s="160">
        <v>344</v>
      </c>
      <c r="D355" s="145">
        <f t="shared" si="22"/>
        <v>0</v>
      </c>
      <c r="E355" s="146">
        <f t="shared" si="23"/>
        <v>0</v>
      </c>
      <c r="F355" s="147">
        <f t="shared" si="20"/>
        <v>0</v>
      </c>
      <c r="G355" s="159">
        <f t="shared" si="21"/>
        <v>0</v>
      </c>
    </row>
    <row r="356" spans="3:7" x14ac:dyDescent="0.2">
      <c r="C356" s="160">
        <v>345</v>
      </c>
      <c r="D356" s="145">
        <f t="shared" si="22"/>
        <v>0</v>
      </c>
      <c r="E356" s="146">
        <f t="shared" si="23"/>
        <v>0</v>
      </c>
      <c r="F356" s="147">
        <f t="shared" si="20"/>
        <v>0</v>
      </c>
      <c r="G356" s="159">
        <f t="shared" si="21"/>
        <v>0</v>
      </c>
    </row>
    <row r="357" spans="3:7" x14ac:dyDescent="0.2">
      <c r="C357" s="160">
        <v>346</v>
      </c>
      <c r="D357" s="145">
        <f t="shared" si="22"/>
        <v>0</v>
      </c>
      <c r="E357" s="146">
        <f t="shared" si="23"/>
        <v>0</v>
      </c>
      <c r="F357" s="147">
        <f t="shared" si="20"/>
        <v>0</v>
      </c>
      <c r="G357" s="159">
        <f t="shared" si="21"/>
        <v>0</v>
      </c>
    </row>
    <row r="358" spans="3:7" x14ac:dyDescent="0.2">
      <c r="C358" s="160">
        <v>347</v>
      </c>
      <c r="D358" s="145">
        <f t="shared" si="22"/>
        <v>0</v>
      </c>
      <c r="E358" s="146">
        <f t="shared" si="23"/>
        <v>0</v>
      </c>
      <c r="F358" s="147">
        <f t="shared" si="20"/>
        <v>0</v>
      </c>
      <c r="G358" s="159">
        <f t="shared" si="21"/>
        <v>0</v>
      </c>
    </row>
    <row r="359" spans="3:7" x14ac:dyDescent="0.2">
      <c r="C359" s="160">
        <v>348</v>
      </c>
      <c r="D359" s="145">
        <f t="shared" si="22"/>
        <v>0</v>
      </c>
      <c r="E359" s="146">
        <f t="shared" si="23"/>
        <v>0</v>
      </c>
      <c r="F359" s="147">
        <f t="shared" si="20"/>
        <v>0</v>
      </c>
      <c r="G359" s="159">
        <f t="shared" si="21"/>
        <v>0</v>
      </c>
    </row>
    <row r="360" spans="3:7" x14ac:dyDescent="0.2">
      <c r="C360" s="160">
        <v>349</v>
      </c>
      <c r="D360" s="145">
        <f t="shared" si="22"/>
        <v>0</v>
      </c>
      <c r="E360" s="146">
        <f t="shared" si="23"/>
        <v>0</v>
      </c>
      <c r="F360" s="147">
        <f t="shared" si="20"/>
        <v>0</v>
      </c>
      <c r="G360" s="159">
        <f t="shared" si="21"/>
        <v>0</v>
      </c>
    </row>
    <row r="361" spans="3:7" x14ac:dyDescent="0.2">
      <c r="C361" s="160">
        <v>350</v>
      </c>
      <c r="D361" s="145">
        <f t="shared" si="22"/>
        <v>0</v>
      </c>
      <c r="E361" s="146">
        <f t="shared" si="23"/>
        <v>0</v>
      </c>
      <c r="F361" s="147">
        <f t="shared" si="20"/>
        <v>0</v>
      </c>
      <c r="G361" s="159">
        <f t="shared" si="21"/>
        <v>0</v>
      </c>
    </row>
    <row r="362" spans="3:7" x14ac:dyDescent="0.2">
      <c r="C362" s="160">
        <v>351</v>
      </c>
      <c r="D362" s="145">
        <f t="shared" si="22"/>
        <v>0</v>
      </c>
      <c r="E362" s="146">
        <f t="shared" si="23"/>
        <v>0</v>
      </c>
      <c r="F362" s="147">
        <f t="shared" si="20"/>
        <v>0</v>
      </c>
      <c r="G362" s="159">
        <f t="shared" si="21"/>
        <v>0</v>
      </c>
    </row>
    <row r="363" spans="3:7" x14ac:dyDescent="0.2">
      <c r="C363" s="160">
        <v>352</v>
      </c>
      <c r="D363" s="145">
        <f t="shared" si="22"/>
        <v>0</v>
      </c>
      <c r="E363" s="146">
        <f t="shared" si="23"/>
        <v>0</v>
      </c>
      <c r="F363" s="147">
        <f t="shared" si="20"/>
        <v>0</v>
      </c>
      <c r="G363" s="159">
        <f t="shared" si="21"/>
        <v>0</v>
      </c>
    </row>
    <row r="364" spans="3:7" x14ac:dyDescent="0.2">
      <c r="C364" s="160">
        <v>353</v>
      </c>
      <c r="D364" s="145">
        <f t="shared" si="22"/>
        <v>0</v>
      </c>
      <c r="E364" s="146">
        <f t="shared" si="23"/>
        <v>0</v>
      </c>
      <c r="F364" s="147">
        <f t="shared" si="20"/>
        <v>0</v>
      </c>
      <c r="G364" s="159">
        <f t="shared" si="21"/>
        <v>0</v>
      </c>
    </row>
    <row r="365" spans="3:7" x14ac:dyDescent="0.2">
      <c r="C365" s="160">
        <v>354</v>
      </c>
      <c r="D365" s="145">
        <f t="shared" si="22"/>
        <v>0</v>
      </c>
      <c r="E365" s="146">
        <f t="shared" si="23"/>
        <v>0</v>
      </c>
      <c r="F365" s="147">
        <f t="shared" si="20"/>
        <v>0</v>
      </c>
      <c r="G365" s="159">
        <f t="shared" si="21"/>
        <v>0</v>
      </c>
    </row>
    <row r="366" spans="3:7" x14ac:dyDescent="0.2">
      <c r="C366" s="160">
        <v>355</v>
      </c>
      <c r="D366" s="145">
        <f t="shared" si="22"/>
        <v>0</v>
      </c>
      <c r="E366" s="146">
        <f t="shared" si="23"/>
        <v>0</v>
      </c>
      <c r="F366" s="147">
        <f t="shared" si="20"/>
        <v>0</v>
      </c>
      <c r="G366" s="159">
        <f t="shared" si="21"/>
        <v>0</v>
      </c>
    </row>
    <row r="367" spans="3:7" x14ac:dyDescent="0.2">
      <c r="C367" s="160">
        <v>356</v>
      </c>
      <c r="D367" s="145">
        <f t="shared" si="22"/>
        <v>0</v>
      </c>
      <c r="E367" s="146">
        <f t="shared" si="23"/>
        <v>0</v>
      </c>
      <c r="F367" s="147">
        <f t="shared" si="20"/>
        <v>0</v>
      </c>
      <c r="G367" s="159">
        <f t="shared" si="21"/>
        <v>0</v>
      </c>
    </row>
    <row r="368" spans="3:7" x14ac:dyDescent="0.2">
      <c r="C368" s="160">
        <v>357</v>
      </c>
      <c r="D368" s="145">
        <f t="shared" si="22"/>
        <v>0</v>
      </c>
      <c r="E368" s="146">
        <f t="shared" si="23"/>
        <v>0</v>
      </c>
      <c r="F368" s="147">
        <f t="shared" si="20"/>
        <v>0</v>
      </c>
      <c r="G368" s="159">
        <f t="shared" si="21"/>
        <v>0</v>
      </c>
    </row>
    <row r="369" spans="3:7" x14ac:dyDescent="0.2">
      <c r="C369" s="160">
        <v>358</v>
      </c>
      <c r="D369" s="145">
        <f t="shared" si="22"/>
        <v>0</v>
      </c>
      <c r="E369" s="146">
        <f t="shared" si="23"/>
        <v>0</v>
      </c>
      <c r="F369" s="147">
        <f t="shared" si="20"/>
        <v>0</v>
      </c>
      <c r="G369" s="159">
        <f t="shared" si="21"/>
        <v>0</v>
      </c>
    </row>
    <row r="370" spans="3:7" x14ac:dyDescent="0.2">
      <c r="C370" s="160">
        <v>359</v>
      </c>
      <c r="D370" s="145">
        <f t="shared" si="22"/>
        <v>0</v>
      </c>
      <c r="E370" s="146">
        <f t="shared" si="23"/>
        <v>0</v>
      </c>
      <c r="F370" s="147">
        <f t="shared" si="20"/>
        <v>0</v>
      </c>
      <c r="G370" s="159">
        <f t="shared" si="21"/>
        <v>0</v>
      </c>
    </row>
    <row r="371" spans="3:7" ht="13.5" thickBot="1" x14ac:dyDescent="0.25">
      <c r="C371" s="161">
        <v>360</v>
      </c>
      <c r="D371" s="162">
        <f t="shared" si="22"/>
        <v>0</v>
      </c>
      <c r="E371" s="163">
        <f t="shared" si="23"/>
        <v>0</v>
      </c>
      <c r="F371" s="164">
        <f t="shared" si="20"/>
        <v>0</v>
      </c>
      <c r="G371" s="165">
        <f t="shared" si="21"/>
        <v>0</v>
      </c>
    </row>
    <row r="372" spans="3:7" x14ac:dyDescent="0.2">
      <c r="G372" s="132"/>
    </row>
    <row r="373" spans="3:7" x14ac:dyDescent="0.2">
      <c r="G373" s="132"/>
    </row>
    <row r="374" spans="3:7" x14ac:dyDescent="0.2">
      <c r="G374" s="132"/>
    </row>
  </sheetData>
  <mergeCells count="1">
    <mergeCell ref="E5:G7"/>
  </mergeCells>
  <phoneticPr fontId="0" type="noConversion"/>
  <printOptions horizontalCentered="1"/>
  <pageMargins left="0.75" right="0.75" top="0.47" bottom="0.53" header="0.46" footer="0.5"/>
  <pageSetup scale="59" fitToHeight="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Model Inputs</vt:lpstr>
      <vt:lpstr>Profit and Loss</vt:lpstr>
      <vt:lpstr>Cash Flow</vt:lpstr>
      <vt:lpstr>Balance Sheet</vt:lpstr>
      <vt:lpstr>Loan Payment Calculator</vt:lpstr>
      <vt:lpstr>'Balance Sheet'!Print_Area</vt:lpstr>
      <vt:lpstr>'Model Inputs'!Print_Area</vt:lpstr>
      <vt:lpstr>'Profit and Loss'!Print_Area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Chika</dc:creator>
  <cp:lastModifiedBy>Chika</cp:lastModifiedBy>
  <cp:lastPrinted>2005-07-21T18:46:35Z</cp:lastPrinted>
  <dcterms:created xsi:type="dcterms:W3CDTF">2002-05-15T20:19:48Z</dcterms:created>
  <dcterms:modified xsi:type="dcterms:W3CDTF">2016-11-16T14:55:34Z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TC011840791033</vt:lpwstr>
  </property>
</Properties>
</file>