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KA\Desktop\Data BootCamp Homework\"/>
    </mc:Choice>
  </mc:AlternateContent>
  <xr:revisionPtr revIDLastSave="0" documentId="13_ncr:1_{AC76E22D-F796-4BD6-8078-0F7B20CE5134}" xr6:coauthVersionLast="45" xr6:coauthVersionMax="45" xr10:uidLastSave="{00000000-0000-0000-0000-000000000000}"/>
  <bookViews>
    <workbookView xWindow="-28920" yWindow="-2460" windowWidth="29040" windowHeight="15840" activeTab="1" xr2:uid="{00000000-000D-0000-FFFF-FFFF00000000}"/>
  </bookViews>
  <sheets>
    <sheet name="Category" sheetId="5" r:id="rId1"/>
    <sheet name="Summary Statistics Table" sheetId="9" r:id="rId2"/>
    <sheet name="Sub-Category" sheetId="6" r:id="rId3"/>
    <sheet name="Pivot Chart Line " sheetId="7" r:id="rId4"/>
    <sheet name="Sheet1" sheetId="1" r:id="rId5"/>
    <sheet name="Goal Line Chart" sheetId="8" r:id="rId6"/>
  </sheets>
  <definedNames>
    <definedName name="_xlnm._FilterDatabase" localSheetId="4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6" i="9" l="1"/>
  <c r="G7" i="9"/>
  <c r="G15" i="9"/>
  <c r="G6" i="9"/>
  <c r="G14" i="9"/>
  <c r="G13" i="9"/>
  <c r="G5" i="9"/>
  <c r="G4" i="9"/>
  <c r="G12" i="9"/>
  <c r="G3" i="9"/>
  <c r="G11" i="9"/>
  <c r="G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8"/>
  <c r="D12" i="8"/>
  <c r="D11" i="8"/>
  <c r="D10" i="8"/>
  <c r="D9" i="8"/>
  <c r="D8" i="8"/>
  <c r="D7" i="8"/>
  <c r="D6" i="8"/>
  <c r="D5" i="8"/>
  <c r="D4" i="8"/>
  <c r="C4" i="8"/>
  <c r="D3" i="8"/>
  <c r="C13" i="8"/>
  <c r="C12" i="8"/>
  <c r="C11" i="8"/>
  <c r="C10" i="8"/>
  <c r="C9" i="8"/>
  <c r="B9" i="8"/>
  <c r="C8" i="8"/>
  <c r="C7" i="8"/>
  <c r="C6" i="8"/>
  <c r="C5" i="8"/>
  <c r="B4" i="8"/>
  <c r="D2" i="8"/>
  <c r="C2" i="8"/>
  <c r="C3" i="8"/>
  <c r="B13" i="8"/>
  <c r="B12" i="8"/>
  <c r="B11" i="8"/>
  <c r="B10" i="8"/>
  <c r="B8" i="8"/>
  <c r="B7" i="8"/>
  <c r="B6" i="8"/>
  <c r="B5" i="8"/>
  <c r="B3" i="8"/>
  <c r="B2" i="8"/>
  <c r="E4" i="8" l="1"/>
  <c r="F4" i="8" s="1"/>
  <c r="E10" i="8"/>
  <c r="F10" i="8" s="1"/>
  <c r="H10" i="8"/>
  <c r="G4" i="8"/>
  <c r="H4" i="8"/>
  <c r="E13" i="8"/>
  <c r="G13" i="8" s="1"/>
  <c r="E9" i="8"/>
  <c r="G9" i="8" s="1"/>
  <c r="E5" i="8"/>
  <c r="G5" i="8" s="1"/>
  <c r="G10" i="8"/>
  <c r="E12" i="8"/>
  <c r="G12" i="8" s="1"/>
  <c r="E8" i="8"/>
  <c r="G8" i="8" s="1"/>
  <c r="E2" i="8"/>
  <c r="F2" i="8" s="1"/>
  <c r="E6" i="8"/>
  <c r="H6" i="8" s="1"/>
  <c r="E11" i="8"/>
  <c r="F11" i="8" s="1"/>
  <c r="E7" i="8"/>
  <c r="F7" i="8" s="1"/>
  <c r="E3" i="8"/>
  <c r="H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7" i="8" l="1"/>
  <c r="F3" i="8"/>
  <c r="G3" i="8"/>
  <c r="H9" i="8"/>
  <c r="H8" i="8"/>
  <c r="G6" i="8"/>
  <c r="G2" i="8"/>
  <c r="F9" i="8"/>
  <c r="F8" i="8"/>
  <c r="G7" i="8"/>
  <c r="H11" i="8"/>
  <c r="H13" i="8"/>
  <c r="G11" i="8"/>
  <c r="H12" i="8"/>
  <c r="F12" i="8"/>
  <c r="H2" i="8"/>
  <c r="H5" i="8"/>
  <c r="F6" i="8"/>
  <c r="F5" i="8"/>
  <c r="F13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<sst xmlns="http://schemas.openxmlformats.org/spreadsheetml/2006/main" count="28554" uniqueCount="8413">
  <si>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</si>
  <si>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</si>
  <si>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</si>
  <si>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</si>
  <si>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</si>
  <si>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</si>
  <si>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</si>
  <si>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</si>
  <si>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</si>
  <si>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</si>
  <si>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</si>
  <si>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</si>
  <si>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</si>
  <si>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</si>
  <si>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</si>
  <si>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</si>
  <si>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</si>
  <si>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</si>
  <si>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</si>
  <si>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</si>
  <si>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</si>
  <si>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</si>
  <si>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</si>
  <si>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</si>
  <si>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</si>
  <si>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</si>
  <si>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</si>
  <si>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</si>
  <si>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</si>
  <si>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</si>
  <si>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</si>
  <si>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</si>
  <si>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</si>
  <si>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</si>
  <si>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</si>
  <si>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</si>
  <si>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</si>
  <si>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</si>
  <si>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</si>
  <si>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</si>
  <si>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</si>
  <si>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</si>
  <si>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</si>
  <si>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</si>
  <si>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</si>
  <si>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</si>
  <si>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</si>
  <si>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</si>
  <si>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</si>
  <si>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</si>
  <si>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</si>
  <si>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</si>
  <si>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</si>
  <si>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</si>
  <si>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</si>
  <si>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</si>
  <si>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</si>
  <si>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</si>
  <si>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</si>
  <si>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</si>
  <si>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</si>
  <si>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</si>
  <si>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</si>
  <si>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</si>
  <si>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</si>
  <si>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</si>
  <si>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</si>
  <si>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</si>
  <si>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</si>
  <si>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</si>
  <si>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</si>
  <si>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</si>
  <si>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</si>
  <si>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</si>
  <si>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</si>
  <si>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</si>
  <si>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</si>
  <si>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</si>
  <si>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</si>
  <si>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</si>
  <si>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</si>
  <si>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</si>
  <si>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</si>
  <si>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</si>
  <si>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</si>
  <si>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</si>
  <si>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</si>
  <si>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</si>
  <si>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</si>
  <si>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</si>
  <si>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</si>
  <si>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</si>
  <si>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</si>
  <si>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</si>
  <si>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</si>
  <si>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</si>
  <si>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</si>
  <si>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</si>
  <si>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</si>
  <si>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</si>
  <si>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</si>
  <si>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</si>
  <si>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</si>
  <si>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</si>
  <si>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</si>
  <si>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</si>
  <si>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</si>
  <si>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</si>
  <si>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</si>
  <si>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</si>
  <si>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</si>
  <si>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</si>
  <si>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</si>
  <si>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</si>
  <si>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</si>
  <si>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</si>
  <si>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</si>
  <si>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</si>
  <si>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</si>
  <si>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</si>
  <si>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</si>
  <si>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</si>
  <si>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</si>
  <si>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</si>
  <si>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</si>
  <si>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</si>
  <si>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</si>
  <si>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</si>
  <si>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</si>
  <si>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</si>
  <si>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</si>
  <si>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</si>
  <si>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</si>
  <si>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</si>
  <si>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</si>
  <si>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</si>
  <si>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</si>
  <si>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</si>
  <si>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</si>
  <si>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</si>
  <si>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</si>
  <si>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</si>
  <si>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</si>
  <si>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</si>
  <si>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</si>
  <si>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</si>
  <si>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</si>
  <si>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</si>
  <si>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</si>
  <si>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</si>
  <si>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</si>
  <si>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</si>
  <si>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</si>
  <si>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</si>
  <si>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</si>
  <si>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</si>
  <si>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</si>
  <si>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</si>
  <si>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</si>
  <si>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</si>
  <si>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</si>
  <si>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</si>
  <si>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</si>
  <si>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</si>
  <si>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</si>
  <si>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</si>
  <si>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</si>
  <si>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</si>
  <si>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</si>
  <si>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</si>
  <si>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</si>
  <si>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</si>
  <si>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</si>
  <si>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</si>
  <si>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</si>
  <si>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</si>
  <si>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</si>
  <si>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</si>
  <si>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</si>
  <si>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</si>
  <si>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</si>
  <si>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</si>
  <si>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</si>
  <si>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</si>
  <si>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</si>
  <si>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</si>
  <si>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</si>
  <si>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</si>
  <si>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</si>
  <si>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</si>
  <si>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</si>
  <si>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</si>
  <si>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</si>
  <si>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</si>
  <si>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</si>
  <si>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</si>
  <si>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</si>
  <si>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</si>
  <si>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</si>
  <si>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</si>
  <si>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</si>
  <si>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</si>
  <si>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</si>
  <si>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</si>
  <si>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</si>
  <si>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</si>
  <si>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</si>
  <si>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</si>
  <si>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</si>
  <si>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</si>
  <si>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</si>
  <si>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</si>
  <si>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</si>
  <si>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</si>
  <si>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</si>
  <si>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</si>
  <si>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</si>
  <si>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</si>
  <si>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</si>
  <si>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</si>
  <si>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</si>
  <si>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</si>
  <si>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</si>
  <si>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</si>
  <si>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</si>
  <si>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</si>
  <si>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</si>
  <si>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</si>
  <si>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</si>
  <si>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</si>
  <si>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</si>
  <si>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</si>
  <si>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</si>
  <si>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</si>
  <si>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</si>
  <si>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</si>
  <si>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</si>
  <si>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</si>
  <si>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</si>
  <si>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</si>
  <si>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</si>
  <si>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</si>
  <si>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</si>
  <si>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</si>
  <si>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</si>
  <si>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</si>
  <si>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</si>
  <si>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</si>
  <si>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</si>
  <si>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</si>
  <si>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</si>
  <si>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</si>
  <si>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</si>
  <si>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</si>
  <si>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</si>
  <si>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</si>
  <si>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</si>
  <si>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</si>
  <si>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</si>
  <si>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</si>
  <si>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</si>
  <si>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</si>
  <si>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</si>
  <si>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</si>
  <si>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</si>
  <si>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</si>
  <si>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</si>
  <si>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</si>
  <si>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</si>
  <si>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</si>
  <si>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</si>
  <si>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</si>
  <si>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</si>
  <si>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</si>
  <si>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</si>
  <si>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</si>
  <si>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</si>
  <si>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</si>
  <si>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</si>
  <si>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</si>
  <si>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</si>
  <si>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</si>
  <si>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</si>
  <si>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</si>
  <si>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</si>
  <si>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</si>
  <si>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</si>
  <si>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</si>
  <si>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</si>
  <si>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</si>
  <si>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</si>
  <si>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</si>
  <si>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</si>
  <si>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</si>
  <si>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</si>
  <si>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</si>
  <si>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</si>
  <si>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</si>
  <si>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</si>
  <si>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</si>
  <si>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</si>
  <si>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</si>
  <si>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</si>
  <si>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</si>
  <si>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</si>
  <si>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</si>
  <si>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</si>
  <si>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</si>
  <si>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</si>
  <si>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</si>
  <si>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</si>
  <si>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</si>
  <si>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</si>
  <si>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</si>
  <si>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</si>
  <si>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</si>
  <si>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</si>
  <si>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</si>
  <si>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</si>
  <si>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</si>
  <si>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</si>
  <si>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</si>
  <si>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</si>
  <si>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</si>
  <si>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</si>
  <si>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</si>
  <si>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</si>
  <si>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</si>
  <si>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</si>
  <si>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</si>
  <si>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</si>
  <si>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</si>
  <si>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</si>
  <si>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</si>
  <si>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</si>
  <si>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</si>
  <si>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</si>
  <si>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</si>
  <si>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</si>
  <si>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</si>
  <si>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</si>
  <si>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</si>
  <si>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</si>
  <si>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</si>
  <si>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</si>
  <si>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</si>
  <si>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</si>
  <si>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</si>
  <si>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</si>
  <si>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</si>
  <si>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</si>
  <si>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</si>
  <si>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</si>
  <si>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</si>
  <si>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</si>
  <si>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</si>
  <si>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</si>
  <si>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</si>
  <si>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</si>
  <si>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</si>
  <si>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</si>
  <si>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</si>
  <si>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</si>
  <si>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</si>
  <si>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</si>
  <si>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</si>
  <si>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</si>
  <si>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</si>
  <si>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</si>
  <si>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</si>
  <si>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</si>
  <si>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</si>
  <si>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</si>
  <si>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</si>
  <si>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</si>
  <si>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</si>
  <si>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</si>
  <si>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</si>
  <si>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</si>
  <si>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</si>
  <si>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</si>
  <si>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</si>
  <si>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</si>
  <si>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</si>
  <si>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</si>
  <si>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</si>
  <si>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</si>
  <si>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</si>
  <si>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</si>
  <si>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</si>
  <si>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</si>
  <si>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</si>
  <si>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</si>
  <si>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</si>
  <si>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</si>
  <si>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</si>
  <si>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</si>
  <si>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</si>
  <si>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</si>
  <si>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</si>
  <si>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</si>
  <si>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</si>
  <si>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</si>
  <si>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</si>
  <si>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</si>
  <si>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</si>
  <si>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</si>
  <si>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</si>
  <si>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</si>
  <si>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</si>
  <si>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</si>
  <si>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</si>
  <si>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</si>
  <si>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</si>
  <si>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</si>
  <si>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</si>
  <si>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</si>
  <si>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</si>
  <si>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</si>
  <si>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</si>
  <si>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</si>
  <si>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</si>
  <si>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</si>
  <si>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</si>
  <si>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</si>
  <si>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</si>
  <si>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</si>
  <si>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</si>
  <si>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</si>
  <si>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</si>
  <si>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</si>
  <si>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</si>
  <si>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</si>
  <si>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</si>
  <si>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</si>
  <si>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</si>
  <si>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</si>
  <si>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</si>
  <si>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</si>
  <si>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</si>
  <si>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</si>
  <si>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</si>
  <si>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</si>
  <si>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</si>
  <si>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</si>
  <si>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</si>
  <si>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</si>
  <si>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</si>
  <si>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</si>
  <si>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</si>
  <si>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</si>
  <si>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</si>
  <si>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</si>
  <si>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</si>
  <si>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</si>
  <si>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</si>
  <si>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</si>
  <si>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</si>
  <si>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</si>
  <si>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</si>
  <si>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</si>
  <si>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</si>
  <si>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</si>
  <si>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</si>
  <si>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</si>
  <si>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</si>
  <si>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</si>
  <si>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</si>
  <si>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</si>
  <si>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</si>
  <si>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</si>
  <si>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</si>
  <si>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</si>
  <si>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</si>
  <si>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</si>
  <si>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</si>
  <si>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</si>
  <si>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</si>
  <si>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</si>
  <si>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</si>
  <si>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</si>
  <si>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</si>
  <si>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</si>
  <si>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</si>
  <si>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</si>
  <si>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</si>
  <si>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</si>
  <si>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</si>
  <si>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</si>
  <si>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</si>
  <si>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</si>
  <si>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</si>
  <si>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</si>
  <si>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</si>
  <si>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</si>
  <si>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</si>
  <si>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</si>
  <si>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</si>
  <si>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</si>
  <si>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</si>
  <si>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</si>
  <si>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</si>
  <si>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</si>
  <si>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</si>
  <si>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</si>
  <si>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</si>
  <si>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</si>
  <si>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</si>
  <si>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</si>
  <si>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</si>
  <si>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</si>
  <si>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</si>
  <si>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</si>
  <si>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</si>
  <si>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</si>
  <si>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</si>
  <si>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</si>
  <si>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</si>
  <si>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</si>
  <si>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</si>
  <si>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</si>
  <si>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</si>
  <si>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</si>
  <si>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</si>
  <si>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</si>
  <si>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</si>
  <si>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</si>
  <si>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</si>
  <si>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</si>
  <si>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</si>
  <si>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</si>
  <si>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</si>
  <si>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</si>
  <si>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</si>
  <si>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</si>
  <si>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</si>
  <si>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</si>
  <si>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</si>
  <si>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</si>
  <si>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</si>
  <si>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</si>
  <si>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</si>
  <si>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</si>
  <si>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</si>
  <si>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</si>
  <si>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</si>
  <si>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</si>
  <si>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</si>
  <si>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</si>
  <si>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</si>
  <si>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</si>
  <si>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</si>
  <si>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</si>
  <si>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</si>
  <si>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</si>
  <si>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</si>
  <si>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</si>
  <si>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</si>
  <si>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</si>
  <si>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</si>
  <si>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</si>
  <si>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</si>
  <si>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</si>
  <si>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</si>
  <si>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</si>
  <si>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</si>
  <si>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</si>
  <si>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</si>
  <si>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</si>
  <si>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</si>
  <si>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</si>
  <si>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</si>
  <si>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</si>
  <si>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</si>
  <si>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</si>
  <si>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</si>
  <si>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</si>
  <si>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</si>
  <si>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</si>
  <si>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</si>
  <si>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</si>
  <si>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</si>
  <si>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</si>
  <si>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</si>
  <si>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</si>
  <si>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</si>
  <si>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</si>
  <si>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</si>
  <si>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</si>
  <si>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</si>
  <si>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</si>
  <si>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</si>
  <si>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</si>
  <si>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</si>
  <si>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</si>
  <si>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</si>
  <si>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</si>
  <si>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</si>
  <si>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</si>
  <si>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</si>
  <si>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</si>
  <si>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</si>
  <si>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</si>
  <si>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</si>
  <si>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</si>
  <si>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</si>
  <si>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</si>
  <si>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</si>
  <si>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</si>
  <si>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</si>
  <si>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</si>
  <si>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</si>
  <si>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</si>
  <si>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</si>
  <si>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</si>
  <si>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</si>
  <si>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</si>
  <si>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</si>
  <si>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</si>
  <si>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</si>
  <si>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</si>
  <si>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</si>
  <si>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</si>
  <si>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</si>
  <si>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</si>
  <si>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</si>
  <si>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</si>
  <si>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</si>
  <si>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</si>
  <si>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</si>
  <si>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</si>
  <si>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</si>
  <si>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</si>
  <si>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</si>
  <si>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</si>
  <si>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</si>
  <si>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</si>
  <si>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</si>
  <si>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</si>
  <si>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</si>
  <si>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</si>
  <si>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</si>
  <si>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</si>
  <si>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</si>
  <si>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</si>
  <si>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</si>
  <si>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</si>
  <si>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</si>
  <si>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</si>
  <si>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</si>
  <si>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</si>
  <si>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</si>
  <si>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</si>
  <si>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</si>
  <si>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</si>
  <si>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</si>
  <si>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</si>
  <si>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</si>
  <si>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</si>
  <si>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</si>
  <si>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</si>
  <si>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</si>
  <si>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</si>
  <si>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</si>
  <si>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</si>
  <si>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</si>
  <si>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</si>
  <si>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</si>
  <si>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</si>
  <si>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</si>
  <si>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</si>
  <si>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</si>
  <si>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</si>
  <si>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</si>
  <si>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</si>
  <si>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</si>
  <si>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</si>
  <si>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</si>
  <si>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</si>
  <si>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</si>
  <si>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</si>
  <si>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</si>
  <si>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</si>
  <si>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</si>
  <si>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</si>
  <si>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</si>
  <si>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</si>
  <si>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</si>
  <si>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</si>
  <si>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</si>
  <si>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</si>
  <si>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</si>
  <si>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</si>
  <si>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</si>
  <si>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</si>
  <si>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</si>
  <si>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</si>
  <si>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</si>
  <si>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</si>
  <si>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</si>
  <si>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</si>
  <si>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</si>
  <si>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</si>
  <si>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</si>
  <si>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</si>
  <si>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</si>
  <si>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</si>
  <si>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</si>
  <si>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</si>
  <si>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</si>
  <si>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</si>
  <si>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</si>
  <si>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</si>
  <si>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</si>
  <si>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</si>
  <si>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</si>
  <si>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</si>
  <si>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</si>
  <si>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</si>
  <si>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</si>
  <si>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</si>
  <si>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</si>
  <si>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</si>
  <si>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</si>
  <si>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</si>
  <si>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</si>
  <si>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</si>
  <si>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</si>
  <si>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</si>
  <si>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</si>
  <si>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</si>
  <si>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</si>
  <si>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</si>
  <si>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</si>
  <si>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</si>
  <si>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</si>
  <si>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</si>
  <si>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</si>
  <si>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</si>
  <si>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</si>
  <si>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</si>
  <si>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</si>
  <si>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</si>
  <si>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</si>
  <si>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</si>
  <si>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</si>
  <si>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</si>
  <si>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</si>
  <si>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</si>
  <si>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</si>
  <si>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</si>
  <si>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</si>
  <si>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</si>
  <si>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</si>
  <si>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</si>
  <si>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</si>
  <si>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</si>
  <si>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</si>
  <si>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</si>
  <si>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</si>
  <si>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</si>
  <si>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</si>
  <si>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</si>
  <si>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</si>
  <si>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</si>
  <si>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</si>
  <si>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</si>
  <si>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</si>
  <si>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</si>
  <si>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</si>
  <si>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</si>
  <si>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</si>
  <si>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</si>
  <si>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</si>
  <si>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</si>
  <si>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</si>
  <si>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</si>
  <si>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</si>
  <si>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</si>
  <si>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</si>
  <si>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</si>
  <si>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</si>
  <si>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</si>
  <si>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</si>
  <si>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</si>
  <si>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</si>
  <si>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</si>
  <si>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</si>
  <si>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</si>
  <si>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</si>
  <si>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</si>
  <si>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</si>
  <si>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</si>
  <si>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</si>
  <si>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</si>
  <si>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</si>
  <si>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</si>
  <si>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</si>
  <si>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</si>
  <si>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</si>
  <si>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</si>
  <si>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</si>
  <si>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</si>
  <si>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</si>
  <si>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</si>
  <si>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</si>
  <si>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</si>
  <si>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</si>
  <si>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</si>
  <si>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</si>
  <si>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</si>
  <si>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</si>
  <si>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</si>
  <si>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</si>
  <si>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</si>
  <si>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</si>
  <si>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</si>
  <si>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</si>
  <si>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</si>
  <si>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</si>
  <si>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</si>
  <si>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</si>
  <si>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</si>
  <si>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</si>
  <si>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</si>
  <si>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</si>
  <si>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</si>
  <si>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</si>
  <si>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</si>
  <si>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</si>
  <si>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</si>
  <si>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</si>
  <si>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</si>
  <si>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</si>
  <si>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</si>
  <si>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</si>
  <si>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</si>
  <si>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</si>
  <si>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</si>
  <si>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</si>
  <si>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</si>
  <si>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</si>
  <si>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</si>
  <si>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</si>
  <si>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</si>
  <si>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</si>
  <si>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</si>
  <si>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</si>
  <si>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</si>
  <si>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</si>
  <si>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</si>
  <si>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</si>
  <si>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</si>
  <si>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</si>
  <si>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</si>
  <si>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</si>
  <si>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</si>
  <si>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</si>
  <si>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</si>
  <si>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</si>
  <si>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</si>
  <si>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</si>
  <si>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</si>
  <si>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</si>
  <si>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</si>
  <si>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</si>
  <si>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</si>
  <si>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</si>
  <si>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</si>
  <si>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</si>
  <si>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</si>
  <si>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</si>
  <si>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</si>
  <si>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</si>
  <si>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</si>
  <si>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</si>
  <si>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</si>
  <si>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</si>
  <si>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</si>
  <si>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</si>
  <si>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</si>
  <si>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</si>
  <si>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</si>
  <si>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</si>
  <si>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</si>
  <si>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</si>
  <si>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</si>
  <si>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</si>
  <si>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</si>
  <si>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</si>
  <si>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</si>
  <si>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</si>
  <si>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</si>
  <si>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</si>
  <si>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</si>
  <si>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</si>
  <si>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</si>
  <si>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</si>
  <si>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</si>
  <si>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</si>
  <si>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</si>
  <si>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</si>
  <si>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</si>
  <si>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</si>
  <si>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</si>
  <si>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</si>
  <si>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</si>
  <si>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</si>
  <si>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</si>
  <si>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</si>
  <si>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</si>
  <si>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</si>
  <si>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</si>
  <si>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</si>
  <si>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</si>
  <si>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</si>
  <si>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</si>
  <si>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</si>
  <si>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</si>
  <si>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</si>
  <si>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</si>
  <si>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</si>
  <si>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</si>
  <si>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</si>
  <si>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</si>
  <si>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</si>
  <si>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</si>
  <si>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</si>
  <si>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</si>
  <si>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</si>
  <si>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</si>
  <si>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</si>
  <si>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</si>
  <si>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</si>
  <si>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</si>
  <si>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</si>
  <si>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</si>
  <si>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</si>
  <si>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</si>
  <si>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</si>
  <si>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</si>
  <si>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</si>
  <si>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</si>
  <si>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</si>
  <si>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</si>
  <si>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</si>
  <si>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</si>
  <si>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</si>
  <si>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</si>
  <si>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</si>
  <si>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</si>
  <si>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</si>
  <si>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</si>
  <si>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</si>
  <si>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</si>
  <si>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</si>
  <si>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</si>
  <si>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</si>
  <si>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</si>
  <si>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</si>
  <si>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</si>
  <si>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</si>
  <si>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</si>
  <si>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</si>
  <si>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</si>
  <si>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</si>
  <si>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</si>
  <si>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</si>
  <si>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</si>
  <si>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</si>
  <si>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</si>
  <si>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</si>
  <si>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</si>
  <si>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</si>
  <si>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</si>
  <si>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</si>
  <si>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</si>
  <si>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</si>
  <si>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</si>
  <si>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</si>
  <si>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</si>
  <si>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</si>
  <si>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</si>
  <si>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</si>
  <si>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</si>
  <si>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</si>
  <si>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</si>
  <si>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</si>
  <si>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</si>
  <si>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</si>
  <si>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</si>
  <si>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</si>
  <si>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</si>
  <si>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</si>
  <si>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</si>
  <si>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</si>
  <si>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</si>
  <si>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</si>
  <si>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</si>
  <si>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</si>
  <si>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</si>
  <si>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</si>
  <si>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</si>
  <si>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</si>
  <si>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</si>
  <si>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</si>
  <si>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</si>
  <si>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</si>
  <si>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</si>
  <si>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</si>
  <si>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</si>
  <si>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</si>
  <si>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</si>
  <si>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</si>
  <si>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</si>
  <si>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</si>
  <si>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</si>
  <si>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</si>
  <si>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</si>
  <si>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</si>
  <si>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</si>
  <si>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</si>
  <si>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</si>
  <si>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</si>
  <si>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</si>
  <si>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</si>
  <si>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</si>
  <si>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</si>
  <si>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</si>
  <si>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</si>
  <si>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</si>
  <si>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</si>
  <si>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</si>
  <si>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</si>
  <si>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</si>
  <si>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</si>
  <si>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</si>
  <si>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</si>
  <si>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</si>
  <si>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</si>
  <si>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</si>
  <si>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</si>
  <si>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</si>
  <si>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</si>
  <si>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</si>
  <si>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</si>
  <si>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</si>
  <si>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</si>
  <si>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</si>
  <si>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</si>
  <si>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</si>
  <si>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</si>
  <si>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</si>
  <si>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</si>
  <si>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</si>
  <si>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</si>
  <si>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</si>
  <si>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</si>
  <si>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</si>
  <si>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</si>
  <si>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</si>
  <si>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</si>
  <si>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</si>
  <si>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</si>
  <si>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</si>
  <si>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</si>
  <si>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</si>
  <si>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</si>
  <si>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</si>
  <si>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</si>
  <si>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</si>
  <si>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</si>
  <si>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</si>
  <si>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</si>
  <si>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</si>
  <si>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</si>
  <si>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</si>
  <si>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</si>
  <si>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</si>
  <si>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</si>
  <si>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</si>
  <si>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</si>
  <si>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</si>
  <si>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</si>
  <si>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</si>
  <si>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</si>
  <si>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</si>
  <si>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</si>
  <si>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</si>
  <si>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</si>
  <si>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</si>
  <si>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</si>
  <si>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</si>
  <si>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</si>
  <si>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</si>
  <si>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</si>
  <si>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</si>
  <si>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</si>
  <si>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</si>
  <si>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</si>
  <si>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</si>
  <si>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</si>
  <si>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</si>
  <si>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</si>
  <si>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</si>
  <si>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</si>
  <si>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</si>
  <si>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</si>
  <si>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</si>
  <si>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</si>
  <si>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</si>
  <si>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</si>
  <si>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</si>
  <si>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</si>
  <si>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</si>
  <si>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</si>
  <si>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</si>
  <si>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</si>
  <si>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</si>
  <si>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</si>
  <si>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</si>
  <si>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</si>
  <si>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</si>
  <si>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</si>
  <si>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</si>
  <si>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</si>
  <si>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</si>
  <si>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</si>
  <si>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</si>
  <si>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</si>
  <si>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</si>
  <si>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</si>
  <si>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</si>
  <si>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</si>
  <si>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</si>
  <si>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</si>
  <si>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</si>
  <si>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</si>
  <si>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</si>
  <si>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</si>
  <si>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</si>
  <si>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</si>
  <si>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</si>
  <si>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</si>
  <si>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</si>
  <si>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</si>
  <si>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</si>
  <si>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</si>
  <si>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</si>
  <si>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</si>
  <si>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</si>
  <si>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</si>
  <si>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</si>
  <si>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</si>
  <si>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</si>
  <si>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</si>
  <si>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</si>
  <si>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</si>
  <si>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</si>
  <si>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</si>
  <si>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</si>
  <si>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</si>
  <si>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</si>
  <si>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</si>
  <si>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</si>
  <si>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</si>
  <si>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</si>
  <si>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</si>
  <si>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</si>
  <si>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</si>
  <si>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</si>
  <si>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</si>
  <si>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</si>
  <si>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</si>
  <si>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</si>
  <si>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</si>
  <si>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</si>
  <si>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</si>
  <si>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</si>
  <si>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</si>
  <si>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</si>
  <si>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</si>
  <si>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</si>
  <si>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</si>
  <si>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</si>
  <si>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</si>
  <si>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</si>
  <si>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</si>
  <si>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</si>
  <si>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</si>
  <si>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</si>
  <si>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</si>
  <si>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</si>
  <si>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</si>
  <si>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</si>
  <si>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</si>
  <si>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</si>
  <si>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</si>
  <si>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</si>
  <si>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</si>
  <si>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</si>
  <si>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</si>
  <si>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</si>
  <si>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</si>
  <si>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</si>
  <si>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</si>
  <si>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</si>
  <si>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</si>
  <si>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</si>
  <si>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</si>
  <si>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</si>
  <si>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</si>
  <si>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</si>
  <si>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</si>
  <si>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</si>
  <si>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</si>
  <si>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</si>
  <si>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</si>
  <si>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</si>
  <si>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</si>
  <si>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</si>
  <si>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</si>
  <si>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</si>
  <si>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</si>
  <si>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</si>
  <si>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</si>
  <si>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</si>
  <si>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</si>
  <si>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</si>
  <si>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</si>
  <si>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</si>
  <si>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</si>
  <si>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</si>
  <si>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</si>
  <si>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</si>
  <si>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</si>
  <si>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</si>
  <si>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</si>
  <si>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</si>
  <si>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</si>
  <si>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</si>
  <si>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</si>
  <si>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</si>
  <si>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</si>
  <si>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</si>
  <si>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</si>
  <si>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</si>
  <si>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</si>
  <si>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</si>
  <si>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</si>
  <si>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</si>
  <si>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</si>
  <si>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</si>
  <si>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</si>
  <si>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</si>
  <si>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</si>
  <si>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</si>
  <si>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</si>
  <si>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</si>
  <si>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</si>
  <si>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</si>
  <si>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</si>
  <si>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</si>
  <si>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</si>
  <si>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</si>
  <si>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</si>
  <si>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</si>
  <si>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</si>
  <si>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</si>
  <si>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</si>
  <si>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</si>
  <si>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</si>
  <si>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</si>
  <si>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</si>
  <si>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</si>
  <si>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</si>
  <si>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</si>
  <si>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</si>
  <si>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</si>
  <si>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</si>
  <si>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</si>
  <si>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</si>
  <si>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</si>
  <si>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</si>
  <si>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</si>
  <si>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</si>
  <si>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</si>
  <si>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</si>
  <si>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</si>
  <si>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</si>
  <si>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</si>
  <si>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</si>
  <si>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</si>
  <si>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</si>
  <si>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</si>
  <si>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</si>
  <si>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</si>
  <si>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</si>
  <si>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</si>
  <si>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</si>
  <si>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</si>
  <si>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</si>
  <si>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</si>
  <si>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</si>
  <si>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</si>
  <si>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</si>
  <si>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</si>
  <si>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</si>
  <si>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</si>
  <si>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</si>
  <si>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</si>
  <si>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</si>
  <si>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</si>
  <si>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</si>
  <si>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</si>
  <si>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</si>
  <si>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</si>
  <si>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</si>
  <si>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</si>
  <si>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</si>
  <si>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</si>
  <si>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</si>
  <si>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</si>
  <si>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</si>
  <si>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</si>
  <si>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</si>
  <si>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</si>
  <si>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</si>
  <si>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</si>
  <si>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</si>
  <si>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</si>
  <si>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</si>
  <si>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</si>
  <si>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</si>
  <si>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</si>
  <si>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</si>
  <si>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</si>
  <si>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</si>
  <si>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</si>
  <si>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</si>
  <si>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</si>
  <si>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</si>
  <si>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</si>
  <si>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</si>
  <si>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</si>
  <si>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</si>
  <si>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</si>
  <si>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</si>
  <si>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</si>
  <si>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</si>
  <si>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</si>
  <si>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</si>
  <si>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</si>
  <si>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</si>
  <si>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</si>
  <si>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</si>
  <si>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</si>
  <si>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</si>
  <si>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</si>
  <si>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</si>
  <si>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</si>
  <si>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</si>
  <si>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</si>
  <si>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</si>
  <si>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</si>
  <si>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</si>
  <si>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</si>
  <si>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</si>
  <si>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</si>
  <si>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</si>
  <si>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</si>
  <si>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</si>
  <si>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</si>
  <si>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</si>
  <si>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</si>
  <si>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</si>
  <si>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</si>
  <si>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</si>
  <si>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</si>
  <si>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</si>
  <si>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</si>
  <si>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</si>
  <si>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</si>
  <si>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</si>
  <si>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</si>
  <si>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</si>
  <si>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</si>
  <si>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</si>
  <si>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</si>
  <si>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</si>
  <si>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</si>
  <si>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</si>
  <si>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</si>
  <si>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</si>
  <si>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</si>
  <si>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</si>
  <si>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</si>
  <si>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</si>
  <si>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</si>
  <si>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</si>
  <si>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</si>
  <si>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</si>
  <si>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</si>
  <si>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</si>
  <si>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</si>
  <si>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</si>
  <si>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</si>
  <si>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</si>
  <si>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</si>
  <si>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</si>
  <si>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</si>
  <si>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</si>
  <si>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</si>
  <si>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</si>
  <si>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</si>
  <si>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</si>
  <si>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</si>
  <si>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</si>
  <si>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</si>
  <si>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</si>
  <si>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</si>
  <si>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</si>
  <si>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</si>
  <si>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</si>
  <si>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</si>
  <si>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</si>
  <si>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</si>
  <si>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</si>
  <si>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</si>
  <si>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</si>
  <si>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</si>
  <si>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</si>
  <si>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</si>
  <si>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</si>
  <si>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</si>
  <si>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</si>
  <si>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</si>
  <si>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</si>
  <si>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</si>
  <si>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</si>
  <si>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</si>
  <si>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</si>
  <si>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</si>
  <si>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</si>
  <si>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</si>
  <si>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</si>
  <si>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</si>
  <si>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</si>
  <si>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</si>
  <si>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</si>
  <si>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</si>
  <si>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</si>
  <si>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</si>
  <si>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</si>
  <si>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</si>
  <si>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</si>
  <si>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</si>
  <si>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</si>
  <si>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</si>
  <si>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</si>
  <si>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</si>
  <si>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</si>
  <si>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</si>
  <si>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</si>
  <si>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</si>
  <si>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</si>
  <si>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</si>
  <si>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</si>
  <si>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</si>
  <si>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</si>
  <si>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</si>
  <si>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</si>
  <si>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</si>
  <si>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</si>
  <si>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</si>
  <si>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</si>
  <si>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</si>
  <si>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</si>
  <si>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</si>
  <si>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</si>
  <si>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</si>
  <si>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</si>
  <si>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</si>
  <si>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</si>
  <si>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</si>
  <si>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</si>
  <si>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</si>
  <si>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</si>
  <si>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</si>
  <si>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</si>
  <si>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</si>
  <si>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</si>
  <si>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</si>
  <si>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</si>
  <si>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</si>
  <si>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</si>
  <si>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</si>
  <si>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</si>
  <si>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</si>
  <si>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</si>
  <si>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</si>
  <si>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</si>
  <si>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</si>
  <si>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</si>
  <si>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</si>
  <si>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</si>
  <si>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</si>
  <si>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</si>
  <si>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</si>
  <si>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</si>
  <si>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</si>
  <si>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</si>
  <si>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</si>
  <si>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</si>
  <si>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</si>
  <si>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</si>
  <si>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</si>
  <si>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</si>
  <si>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</si>
  <si>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</si>
  <si>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</si>
  <si>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</si>
  <si>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</si>
  <si>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</si>
  <si>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</si>
  <si>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</si>
  <si>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</si>
  <si>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</si>
  <si>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</si>
  <si>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</si>
  <si>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</si>
  <si>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</si>
  <si>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</si>
  <si>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</si>
  <si>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</si>
  <si>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</si>
  <si>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</si>
  <si>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</si>
  <si>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</si>
  <si>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</si>
  <si>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</si>
  <si>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</si>
  <si>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</si>
  <si>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</si>
  <si>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</si>
  <si>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</si>
  <si>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</si>
  <si>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</si>
  <si>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</si>
  <si>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</si>
  <si>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</si>
  <si>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</si>
  <si>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</si>
  <si>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</si>
  <si>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</si>
  <si>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</si>
  <si>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</si>
  <si>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</si>
  <si>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</si>
  <si>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</si>
  <si>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</si>
  <si>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</si>
  <si>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</si>
  <si>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</si>
  <si>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</si>
  <si>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</si>
  <si>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</si>
  <si>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</si>
  <si>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</si>
  <si>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</si>
  <si>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</si>
  <si>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</si>
  <si>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</si>
  <si>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</si>
  <si>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</si>
  <si>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</si>
  <si>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</si>
  <si>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</si>
  <si>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</si>
  <si>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</si>
  <si>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</si>
  <si>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</si>
  <si>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</si>
  <si>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</si>
  <si>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</si>
  <si>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</si>
  <si>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</si>
  <si>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</si>
  <si>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</si>
  <si>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</si>
  <si>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</si>
  <si>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</si>
  <si>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</si>
  <si>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</si>
  <si>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</si>
  <si>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</si>
  <si>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</si>
  <si>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</si>
  <si>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</si>
  <si>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</si>
  <si>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</si>
  <si>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</si>
  <si>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</si>
  <si>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</si>
  <si>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</si>
  <si>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</si>
  <si>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</si>
  <si>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</si>
  <si>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</si>
  <si>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</si>
  <si>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</si>
  <si>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</si>
  <si>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</si>
  <si>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</si>
  <si>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</si>
  <si>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</si>
  <si>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</si>
  <si>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</si>
  <si>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</si>
  <si>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</si>
  <si>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</si>
  <si>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</si>
  <si>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</si>
  <si>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</si>
  <si>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</si>
  <si>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</si>
  <si>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</si>
  <si>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</si>
  <si>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</si>
  <si>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</si>
  <si>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</si>
  <si>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</si>
  <si>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</si>
  <si>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</si>
  <si>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</si>
  <si>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</si>
  <si>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</si>
  <si>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</si>
  <si>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</si>
  <si>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</si>
  <si>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</si>
  <si>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</si>
  <si>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</si>
  <si>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</si>
  <si>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</si>
  <si>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</si>
  <si>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</si>
  <si>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</si>
  <si>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</si>
  <si>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</si>
  <si>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</si>
  <si>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</si>
  <si>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</si>
  <si>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</si>
  <si>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</si>
  <si>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</si>
  <si>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</si>
  <si>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</si>
  <si>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</si>
  <si>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</si>
  <si>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</si>
  <si>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</si>
  <si>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</si>
  <si>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</si>
  <si>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</si>
  <si>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</si>
  <si>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</si>
  <si>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</si>
  <si>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</si>
  <si>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</si>
  <si>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</si>
  <si>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</si>
  <si>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</si>
  <si>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</si>
  <si>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</si>
  <si>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</si>
  <si>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</si>
  <si>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</si>
  <si>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</si>
  <si>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</si>
  <si>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</si>
  <si>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</si>
  <si>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</si>
  <si>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</si>
  <si>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</si>
  <si>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</si>
  <si>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</si>
  <si>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</si>
  <si>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</si>
  <si>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</si>
  <si>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</si>
  <si>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</si>
  <si>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</si>
  <si>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</si>
  <si>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</si>
  <si>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</si>
  <si>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</si>
  <si>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</si>
  <si>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</si>
  <si>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</si>
  <si>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</si>
  <si>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</si>
  <si>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</si>
  <si>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</si>
  <si>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</si>
  <si>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</si>
  <si>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</si>
  <si>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</si>
  <si>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</si>
  <si>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</si>
  <si>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</si>
  <si>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</si>
  <si>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</si>
  <si>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</si>
  <si>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</si>
  <si>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</si>
  <si>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</si>
  <si>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</si>
  <si>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</si>
  <si>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</si>
  <si>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</si>
  <si>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</si>
  <si>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</si>
  <si>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</si>
  <si>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</si>
  <si>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</si>
  <si>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</si>
  <si>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</si>
  <si>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</si>
  <si>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</si>
  <si>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</si>
  <si>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</si>
  <si>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</si>
  <si>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</si>
  <si>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</si>
  <si>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</si>
  <si>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</si>
  <si>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</si>
  <si>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</si>
  <si>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</si>
  <si>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</si>
  <si>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</si>
  <si>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</si>
  <si>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</si>
  <si>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</si>
  <si>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</si>
  <si>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</si>
  <si>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</si>
  <si>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</si>
  <si>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</si>
  <si>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</si>
  <si>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</si>
  <si>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</si>
  <si>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</si>
  <si>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</si>
  <si>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</si>
  <si>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</si>
  <si>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</si>
  <si>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</si>
  <si>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</si>
  <si>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</si>
  <si>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</si>
  <si>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</si>
  <si>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</si>
  <si>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</si>
  <si>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</si>
  <si>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</si>
  <si>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</si>
  <si>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</si>
  <si>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</si>
  <si>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</si>
  <si>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</si>
  <si>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</si>
  <si>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</si>
  <si>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</si>
  <si>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</si>
  <si>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</si>
  <si>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</si>
  <si>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</si>
  <si>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</si>
  <si>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</si>
  <si>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</si>
  <si>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</si>
  <si>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</si>
  <si>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</si>
  <si>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</si>
  <si>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</si>
  <si>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</si>
  <si>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</si>
  <si>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</si>
  <si>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</si>
  <si>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</si>
  <si>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</si>
  <si>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</si>
  <si>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</si>
  <si>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</si>
  <si>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</si>
  <si>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</si>
  <si>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</si>
  <si>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</si>
  <si>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</si>
  <si>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</si>
  <si>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</si>
  <si>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</si>
  <si>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</si>
  <si>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</si>
  <si>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</si>
  <si>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</si>
  <si>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</si>
  <si>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</si>
  <si>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</si>
  <si>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</si>
  <si>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</si>
  <si>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</si>
  <si>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</si>
  <si>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</si>
  <si>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</si>
  <si>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</si>
  <si>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</si>
  <si>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</si>
  <si>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</si>
  <si>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</si>
  <si>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</si>
  <si>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</si>
  <si>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</si>
  <si>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</si>
  <si>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</si>
  <si>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</si>
  <si>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</si>
  <si>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</si>
  <si>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</si>
  <si>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</si>
  <si>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</si>
  <si>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</si>
  <si>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</si>
  <si>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</si>
  <si>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</si>
  <si>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</si>
  <si>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</si>
  <si>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</si>
  <si>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</si>
  <si>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</si>
  <si>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</si>
  <si>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</si>
  <si>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</si>
  <si>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</si>
  <si>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</si>
  <si>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</si>
  <si>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</si>
  <si>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</si>
  <si>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</si>
  <si>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</si>
  <si>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</si>
  <si>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</si>
  <si>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</si>
  <si>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</si>
  <si>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</si>
  <si>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</si>
  <si>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</si>
  <si>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</si>
  <si>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</si>
  <si>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</si>
  <si>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</si>
  <si>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</si>
  <si>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</si>
  <si>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</si>
  <si>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</si>
  <si>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</si>
  <si>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</si>
  <si>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</si>
  <si>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</si>
  <si>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</si>
  <si>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</si>
  <si>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</si>
  <si>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</si>
  <si>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</si>
  <si>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</si>
  <si>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</si>
  <si>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</si>
  <si>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</si>
  <si>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</si>
  <si>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</si>
  <si>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</si>
  <si>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</si>
  <si>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</si>
  <si>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</si>
  <si>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</si>
  <si>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</si>
  <si>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</si>
  <si>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</si>
  <si>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</si>
  <si>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</si>
  <si>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</si>
  <si>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</si>
  <si>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</si>
  <si>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</si>
  <si>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</si>
  <si>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</si>
  <si>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</si>
  <si>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</si>
  <si>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</si>
  <si>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</si>
  <si>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</si>
  <si>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</si>
  <si>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</si>
  <si>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</si>
  <si>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</si>
  <si>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</si>
  <si>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</si>
  <si>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</si>
  <si>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</si>
  <si>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</si>
  <si>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</si>
  <si>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</si>
  <si>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</si>
  <si>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</si>
  <si>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</si>
  <si>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</si>
  <si>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</si>
  <si>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</si>
  <si>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</si>
  <si>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</si>
  <si>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</si>
  <si>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</si>
  <si>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</si>
  <si>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</si>
  <si>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</si>
  <si>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</si>
  <si>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</si>
  <si>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</si>
  <si>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</si>
  <si>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</si>
  <si>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</si>
  <si>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</si>
  <si>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</si>
  <si>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</si>
  <si>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</si>
  <si>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</si>
  <si>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</si>
  <si>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</si>
  <si>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</si>
  <si>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</si>
  <si>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</si>
  <si>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</si>
  <si>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</si>
  <si>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</si>
  <si>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</si>
  <si>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</si>
  <si>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</si>
  <si>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</si>
  <si>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</si>
  <si>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</si>
  <si>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</si>
  <si>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</si>
  <si>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</si>
  <si>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</si>
  <si>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</si>
  <si>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</si>
  <si>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</si>
  <si>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</si>
  <si>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</si>
  <si>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</si>
  <si>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</si>
  <si>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</si>
  <si>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</si>
  <si>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</si>
  <si>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</si>
  <si>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</si>
  <si>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</si>
  <si>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</si>
  <si>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</si>
  <si>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</si>
  <si>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</si>
  <si>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</si>
  <si>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</si>
  <si>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</si>
  <si>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</si>
  <si>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</si>
  <si>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</si>
  <si>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</si>
  <si>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</si>
  <si>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</si>
  <si>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</si>
  <si>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</si>
  <si>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</si>
  <si>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</si>
  <si>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</si>
  <si>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</si>
  <si>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</si>
  <si>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</si>
  <si>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</si>
  <si>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</si>
  <si>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</si>
  <si>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</si>
  <si>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</si>
  <si>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</si>
  <si>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</si>
  <si>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</si>
  <si>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</si>
  <si>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</si>
  <si>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</si>
  <si>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</si>
  <si>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</si>
  <si>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</si>
  <si>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</si>
  <si>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</si>
  <si>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</si>
  <si>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</si>
  <si>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</si>
  <si>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</si>
  <si>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</si>
  <si>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</si>
  <si>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</si>
  <si>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</si>
  <si>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</si>
  <si>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</si>
  <si>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</si>
  <si>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</si>
  <si>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</si>
  <si>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</si>
  <si>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</si>
  <si>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</si>
  <si>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</si>
  <si>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</si>
  <si>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</si>
  <si>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</si>
  <si>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</si>
  <si>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</si>
  <si>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</si>
  <si>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</si>
  <si>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</si>
  <si>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</si>
  <si>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</si>
  <si>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</si>
  <si>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</si>
  <si>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</si>
  <si>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</si>
  <si>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</si>
  <si>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</si>
  <si>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</si>
  <si>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</si>
  <si>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</si>
  <si>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</si>
  <si>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</si>
  <si>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</si>
  <si>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</si>
  <si>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</si>
  <si>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</si>
  <si>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</si>
  <si>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</si>
  <si>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</si>
  <si>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</si>
  <si>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</si>
  <si>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</si>
  <si>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</si>
  <si>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</si>
  <si>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</si>
  <si>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</si>
  <si>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</si>
  <si>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</si>
  <si>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</si>
  <si>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</si>
  <si>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</si>
  <si>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</si>
  <si>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</si>
  <si>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</si>
  <si>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</si>
  <si>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</si>
  <si>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</si>
  <si>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</si>
  <si>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</si>
  <si>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</si>
  <si>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</si>
  <si>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</si>
  <si>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</si>
  <si>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</si>
  <si>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</si>
  <si>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</si>
  <si>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</si>
  <si>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</si>
  <si>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</si>
  <si>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</si>
  <si>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</si>
  <si>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</si>
  <si>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</si>
  <si>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</si>
  <si>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</si>
  <si>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</si>
  <si>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</si>
  <si>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</si>
  <si>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</si>
  <si>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</si>
  <si>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</si>
  <si>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</si>
  <si>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</si>
  <si>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</si>
  <si>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</si>
  <si>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</si>
  <si>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</si>
  <si>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</si>
  <si>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</si>
  <si>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</si>
  <si>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</si>
  <si>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</si>
  <si>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</si>
  <si>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</si>
  <si>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</si>
  <si>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</si>
  <si>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</si>
  <si>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</si>
  <si>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</si>
  <si>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</si>
  <si>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</si>
  <si>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</si>
  <si>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</si>
  <si>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</si>
  <si>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</si>
  <si>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</si>
  <si>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</si>
  <si>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</si>
  <si>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</si>
  <si>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</si>
  <si>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</si>
  <si>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</si>
  <si>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</si>
  <si>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</si>
  <si>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</si>
  <si>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</si>
  <si>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</si>
  <si>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</si>
  <si>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</si>
  <si>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</si>
  <si>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</si>
  <si>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</si>
  <si>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</si>
  <si>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</si>
  <si>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</si>
  <si>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</si>
  <si>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</si>
  <si>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</si>
  <si>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</si>
  <si>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</si>
  <si>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</si>
  <si>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</si>
  <si>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</si>
  <si>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</si>
  <si>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</si>
  <si>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</si>
  <si>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</si>
  <si>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</si>
  <si>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</si>
  <si>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</si>
  <si>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</si>
  <si>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</si>
  <si>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</si>
  <si>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</si>
  <si>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</si>
  <si>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</si>
  <si>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</si>
  <si>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</si>
  <si>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</si>
  <si>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</si>
  <si>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</si>
  <si>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</si>
  <si>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</si>
  <si>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</si>
  <si>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</si>
  <si>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</si>
  <si>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</si>
  <si>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</si>
  <si>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</si>
  <si>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</si>
  <si>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</si>
  <si>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</si>
  <si>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</si>
  <si>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</si>
  <si>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</si>
  <si>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</si>
  <si>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</si>
  <si>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</si>
  <si>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</si>
  <si>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</si>
  <si>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</si>
  <si>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</si>
  <si>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</si>
  <si>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</si>
  <si>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</si>
  <si>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</si>
  <si>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</si>
  <si>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</si>
  <si>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</si>
  <si>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</si>
  <si>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</si>
  <si>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</si>
  <si>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</si>
  <si>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</si>
  <si>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</si>
  <si>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</si>
  <si>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</si>
  <si>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</si>
  <si>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</si>
  <si>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</si>
  <si>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</si>
  <si>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</si>
  <si>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</si>
  <si>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</si>
  <si>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</si>
  <si>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</si>
  <si>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</si>
  <si>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</si>
  <si>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</si>
  <si>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</si>
  <si>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</si>
  <si>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</si>
  <si>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</si>
  <si>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</si>
  <si>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</si>
  <si>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</si>
  <si>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</si>
  <si>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</si>
  <si>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</si>
  <si>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</si>
  <si>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</si>
  <si>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</si>
  <si>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</si>
  <si>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</si>
  <si>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</si>
  <si>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</si>
  <si>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</si>
  <si>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</si>
  <si>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</si>
  <si>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</si>
  <si>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</si>
  <si>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</si>
  <si>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</si>
  <si>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</si>
  <si>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</si>
  <si>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</si>
  <si>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</si>
  <si>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</si>
  <si>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</si>
  <si>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</si>
  <si>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</si>
  <si>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</si>
  <si>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</si>
  <si>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</si>
  <si>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</si>
  <si>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</si>
  <si>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</si>
  <si>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</si>
  <si>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</si>
  <si>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</si>
  <si>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</si>
  <si>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</si>
  <si>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</si>
  <si>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</si>
  <si>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</si>
  <si>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</si>
  <si>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</si>
  <si>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</si>
  <si>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</si>
  <si>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</si>
  <si>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</si>
  <si>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</si>
  <si>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</si>
  <si>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</si>
  <si>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</si>
  <si>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</si>
  <si>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</si>
  <si>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</si>
  <si>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</si>
  <si>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</si>
  <si>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</si>
  <si>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</si>
  <si>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</si>
  <si>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</si>
  <si>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</si>
  <si>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</si>
  <si>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</si>
  <si>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</si>
  <si>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</si>
  <si>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</si>
  <si>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</si>
  <si>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</si>
  <si>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</si>
  <si>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</si>
  <si>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</si>
  <si>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</si>
  <si>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</si>
  <si>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</si>
  <si>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</si>
  <si>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</si>
  <si>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</si>
  <si>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</si>
  <si>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</si>
  <si>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</si>
  <si>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</si>
  <si>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</si>
  <si>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</si>
  <si>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</si>
  <si>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</si>
  <si>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</si>
  <si>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</si>
  <si>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</si>
  <si>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</si>
  <si>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</si>
  <si>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</si>
  <si>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</si>
  <si>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</si>
  <si>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</si>
  <si>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</si>
  <si>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</si>
  <si>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</si>
  <si>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</si>
  <si>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</si>
  <si>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</si>
  <si>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</si>
  <si>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</si>
  <si>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</si>
  <si>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</si>
  <si>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</si>
  <si>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</si>
  <si>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</si>
  <si>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</si>
  <si>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</si>
  <si>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</si>
  <si>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</si>
  <si>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</si>
  <si>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</si>
  <si>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</si>
  <si>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</si>
  <si>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</si>
  <si>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</si>
  <si>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</si>
  <si>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</si>
  <si>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</si>
  <si>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</si>
  <si>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</si>
  <si>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</si>
  <si>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</si>
  <si>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</si>
  <si>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</si>
  <si>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</si>
  <si>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</si>
  <si>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</si>
  <si>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</si>
  <si>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</si>
  <si>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</si>
  <si>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</si>
  <si>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</si>
  <si>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</si>
  <si>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</si>
  <si>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</si>
  <si>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</si>
  <si>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</si>
  <si>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</si>
  <si>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</si>
  <si>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</si>
  <si>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</si>
  <si>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</si>
  <si>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</si>
  <si>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</si>
  <si>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</si>
  <si>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</si>
  <si>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</si>
  <si>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</si>
  <si>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</si>
  <si>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</si>
  <si>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</si>
  <si>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</si>
  <si>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</si>
  <si>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</si>
  <si>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</si>
  <si>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</si>
  <si>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</si>
  <si>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</si>
  <si>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</si>
  <si>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</si>
  <si>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</si>
  <si>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</si>
  <si>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</si>
  <si>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</si>
  <si>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</si>
  <si>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</si>
  <si>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</si>
  <si>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</si>
  <si>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</si>
  <si>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</si>
  <si>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</si>
  <si>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</si>
  <si>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</si>
  <si>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</si>
  <si>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</si>
  <si>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</si>
  <si>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</si>
  <si>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</si>
  <si>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</si>
  <si>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</si>
  <si>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</si>
  <si>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</si>
  <si>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</si>
  <si>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</si>
  <si>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</si>
  <si>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</si>
  <si>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</si>
  <si>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</si>
  <si>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</si>
  <si>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</si>
  <si>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</si>
  <si>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</si>
  <si>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</si>
  <si>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</si>
  <si>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</si>
  <si>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</si>
  <si>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</si>
  <si>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</si>
  <si>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</si>
  <si>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</si>
  <si>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</si>
  <si>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</si>
  <si>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</si>
  <si>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</si>
  <si>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</si>
  <si>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</si>
  <si>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</si>
  <si>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</si>
  <si>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</si>
  <si>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</si>
  <si>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</si>
  <si>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</si>
  <si>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</si>
  <si>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</si>
  <si>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</si>
  <si>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</si>
  <si>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</si>
  <si>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</si>
  <si>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</si>
  <si>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</si>
  <si>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</si>
  <si>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</si>
  <si>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</si>
  <si>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</si>
  <si>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</si>
  <si>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</si>
  <si>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</si>
  <si>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</si>
  <si>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</si>
  <si>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</si>
  <si>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</si>
  <si>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</si>
  <si>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</si>
  <si>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</si>
  <si>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</si>
  <si>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</si>
  <si>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</si>
  <si>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</si>
  <si>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</si>
  <si>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</si>
  <si>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</si>
  <si>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</si>
  <si>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</si>
  <si>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</si>
  <si>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</si>
  <si>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</si>
  <si>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</si>
  <si>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</si>
  <si>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</si>
  <si>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</si>
  <si>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</si>
  <si>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</si>
  <si>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</si>
  <si>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</si>
  <si>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</si>
  <si>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</si>
  <si>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</si>
  <si>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</si>
  <si>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</si>
  <si>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</si>
  <si>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</si>
  <si>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</si>
  <si>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</si>
  <si>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</si>
  <si>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</si>
  <si>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</si>
  <si>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</si>
  <si>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</si>
  <si>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</si>
  <si>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</si>
  <si>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</si>
  <si>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</si>
  <si>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</si>
  <si>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</si>
  <si>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</si>
  <si>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</si>
  <si>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</si>
  <si>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</si>
  <si>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</si>
  <si>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</si>
  <si>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</si>
  <si>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</si>
  <si>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</si>
  <si>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</si>
  <si>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</si>
  <si>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</si>
  <si>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</si>
  <si>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</si>
  <si>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</si>
  <si>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</si>
  <si>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</si>
  <si>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</si>
  <si>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</si>
  <si>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</si>
  <si>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</si>
  <si>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</si>
  <si>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</si>
  <si>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</si>
  <si>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</si>
  <si>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</si>
  <si>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</si>
  <si>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</si>
  <si>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</si>
  <si>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</si>
  <si>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</si>
  <si>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</si>
  <si>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</si>
  <si>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</si>
  <si>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</si>
  <si>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</si>
  <si>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</si>
  <si>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</si>
  <si>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</si>
  <si>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</si>
  <si>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</si>
  <si>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</si>
  <si>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</si>
  <si>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</si>
  <si>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</si>
  <si>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</si>
  <si>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</si>
  <si>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</si>
  <si>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</si>
  <si>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</si>
  <si>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</si>
  <si>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</si>
  <si>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</si>
  <si>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</si>
  <si>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</si>
  <si>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</si>
  <si>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</si>
  <si>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</si>
  <si>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</si>
  <si>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</si>
  <si>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</si>
  <si>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</si>
  <si>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</si>
  <si>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</si>
  <si>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</si>
  <si>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</si>
  <si>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</si>
  <si>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</si>
  <si>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</si>
  <si>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</si>
  <si>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</si>
  <si>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</si>
  <si>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</si>
  <si>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</si>
  <si>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</si>
  <si>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</si>
  <si>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</si>
  <si>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</si>
  <si>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</si>
  <si>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</si>
  <si>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</si>
  <si>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</si>
  <si>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</si>
  <si>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</si>
  <si>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</si>
  <si>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</si>
  <si>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</si>
  <si>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</si>
  <si>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</si>
  <si>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</si>
  <si>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</si>
  <si>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</si>
  <si>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</si>
  <si>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</si>
  <si>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</si>
  <si>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</si>
  <si>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</si>
  <si>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</si>
  <si>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</si>
  <si>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</si>
  <si>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</si>
  <si>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</si>
  <si>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</si>
  <si>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</si>
  <si>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</si>
  <si>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</si>
  <si>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</si>
  <si>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</si>
  <si>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</si>
  <si>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</si>
  <si>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</si>
  <si>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</si>
  <si>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</si>
  <si>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</si>
  <si>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</si>
  <si>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</si>
  <si>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</si>
  <si>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</si>
  <si>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</si>
  <si>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</si>
  <si>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</si>
  <si>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</si>
  <si>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</si>
  <si>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</si>
  <si>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</si>
  <si>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</si>
  <si>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</si>
  <si>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</si>
  <si>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</si>
  <si>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</si>
  <si>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</si>
  <si>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</si>
  <si>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</si>
  <si>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</si>
  <si>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</si>
  <si>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</si>
  <si>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</si>
  <si>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</si>
  <si>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</si>
  <si>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</si>
  <si>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</si>
  <si>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</si>
  <si>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</si>
  <si>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</si>
  <si>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</si>
  <si>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</si>
  <si>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</si>
  <si>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</si>
  <si>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</si>
  <si>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</si>
  <si>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</si>
  <si>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</si>
  <si>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</si>
  <si>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</si>
  <si>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</si>
  <si>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</si>
  <si>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</si>
  <si>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</si>
  <si>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</si>
  <si>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</si>
  <si>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</si>
  <si>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</si>
  <si>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</si>
  <si>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</si>
  <si>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</si>
  <si>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</si>
  <si>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</si>
  <si>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</si>
  <si>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</si>
  <si>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</si>
  <si>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</si>
  <si>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</si>
  <si>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</si>
  <si>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</si>
  <si>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</si>
  <si>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</si>
  <si>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</si>
  <si>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</si>
  <si>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</si>
  <si>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</si>
  <si>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</si>
  <si>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</si>
  <si>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</si>
  <si>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</si>
  <si>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</si>
  <si>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</si>
  <si>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</si>
  <si>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</si>
  <si>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</si>
  <si>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</si>
  <si>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</si>
  <si>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</si>
  <si>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</si>
  <si>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</si>
  <si>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</si>
  <si>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</si>
  <si>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</si>
  <si>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</si>
  <si>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</si>
  <si>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</si>
  <si>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</si>
  <si>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</si>
  <si>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</si>
  <si>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</si>
  <si>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</si>
  <si>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</si>
  <si>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</si>
  <si>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</si>
  <si>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</si>
  <si>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</si>
  <si>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</si>
  <si>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</si>
  <si>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</si>
  <si>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</si>
  <si>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</si>
  <si>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</si>
  <si>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</si>
  <si>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</si>
  <si>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</si>
  <si>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</si>
  <si>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</si>
  <si>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</si>
  <si>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</si>
  <si>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</si>
  <si>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</si>
  <si>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</si>
  <si>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</si>
  <si>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</si>
  <si>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</si>
  <si>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</si>
  <si>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</si>
  <si>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</si>
  <si>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</si>
  <si>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</si>
  <si>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</si>
  <si>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</si>
  <si>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</si>
  <si>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</si>
  <si>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</si>
  <si>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</si>
  <si>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</si>
  <si>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</si>
  <si>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</si>
  <si>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</si>
  <si>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</si>
  <si>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</si>
  <si>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</si>
  <si>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</si>
  <si>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</si>
  <si>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</si>
  <si>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</si>
  <si>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</si>
  <si>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</si>
  <si>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</si>
  <si>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</si>
  <si>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</si>
  <si>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</si>
  <si>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</si>
  <si>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</si>
  <si>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</si>
  <si>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</si>
  <si>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</si>
  <si>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</si>
  <si>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</si>
  <si>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</si>
  <si>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</si>
  <si>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</si>
  <si>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</si>
  <si>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</si>
  <si>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</si>
  <si>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</si>
  <si>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</si>
  <si>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</si>
  <si>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</si>
  <si>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</si>
  <si>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</si>
  <si>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</si>
  <si>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</si>
  <si>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</si>
  <si>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</si>
  <si>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</si>
  <si>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</si>
  <si>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</si>
  <si>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</si>
  <si>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</si>
  <si>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</si>
  <si>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</si>
  <si>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</si>
  <si>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</si>
  <si>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</si>
  <si>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</si>
  <si>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</si>
  <si>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</si>
  <si>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</si>
  <si>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</si>
  <si>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</si>
  <si>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</si>
  <si>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</si>
  <si>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</si>
  <si>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</si>
  <si>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</si>
  <si>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</si>
  <si>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</si>
  <si>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</si>
  <si>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</si>
  <si>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</si>
  <si>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</si>
  <si>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</si>
  <si>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</si>
  <si>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</si>
  <si>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</si>
  <si>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</si>
  <si>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</si>
  <si>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</si>
  <si>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</si>
  <si>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</si>
  <si>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</si>
  <si>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</si>
  <si>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</si>
  <si>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</si>
  <si>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</si>
  <si>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</si>
  <si>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</si>
  <si>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</si>
  <si>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</si>
  <si>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</si>
  <si>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</si>
  <si>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</si>
  <si>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</si>
  <si>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</si>
  <si>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</si>
  <si>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</si>
  <si>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</si>
  <si>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</si>
  <si>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</si>
  <si>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</si>
  <si>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</si>
  <si>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</si>
  <si>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</si>
  <si>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</si>
  <si>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</si>
  <si>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</si>
  <si>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</si>
  <si>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</si>
  <si>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</si>
  <si>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</si>
  <si>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</si>
  <si>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</si>
  <si>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</si>
  <si>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</si>
  <si>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</si>
  <si>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</si>
  <si>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</si>
  <si>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</si>
  <si>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</si>
  <si>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</si>
  <si>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</si>
  <si>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</si>
  <si>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</si>
  <si>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</si>
  <si>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</si>
  <si>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</si>
  <si>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</si>
  <si>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</si>
  <si>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</si>
  <si>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</si>
  <si>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</si>
  <si>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</si>
  <si>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</si>
  <si>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</si>
  <si>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</si>
  <si>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</si>
  <si>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</si>
  <si>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</si>
  <si>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</si>
  <si>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</si>
  <si>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</si>
  <si>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</si>
  <si>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</si>
  <si>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</si>
  <si>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</si>
  <si>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</si>
  <si>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</si>
  <si>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</si>
  <si>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</si>
  <si>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</si>
  <si>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</si>
  <si>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</si>
  <si>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</si>
  <si>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</si>
  <si>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</si>
  <si>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</si>
  <si>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</si>
  <si>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</si>
  <si>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</si>
  <si>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</si>
  <si>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</si>
  <si>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</si>
  <si>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</si>
  <si>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</si>
  <si>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</si>
  <si>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</si>
  <si>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</si>
  <si>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</si>
  <si>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</si>
  <si>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</si>
  <si>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</si>
  <si>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</si>
  <si>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</si>
  <si>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</si>
  <si>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</si>
  <si>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</si>
  <si>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</si>
  <si>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</si>
  <si>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</si>
  <si>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</si>
  <si>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</si>
  <si>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</si>
  <si>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</si>
  <si>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</si>
  <si>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</si>
  <si>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</si>
  <si>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</si>
  <si>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</si>
  <si>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</si>
  <si>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</si>
  <si>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</si>
  <si>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</si>
  <si>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</si>
  <si>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</si>
  <si>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</si>
  <si>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</si>
  <si>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</si>
  <si>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</si>
  <si>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</si>
  <si>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</si>
  <si>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</si>
  <si>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</si>
  <si>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</si>
  <si>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</si>
  <si>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</si>
  <si>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</si>
  <si>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</si>
  <si>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</si>
  <si>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</si>
  <si>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</si>
  <si>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</si>
  <si>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</si>
  <si>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</si>
  <si>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</si>
  <si>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</si>
  <si>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</si>
  <si>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</si>
  <si>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</si>
  <si>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</si>
  <si>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</si>
  <si>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</si>
  <si>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</si>
  <si>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</si>
  <si>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</si>
  <si>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</si>
  <si>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</si>
  <si>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</si>
  <si>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</si>
  <si>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</si>
  <si>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</si>
  <si>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</si>
  <si>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</si>
  <si>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</si>
  <si>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</si>
  <si>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</si>
  <si>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</si>
  <si>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</si>
  <si>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</si>
  <si>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</si>
  <si>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</si>
  <si>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</si>
  <si>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</si>
  <si>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</si>
  <si>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</si>
  <si>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</si>
  <si>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</si>
  <si>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</si>
  <si>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</si>
  <si>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</si>
  <si>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</si>
  <si>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</si>
  <si>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</si>
  <si>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</si>
  <si>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</si>
  <si>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</si>
  <si>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</si>
  <si>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</si>
  <si>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</si>
  <si>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</si>
  <si>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</si>
  <si>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</si>
  <si>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</si>
  <si>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</si>
  <si>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</si>
  <si>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</si>
  <si>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</si>
  <si>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</si>
  <si>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</si>
  <si>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</si>
  <si>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</si>
  <si>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</si>
  <si>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</si>
  <si>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</si>
  <si>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</si>
  <si>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</si>
  <si>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</si>
  <si>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</si>
  <si>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</si>
  <si>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</si>
  <si>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</si>
  <si>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</si>
  <si>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</si>
  <si>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</si>
  <si>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</si>
  <si>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</si>
  <si>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</si>
  <si>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</si>
  <si>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</si>
  <si>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</si>
  <si>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</si>
  <si>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</si>
  <si>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</si>
  <si>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</si>
  <si>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</si>
  <si>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</si>
  <si>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</si>
  <si>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</si>
  <si>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</si>
  <si>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</si>
  <si>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</si>
  <si>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</si>
  <si>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</si>
  <si>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</si>
  <si>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</si>
  <si>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</si>
  <si>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</si>
  <si>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</si>
  <si>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</si>
  <si>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</si>
  <si>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</si>
  <si>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</si>
  <si>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</si>
  <si>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</si>
  <si>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</si>
  <si>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</si>
  <si>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</si>
  <si>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</si>
  <si>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</si>
  <si>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</si>
  <si>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</si>
  <si>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</si>
  <si>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</si>
  <si>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</si>
  <si>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</si>
  <si>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</si>
  <si>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</si>
  <si>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</si>
  <si>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</si>
  <si>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</si>
  <si>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</si>
  <si>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</si>
  <si>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</si>
  <si>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</si>
  <si>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</si>
  <si>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</si>
  <si>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</si>
  <si>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</si>
  <si>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</si>
  <si>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</si>
  <si>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</si>
  <si>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</si>
  <si>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</si>
  <si>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</si>
  <si>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</si>
  <si>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</si>
  <si>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</si>
  <si>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</si>
  <si>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</si>
  <si>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</si>
  <si>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</si>
  <si>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</si>
  <si>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</si>
  <si>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</si>
  <si>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</si>
  <si>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</si>
  <si>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</si>
  <si>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</si>
  <si>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</si>
  <si>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</si>
  <si>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</si>
  <si>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</si>
  <si>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</si>
  <si>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</si>
  <si>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</si>
  <si>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</si>
  <si>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</si>
  <si>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</si>
  <si>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</si>
  <si>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</si>
  <si>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</si>
  <si>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</si>
  <si>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</si>
  <si>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</si>
  <si>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</si>
  <si>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</si>
  <si>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</si>
  <si>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</si>
  <si>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</si>
  <si>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</si>
  <si>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</si>
  <si>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</si>
  <si>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</si>
  <si>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</si>
  <si>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</si>
  <si>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</si>
  <si>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</si>
  <si>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</si>
  <si>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</si>
  <si>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</si>
  <si>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</si>
  <si>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</si>
  <si>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</si>
  <si>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</si>
  <si>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</si>
  <si>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</si>
  <si>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</si>
  <si>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</si>
  <si>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</si>
  <si>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</si>
  <si>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</si>
  <si>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</si>
  <si>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</si>
  <si>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</si>
  <si>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</si>
  <si>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</si>
  <si>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</si>
  <si>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</si>
  <si>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</si>
  <si>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</si>
  <si>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</si>
  <si>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</si>
  <si>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</si>
  <si>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</si>
  <si>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</si>
  <si>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</si>
  <si>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</si>
  <si>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</si>
  <si>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</si>
  <si>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</si>
  <si>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</si>
  <si>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</si>
  <si>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</si>
  <si>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</si>
  <si>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</si>
  <si>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</si>
  <si>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</si>
  <si>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</si>
  <si>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</si>
  <si>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</si>
  <si>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</si>
  <si>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</si>
  <si>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</si>
  <si>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</si>
  <si>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</si>
  <si>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</si>
  <si>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</si>
  <si>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</si>
  <si>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</si>
  <si>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</si>
  <si>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</si>
  <si>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</si>
  <si>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</si>
  <si>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</si>
  <si>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</si>
  <si>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</si>
  <si>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</si>
  <si>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</si>
  <si>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</si>
  <si>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</si>
  <si>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</si>
  <si>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</si>
  <si>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</si>
  <si>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</si>
  <si>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</si>
  <si>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</si>
  <si>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</si>
  <si>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</si>
  <si>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</si>
  <si>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</si>
  <si>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</si>
  <si>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</si>
  <si>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</si>
  <si>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</si>
  <si>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</si>
  <si>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</si>
  <si>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</si>
  <si>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</si>
  <si>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</si>
  <si>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</si>
  <si>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</si>
  <si>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</si>
  <si>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</si>
  <si>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</si>
  <si>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</si>
  <si>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</si>
  <si>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</si>
  <si>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</si>
  <si>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</si>
  <si>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</si>
  <si>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</si>
  <si>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</si>
  <si>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</si>
  <si>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</si>
  <si>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</si>
  <si>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</si>
  <si>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</si>
  <si>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</si>
  <si>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</si>
  <si>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</si>
  <si>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</si>
  <si>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</si>
  <si>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</si>
  <si>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</si>
  <si>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</si>
  <si>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</si>
  <si>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</si>
  <si>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</si>
  <si>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</si>
  <si>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</si>
  <si>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</si>
  <si>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</si>
  <si>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</si>
  <si>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</si>
  <si>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</si>
  <si>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</si>
  <si>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</si>
  <si>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</si>
  <si>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</si>
  <si>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</si>
  <si>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</si>
  <si>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</si>
  <si>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</si>
  <si>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</si>
  <si>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</si>
  <si>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</si>
  <si>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</si>
  <si>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</si>
  <si>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</si>
  <si>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</si>
  <si>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</si>
  <si>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</si>
  <si>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</si>
  <si>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</si>
  <si>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</si>
  <si>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</si>
  <si>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</si>
  <si>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</si>
  <si>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</si>
  <si>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</si>
  <si>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</si>
  <si>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</si>
  <si>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</si>
  <si>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</si>
  <si>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</si>
  <si>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</si>
  <si>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</si>
  <si>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</si>
  <si>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</si>
  <si>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</si>
  <si>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</si>
  <si>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</si>
  <si>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</si>
  <si>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</si>
  <si>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</si>
  <si>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</si>
  <si>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</si>
  <si>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</si>
  <si>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</si>
  <si>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</si>
  <si>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</si>
  <si>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</si>
  <si>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</si>
  <si>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</si>
  <si>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</si>
  <si>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</si>
  <si>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</si>
  <si>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</si>
  <si>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</si>
  <si>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</si>
  <si>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</si>
  <si>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</si>
  <si>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</si>
  <si>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</si>
  <si>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</si>
  <si>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</si>
  <si>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</si>
  <si>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</si>
  <si>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</si>
  <si>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</si>
  <si>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</si>
  <si>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</si>
  <si>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</si>
  <si>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</si>
  <si>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</si>
  <si>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</si>
  <si>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</si>
  <si>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</si>
  <si>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</si>
  <si>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</si>
  <si>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</si>
  <si>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</si>
  <si>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</si>
  <si>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</si>
  <si>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</si>
  <si>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</si>
  <si>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</si>
  <si>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</si>
  <si>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</si>
  <si>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</si>
  <si>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</si>
  <si>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</si>
  <si>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</si>
  <si>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</si>
  <si>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</si>
  <si>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</si>
  <si>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</si>
  <si>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</si>
  <si>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</si>
  <si>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</si>
  <si>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</si>
  <si>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</si>
  <si>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</si>
  <si>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</si>
  <si>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</si>
  <si>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</si>
  <si>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</si>
  <si>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</si>
  <si>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</si>
  <si>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</si>
  <si>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</si>
  <si>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</si>
  <si>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</si>
  <si>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</si>
  <si>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</si>
  <si>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</si>
  <si>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</si>
  <si>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</si>
  <si>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</si>
  <si>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</si>
  <si>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</si>
  <si>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</si>
  <si>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</si>
  <si>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</si>
  <si>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</si>
  <si>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</si>
  <si>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</si>
  <si>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</si>
  <si>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</si>
  <si>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</si>
  <si>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</si>
  <si>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</si>
  <si>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</si>
  <si>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</si>
  <si>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</si>
  <si>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</si>
  <si>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</si>
  <si>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</si>
  <si>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</si>
  <si>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</si>
  <si>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</si>
  <si>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</si>
  <si>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</si>
  <si>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</si>
  <si>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</si>
  <si>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</si>
  <si>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</si>
  <si>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</si>
  <si>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</si>
  <si>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</si>
  <si>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</si>
  <si>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</si>
  <si>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</si>
  <si>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</si>
  <si>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</si>
  <si>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</si>
  <si>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</si>
  <si>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</si>
  <si>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</si>
  <si>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</si>
  <si>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</si>
  <si>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</si>
  <si>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</si>
  <si>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</si>
  <si>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</si>
  <si>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</si>
  <si>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</si>
  <si>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</si>
  <si>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</si>
  <si>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</si>
  <si>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</si>
  <si>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</si>
  <si>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</si>
  <si>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</si>
  <si>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</si>
  <si>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</si>
  <si>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</si>
  <si>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</si>
  <si>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</si>
  <si>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</si>
  <si>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</si>
  <si>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</si>
  <si>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</si>
  <si>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</si>
  <si>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</si>
  <si>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</si>
  <si>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</si>
  <si>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</si>
  <si>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</si>
  <si>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</si>
  <si>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</si>
  <si>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</si>
  <si>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</si>
  <si>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</si>
  <si>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</si>
  <si>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</si>
  <si>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</si>
  <si>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</si>
  <si>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</si>
  <si>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</si>
  <si>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</si>
  <si>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</si>
  <si>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</si>
  <si>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</si>
  <si>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</si>
  <si>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</si>
  <si>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</si>
  <si>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</si>
  <si>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</si>
  <si>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</si>
  <si>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</si>
  <si>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</si>
  <si>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</si>
  <si>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</si>
  <si>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</si>
  <si>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</si>
  <si>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</si>
  <si>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</si>
  <si>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</si>
  <si>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</si>
  <si>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</si>
  <si>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</si>
  <si>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</si>
  <si>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</si>
  <si>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</si>
  <si>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</si>
  <si>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</si>
  <si>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</si>
  <si>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</si>
  <si>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</si>
  <si>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</si>
  <si>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</si>
  <si>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</si>
  <si>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</si>
  <si>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</si>
  <si>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</si>
  <si>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</si>
  <si>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</si>
  <si>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</si>
  <si>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</si>
  <si>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</si>
  <si>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</si>
  <si>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</si>
  <si>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</si>
  <si>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</si>
  <si>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</si>
  <si>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</si>
  <si>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</si>
  <si>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</si>
  <si>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</si>
  <si>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</si>
  <si>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</si>
  <si>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</si>
  <si>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</si>
  <si>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</si>
  <si>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</si>
  <si>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</si>
  <si>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</si>
  <si>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</si>
  <si>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</si>
  <si>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</si>
  <si>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</si>
  <si>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</si>
  <si>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</si>
  <si>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</si>
  <si>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</si>
  <si>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</si>
  <si>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</si>
  <si>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</si>
  <si>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</si>
  <si>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</si>
  <si>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</si>
  <si>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</si>
  <si>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</si>
  <si>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</si>
  <si>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</si>
  <si>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</si>
  <si>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</si>
  <si>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</si>
  <si>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</si>
  <si>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</si>
  <si>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</si>
  <si>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</si>
  <si>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</si>
  <si>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</si>
  <si>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</si>
  <si>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</si>
  <si>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</si>
  <si>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</si>
  <si>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</si>
  <si>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</si>
  <si>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</si>
  <si>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</si>
  <si>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</si>
  <si>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</si>
  <si>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</si>
  <si>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</si>
  <si>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</si>
  <si>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</si>
  <si>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</si>
  <si>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</si>
  <si>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</si>
  <si>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</si>
  <si>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</si>
  <si>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</si>
  <si>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</si>
  <si>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</si>
  <si>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</si>
  <si>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</si>
  <si>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</si>
  <si>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</si>
  <si>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</si>
  <si>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</si>
  <si>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</si>
  <si>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</si>
  <si>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</si>
  <si>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</si>
  <si>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</si>
  <si>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</si>
  <si>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</si>
  <si>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</si>
  <si>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</si>
  <si>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</si>
  <si>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</si>
  <si>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</si>
  <si>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</si>
  <si>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</si>
  <si>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</si>
  <si>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</si>
  <si>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</si>
  <si>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</si>
  <si>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</si>
  <si>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</si>
  <si>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</si>
  <si>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</si>
  <si>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</si>
  <si>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</si>
  <si>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</si>
  <si>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</si>
  <si>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</si>
  <si>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</si>
  <si>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</si>
  <si>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</si>
  <si>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</si>
  <si>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</si>
  <si>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</si>
  <si>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</si>
  <si>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</si>
  <si>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</si>
  <si>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</si>
  <si>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</si>
  <si>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</si>
  <si>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</si>
  <si>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</si>
  <si>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</si>
  <si>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</si>
  <si>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</si>
  <si>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</si>
  <si>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</si>
  <si>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</si>
  <si>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</si>
  <si>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</si>
  <si>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</si>
  <si>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</si>
  <si>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</si>
  <si>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</si>
  <si>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</si>
  <si>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</si>
  <si>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</si>
  <si>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</si>
  <si>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</si>
  <si>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</si>
  <si>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</si>
  <si>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</si>
  <si>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</si>
  <si>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</si>
  <si>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</si>
  <si>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</si>
  <si>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</si>
  <si>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</si>
  <si>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</si>
  <si>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</si>
  <si>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</si>
  <si>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</si>
  <si>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</si>
  <si>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</si>
  <si>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</si>
  <si>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</si>
  <si>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</si>
  <si>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</si>
  <si>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</si>
  <si>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</si>
  <si>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</si>
  <si>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</si>
  <si>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</si>
  <si>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</si>
  <si>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</si>
  <si>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</si>
  <si>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</si>
  <si>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</si>
  <si>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</si>
  <si>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</si>
  <si>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</si>
  <si>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</si>
  <si>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</si>
  <si>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</si>
  <si>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</si>
  <si>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</si>
  <si>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</si>
  <si>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</si>
  <si>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</si>
  <si>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</si>
  <si>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</si>
  <si>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</si>
  <si>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</si>
  <si>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</si>
  <si>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</si>
  <si>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</si>
  <si>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</si>
  <si>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</si>
  <si>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</si>
  <si>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</si>
  <si>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</si>
  <si>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</si>
  <si>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</si>
  <si>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</si>
  <si>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</si>
  <si>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</si>
  <si>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</si>
  <si>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</si>
  <si>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</si>
  <si>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</si>
  <si>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</si>
  <si>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</si>
  <si>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</si>
  <si>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</si>
  <si>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</si>
  <si>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</si>
  <si>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</si>
  <si>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</si>
  <si>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</si>
  <si>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</si>
  <si>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</si>
  <si>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</si>
  <si>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</si>
  <si>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</si>
  <si>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</si>
  <si>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</si>
  <si>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</si>
  <si>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</si>
  <si>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</si>
  <si>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</si>
  <si>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</si>
  <si>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</si>
  <si>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</si>
  <si>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</si>
  <si>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</si>
  <si>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</si>
  <si>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</si>
  <si>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</si>
  <si>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</si>
  <si>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</si>
  <si>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</si>
  <si>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</si>
  <si>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</si>
  <si>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</si>
  <si>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</si>
  <si>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</si>
  <si>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</si>
  <si>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</si>
  <si>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</si>
  <si>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</si>
  <si>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</si>
  <si>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</si>
  <si>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</si>
  <si>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</si>
  <si>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</si>
  <si>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</si>
  <si>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</si>
  <si>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</si>
  <si>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</si>
  <si>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</si>
  <si>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</si>
  <si>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</si>
  <si>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</si>
  <si>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</si>
  <si>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</si>
  <si>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</si>
  <si>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</si>
  <si>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</si>
  <si>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</si>
  <si>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</si>
  <si>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</si>
  <si>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</si>
  <si>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</si>
  <si>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</si>
  <si>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</si>
  <si>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</si>
  <si>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</si>
  <si>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</si>
  <si>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</si>
  <si>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</si>
  <si>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</si>
  <si>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</si>
  <si>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</si>
  <si>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</si>
  <si>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</si>
  <si>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</si>
  <si>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</si>
  <si>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</si>
  <si>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</si>
  <si>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</si>
  <si>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</si>
  <si>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</si>
  <si>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</si>
  <si>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</si>
  <si>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</si>
  <si>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</si>
  <si>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</si>
  <si>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</si>
  <si>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</si>
  <si>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</si>
  <si>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</si>
  <si>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</si>
  <si>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</si>
  <si>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</si>
  <si>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</si>
  <si>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</si>
  <si>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</si>
  <si>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</si>
  <si>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</si>
  <si>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</si>
  <si>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</si>
  <si>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</si>
  <si>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</si>
  <si>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</si>
  <si>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</si>
  <si>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</si>
  <si>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</si>
  <si>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</si>
  <si>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</si>
  <si>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</si>
  <si>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</si>
  <si>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</si>
  <si>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</si>
  <si>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</si>
  <si>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</si>
  <si>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</si>
  <si>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</si>
  <si>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</si>
  <si>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</si>
  <si>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</si>
  <si>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</si>
  <si>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</si>
  <si>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</si>
  <si>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</si>
  <si>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</si>
  <si>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</si>
  <si>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</si>
  <si>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</si>
  <si>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</si>
  <si>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</si>
  <si>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</si>
  <si>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</si>
  <si>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</si>
  <si>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</si>
  <si>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</si>
  <si>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</si>
  <si>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</si>
  <si>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</si>
  <si>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</si>
  <si>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</si>
  <si>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</si>
  <si>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</si>
  <si>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</si>
  <si>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</si>
  <si>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</si>
  <si>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</si>
  <si>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</si>
  <si>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</si>
  <si>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</si>
  <si>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</si>
  <si>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</si>
  <si>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</si>
  <si>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</si>
  <si>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</si>
  <si>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</si>
  <si>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</si>
  <si>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</si>
  <si>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</si>
  <si>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</si>
  <si>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</si>
  <si>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</si>
  <si>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</si>
  <si>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</si>
  <si>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</si>
  <si>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</si>
  <si>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</si>
  <si>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</si>
  <si>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</si>
  <si>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</si>
  <si>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</si>
  <si>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</si>
  <si>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</si>
  <si>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</si>
  <si>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</si>
  <si>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</si>
  <si>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</si>
  <si>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</si>
  <si>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</si>
  <si>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</si>
  <si>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</si>
  <si>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</si>
  <si>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</si>
  <si>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</si>
  <si>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</si>
  <si>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</si>
  <si>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</si>
  <si>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</si>
  <si>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</si>
  <si>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</si>
  <si>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</si>
  <si>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</si>
  <si>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</si>
  <si>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</si>
  <si>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</si>
  <si>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</si>
  <si>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</si>
  <si>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</si>
  <si>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</si>
  <si>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</si>
  <si>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</si>
  <si>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</si>
  <si>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</si>
  <si>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</si>
  <si>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</si>
  <si>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</si>
  <si>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</si>
  <si>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</si>
  <si>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</si>
  <si>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</si>
  <si>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</si>
  <si>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</si>
  <si>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</si>
  <si>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</si>
  <si>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</si>
  <si>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</si>
  <si>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</si>
  <si>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</si>
  <si>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</si>
  <si>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</si>
  <si>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</si>
  <si>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</si>
  <si>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</si>
  <si>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</si>
  <si>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</si>
  <si>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</si>
  <si>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</si>
  <si>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</si>
  <si>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</si>
  <si>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</si>
  <si>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</si>
  <si>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</si>
  <si>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</si>
  <si>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</si>
  <si>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</si>
  <si>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</si>
  <si>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</si>
  <si>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</si>
  <si>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</si>
  <si>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</si>
  <si>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</si>
  <si>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</si>
  <si>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</si>
  <si>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</si>
  <si>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</si>
  <si>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</si>
  <si>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</si>
  <si>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</si>
  <si>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</si>
  <si>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</si>
  <si>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</si>
  <si>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</si>
  <si>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</si>
  <si>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</si>
  <si>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</si>
  <si>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</si>
  <si>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</si>
  <si>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</si>
  <si>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</si>
  <si>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</si>
  <si>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</si>
  <si>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</si>
  <si>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</si>
  <si>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</si>
  <si>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</si>
  <si>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</si>
  <si>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</si>
  <si>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</si>
  <si>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</si>
  <si>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</si>
  <si>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</si>
  <si>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</si>
  <si>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</si>
  <si>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</si>
  <si>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</si>
  <si>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</si>
  <si>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</si>
  <si>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</si>
  <si>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</si>
  <si>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</si>
  <si>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</si>
  <si>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</si>
  <si>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</si>
  <si>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</si>
  <si>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</si>
  <si>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</si>
  <si>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</si>
  <si>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</si>
  <si>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</si>
  <si>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</si>
  <si>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</si>
  <si>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</si>
  <si>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</si>
  <si>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</si>
  <si>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</si>
  <si>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</si>
  <si>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</si>
  <si>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</si>
  <si>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</si>
  <si>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</si>
  <si>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</si>
  <si>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</si>
  <si>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</si>
  <si>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</si>
  <si>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</si>
  <si>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</si>
  <si>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</si>
  <si>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</si>
  <si>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</si>
  <si>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</si>
  <si>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</si>
  <si>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</si>
  <si>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</si>
  <si>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</si>
  <si>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</si>
  <si>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</si>
  <si>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</si>
  <si>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</si>
  <si>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</si>
  <si>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</si>
  <si>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</si>
  <si>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</si>
  <si>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</si>
  <si>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</si>
  <si>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</si>
  <si>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</si>
  <si>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</si>
  <si>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</si>
  <si>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</si>
  <si>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</si>
  <si>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</si>
  <si>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</si>
  <si>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</si>
  <si>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</si>
  <si>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</si>
  <si>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</si>
  <si>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</si>
  <si>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</si>
  <si>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</si>
  <si>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</si>
  <si>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</si>
  <si>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</si>
  <si>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</si>
  <si>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</si>
  <si>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</si>
  <si>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</si>
  <si>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</si>
  <si>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</si>
  <si>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</si>
  <si>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</si>
  <si>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</si>
  <si>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</si>
  <si>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</si>
  <si>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</si>
  <si>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</si>
  <si>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</si>
  <si>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</si>
  <si>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</si>
  <si>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</si>
  <si>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</si>
  <si>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</si>
  <si>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</si>
  <si>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</si>
  <si>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</si>
  <si>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</si>
  <si>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</si>
  <si>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</si>
  <si>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</si>
  <si>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</si>
  <si>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</si>
  <si>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</si>
  <si>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</si>
  <si>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</si>
  <si>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</si>
  <si>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</si>
  <si>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</si>
  <si>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</si>
  <si>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</si>
  <si>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</si>
  <si>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</si>
  <si>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</si>
  <si>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</si>
  <si>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</si>
  <si>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</si>
  <si>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</si>
  <si>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</si>
  <si>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</si>
  <si>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</si>
  <si>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</si>
  <si>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</si>
  <si>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</si>
  <si>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</si>
  <si>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</si>
  <si>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</si>
  <si>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</si>
  <si>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</si>
  <si>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</si>
  <si>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</si>
  <si>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</si>
  <si>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</si>
  <si>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</si>
  <si>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</si>
  <si>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</si>
  <si>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</si>
  <si>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</si>
  <si>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</si>
  <si>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</si>
  <si>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</si>
  <si>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</si>
  <si>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</si>
  <si>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</si>
  <si>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</si>
  <si>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</si>
  <si>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</si>
  <si>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</si>
  <si>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</si>
  <si>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</si>
  <si>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</si>
  <si>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</si>
  <si>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</si>
  <si>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</si>
  <si>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</si>
  <si>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</si>
  <si>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</si>
  <si>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</si>
  <si>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</si>
  <si>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</si>
  <si>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</si>
  <si>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</si>
  <si>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</si>
  <si>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</si>
  <si>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</si>
  <si>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</si>
  <si>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</si>
  <si>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</si>
  <si>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</si>
  <si>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</si>
  <si>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</si>
  <si>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</si>
  <si>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</si>
  <si>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</si>
  <si>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</si>
  <si>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</si>
  <si>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</si>
  <si>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</si>
  <si>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</si>
  <si>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</si>
  <si>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</si>
  <si>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</si>
  <si>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</si>
  <si>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</si>
  <si>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</si>
  <si>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</si>
  <si>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</si>
  <si>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</si>
  <si>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</si>
  <si>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</si>
  <si>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</si>
  <si>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</si>
  <si>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</si>
  <si>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</si>
  <si>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</si>
  <si>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</si>
  <si>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</si>
  <si>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</si>
  <si>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</si>
  <si>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</si>
  <si>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</si>
  <si>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</si>
  <si>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</si>
  <si>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</si>
  <si>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</si>
  <si>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</si>
  <si>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</si>
  <si>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</si>
  <si>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</si>
  <si>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</si>
  <si>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</si>
  <si>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</si>
  <si>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</si>
  <si>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</si>
  <si>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</si>
  <si>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</si>
  <si>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</si>
  <si>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</si>
  <si>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</si>
  <si>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</si>
  <si>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</si>
  <si>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</si>
  <si>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</si>
  <si>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</si>
  <si>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</si>
  <si>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</si>
  <si>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</si>
  <si>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</si>
  <si>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</si>
  <si>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</si>
  <si>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</si>
  <si>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</si>
  <si>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</si>
  <si>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</si>
  <si>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</si>
  <si>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</si>
  <si>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</si>
  <si>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</si>
  <si>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</si>
  <si>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</si>
  <si>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</si>
  <si>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</si>
  <si>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</si>
  <si>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</si>
  <si>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</si>
  <si>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</si>
  <si>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</si>
  <si>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</si>
  <si>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</si>
  <si>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</si>
  <si>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</si>
  <si>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</si>
  <si>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</si>
  <si>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</si>
  <si>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</si>
  <si>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</si>
  <si>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</si>
  <si>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</si>
  <si>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</si>
  <si>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</si>
  <si>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</si>
  <si>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</si>
  <si>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</si>
  <si>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</si>
  <si>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</si>
  <si>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</si>
  <si>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</si>
  <si>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</si>
  <si>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</si>
  <si>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</si>
  <si>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</si>
  <si>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</si>
  <si>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</si>
  <si>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</si>
  <si>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</si>
  <si>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</si>
  <si>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</si>
  <si>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</si>
  <si>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</si>
  <si>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</si>
  <si>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</si>
  <si>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</si>
  <si>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</si>
  <si>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</si>
  <si>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</si>
  <si>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</si>
  <si>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</si>
  <si>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</si>
  <si>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</si>
  <si>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</si>
  <si>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</si>
  <si>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</si>
  <si>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</si>
  <si>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</si>
  <si>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</si>
  <si>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</si>
  <si>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</si>
  <si>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</si>
  <si>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</si>
  <si>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</si>
  <si>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</si>
  <si>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</si>
  <si>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</si>
  <si>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</si>
  <si>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</si>
  <si>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</si>
  <si>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</si>
  <si>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</si>
  <si>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</si>
  <si>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</si>
  <si>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</si>
  <si>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</si>
  <si>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</si>
  <si>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</si>
  <si>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</si>
  <si>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</si>
  <si>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</si>
  <si>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</si>
  <si>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</si>
  <si>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</si>
  <si>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</si>
  <si>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</si>
  <si>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</si>
  <si>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</si>
  <si>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</si>
  <si>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</si>
  <si>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</si>
  <si>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</si>
  <si>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</si>
  <si>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</si>
  <si>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</si>
  <si>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</si>
  <si>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</si>
  <si>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</si>
  <si>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</si>
  <si>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</si>
  <si>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</si>
  <si>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</si>
  <si>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</si>
  <si>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</si>
  <si>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</si>
  <si>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</si>
  <si>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</si>
  <si>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</si>
  <si>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</si>
  <si>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</si>
  <si>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</si>
  <si>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</si>
  <si>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</si>
  <si>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</si>
  <si>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</si>
  <si>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</si>
  <si>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</si>
  <si>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</si>
  <si>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</si>
  <si>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</si>
  <si>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</si>
  <si>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</si>
  <si>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</si>
  <si>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</si>
  <si>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</si>
  <si>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</si>
  <si>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</si>
  <si>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</si>
  <si>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</si>
  <si>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</si>
  <si>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</si>
  <si>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</si>
  <si>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</si>
  <si>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</si>
  <si>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</si>
  <si>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</si>
  <si>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</si>
  <si>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</si>
  <si>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</si>
  <si>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</si>
  <si>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</si>
  <si>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</si>
  <si>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</si>
  <si>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</si>
  <si>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</si>
  <si>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</si>
  <si>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</si>
  <si>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</si>
  <si>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</si>
  <si>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</si>
  <si>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</si>
  <si>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</si>
  <si>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</si>
  <si>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</si>
  <si>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</si>
  <si>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</si>
  <si>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</si>
  <si>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</si>
  <si>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</si>
  <si>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</si>
  <si>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</si>
  <si>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</si>
  <si>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</si>
  <si>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</si>
  <si>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</si>
  <si>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</si>
  <si>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</si>
  <si>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</si>
  <si>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</si>
  <si>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</si>
  <si>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</si>
  <si>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</si>
  <si>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</si>
  <si>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</si>
  <si>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</si>
  <si>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</si>
  <si>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</si>
  <si>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</si>
  <si>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</si>
  <si>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</si>
  <si>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</si>
  <si>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</si>
  <si>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</si>
  <si>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</si>
  <si>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</si>
  <si>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</si>
  <si>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</si>
  <si>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</si>
  <si>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</si>
  <si>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</si>
  <si>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</si>
  <si>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</si>
  <si>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</si>
  <si>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</si>
  <si>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</si>
  <si>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</si>
  <si>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</si>
  <si>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</si>
  <si>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</si>
  <si>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</si>
  <si>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</si>
  <si>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</si>
  <si>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</si>
  <si>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</si>
  <si>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</si>
  <si>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</si>
  <si>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</si>
  <si>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</si>
  <si>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</si>
  <si>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</si>
  <si>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</si>
  <si>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</si>
  <si>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</si>
  <si>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</si>
  <si>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</si>
  <si>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</si>
  <si>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</si>
  <si>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</si>
  <si>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</si>
  <si>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</si>
  <si>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</si>
  <si>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</si>
  <si>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</si>
  <si>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</si>
  <si>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</si>
  <si>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</si>
  <si>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</si>
  <si>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</si>
  <si>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</si>
  <si>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</si>
  <si>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</si>
  <si>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</si>
  <si>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</si>
  <si>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</si>
  <si>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</si>
  <si>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</si>
  <si>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</si>
  <si>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</si>
  <si>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</si>
  <si>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</si>
  <si>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</si>
  <si>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</si>
  <si>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</si>
  <si>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</si>
  <si>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</si>
  <si>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</si>
  <si>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</si>
  <si>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</si>
  <si>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</si>
  <si>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</si>
  <si>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</si>
  <si>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</si>
  <si>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</si>
  <si>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</si>
  <si>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</si>
  <si>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</si>
  <si>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</si>
  <si>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</si>
  <si>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</si>
  <si>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</si>
  <si>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</si>
  <si>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</si>
  <si>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</si>
  <si>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</si>
  <si>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</si>
  <si>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</si>
  <si>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</si>
  <si>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</si>
  <si>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</si>
  <si>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</si>
  <si>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</si>
  <si>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</si>
  <si>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</si>
  <si>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</si>
  <si>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</si>
  <si>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</si>
  <si>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</si>
  <si>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</si>
  <si>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</si>
  <si>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</si>
  <si>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</si>
  <si>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</si>
  <si>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</si>
  <si>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</si>
  <si>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</si>
  <si>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</si>
  <si>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</si>
  <si>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</si>
  <si>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</si>
  <si>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</si>
  <si>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</si>
  <si>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</si>
  <si>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</si>
  <si>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</si>
  <si>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</si>
  <si>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</si>
  <si>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</si>
  <si>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</si>
  <si>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</si>
  <si>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</si>
  <si>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</si>
  <si>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</si>
  <si>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</si>
  <si>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</si>
  <si>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</si>
  <si>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</si>
  <si>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</si>
  <si>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</si>
  <si>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</si>
  <si>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</si>
  <si>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</si>
  <si>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</si>
  <si>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</si>
  <si>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</si>
  <si>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</si>
  <si>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</si>
  <si>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</si>
  <si>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</si>
  <si>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</si>
  <si>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</si>
  <si>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</si>
  <si>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</si>
  <si>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</si>
  <si>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</si>
  <si>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</si>
  <si>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</si>
  <si>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</si>
  <si>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</si>
  <si>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</si>
  <si>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</si>
  <si>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</si>
  <si>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</si>
  <si>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</si>
  <si>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</si>
  <si>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</si>
  <si>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</si>
  <si>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</si>
  <si>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</si>
  <si>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</si>
  <si>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</si>
  <si>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</si>
  <si>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</si>
  <si>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</si>
  <si>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</si>
  <si>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</si>
  <si>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</si>
  <si>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</si>
  <si>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</si>
  <si>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</si>
  <si>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</si>
  <si>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</si>
  <si>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</si>
  <si>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</si>
  <si>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</si>
  <si>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</si>
  <si>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</si>
  <si>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</si>
  <si>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</si>
  <si>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</si>
  <si>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</si>
  <si>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</si>
  <si>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</si>
  <si>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</si>
  <si>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</si>
  <si>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</si>
  <si>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</si>
  <si>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</si>
  <si>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</si>
  <si>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</si>
  <si>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</si>
  <si>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</si>
  <si>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</si>
  <si>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</si>
  <si>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</si>
  <si>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</si>
  <si>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</si>
  <si>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</si>
  <si>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</si>
  <si>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</si>
  <si>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</si>
  <si>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</si>
  <si>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</si>
  <si>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</si>
  <si>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</si>
  <si>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</si>
  <si>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</si>
  <si>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</si>
  <si>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</si>
  <si>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</si>
  <si>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</si>
  <si>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</si>
  <si>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</si>
  <si>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</si>
  <si>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</si>
  <si>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</si>
  <si>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</si>
  <si>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</si>
  <si>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</si>
  <si>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</si>
  <si>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</si>
  <si>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</si>
  <si>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</si>
  <si>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</si>
  <si>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</si>
  <si>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</si>
  <si>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</si>
  <si>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</si>
  <si>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</si>
  <si>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</si>
  <si>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</si>
  <si>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</si>
  <si>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</si>
  <si>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</si>
  <si>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</si>
  <si>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</si>
  <si>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</si>
  <si>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</si>
  <si>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</si>
  <si>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</si>
  <si>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</si>
  <si>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</si>
  <si>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</si>
  <si>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</si>
  <si>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</si>
  <si>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</si>
  <si>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</si>
  <si>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</si>
  <si>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</si>
  <si>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</si>
  <si>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</si>
  <si>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</si>
  <si>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</si>
  <si>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</si>
  <si>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</si>
  <si>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</si>
  <si>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</si>
  <si>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</si>
  <si>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</si>
  <si>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</si>
  <si>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</si>
  <si>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</si>
  <si>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</si>
  <si>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</si>
  <si>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</si>
  <si>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</si>
  <si>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</si>
  <si>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</si>
  <si>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</si>
  <si>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</si>
  <si>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</si>
  <si>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</si>
  <si>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</si>
  <si>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</si>
  <si>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</si>
  <si>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</si>
  <si>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</si>
  <si>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</si>
  <si>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</si>
  <si>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</si>
  <si>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</si>
  <si>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</si>
  <si>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</si>
  <si>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</si>
  <si>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</si>
  <si>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</si>
  <si>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</si>
  <si>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</si>
  <si>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</si>
  <si>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</si>
  <si>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</si>
  <si>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</si>
  <si>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</si>
  <si>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</si>
  <si>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</si>
  <si>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</si>
  <si>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</si>
  <si>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</si>
  <si>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</si>
  <si>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</si>
  <si>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</si>
  <si>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</si>
  <si>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</si>
  <si>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</si>
  <si>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</si>
  <si>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</si>
  <si>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</si>
  <si>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</si>
  <si>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</si>
  <si>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</si>
  <si>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</si>
  <si>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</si>
  <si>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</si>
  <si>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</si>
  <si>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</si>
  <si>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</si>
  <si>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</si>
  <si>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</si>
  <si>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</si>
  <si>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</si>
  <si>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</si>
  <si>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</si>
  <si>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</si>
  <si>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</si>
  <si>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</si>
  <si>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</si>
  <si>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</si>
  <si>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</si>
  <si>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</si>
  <si>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</si>
  <si>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</si>
  <si>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</si>
  <si>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</si>
  <si>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</si>
  <si>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</si>
  <si>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</si>
  <si>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</si>
  <si>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</si>
  <si>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</si>
  <si>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</si>
  <si>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</si>
  <si>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</si>
  <si>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</si>
  <si>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</si>
  <si>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</si>
  <si>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</si>
  <si>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</si>
  <si>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</si>
  <si>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</si>
  <si>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</si>
  <si>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</si>
  <si>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</si>
  <si>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</si>
  <si>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</si>
  <si>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</si>
  <si>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</si>
  <si>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</si>
  <si>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</si>
  <si>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</si>
  <si>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</si>
  <si>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</si>
  <si>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</si>
  <si>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</si>
  <si>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</si>
  <si>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</si>
  <si>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</si>
  <si>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</si>
  <si>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</si>
  <si>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</si>
  <si>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</si>
  <si>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</si>
  <si>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</si>
  <si>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</si>
  <si>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</si>
  <si>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</si>
  <si>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</si>
  <si>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</si>
  <si>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</si>
  <si>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</si>
  <si>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</si>
  <si>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</si>
  <si>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</si>
  <si>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</si>
  <si>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</si>
  <si>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</si>
  <si>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</si>
  <si>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</si>
  <si>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</si>
  <si>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</si>
  <si>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</si>
  <si>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</si>
  <si>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</si>
  <si>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</si>
  <si>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</si>
  <si>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</si>
  <si>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</si>
  <si>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</si>
  <si>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</si>
  <si>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</si>
  <si>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</si>
  <si>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</si>
  <si>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</si>
  <si>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</si>
  <si>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</si>
  <si>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</si>
  <si>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</si>
  <si>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</si>
  <si>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</si>
  <si>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</si>
  <si>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</si>
  <si>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</si>
  <si>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</si>
  <si>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</si>
  <si>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</si>
  <si>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</si>
  <si>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</si>
  <si>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</si>
  <si>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</si>
  <si>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</si>
  <si>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</si>
  <si>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</si>
  <si>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</si>
  <si>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</si>
  <si>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</si>
  <si>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</si>
  <si>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</si>
  <si>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</si>
  <si>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</si>
  <si>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</si>
  <si>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</si>
  <si>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</si>
  <si>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</si>
  <si>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</si>
  <si>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</si>
  <si>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</si>
  <si>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</si>
  <si>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</si>
  <si>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</si>
  <si>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</si>
  <si>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</si>
  <si>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</si>
  <si>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</si>
  <si>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</si>
  <si>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</si>
  <si>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</si>
  <si>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</si>
  <si>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</si>
  <si>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</si>
  <si>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</si>
  <si>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</si>
  <si>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</si>
  <si>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</si>
  <si>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</si>
  <si>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</si>
  <si>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</si>
  <si>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</si>
  <si>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</si>
  <si>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</si>
  <si>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</si>
  <si>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</si>
  <si>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</si>
  <si>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</si>
  <si>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</si>
  <si>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</si>
  <si>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</si>
  <si>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</si>
  <si>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</si>
  <si>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</si>
  <si>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</si>
  <si>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</si>
  <si>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</si>
  <si>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</si>
  <si>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</si>
  <si>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</si>
  <si>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</si>
  <si>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</si>
  <si>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</si>
  <si>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</si>
  <si>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</si>
  <si>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</si>
  <si>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</si>
  <si>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</si>
  <si>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</si>
  <si>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</si>
  <si>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</si>
  <si>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</si>
  <si>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</si>
  <si>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</si>
  <si>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</si>
  <si>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</si>
  <si>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</si>
  <si>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</si>
  <si>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</si>
  <si>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</si>
  <si>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</si>
  <si>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</si>
  <si>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</si>
  <si>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</si>
  <si>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</si>
  <si>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</si>
  <si>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</si>
  <si>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</si>
  <si>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</si>
  <si>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</si>
  <si>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</si>
  <si>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</si>
  <si>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</si>
  <si>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</si>
  <si>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</si>
  <si>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</si>
  <si>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</si>
  <si>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</si>
  <si>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</si>
  <si>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</si>
  <si>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</si>
  <si>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</si>
  <si>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</si>
  <si>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</si>
  <si>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</si>
  <si>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</si>
  <si>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</si>
  <si>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</si>
  <si>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</si>
  <si>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</si>
  <si>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</si>
  <si>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</si>
  <si>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</si>
  <si>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</si>
  <si>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</si>
  <si>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</si>
  <si>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</si>
  <si>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</si>
  <si>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</si>
  <si>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</si>
  <si>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</si>
  <si>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</si>
  <si>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</si>
  <si>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</si>
  <si>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</si>
  <si>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</si>
  <si>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</si>
  <si>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</si>
  <si>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</si>
  <si>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</si>
  <si>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</si>
  <si>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</si>
  <si>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</si>
  <si>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</si>
  <si>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</si>
  <si>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</si>
  <si>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</si>
  <si>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</si>
  <si>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</si>
  <si>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</si>
  <si>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</si>
  <si>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</si>
  <si>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</si>
  <si>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</si>
  <si>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</si>
  <si>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</si>
  <si>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</si>
  <si>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</si>
  <si>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</si>
  <si>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</si>
  <si>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</si>
  <si>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</si>
  <si>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</si>
  <si>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</si>
  <si>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</si>
  <si>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</si>
  <si>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</si>
  <si>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</si>
  <si>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</si>
  <si>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</si>
  <si>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</si>
  <si>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</si>
  <si>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</si>
  <si>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</si>
  <si>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</si>
  <si>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</si>
  <si>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</si>
  <si>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</si>
  <si>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</si>
  <si>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</si>
  <si>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</si>
  <si>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</si>
  <si>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</si>
  <si>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</si>
  <si>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</si>
  <si>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</si>
  <si>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</si>
  <si>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</si>
  <si>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</si>
  <si>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</si>
  <si>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</si>
  <si>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</si>
  <si>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</si>
  <si>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</si>
  <si>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</si>
  <si>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</si>
  <si>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</si>
  <si>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</si>
  <si>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</si>
  <si>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</si>
  <si>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</si>
  <si>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</si>
  <si>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</si>
  <si>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</si>
  <si>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</si>
  <si>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</si>
  <si>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</si>
  <si>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</si>
  <si>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</si>
  <si>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</si>
  <si>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</si>
  <si>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</si>
  <si>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</si>
  <si>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</si>
  <si>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</si>
  <si>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</si>
  <si>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</si>
  <si>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</si>
  <si>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</si>
  <si>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</si>
  <si>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</si>
  <si>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</si>
  <si>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</si>
  <si>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</si>
  <si>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</si>
  <si>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</si>
  <si>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</si>
  <si>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</si>
  <si>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</si>
  <si>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</si>
  <si>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</si>
  <si>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</si>
  <si>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</si>
  <si>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</si>
  <si>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</si>
  <si>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</si>
  <si>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</si>
  <si>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</si>
  <si>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</si>
  <si>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</si>
  <si>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</si>
  <si>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</si>
  <si>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</si>
  <si>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</si>
  <si>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</si>
  <si>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</si>
  <si>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</si>
  <si>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</si>
  <si>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</si>
  <si>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</si>
  <si>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</si>
  <si>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</si>
  <si>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</si>
  <si>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</si>
  <si>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</si>
  <si>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</si>
  <si>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</si>
  <si>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</si>
  <si>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</si>
  <si>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</si>
  <si>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</si>
  <si>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</si>
  <si>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</si>
  <si>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</si>
  <si>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</si>
  <si>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</si>
  <si>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</si>
  <si>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</si>
  <si>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</si>
  <si>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</si>
  <si>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</si>
  <si>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</si>
  <si>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</si>
  <si>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</si>
  <si>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</si>
  <si>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</si>
  <si>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</si>
  <si>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</si>
  <si>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</si>
  <si>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</si>
  <si>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</si>
  <si>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</si>
  <si>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</si>
  <si>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</si>
  <si>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</si>
  <si>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</si>
  <si>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</si>
  <si>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</si>
  <si>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</si>
  <si>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</si>
  <si>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</si>
  <si>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</si>
  <si>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</si>
  <si>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</si>
  <si>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</si>
  <si>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</si>
  <si>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</si>
  <si>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</si>
  <si>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</si>
  <si>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</si>
  <si>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</si>
  <si>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</si>
  <si>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</si>
  <si>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</si>
  <si>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</si>
  <si>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</si>
  <si>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</si>
  <si>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</si>
  <si>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</si>
  <si>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</si>
  <si>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</si>
  <si>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</si>
  <si>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</si>
  <si>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</si>
  <si>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</si>
  <si>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</si>
  <si>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</si>
  <si>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</si>
  <si>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</si>
  <si>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</si>
  <si>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</si>
  <si>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</si>
  <si>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</si>
  <si>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</si>
  <si>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</si>
  <si>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</si>
  <si>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</si>
  <si>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</si>
  <si>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</si>
  <si>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</si>
  <si>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</si>
  <si>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</si>
  <si>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</si>
  <si>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</si>
  <si>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</si>
  <si>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</si>
  <si>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</si>
  <si>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</si>
  <si>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</si>
  <si>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</si>
  <si>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</si>
  <si>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</si>
  <si>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</si>
  <si>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</si>
  <si>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</si>
  <si>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</si>
  <si>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</si>
  <si>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</si>
  <si>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</si>
  <si>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</si>
  <si>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</si>
  <si>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</si>
  <si>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</si>
  <si>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</si>
  <si>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</si>
  <si>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</si>
  <si>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</si>
  <si>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</si>
  <si>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</si>
  <si>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</si>
  <si>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</si>
  <si>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</si>
  <si>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</si>
  <si>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</si>
  <si>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</si>
  <si>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</si>
  <si>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</si>
  <si>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</si>
  <si>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</si>
  <si>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</si>
  <si>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</si>
  <si>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</si>
  <si>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</si>
  <si>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</si>
  <si>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</si>
  <si>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</si>
  <si>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</si>
  <si>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</si>
  <si>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</si>
  <si>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</si>
  <si>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</si>
  <si>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</si>
  <si>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</si>
  <si>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</si>
  <si>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</si>
  <si>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</si>
  <si>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</si>
  <si>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</si>
  <si>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</si>
  <si>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</si>
  <si>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</si>
  <si>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</si>
  <si>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</si>
  <si>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</si>
  <si>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</si>
  <si>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</si>
  <si>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</si>
  <si>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</si>
  <si>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</si>
  <si>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</si>
  <si>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</si>
  <si>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</si>
  <si>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</si>
  <si>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</si>
  <si>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</si>
  <si>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</si>
  <si>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</si>
  <si>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</si>
  <si>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</si>
  <si>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</si>
  <si>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</si>
  <si>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</si>
  <si>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</si>
  <si>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</si>
  <si>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</si>
  <si>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</si>
  <si>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</si>
  <si>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</si>
  <si>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</si>
  <si>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</si>
  <si>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</si>
  <si>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</si>
  <si>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</si>
  <si>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</si>
  <si>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</si>
  <si>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</si>
  <si>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</si>
  <si>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</si>
  <si>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</si>
  <si>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</si>
  <si>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</si>
  <si>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</si>
  <si>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</si>
  <si>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</si>
  <si>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</si>
  <si>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</si>
  <si>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</si>
  <si>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</si>
  <si>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</si>
  <si>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</si>
  <si>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</si>
  <si>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</si>
  <si>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</si>
  <si>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</si>
  <si>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</si>
  <si>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</si>
  <si>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</si>
  <si>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</si>
  <si>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</si>
  <si>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</si>
  <si>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</si>
  <si>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</si>
  <si>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</si>
  <si>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</si>
  <si>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</si>
  <si>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</si>
  <si>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</si>
  <si>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</si>
  <si>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</si>
  <si>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</si>
  <si>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</si>
  <si>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</si>
  <si>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</si>
  <si>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</si>
  <si>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</si>
  <si>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</si>
  <si>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</si>
  <si>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</si>
  <si>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</si>
  <si>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</si>
  <si>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</si>
  <si>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</si>
  <si>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</si>
  <si>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</si>
  <si>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</si>
  <si>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</si>
  <si>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</si>
  <si>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</si>
  <si>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</si>
  <si>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</si>
  <si>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</si>
  <si>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</si>
  <si>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</si>
  <si>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</si>
  <si>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</si>
  <si>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</si>
  <si>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</si>
  <si>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</si>
  <si>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</si>
  <si>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</si>
  <si>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</si>
  <si>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</si>
  <si>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</si>
  <si>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</si>
  <si>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</si>
  <si>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</si>
  <si>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</si>
  <si>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</si>
  <si>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</si>
  <si>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</si>
  <si>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</si>
  <si>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</si>
  <si>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</si>
  <si>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</si>
  <si>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</si>
  <si>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</si>
  <si>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</si>
  <si>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</si>
  <si>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</si>
  <si>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</si>
  <si>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</si>
  <si>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</si>
  <si>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</si>
  <si>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</si>
  <si>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</si>
  <si>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</si>
  <si>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</si>
  <si>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</si>
  <si>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</si>
  <si>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</si>
  <si>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</si>
  <si>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</si>
  <si>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</si>
  <si>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</si>
  <si>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</si>
  <si>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</si>
  <si>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</si>
  <si>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</si>
  <si>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</si>
  <si>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</si>
  <si>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</si>
  <si>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</si>
  <si>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</si>
  <si>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</si>
  <si>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</si>
  <si>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</si>
  <si>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</si>
  <si>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</si>
  <si>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</si>
  <si>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</si>
  <si>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</si>
  <si>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</si>
  <si>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</si>
  <si>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</si>
  <si>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</si>
  <si>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</si>
  <si>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</si>
  <si>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</si>
  <si>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</si>
  <si>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</si>
  <si>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</si>
  <si>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</si>
  <si>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</si>
  <si>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</si>
  <si>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</si>
  <si>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</si>
  <si>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</si>
  <si>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</si>
  <si>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</si>
  <si>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</si>
  <si>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</si>
  <si>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</si>
  <si>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</si>
  <si>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</si>
  <si>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</si>
  <si>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</si>
  <si>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</si>
  <si>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</si>
  <si>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</si>
  <si>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</si>
  <si>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</si>
  <si>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</si>
  <si>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</si>
  <si>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</si>
  <si>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</si>
  <si>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</si>
  <si>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</si>
  <si>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</si>
  <si>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</si>
  <si>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</si>
  <si>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</si>
  <si>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</si>
  <si>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</si>
  <si>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</si>
  <si>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</si>
  <si>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</si>
  <si>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</si>
  <si>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</si>
  <si>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</si>
  <si>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</si>
  <si>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</si>
  <si>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</si>
  <si>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</si>
  <si>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</si>
  <si>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</si>
  <si>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</si>
  <si>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</si>
  <si>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</si>
  <si>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</si>
  <si>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</si>
  <si>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</si>
  <si>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</si>
  <si>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</si>
  <si>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</si>
  <si>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</si>
  <si>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</si>
  <si>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</si>
  <si>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</si>
  <si>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</si>
  <si>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</si>
  <si>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</si>
  <si>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</si>
  <si>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</si>
  <si>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</si>
  <si>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</si>
  <si>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</si>
  <si>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</si>
  <si>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</si>
  <si>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</si>
  <si>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</si>
  <si>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</si>
  <si>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</si>
  <si>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</si>
  <si>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</si>
  <si>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</si>
  <si>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</si>
  <si>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</si>
  <si>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</si>
  <si>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</si>
  <si>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</si>
  <si>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</si>
  <si>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</si>
  <si>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</si>
  <si>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</si>
  <si>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</si>
  <si>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</si>
  <si>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</si>
  <si>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</si>
  <si>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</si>
  <si>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</si>
  <si>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</si>
  <si>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</si>
  <si>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</si>
  <si>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</si>
  <si>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</si>
  <si>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</si>
  <si>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</si>
  <si>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</si>
  <si>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</si>
  <si>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</si>
  <si>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</si>
  <si>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</si>
  <si>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</si>
  <si>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</si>
  <si>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</si>
  <si>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</si>
  <si>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</si>
  <si>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</si>
  <si>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</si>
  <si>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</si>
  <si>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</si>
  <si>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</si>
  <si>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</si>
  <si>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</si>
  <si>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</si>
  <si>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</si>
  <si>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</si>
  <si>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</si>
  <si>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</si>
  <si>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</si>
  <si>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</si>
  <si>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</si>
  <si>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</si>
  <si>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</si>
  <si>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</si>
  <si>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</si>
  <si>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</si>
  <si>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</si>
  <si>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</si>
  <si>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</si>
  <si>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</si>
  <si>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</si>
  <si>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</si>
  <si>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</si>
  <si>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</si>
  <si>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</si>
  <si>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</si>
  <si>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</si>
  <si>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</si>
  <si>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</si>
  <si>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</si>
  <si>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</si>
  <si>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</si>
  <si>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</si>
  <si>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</si>
  <si>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</si>
  <si>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</si>
  <si>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</si>
  <si>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</si>
  <si>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</si>
  <si>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</si>
  <si>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</si>
  <si>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</si>
  <si>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</si>
  <si>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</si>
  <si>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</si>
  <si>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</si>
  <si>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</si>
  <si>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</si>
  <si>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</si>
  <si>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</si>
  <si>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</si>
  <si>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</si>
  <si>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</si>
  <si>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</si>
  <si>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</si>
  <si>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</si>
  <si>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</si>
  <si>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</si>
  <si>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</si>
  <si>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</si>
  <si>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</si>
  <si>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</si>
  <si>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</si>
  <si>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</si>
  <si>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</si>
  <si>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</si>
  <si>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</si>
  <si>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</si>
  <si>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</si>
  <si>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</si>
  <si>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</si>
  <si>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</si>
  <si>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</si>
  <si>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</si>
  <si>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</si>
  <si>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</si>
  <si>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</si>
  <si>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</si>
  <si>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</si>
  <si>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</si>
  <si>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</si>
  <si>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</si>
  <si>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</si>
  <si>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</si>
  <si>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</si>
  <si>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</si>
  <si>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</si>
  <si>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</si>
  <si>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</si>
  <si>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</si>
  <si>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</si>
  <si>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</si>
  <si>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</si>
  <si>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</si>
  <si>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</si>
  <si>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</si>
  <si>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</si>
  <si>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</si>
  <si>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</si>
  <si>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</si>
  <si>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</si>
  <si>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</si>
  <si>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</si>
  <si>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</si>
  <si>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</si>
  <si>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</si>
  <si>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</si>
  <si>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</si>
  <si>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</si>
  <si>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</si>
  <si>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</si>
  <si>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</si>
  <si>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</si>
  <si>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</si>
  <si>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</si>
  <si>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</si>
  <si>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</si>
  <si>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</si>
  <si>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</si>
  <si>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</si>
  <si>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</si>
  <si>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</si>
  <si>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</si>
  <si>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</si>
  <si>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</si>
  <si>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</si>
  <si>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</si>
  <si>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</si>
  <si>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</si>
  <si>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</si>
  <si>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</si>
  <si>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</si>
  <si>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</si>
  <si>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</si>
  <si>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</si>
  <si>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</si>
  <si>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</si>
  <si>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</si>
  <si>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</si>
  <si>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</si>
  <si>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</si>
  <si>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</si>
  <si>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</si>
  <si>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</si>
  <si>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</si>
  <si>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</si>
  <si>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</si>
  <si>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</si>
  <si>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</si>
  <si>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</si>
  <si>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</si>
  <si>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</si>
  <si>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</si>
  <si>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</si>
  <si>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</si>
  <si>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</si>
  <si>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</si>
  <si>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</si>
  <si>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</si>
  <si>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</si>
  <si>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</si>
  <si>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</si>
  <si>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</si>
  <si>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</si>
  <si>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</si>
  <si>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</si>
  <si>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</si>
  <si>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</si>
  <si>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</si>
  <si>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</si>
  <si>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</si>
  <si>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</si>
  <si>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</si>
  <si>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</si>
  <si>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</si>
  <si>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</si>
  <si>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</si>
  <si>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</si>
  <si>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</si>
  <si>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</si>
  <si>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</si>
  <si>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</si>
  <si>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</si>
  <si>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</si>
  <si>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</si>
  <si>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</si>
  <si>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</si>
  <si>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</si>
  <si>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</si>
  <si>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</si>
  <si>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</si>
  <si>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</si>
  <si>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</si>
  <si>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</si>
  <si>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</si>
  <si>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</si>
  <si>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</si>
  <si>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</si>
  <si>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</si>
  <si>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</si>
  <si>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</si>
  <si>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</si>
  <si>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</si>
  <si>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</si>
  <si>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</si>
  <si>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</si>
  <si>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</si>
  <si>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</si>
  <si>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</si>
  <si>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</si>
  <si>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</si>
  <si>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</si>
  <si>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</si>
  <si>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</si>
  <si>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</si>
  <si>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</si>
  <si>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</si>
  <si>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</si>
  <si>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</si>
  <si>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</si>
  <si>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</si>
  <si>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</si>
  <si>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</si>
  <si>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</si>
  <si>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</si>
  <si>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</si>
  <si>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</si>
  <si>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</si>
  <si>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</si>
  <si>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</si>
  <si>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</si>
  <si>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</si>
  <si>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</si>
  <si>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</si>
  <si>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</si>
  <si>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</si>
  <si>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</si>
  <si>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</si>
  <si>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</si>
  <si>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</si>
  <si>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</si>
  <si>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</si>
  <si>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</si>
  <si>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</si>
  <si>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</si>
  <si>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</si>
  <si>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</si>
  <si>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</si>
  <si>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</si>
  <si>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</si>
  <si>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</si>
  <si>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</si>
  <si>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</si>
  <si>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</si>
  <si>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</si>
  <si>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</si>
  <si>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</si>
  <si>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</si>
  <si>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</si>
  <si>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</si>
  <si>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</si>
  <si>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</si>
  <si>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</si>
  <si>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</si>
  <si>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</si>
  <si>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</si>
  <si>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</si>
  <si>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</si>
  <si>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</si>
  <si>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</si>
  <si>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</si>
  <si>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</si>
  <si>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</si>
  <si>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</si>
  <si>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</si>
  <si>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</si>
  <si>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</si>
  <si>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</si>
  <si>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</si>
  <si>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</si>
  <si>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</si>
  <si>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</si>
  <si>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</si>
  <si>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</si>
  <si>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</si>
  <si>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</si>
  <si>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</si>
  <si>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</si>
  <si>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</si>
  <si>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</si>
  <si>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</si>
  <si>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</si>
  <si>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</si>
  <si>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</si>
  <si>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</si>
  <si>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</si>
  <si>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</si>
  <si>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</si>
  <si>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</si>
  <si>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</si>
  <si>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</si>
  <si>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</si>
  <si>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</si>
  <si>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</si>
  <si>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</si>
  <si>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</si>
  <si>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</si>
  <si>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</si>
  <si>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</si>
  <si>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</si>
  <si>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</si>
  <si>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</si>
  <si>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</si>
  <si>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</si>
  <si>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</si>
  <si>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</si>
  <si>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</si>
  <si>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</si>
  <si>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</si>
  <si>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</si>
  <si>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</si>
  <si>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</si>
  <si>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</si>
  <si>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</si>
  <si>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</si>
  <si>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</si>
  <si>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</si>
  <si>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</si>
  <si>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</si>
  <si>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</si>
  <si>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</si>
  <si>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</si>
  <si>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</si>
  <si>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</si>
  <si>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</si>
  <si>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</si>
  <si>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</si>
  <si>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</si>
  <si>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</si>
  <si>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</si>
  <si>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</si>
  <si>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</si>
  <si>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</si>
  <si>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</si>
  <si>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</si>
  <si>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</si>
  <si>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</si>
  <si>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</si>
  <si>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</si>
  <si>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</si>
  <si>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</si>
  <si>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</si>
  <si>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</si>
  <si>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</si>
  <si>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</si>
  <si>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</si>
  <si>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</si>
  <si>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</si>
  <si>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</si>
  <si>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</si>
  <si>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</si>
  <si>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</si>
  <si>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</si>
  <si>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</si>
  <si>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</si>
  <si>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</si>
  <si>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</si>
  <si>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</si>
  <si>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</si>
  <si>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</si>
  <si>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</si>
  <si>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</si>
  <si>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</si>
  <si>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</si>
  <si>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</si>
  <si>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</si>
  <si>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</si>
  <si>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</si>
  <si>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</si>
  <si>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</si>
  <si>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</si>
  <si>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</si>
  <si>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</si>
  <si>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</si>
  <si>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</si>
  <si>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</si>
  <si>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</si>
  <si>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</si>
  <si>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</si>
  <si>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</si>
  <si>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</si>
  <si>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</si>
  <si>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</si>
  <si>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</si>
  <si>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</si>
  <si>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</si>
  <si>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</si>
  <si>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</si>
  <si>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</si>
  <si>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</si>
  <si>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</si>
  <si>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</si>
  <si>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</si>
  <si>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</si>
  <si>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</si>
  <si>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</si>
  <si>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</si>
  <si>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</si>
  <si>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</si>
  <si>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</si>
  <si>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</si>
  <si>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</si>
  <si>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</si>
  <si>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</si>
  <si>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</si>
  <si>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</si>
  <si>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</si>
  <si>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</si>
  <si>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</si>
  <si>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</si>
  <si>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</si>
  <si>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</si>
  <si>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</si>
  <si>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</si>
  <si>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</si>
  <si>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</si>
  <si>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</si>
  <si>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</si>
  <si>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</si>
  <si>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</si>
  <si>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</si>
  <si>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</si>
  <si>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</si>
  <si>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</si>
  <si>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</si>
  <si>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</si>
  <si>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</si>
  <si>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</si>
  <si>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</si>
  <si>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</si>
  <si>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</si>
  <si>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</si>
  <si>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</si>
  <si>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</si>
  <si>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</si>
  <si>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</si>
  <si>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</si>
  <si>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</si>
  <si>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</si>
  <si>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</si>
  <si>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</si>
  <si>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</si>
  <si>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</si>
  <si>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</si>
  <si>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</si>
  <si>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</si>
  <si>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</si>
  <si>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</si>
  <si>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</si>
  <si>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</si>
  <si>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</si>
  <si>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</si>
  <si>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</si>
  <si>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</si>
  <si>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</si>
  <si>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</si>
  <si>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</si>
  <si>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</si>
  <si>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</si>
  <si>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</si>
  <si>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</si>
  <si>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</si>
  <si>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</si>
  <si>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</si>
  <si>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</si>
  <si>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</si>
  <si>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</si>
  <si>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</si>
  <si>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</si>
  <si>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</si>
  <si>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</si>
  <si>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</si>
  <si>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</si>
  <si>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</si>
  <si>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</si>
  <si>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</si>
  <si>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</si>
  <si>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</si>
  <si>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</si>
  <si>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</si>
  <si>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</si>
  <si>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</si>
  <si>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</si>
  <si>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</si>
  <si>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</si>
  <si>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</si>
  <si>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</si>
  <si>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</si>
  <si>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</si>
  <si>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</si>
  <si>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</si>
  <si>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</si>
  <si>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</si>
  <si>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</si>
  <si>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</si>
  <si>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</si>
  <si>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</si>
  <si>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</si>
  <si>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</si>
  <si>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</si>
  <si>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</si>
  <si>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</si>
  <si>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</si>
  <si>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</si>
  <si>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</si>
  <si>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</si>
  <si>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</si>
  <si>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</si>
  <si>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</si>
  <si>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</si>
  <si>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</si>
  <si>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</si>
  <si>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</si>
  <si>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</si>
  <si>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</si>
  <si>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</si>
  <si>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</si>
  <si>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</si>
  <si>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</si>
  <si>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</si>
  <si>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</si>
  <si>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</si>
  <si>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</si>
  <si>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</si>
  <si>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</si>
  <si>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</si>
  <si>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</si>
  <si>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</si>
  <si>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</si>
  <si>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</si>
  <si>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</si>
  <si>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</si>
  <si>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</si>
  <si>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</si>
  <si>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</si>
  <si>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</si>
  <si>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</si>
  <si>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</si>
  <si>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</si>
  <si>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</si>
  <si>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</si>
  <si>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</si>
  <si>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</si>
  <si>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</si>
  <si>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</si>
  <si>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</si>
  <si>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</si>
  <si>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</si>
  <si>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</si>
  <si>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</si>
  <si>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</si>
  <si>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</si>
  <si>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</si>
  <si>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</si>
  <si>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</si>
  <si>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</si>
  <si>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</si>
  <si>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</si>
  <si>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</si>
  <si>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</si>
  <si>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</si>
  <si>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</si>
  <si>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</si>
  <si>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</si>
  <si>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</si>
  <si>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</si>
  <si>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</si>
  <si>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</si>
  <si>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</si>
  <si>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</si>
  <si>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</si>
  <si>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</si>
  <si>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</si>
  <si>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</si>
  <si>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</si>
  <si>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</si>
  <si>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</si>
  <si>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</si>
  <si>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</si>
  <si>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</si>
  <si>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</si>
  <si>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</si>
  <si>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</si>
  <si>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</si>
  <si>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</si>
  <si>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</si>
  <si>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</si>
  <si>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</si>
  <si>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</si>
  <si>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</si>
  <si>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</si>
  <si>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</si>
  <si>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</si>
  <si>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</si>
  <si>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</si>
  <si>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</si>
  <si>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</si>
  <si>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</si>
  <si>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</si>
  <si>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</si>
  <si>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</si>
  <si>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</si>
  <si>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</si>
  <si>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</si>
  <si>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</si>
  <si>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</si>
  <si>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</si>
  <si>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</si>
  <si>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</si>
  <si>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</si>
  <si>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</si>
  <si>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</si>
  <si>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</si>
  <si>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</si>
  <si>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</si>
  <si>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</si>
  <si>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</si>
  <si>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</si>
  <si>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</si>
  <si>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</si>
  <si>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</si>
  <si>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</si>
  <si>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</si>
  <si>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</si>
  <si>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</si>
  <si>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</si>
  <si>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</si>
  <si>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</si>
  <si>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</si>
  <si>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</si>
  <si>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</si>
  <si>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</si>
  <si>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</si>
  <si>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</si>
  <si>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</si>
  <si>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</si>
  <si>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</si>
  <si>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</si>
  <si>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</si>
  <si>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</si>
  <si>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</si>
  <si>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</si>
  <si>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</si>
  <si>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</si>
  <si>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</si>
  <si>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</si>
  <si>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</si>
  <si>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</si>
  <si>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</si>
  <si>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</si>
  <si>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</si>
  <si>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</si>
  <si>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</si>
  <si>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</si>
  <si>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</si>
  <si>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</si>
  <si>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</si>
  <si>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</si>
  <si>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</si>
  <si>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</si>
  <si>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</si>
  <si>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</si>
  <si>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</si>
  <si>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</si>
  <si>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</si>
  <si>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</si>
  <si>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</si>
  <si>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</si>
  <si>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</si>
  <si>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</si>
  <si>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</si>
  <si>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</si>
  <si>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</si>
  <si>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</si>
  <si>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</si>
  <si>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</si>
  <si>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</si>
  <si>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</si>
  <si>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</si>
  <si>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</si>
  <si>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</si>
  <si>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</si>
  <si>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</si>
  <si>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</si>
  <si>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</si>
  <si>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</si>
  <si>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</si>
  <si>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</si>
  <si>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</si>
  <si>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</si>
  <si>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</si>
  <si>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</si>
  <si>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</si>
  <si>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</si>
  <si>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</si>
  <si>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</si>
  <si>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</si>
  <si>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</si>
  <si>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</si>
  <si>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</si>
  <si>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</si>
  <si>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</si>
  <si>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</si>
  <si>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</si>
  <si>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</si>
  <si>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</si>
  <si>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</si>
  <si>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</si>
  <si>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</si>
  <si>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</si>
  <si>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</si>
  <si>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</si>
  <si>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</si>
  <si>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</si>
  <si>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</si>
  <si>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</si>
  <si>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</si>
  <si>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</si>
  <si>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</si>
  <si>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</si>
  <si>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</si>
  <si>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</si>
  <si>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</si>
  <si>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</si>
  <si>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</si>
  <si>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</si>
  <si>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</si>
  <si>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</si>
  <si>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</si>
  <si>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</si>
  <si>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</si>
  <si>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</si>
  <si>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</si>
  <si>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</si>
  <si>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</si>
  <si>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</si>
  <si>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</si>
  <si>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</si>
  <si>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</si>
  <si>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</si>
  <si>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</si>
  <si>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</si>
  <si>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</si>
  <si>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</si>
  <si>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</si>
  <si>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</si>
  <si>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</si>
  <si>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</si>
  <si>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</si>
  <si>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</si>
  <si>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</si>
  <si>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</si>
  <si>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</si>
  <si>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</si>
  <si>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</si>
  <si>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</si>
  <si>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</si>
  <si>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</si>
  <si>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</si>
  <si>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</si>
  <si>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</si>
  <si>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</si>
  <si>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</si>
  <si>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</si>
  <si>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</si>
  <si>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</si>
  <si>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</si>
  <si>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</si>
  <si>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</si>
  <si>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</si>
  <si>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</si>
  <si>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</si>
  <si>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</si>
  <si>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</si>
  <si>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</si>
  <si>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</si>
  <si>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</si>
  <si>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</si>
  <si>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</si>
  <si>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</si>
  <si>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</si>
  <si>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</si>
  <si>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</si>
  <si>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</si>
  <si>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</si>
  <si>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</si>
  <si>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</si>
  <si>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</si>
  <si>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</si>
  <si>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</si>
  <si>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</si>
  <si>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</si>
  <si>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</si>
  <si>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</si>
  <si>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</si>
  <si>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</si>
  <si>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</si>
  <si>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</si>
  <si>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</si>
  <si>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</si>
  <si>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</si>
  <si>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</si>
  <si>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</si>
  <si>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</si>
  <si>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</si>
  <si>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</si>
  <si>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</si>
  <si>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</si>
  <si>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</si>
  <si>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</si>
  <si>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</si>
  <si>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</si>
  <si>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</si>
  <si>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</si>
  <si>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</si>
  <si>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</si>
  <si>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</si>
  <si>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</si>
  <si>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</si>
  <si>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</si>
  <si>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</si>
  <si>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</si>
  <si>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</si>
  <si>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</si>
  <si>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</si>
  <si>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</si>
  <si>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</si>
  <si>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</si>
  <si>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</si>
  <si>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</si>
  <si>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</si>
  <si>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</si>
  <si>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</si>
  <si>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</si>
  <si>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</si>
  <si>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</si>
  <si>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</si>
  <si>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</si>
  <si>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</si>
  <si>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</si>
  <si>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</si>
  <si>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</si>
  <si>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</si>
  <si>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</si>
  <si>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</si>
  <si>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</si>
  <si>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</si>
  <si>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</si>
  <si>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</si>
  <si>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</si>
  <si>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</si>
  <si>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</si>
  <si>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</si>
  <si>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</si>
  <si>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</si>
  <si>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</si>
  <si>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</si>
  <si>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</si>
  <si>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</si>
  <si>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</si>
  <si>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</si>
  <si>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</si>
  <si>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</si>
  <si>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</si>
  <si>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</si>
  <si>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</si>
  <si>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</si>
  <si>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</si>
  <si>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</si>
  <si>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</si>
  <si>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</si>
  <si>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</si>
  <si>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</si>
  <si>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</si>
  <si>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</si>
  <si>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</si>
  <si>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</si>
  <si>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</si>
  <si>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</si>
  <si>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</si>
  <si>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</si>
  <si>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</si>
  <si>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</si>
  <si>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</si>
  <si>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</si>
  <si>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</si>
  <si>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</si>
  <si>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</si>
  <si>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</si>
  <si>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</si>
  <si>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</si>
  <si>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</si>
  <si>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</si>
  <si>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</si>
  <si>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</si>
  <si>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</si>
  <si>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</si>
  <si>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</si>
  <si>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</si>
  <si>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</si>
  <si>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</si>
  <si>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</si>
  <si>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</si>
  <si>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</si>
  <si>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</si>
  <si>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</si>
  <si>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</si>
  <si>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</si>
  <si>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</si>
  <si>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</si>
  <si>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</si>
  <si>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</si>
  <si>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</si>
  <si>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</si>
  <si>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</si>
  <si>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</si>
  <si>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</si>
  <si>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</si>
  <si>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</si>
  <si>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</si>
  <si>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</si>
  <si>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</si>
  <si>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</si>
  <si>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</si>
  <si>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</si>
  <si>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</si>
  <si>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</si>
  <si>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</si>
  <si>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</si>
  <si>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</si>
  <si>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</si>
  <si>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</si>
  <si>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</si>
  <si>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</si>
  <si>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</si>
  <si>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</si>
  <si>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</si>
  <si>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</si>
  <si>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</si>
  <si>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</si>
  <si>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</si>
  <si>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</si>
  <si>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</si>
  <si>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</si>
  <si>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</si>
  <si>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</si>
  <si>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</si>
  <si>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</si>
  <si>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</si>
  <si>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</si>
  <si>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</si>
  <si>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</si>
  <si>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</si>
  <si>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</si>
  <si>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</si>
  <si>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</si>
  <si>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</si>
  <si>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</si>
  <si>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</si>
  <si>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</si>
  <si>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</si>
  <si>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</si>
  <si>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</si>
  <si>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</si>
  <si>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</si>
  <si>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</si>
  <si>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</si>
  <si>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</si>
  <si>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</si>
  <si>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</si>
  <si>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</si>
  <si>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</si>
  <si>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</si>
  <si>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</si>
  <si>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</si>
  <si>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</si>
  <si>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</si>
  <si>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</si>
  <si>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</si>
  <si>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</si>
  <si>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</si>
  <si>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</si>
  <si>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</si>
  <si>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</si>
  <si>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</si>
  <si>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</si>
  <si>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</si>
  <si>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</si>
  <si>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</si>
  <si>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</si>
  <si>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</si>
  <si>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</si>
  <si>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</si>
  <si>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</si>
  <si>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</si>
  <si>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</si>
  <si>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</si>
  <si>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</si>
  <si>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</si>
  <si>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</si>
  <si>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</si>
  <si>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</si>
  <si>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</si>
  <si>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</si>
  <si>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</si>
  <si>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</si>
  <si>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</si>
  <si>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</si>
  <si>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</si>
  <si>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</si>
  <si>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</si>
  <si>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</si>
  <si>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</si>
  <si>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</si>
  <si>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</si>
  <si>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</si>
  <si>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</si>
  <si>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</si>
  <si>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</si>
  <si>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</si>
  <si>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</si>
  <si>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</si>
  <si>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</si>
  <si>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</si>
  <si>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</si>
  <si>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</si>
  <si>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</si>
  <si>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</si>
  <si>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</si>
  <si>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</si>
  <si>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</si>
  <si>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</si>
  <si>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</si>
  <si>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</si>
  <si>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</si>
  <si>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</si>
  <si>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</si>
  <si>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</si>
  <si>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</si>
  <si>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</si>
  <si>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</si>
  <si>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</si>
  <si>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</si>
  <si>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</si>
  <si>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</si>
  <si>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</si>
  <si>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</si>
  <si>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</si>
  <si>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</si>
  <si>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</si>
  <si>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</si>
  <si>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</si>
  <si>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</si>
  <si>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</si>
  <si>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</si>
  <si>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</si>
  <si>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</si>
  <si>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</si>
  <si>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</si>
  <si>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</si>
  <si>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</si>
  <si>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</si>
  <si>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</si>
  <si>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</si>
  <si>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</si>
  <si>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</si>
  <si>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</si>
  <si>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</si>
  <si>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</si>
  <si>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</si>
  <si>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</si>
  <si>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</si>
  <si>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</si>
  <si>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</si>
  <si>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</si>
  <si>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</si>
  <si>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</si>
  <si>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</si>
  <si>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</si>
  <si>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</si>
  <si>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</si>
  <si>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</si>
  <si>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</si>
  <si>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</si>
  <si>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</si>
  <si>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</si>
  <si>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</si>
  <si>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</si>
  <si>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</si>
  <si>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</si>
  <si>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</si>
  <si>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</si>
  <si>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</si>
  <si>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</si>
  <si>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</si>
  <si>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</si>
  <si>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</si>
  <si>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</si>
  <si>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</si>
  <si>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</si>
  <si>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</si>
  <si>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</si>
  <si>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</si>
  <si>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</si>
  <si>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</si>
  <si>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</si>
  <si>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</si>
  <si>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</si>
  <si>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</si>
  <si>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</si>
  <si>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</si>
  <si>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</si>
  <si>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</si>
  <si>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</si>
  <si>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</si>
  <si>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</si>
  <si>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</si>
  <si>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</si>
  <si>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</si>
  <si>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</si>
  <si>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</si>
  <si>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</si>
  <si>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</si>
  <si>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</si>
  <si>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</si>
  <si>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</si>
  <si>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</si>
  <si>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</si>
  <si>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</si>
  <si>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</si>
  <si>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</si>
  <si>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</si>
  <si>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</si>
  <si>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</si>
  <si>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</si>
  <si>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</si>
  <si>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</si>
  <si>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</si>
  <si>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</si>
  <si>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</si>
  <si>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</si>
  <si>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</si>
  <si>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</si>
  <si>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</si>
  <si>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</si>
  <si>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</si>
  <si>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</si>
  <si>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</si>
  <si>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</si>
  <si>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</si>
  <si>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</si>
  <si>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</si>
  <si>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</si>
  <si>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</si>
  <si>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</si>
  <si>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</si>
  <si>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</si>
  <si>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</si>
  <si>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</si>
  <si>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</si>
  <si>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</si>
  <si>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</si>
  <si>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</si>
  <si>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</si>
  <si>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</si>
  <si>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</si>
  <si>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</si>
  <si>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</si>
  <si>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</si>
  <si>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</si>
  <si>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</si>
  <si>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</si>
  <si>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</si>
  <si>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</si>
  <si>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</si>
  <si>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</si>
  <si>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</si>
  <si>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</si>
  <si>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</si>
  <si>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</si>
  <si>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</si>
  <si>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</si>
  <si>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</si>
  <si>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</si>
  <si>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</si>
  <si>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</si>
  <si>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</si>
  <si>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</si>
  <si>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</si>
  <si>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</si>
  <si>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</si>
  <si>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</si>
  <si>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</si>
  <si>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</si>
  <si>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</si>
  <si>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</si>
  <si>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</si>
  <si>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</si>
  <si>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</si>
  <si>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</si>
  <si>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</si>
  <si>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</si>
  <si>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</si>
  <si>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</si>
  <si>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</si>
  <si>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</si>
  <si>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</si>
  <si>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</si>
  <si>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</si>
  <si>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</si>
  <si>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</si>
  <si>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</si>
  <si>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</si>
  <si>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</si>
  <si>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</si>
  <si>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</si>
  <si>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</si>
  <si>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</si>
  <si>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</si>
  <si>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</si>
  <si>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</si>
  <si>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</si>
  <si>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</si>
  <si>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</si>
  <si>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</si>
  <si>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</si>
  <si>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</si>
  <si>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</si>
  <si>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</si>
  <si>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</si>
  <si>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</si>
  <si>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</si>
  <si>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</si>
  <si>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</si>
  <si>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</si>
  <si>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</si>
  <si>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</si>
  <si>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</si>
  <si>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</si>
  <si>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</si>
  <si>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</si>
  <si>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</si>
  <si>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</si>
  <si>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</si>
  <si>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</si>
  <si>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</si>
  <si>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</si>
  <si>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</si>
  <si>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</si>
  <si>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</si>
  <si>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</si>
  <si>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</si>
  <si>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</si>
  <si>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</si>
  <si>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</si>
  <si>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</si>
  <si>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</si>
  <si>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</si>
  <si>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</si>
  <si>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</si>
  <si>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</si>
  <si>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</si>
  <si>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</si>
  <si>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</si>
  <si>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</si>
  <si>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</si>
  <si>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</si>
  <si>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</si>
  <si>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</si>
  <si>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</si>
  <si>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</si>
  <si>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</si>
  <si>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</si>
  <si>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</si>
  <si>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</si>
  <si>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</si>
  <si>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</si>
  <si>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</si>
  <si>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</si>
  <si>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</si>
  <si>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</si>
  <si>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</si>
  <si>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</si>
  <si>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</si>
  <si>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</si>
  <si>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</si>
  <si>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</si>
  <si>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</si>
  <si>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</si>
  <si>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</si>
  <si>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</si>
  <si>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</si>
  <si>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</si>
  <si>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</si>
  <si>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</si>
  <si>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</si>
  <si>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</si>
  <si>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</si>
  <si>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</si>
  <si>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</si>
  <si>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</si>
  <si>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</si>
  <si>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</si>
  <si>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</si>
  <si>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</si>
  <si>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</si>
  <si>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</si>
  <si>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</si>
  <si>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</si>
  <si>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</si>
  <si>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</si>
  <si>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</si>
  <si>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</si>
  <si>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</si>
  <si>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</si>
  <si>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</si>
  <si>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</si>
  <si>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</si>
  <si>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</si>
  <si>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</si>
  <si>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</si>
  <si>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</si>
  <si>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</si>
  <si>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</si>
  <si>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</si>
  <si>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</si>
  <si>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</si>
  <si>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</si>
  <si>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</si>
  <si>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</si>
  <si>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</si>
  <si>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</si>
  <si>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</si>
  <si>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</si>
  <si>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</si>
  <si>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</si>
  <si>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</si>
  <si>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</si>
  <si>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</si>
  <si>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</si>
  <si>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</si>
  <si>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</si>
  <si>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</si>
  <si>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</si>
  <si>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</si>
  <si>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</si>
  <si>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</si>
  <si>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</si>
  <si>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</si>
  <si>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</si>
  <si>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</si>
  <si>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</si>
  <si>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</si>
  <si>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</si>
  <si>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</si>
  <si>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</si>
  <si>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</si>
  <si>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</si>
  <si>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</si>
  <si>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</si>
  <si>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</si>
  <si>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</si>
  <si>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</si>
  <si>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</si>
  <si>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</si>
  <si>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</si>
  <si>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</si>
  <si>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</si>
  <si>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</si>
  <si>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</si>
  <si>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</si>
  <si>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</si>
  <si>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</si>
  <si>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</si>
  <si>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</si>
  <si>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</si>
  <si>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</si>
  <si>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</si>
  <si>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</si>
  <si>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</si>
  <si>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</si>
  <si>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</si>
  <si>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</si>
  <si>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</si>
  <si>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</si>
  <si>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</si>
  <si>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</si>
  <si>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</si>
  <si>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</si>
  <si>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</si>
  <si>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</si>
  <si>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</si>
  <si>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</si>
  <si>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</si>
  <si>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</si>
  <si>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</si>
  <si>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</si>
  <si>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</si>
  <si>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</si>
  <si>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</si>
  <si>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</si>
  <si>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</si>
  <si>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</si>
  <si>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</si>
  <si>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</si>
  <si>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</si>
  <si>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</si>
  <si>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</si>
  <si>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</si>
  <si>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</si>
  <si>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</si>
  <si>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</si>
  <si>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</si>
  <si>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</si>
  <si>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</si>
  <si>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</si>
  <si>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</si>
  <si>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</si>
  <si>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</si>
  <si>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</si>
  <si>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</si>
  <si>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</si>
  <si>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</si>
  <si>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</si>
  <si>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</si>
  <si>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</si>
  <si>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</si>
  <si>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</si>
  <si>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</si>
  <si>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</si>
  <si>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</si>
  <si>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</si>
  <si>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</si>
  <si>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</si>
  <si>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</si>
  <si>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</si>
  <si>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</si>
  <si>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</si>
  <si>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</si>
  <si>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</si>
  <si>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</si>
  <si>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</si>
  <si>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</si>
  <si>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</si>
  <si>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</si>
  <si>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</si>
  <si>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</si>
  <si>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</si>
  <si>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</si>
  <si>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</si>
  <si>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</si>
  <si>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</si>
  <si>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</si>
  <si>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</si>
  <si>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</si>
  <si>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</si>
  <si>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</si>
  <si>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</si>
  <si>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</si>
  <si>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</si>
  <si>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</si>
  <si>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</si>
  <si>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</si>
  <si>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</si>
  <si>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</si>
  <si>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</si>
  <si>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</si>
  <si>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</si>
  <si>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</si>
  <si>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</si>
  <si>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</si>
  <si>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</si>
  <si>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</si>
  <si>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</si>
  <si>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</si>
  <si>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</si>
  <si>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</si>
  <si>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</si>
  <si>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</si>
  <si>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</si>
  <si>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</si>
  <si>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</si>
  <si>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</si>
  <si>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</si>
  <si>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</si>
  <si>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</si>
  <si>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</si>
  <si>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</si>
  <si>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</si>
  <si>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</si>
  <si>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</si>
  <si>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</si>
  <si>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</si>
  <si>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</si>
  <si>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</si>
  <si>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</si>
  <si>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</si>
  <si>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</si>
  <si>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</si>
  <si>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</si>
  <si>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</si>
  <si>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</si>
  <si>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</si>
  <si>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</si>
  <si>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</si>
  <si>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</si>
  <si>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</si>
  <si>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</si>
  <si>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</si>
  <si>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</si>
  <si>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</si>
  <si>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</si>
  <si>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</si>
  <si>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</si>
  <si>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</si>
  <si>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</si>
  <si>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</si>
  <si>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</si>
  <si>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</si>
  <si>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</si>
  <si>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</si>
  <si>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</si>
  <si>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</si>
  <si>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</si>
  <si>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</si>
  <si>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</si>
  <si>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</si>
  <si>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</si>
  <si>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</si>
  <si>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</si>
  <si>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</si>
  <si>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</si>
  <si>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</si>
  <si>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</si>
  <si>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</si>
  <si>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</si>
  <si>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</si>
  <si>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</si>
  <si>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</si>
  <si>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</si>
  <si>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</si>
  <si>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</si>
  <si>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</si>
  <si>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</si>
  <si>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</si>
  <si>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</si>
  <si>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</si>
  <si>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</si>
  <si>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</si>
  <si>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</si>
  <si>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</si>
  <si>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</si>
  <si>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</si>
  <si>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</si>
  <si>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</si>
  <si>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</si>
  <si>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</si>
  <si>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</si>
  <si>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</si>
  <si>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</si>
  <si>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</si>
  <si>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</si>
  <si>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</si>
  <si>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</si>
  <si>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</si>
  <si>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</si>
  <si>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</si>
  <si>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</si>
  <si>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</si>
  <si>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</si>
  <si>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</si>
  <si>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</si>
  <si>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</si>
  <si>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</si>
  <si>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</si>
  <si>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</si>
  <si>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</si>
  <si>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</si>
  <si>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</si>
  <si>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</si>
  <si>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</si>
  <si>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</si>
  <si>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</si>
  <si>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</si>
  <si>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</si>
  <si>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</si>
  <si>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</si>
  <si>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</si>
  <si>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</si>
  <si>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</si>
  <si>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</si>
  <si>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</si>
  <si>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</si>
  <si>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</si>
  <si>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</si>
  <si>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</si>
  <si>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</si>
  <si>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</si>
  <si>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</si>
  <si>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</si>
  <si>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</si>
  <si>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</si>
  <si>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</si>
  <si>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</si>
  <si>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</si>
  <si>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</si>
  <si>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</si>
  <si>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</si>
  <si>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</si>
  <si>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</si>
  <si>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</si>
  <si>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</si>
  <si>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</si>
  <si>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</si>
  <si>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</si>
  <si>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</si>
  <si>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</si>
  <si>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</si>
  <si>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</si>
  <si>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</si>
  <si>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</si>
  <si>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</si>
  <si>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</si>
  <si>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</si>
  <si>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</si>
  <si>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</si>
  <si>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</si>
  <si>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</si>
  <si>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</si>
  <si>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</si>
  <si>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</si>
  <si>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</si>
  <si>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</si>
  <si>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</si>
  <si>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</si>
  <si>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</si>
  <si>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</si>
  <si>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</si>
  <si>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</si>
  <si>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</si>
  <si>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</si>
  <si>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</si>
  <si>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</si>
  <si>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</si>
  <si>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</si>
  <si>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</si>
  <si>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</si>
  <si>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</si>
  <si>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</si>
  <si>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</si>
  <si>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</si>
  <si>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</si>
  <si>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</si>
  <si>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</si>
  <si>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</si>
  <si>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</si>
  <si>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</si>
  <si>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</si>
  <si>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</si>
  <si>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</si>
  <si>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</si>
  <si>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</si>
  <si>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</si>
  <si>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</si>
  <si>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</si>
  <si>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</si>
  <si>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</si>
  <si>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</si>
  <si>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</si>
  <si>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</si>
  <si>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</si>
  <si>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</si>
  <si>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</si>
  <si>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</si>
  <si>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</si>
  <si>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</si>
  <si>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</si>
  <si>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</si>
  <si>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</si>
  <si>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</si>
  <si>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</si>
  <si>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</si>
  <si>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</si>
  <si>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</si>
  <si>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</si>
  <si>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</si>
  <si>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</si>
  <si>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</si>
  <si>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</si>
  <si>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</si>
  <si>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</si>
  <si>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</si>
  <si>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</si>
  <si>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</si>
  <si>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</si>
  <si>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</si>
  <si>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</si>
  <si>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</si>
  <si>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</si>
  <si>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</si>
  <si>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</si>
  <si>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</si>
  <si>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</si>
  <si>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</si>
  <si>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</si>
  <si>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</si>
  <si>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</si>
  <si>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</si>
  <si>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</si>
  <si>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</si>
  <si>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</si>
  <si>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</si>
  <si>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</si>
  <si>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</si>
  <si>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</si>
  <si>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</si>
  <si>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</si>
  <si>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</si>
  <si>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</si>
  <si>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</si>
  <si>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</si>
  <si>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</si>
  <si>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</si>
  <si>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</si>
  <si>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</si>
  <si>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</si>
  <si>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</si>
  <si>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</si>
  <si>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</si>
  <si>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</si>
  <si>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</si>
  <si>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</si>
  <si>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</si>
  <si>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</si>
  <si>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</si>
  <si>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</si>
  <si>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</si>
  <si>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</si>
  <si>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</si>
  <si>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</si>
  <si>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</si>
  <si>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</si>
  <si>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</si>
  <si>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</si>
  <si>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</si>
  <si>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</si>
  <si>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</si>
  <si>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</si>
  <si>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</si>
  <si>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</si>
  <si>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</si>
  <si>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</si>
  <si>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</si>
  <si>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</si>
  <si>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</si>
  <si>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</si>
  <si>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</si>
  <si>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</si>
  <si>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</si>
  <si>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</si>
  <si>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</si>
  <si>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</si>
  <si>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</si>
  <si>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</si>
  <si>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</si>
  <si>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</si>
  <si>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</si>
  <si>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</si>
  <si>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</si>
  <si>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</si>
  <si>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</si>
  <si>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</si>
  <si>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</si>
  <si>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</si>
  <si>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</si>
  <si>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</si>
  <si>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</si>
  <si>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</si>
  <si>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</si>
  <si>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</si>
  <si>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</si>
  <si>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</si>
  <si>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</si>
  <si>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</si>
  <si>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</si>
  <si>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</si>
  <si>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</si>
  <si>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</si>
  <si>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</si>
  <si>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</si>
  <si>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</si>
  <si>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</si>
  <si>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</si>
  <si>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</si>
  <si>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</si>
  <si>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</si>
  <si>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</si>
  <si>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</si>
  <si>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</si>
  <si>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</si>
  <si>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</si>
  <si>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</si>
  <si>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</si>
  <si>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</si>
  <si>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</si>
  <si>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</si>
  <si>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</si>
  <si>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</si>
  <si>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</si>
  <si>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</si>
  <si>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</si>
  <si>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</si>
  <si>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</si>
  <si>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</si>
  <si>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</si>
  <si>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</si>
  <si>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</si>
  <si>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</si>
  <si>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</si>
  <si>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</si>
  <si>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</si>
  <si>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</si>
  <si>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</si>
  <si>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</si>
  <si>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</si>
  <si>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</si>
  <si>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</si>
  <si>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</si>
  <si>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</si>
  <si>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</si>
  <si>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</si>
  <si>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</si>
  <si>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</si>
  <si>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</si>
  <si>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</si>
  <si>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</si>
  <si>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</si>
  <si>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</si>
  <si>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</si>
  <si>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</si>
  <si>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</si>
  <si>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</si>
  <si>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</si>
  <si>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</si>
  <si>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</si>
  <si>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</si>
  <si>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</si>
  <si>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</si>
  <si>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</si>
  <si>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</si>
  <si>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</si>
  <si>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</si>
  <si>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</si>
  <si>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</si>
  <si>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</si>
  <si>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</si>
  <si>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</si>
  <si>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</si>
  <si>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</si>
  <si>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</si>
  <si>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</si>
  <si>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</si>
  <si>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</si>
  <si>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</si>
  <si>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</si>
  <si>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</si>
  <si>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</si>
  <si>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</si>
  <si>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</si>
  <si>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</si>
  <si>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</si>
  <si>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</si>
  <si>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</si>
  <si>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</si>
  <si>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</si>
  <si>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</si>
  <si>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</si>
  <si>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</si>
  <si>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</si>
  <si>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</si>
  <si>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</si>
  <si>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</si>
  <si>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</si>
  <si>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</si>
  <si>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</si>
  <si>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</si>
  <si>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</si>
  <si>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</si>
  <si>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</si>
  <si>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</si>
  <si>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</si>
  <si>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</si>
  <si>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</si>
  <si>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</si>
  <si>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</si>
  <si>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</si>
  <si>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</si>
  <si>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</si>
  <si>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</si>
  <si>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</si>
  <si>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</si>
  <si>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</si>
  <si>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</si>
  <si>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</si>
  <si>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</si>
  <si>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</si>
  <si>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</si>
  <si>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</si>
  <si>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</si>
  <si>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</si>
  <si>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</si>
  <si>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</si>
  <si>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</si>
  <si>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</si>
  <si>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</si>
  <si>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</si>
  <si>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</si>
  <si>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</si>
  <si>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</si>
  <si>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</si>
  <si>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</si>
  <si>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</si>
  <si>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</si>
  <si>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</si>
  <si>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</si>
  <si>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</si>
  <si>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</si>
  <si>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</si>
  <si>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</si>
  <si>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</si>
  <si>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</si>
  <si>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</si>
  <si>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</si>
  <si>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</si>
  <si>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</si>
  <si>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</si>
  <si>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</si>
  <si>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</si>
  <si>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</si>
  <si>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</si>
  <si>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</si>
  <si>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</si>
  <si>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</si>
  <si>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</si>
  <si>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</si>
  <si>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</si>
  <si>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</si>
  <si>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</si>
  <si>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</si>
  <si>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</si>
  <si>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</si>
  <si>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</si>
  <si>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</si>
  <si>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</si>
  <si>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</si>
  <si>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</si>
  <si>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</si>
  <si>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</si>
  <si>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</si>
  <si>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</si>
  <si>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</si>
  <si>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</si>
  <si>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</si>
  <si>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</si>
  <si>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</si>
  <si>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</si>
  <si>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</si>
  <si>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</si>
  <si>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</si>
  <si>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</si>
  <si>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</si>
  <si>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</si>
  <si>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</si>
  <si>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</si>
  <si>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</si>
  <si>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</si>
  <si>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</si>
  <si>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</si>
  <si>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</si>
  <si>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</si>
  <si>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</si>
  <si>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</si>
  <si>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</si>
  <si>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</si>
  <si>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</si>
  <si>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</si>
  <si>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</si>
  <si>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</si>
  <si>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</si>
  <si>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</si>
  <si>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</si>
  <si>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</si>
  <si>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</si>
  <si>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</si>
  <si>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</si>
  <si>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</si>
  <si>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</si>
  <si>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</si>
  <si>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</si>
  <si>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</si>
  <si>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</si>
  <si>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</si>
  <si>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</si>
  <si>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</si>
  <si>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</si>
  <si>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</si>
  <si>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</si>
  <si>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</si>
  <si>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</si>
  <si>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</si>
  <si>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</si>
  <si>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</si>
  <si>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</si>
  <si>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</si>
  <si>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</si>
  <si>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</si>
  <si>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</si>
  <si>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</si>
  <si>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</si>
  <si>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</si>
  <si>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</si>
  <si>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</si>
  <si>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</si>
  <si>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</si>
  <si>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</si>
  <si>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</si>
  <si>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</si>
  <si>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</si>
  <si>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</si>
  <si>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</si>
  <si>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</si>
  <si>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</si>
  <si>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</si>
  <si>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</si>
  <si>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</si>
  <si>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</si>
  <si>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</si>
  <si>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</si>
  <si>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</si>
  <si>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</si>
  <si>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</si>
  <si>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</si>
  <si>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</si>
  <si>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</si>
  <si>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</si>
  <si>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</si>
  <si>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</si>
  <si>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</si>
  <si>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</si>
  <si>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</si>
  <si>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</si>
  <si>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</si>
  <si>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</si>
  <si>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</si>
  <si>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</si>
  <si>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</si>
  <si>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</si>
  <si>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</si>
  <si>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</si>
  <si>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</si>
  <si>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</si>
  <si>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</si>
  <si>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</si>
  <si>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</si>
  <si>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</si>
  <si>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</si>
  <si>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</si>
  <si>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</si>
  <si>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</si>
  <si>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</si>
  <si>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</si>
  <si>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</si>
  <si>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</si>
  <si>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</si>
  <si>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</si>
  <si>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</si>
  <si>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</si>
  <si>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</si>
  <si>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</si>
  <si>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</si>
  <si>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</si>
  <si>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</si>
  <si>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</si>
  <si>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</si>
  <si>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</si>
  <si>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</si>
  <si>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</si>
  <si>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</si>
  <si>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</si>
  <si>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</si>
  <si>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</si>
  <si>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</si>
  <si>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</si>
  <si>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</si>
  <si>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</si>
  <si>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</si>
  <si>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</si>
  <si>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</si>
  <si>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</si>
  <si>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</si>
  <si>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</si>
  <si>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</si>
  <si>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</si>
  <si>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</si>
  <si>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</si>
  <si>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</si>
  <si>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</si>
  <si>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</si>
  <si>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</si>
  <si>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</si>
  <si>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</si>
  <si>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</si>
  <si>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</si>
  <si>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</si>
  <si>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</si>
  <si>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</si>
  <si>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</si>
  <si>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</si>
  <si>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</si>
  <si>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</si>
  <si>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</si>
  <si>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</si>
  <si>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</si>
  <si>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</si>
  <si>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</si>
  <si>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</si>
  <si>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</si>
  <si>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</si>
  <si>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</si>
  <si>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</si>
  <si>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</si>
  <si>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</si>
  <si>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</si>
  <si>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</si>
  <si>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</si>
  <si>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</si>
  <si>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</si>
  <si>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</si>
  <si>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</si>
  <si>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</si>
  <si>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</si>
  <si>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</si>
  <si>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</si>
  <si>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</si>
  <si>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</si>
  <si>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</si>
  <si>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</si>
  <si>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</si>
  <si>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</si>
  <si>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</si>
  <si>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</si>
  <si>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</si>
  <si>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</si>
  <si>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</si>
  <si>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</si>
  <si>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</si>
  <si>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</si>
  <si>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</si>
  <si>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</si>
  <si>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</si>
  <si>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</si>
  <si>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</si>
  <si>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</si>
  <si>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</si>
  <si>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</si>
  <si>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</si>
  <si>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</si>
  <si>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</si>
  <si>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</si>
  <si>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</si>
  <si>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</si>
  <si>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</si>
  <si>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</si>
  <si>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</si>
  <si>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</si>
  <si>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</si>
  <si>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</si>
  <si>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</si>
  <si>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</si>
  <si>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</si>
  <si>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</si>
  <si>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</si>
  <si>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</si>
  <si>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</si>
  <si>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</si>
  <si>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</si>
  <si>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</si>
  <si>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</si>
  <si>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</si>
  <si>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</si>
  <si>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</si>
  <si>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</si>
  <si>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</si>
  <si>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</si>
  <si>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</si>
  <si>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</si>
  <si>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</si>
  <si>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</si>
  <si>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</si>
  <si>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</si>
  <si>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</si>
  <si>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</si>
  <si>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</si>
  <si>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</si>
  <si>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</si>
  <si>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</si>
  <si>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</si>
  <si>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</si>
  <si>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</si>
  <si>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</si>
  <si>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</si>
  <si>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</si>
  <si>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</si>
  <si>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</si>
  <si>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</si>
  <si>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</si>
  <si>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</si>
  <si>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</si>
  <si>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</si>
  <si>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</si>
  <si>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</si>
  <si>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</si>
  <si>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</si>
  <si>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</si>
  <si>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</si>
  <si>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</si>
  <si>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</si>
  <si>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</si>
  <si>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</si>
  <si>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</si>
  <si>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</si>
  <si>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</si>
  <si>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</si>
  <si>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</si>
  <si>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</si>
  <si>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</si>
  <si>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</si>
  <si>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</si>
  <si>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</si>
  <si>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</si>
  <si>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</si>
  <si>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</si>
  <si>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</si>
  <si>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</si>
  <si>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</si>
  <si>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</si>
  <si>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</si>
  <si>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</si>
  <si>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</si>
  <si>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</si>
  <si>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</si>
  <si>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</si>
  <si>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</si>
  <si>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</si>
  <si>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</si>
  <si>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</si>
  <si>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</si>
  <si>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</si>
  <si>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</si>
  <si>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</si>
  <si>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</si>
  <si>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</si>
  <si>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</si>
  <si>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</si>
  <si>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</si>
  <si>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</si>
  <si>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</si>
  <si>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</si>
  <si>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</si>
  <si>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</si>
  <si>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</si>
  <si>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</si>
  <si>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</si>
  <si>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</si>
  <si>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</si>
  <si>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</si>
  <si>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</si>
  <si>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</si>
  <si>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</si>
  <si>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</si>
  <si>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</si>
  <si>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</si>
  <si>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</si>
  <si>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</si>
  <si>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</si>
  <si>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</si>
  <si>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</si>
  <si>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</si>
  <si>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</si>
  <si>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</si>
  <si>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</si>
  <si>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</si>
  <si>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</si>
  <si>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</si>
  <si>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</si>
  <si>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</si>
  <si>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</si>
  <si>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</si>
  <si>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</si>
  <si>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</si>
  <si>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</si>
  <si>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</si>
  <si>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</si>
  <si>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</si>
  <si>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</si>
  <si>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</si>
  <si>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</si>
  <si>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</si>
  <si>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</si>
  <si>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</si>
  <si>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</si>
  <si>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</si>
  <si>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</si>
  <si>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</si>
  <si>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</si>
  <si>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</si>
  <si>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</si>
  <si>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</si>
  <si>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</si>
  <si>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</si>
  <si>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</si>
  <si>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</si>
  <si>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</si>
  <si>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</si>
  <si>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</si>
  <si>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</si>
  <si>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</si>
  <si>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</si>
  <si>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</si>
  <si>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</si>
  <si>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</si>
  <si>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</si>
  <si>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</si>
  <si>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</si>
  <si>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</si>
  <si>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</si>
  <si>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</si>
  <si>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</si>
  <si>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</si>
  <si>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</si>
  <si>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</si>
  <si>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</si>
  <si>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</si>
  <si>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</si>
  <si>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</si>
  <si>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</si>
  <si>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</si>
  <si>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</si>
  <si>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</si>
  <si>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</si>
  <si>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</si>
  <si>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</si>
  <si>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</si>
  <si>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</si>
  <si>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</si>
  <si>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</si>
  <si>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</si>
  <si>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</si>
  <si>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</si>
  <si>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</si>
  <si>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</si>
  <si>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</si>
  <si>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</si>
  <si>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</si>
  <si>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</si>
  <si>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</si>
  <si>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</si>
  <si>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</si>
  <si>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</si>
  <si>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</si>
  <si>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</si>
  <si>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</si>
  <si>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</si>
  <si>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</si>
  <si>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</si>
  <si>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</si>
  <si>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</si>
  <si>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</si>
  <si>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</si>
  <si>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</si>
  <si>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</si>
  <si>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</si>
  <si>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</si>
  <si>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</si>
  <si>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</si>
  <si>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</si>
  <si>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</si>
  <si>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</si>
  <si>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</si>
  <si>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</si>
  <si>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</si>
  <si>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</si>
  <si>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</si>
  <si>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</si>
  <si>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</si>
  <si>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</si>
  <si>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</si>
  <si>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</si>
  <si>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</si>
  <si>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</si>
  <si>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</si>
  <si>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</si>
  <si>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</si>
  <si>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</si>
  <si>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</si>
  <si>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</si>
  <si>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</si>
  <si>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</si>
  <si>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</si>
  <si>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</si>
  <si>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</si>
  <si>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</si>
  <si>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</si>
  <si>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</si>
  <si>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</si>
  <si>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</si>
  <si>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</si>
  <si>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</si>
  <si>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</si>
  <si>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</si>
  <si>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</si>
  <si>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</si>
  <si>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</si>
  <si>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</si>
  <si>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</si>
  <si>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</si>
  <si>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</si>
  <si>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</si>
  <si>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</si>
  <si>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</si>
  <si>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</si>
  <si>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</si>
  <si>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</si>
  <si>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</si>
  <si>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</si>
  <si>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</si>
  <si>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</si>
  <si>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</si>
  <si>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</si>
  <si>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</si>
  <si>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</si>
  <si>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</si>
  <si>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</si>
  <si>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</si>
  <si>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</si>
  <si>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</si>
  <si>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</si>
  <si>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</si>
  <si>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</si>
  <si>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</si>
  <si>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</si>
  <si>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</si>
  <si>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</si>
  <si>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</si>
  <si>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</si>
  <si>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</si>
  <si>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</si>
  <si>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</si>
  <si>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</si>
  <si>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</si>
  <si>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</si>
  <si>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</si>
  <si>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</si>
  <si>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</si>
  <si>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</si>
  <si>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</si>
  <si>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</si>
  <si>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</si>
  <si>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</si>
  <si>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</si>
  <si>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</si>
  <si>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</si>
  <si>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</si>
  <si>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</si>
  <si>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</si>
  <si>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</si>
  <si>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</si>
  <si>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</si>
  <si>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</si>
  <si>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</si>
  <si>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</si>
  <si>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</si>
  <si>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</si>
  <si>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</si>
  <si>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</si>
  <si>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</si>
  <si>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</si>
  <si>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</si>
  <si>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</si>
  <si>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</si>
  <si>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</si>
  <si>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</si>
  <si>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</si>
  <si>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</si>
  <si>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</si>
  <si>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</si>
  <si>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</si>
  <si>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</si>
  <si>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</si>
  <si>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</si>
  <si>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</si>
  <si>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</si>
  <si>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</si>
  <si>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</si>
  <si>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</si>
  <si>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</si>
  <si>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</si>
  <si>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</si>
  <si>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</si>
  <si>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</si>
  <si>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</si>
  <si>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</si>
  <si>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</si>
  <si>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</si>
  <si>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</si>
  <si>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</si>
  <si>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</si>
  <si>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</si>
  <si>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</si>
  <si>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</si>
  <si>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</si>
  <si>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</si>
  <si>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</si>
  <si>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</si>
  <si>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</si>
  <si>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</si>
  <si>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</si>
  <si>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</si>
  <si>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</si>
  <si>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</si>
  <si>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</si>
  <si>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</si>
  <si>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</si>
  <si>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</si>
  <si>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</si>
  <si>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</si>
  <si>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</si>
  <si>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</si>
  <si>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</si>
  <si>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</si>
  <si>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</si>
  <si>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</si>
  <si>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</si>
  <si>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</si>
  <si>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</si>
  <si>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</si>
  <si>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</si>
  <si>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</si>
  <si>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</si>
  <si>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</si>
  <si>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</si>
  <si>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</si>
  <si>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</si>
  <si>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</si>
  <si>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</si>
  <si>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</si>
  <si>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</si>
  <si>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</si>
  <si>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</si>
  <si>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</si>
  <si>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</si>
  <si>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</si>
  <si>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</si>
  <si>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</si>
  <si>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</si>
  <si>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</si>
  <si>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</si>
  <si>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</si>
  <si>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</si>
  <si>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</si>
  <si>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</si>
  <si>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</si>
  <si>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</si>
  <si>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</si>
  <si>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</si>
  <si>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</si>
  <si>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</si>
  <si>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</si>
  <si>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</si>
  <si>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</si>
  <si>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</si>
  <si>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</si>
  <si>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</si>
  <si>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</si>
  <si>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</si>
  <si>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</si>
  <si>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</si>
  <si>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</si>
  <si>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</si>
  <si>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</si>
  <si>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</si>
  <si>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</si>
  <si>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</si>
  <si>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</si>
  <si>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</si>
  <si>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</si>
  <si>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</si>
  <si>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</si>
  <si>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</si>
  <si>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</si>
  <si>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</si>
  <si>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</si>
  <si>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</si>
  <si>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</si>
  <si>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</si>
  <si>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</si>
  <si>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</si>
  <si>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</si>
  <si>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</si>
  <si>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</si>
  <si>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</si>
  <si>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</si>
  <si>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</si>
  <si>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</si>
  <si>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</si>
  <si>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</si>
  <si>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</si>
  <si>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</si>
  <si>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</si>
  <si>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</si>
  <si>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</si>
  <si>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</si>
  <si>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</si>
  <si>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</si>
  <si>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</si>
  <si>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</si>
  <si>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</si>
  <si>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</si>
  <si>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</si>
  <si>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</si>
  <si>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</si>
  <si>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</si>
  <si>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</si>
  <si>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</si>
  <si>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</si>
  <si>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</si>
  <si>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</si>
  <si>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</si>
  <si>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</si>
  <si>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</si>
  <si>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</si>
  <si>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</si>
  <si>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</si>
  <si>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</si>
  <si>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</si>
  <si>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</si>
  <si>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</si>
  <si>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</si>
  <si>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</si>
  <si>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</si>
  <si>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</si>
  <si>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</si>
  <si>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</si>
  <si>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</si>
  <si>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</si>
  <si>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</si>
  <si>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</si>
  <si>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</si>
  <si>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</si>
  <si>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</si>
  <si>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</si>
  <si>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</si>
  <si>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</si>
  <si>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</si>
  <si>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</si>
  <si>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</si>
  <si>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</si>
  <si>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</si>
  <si>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</si>
  <si>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</si>
  <si>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</si>
  <si>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</si>
  <si>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</si>
  <si>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</si>
  <si>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</si>
  <si>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</si>
  <si>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</si>
  <si>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</si>
  <si>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</si>
  <si>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</si>
  <si>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</si>
  <si>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</si>
  <si>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</si>
  <si>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</si>
  <si>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</si>
  <si>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</si>
  <si>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</si>
  <si>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</si>
  <si>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</si>
  <si>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</si>
  <si>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</si>
  <si>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</si>
  <si>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</si>
  <si>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</si>
  <si>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</si>
  <si>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</si>
  <si>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</si>
  <si>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</si>
  <si>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</si>
  <si>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</si>
  <si>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</si>
  <si>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</si>
  <si>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</si>
  <si>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</si>
  <si>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</si>
  <si>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</si>
  <si>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</si>
  <si>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</si>
  <si>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</si>
  <si>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</si>
  <si>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</si>
  <si>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</si>
  <si>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</si>
  <si>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</si>
  <si>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</si>
  <si>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</si>
  <si>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</si>
  <si>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</si>
  <si>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</si>
  <si>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</si>
  <si>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</si>
  <si>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</si>
  <si>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</si>
  <si>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</si>
  <si>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</si>
  <si>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</si>
  <si>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</si>
  <si>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</si>
  <si>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</si>
  <si>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</si>
  <si>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</si>
  <si>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</si>
  <si>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</si>
  <si>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</si>
  <si>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</si>
  <si>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</si>
  <si>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</si>
  <si>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</si>
  <si>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</si>
  <si>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</si>
  <si>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</si>
  <si>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</si>
  <si>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</si>
  <si>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</si>
  <si>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</si>
  <si>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</si>
  <si>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</si>
  <si>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</si>
  <si>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</si>
  <si>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</si>
  <si>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</si>
  <si>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</si>
  <si>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</si>
  <si>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</si>
  <si>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</si>
  <si>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</si>
  <si>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</si>
  <si>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</si>
  <si>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</si>
  <si>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</si>
  <si>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</si>
  <si>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</si>
  <si>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</si>
  <si>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</si>
  <si>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</si>
  <si>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</si>
  <si>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</si>
  <si>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</si>
  <si>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</si>
  <si>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</si>
  <si>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</si>
  <si>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</si>
  <si>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</si>
  <si>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</si>
  <si>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</si>
  <si>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</si>
  <si>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</si>
  <si>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</si>
  <si>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</si>
  <si>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</si>
  <si>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</si>
  <si>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</si>
  <si>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</si>
  <si>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</si>
  <si>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</si>
  <si>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</si>
  <si>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</si>
  <si>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</si>
  <si>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</si>
  <si>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</si>
  <si>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</si>
  <si>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</si>
  <si>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</si>
  <si>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</si>
  <si>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</si>
  <si>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</si>
  <si>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</si>
  <si>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</si>
  <si>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</si>
  <si>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</si>
  <si>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</si>
  <si>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</si>
  <si>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</si>
  <si>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</si>
  <si>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</si>
  <si>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</si>
  <si>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</si>
  <si>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</si>
  <si>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</si>
  <si>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</si>
  <si>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</si>
  <si>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</si>
  <si>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</si>
  <si>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</si>
  <si>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</si>
  <si>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</si>
  <si>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</si>
  <si>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</si>
  <si>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</si>
  <si>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</si>
  <si>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</si>
  <si>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</si>
  <si>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</si>
  <si>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</si>
  <si>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</si>
  <si>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</si>
  <si>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</si>
  <si>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</si>
  <si>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</si>
  <si>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</si>
  <si>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</si>
  <si>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</si>
  <si>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</si>
  <si>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</si>
  <si>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</si>
  <si>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</si>
  <si>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</si>
  <si>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</si>
  <si>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</si>
  <si>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</si>
  <si>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</si>
  <si>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</si>
  <si>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</si>
  <si>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</si>
  <si>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</si>
  <si>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</si>
  <si>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</si>
  <si>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</si>
  <si>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</si>
  <si>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</si>
  <si>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</si>
  <si>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</si>
  <si>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</si>
  <si>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</si>
  <si>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</si>
  <si>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</si>
  <si>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</si>
  <si>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</si>
  <si>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</si>
  <si>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</si>
  <si>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</si>
  <si>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</si>
  <si>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</si>
  <si>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</si>
  <si>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</si>
  <si>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</si>
  <si>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</si>
  <si>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</si>
  <si>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</si>
  <si>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</si>
  <si>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</si>
  <si>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</si>
  <si>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</si>
  <si>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</si>
  <si>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</si>
  <si>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</si>
  <si>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</si>
  <si>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</si>
  <si>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</si>
  <si>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</si>
  <si>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</si>
  <si>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</si>
  <si>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</si>
  <si>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</si>
  <si>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</si>
  <si>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</si>
  <si>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</si>
  <si>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</si>
  <si>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</si>
  <si>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</si>
  <si>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</si>
  <si>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</si>
  <si>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</si>
  <si>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</si>
  <si>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 xml:space="preserve">Category </t>
  </si>
  <si>
    <t>(All)</t>
  </si>
  <si>
    <t>Column Labels</t>
  </si>
  <si>
    <t>Grand Total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</si>
  <si>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</si>
  <si>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</si>
  <si>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</si>
  <si>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</si>
  <si>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</si>
  <si>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</si>
  <si>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</si>
  <si>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</si>
  <si>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</si>
  <si>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</si>
  <si>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</si>
  <si>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</si>
  <si>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</si>
  <si>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</si>
  <si>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</si>
  <si>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</si>
  <si>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</si>
  <si>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</si>
  <si>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</si>
  <si>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</si>
  <si>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</si>
  <si>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</si>
  <si>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</si>
  <si>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</si>
  <si>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</si>
  <si>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</si>
  <si>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</si>
  <si>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</si>
  <si>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</si>
  <si>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</si>
  <si>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</si>
  <si>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</si>
  <si>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</si>
  <si>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</si>
  <si>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</si>
  <si>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</si>
  <si>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</si>
  <si>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</si>
  <si>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</si>
  <si>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</si>
  <si>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</si>
  <si>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</si>
  <si>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</si>
  <si>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</si>
  <si>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</si>
  <si>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</si>
  <si>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</si>
  <si>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</si>
  <si>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</si>
  <si>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</si>
  <si>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</si>
  <si>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</si>
  <si>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Count of Outcome</t>
  </si>
  <si>
    <t xml:space="preserve">Parent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</si>
  <si>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</si>
  <si>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</si>
  <si>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</si>
  <si>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</si>
  <si>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</si>
  <si>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</si>
  <si>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</si>
  <si>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</si>
  <si>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</si>
  <si>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</si>
  <si>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</si>
  <si>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</si>
  <si>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</si>
  <si>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</si>
  <si>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</si>
  <si>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</si>
  <si>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</si>
  <si>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</si>
  <si>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</si>
  <si>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</si>
  <si>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</si>
  <si>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</si>
  <si>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</si>
  <si>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</si>
  <si>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</si>
  <si>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</si>
  <si>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</si>
  <si>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</si>
  <si>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</si>
  <si>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</si>
  <si>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</si>
  <si>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</si>
  <si>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</si>
  <si>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</si>
  <si>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</si>
  <si>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</si>
  <si>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Backers Count </t>
  </si>
  <si>
    <t xml:space="preserve">Outcome </t>
  </si>
  <si>
    <t xml:space="preserve">Mean </t>
  </si>
  <si>
    <t>Median</t>
  </si>
  <si>
    <t>Minimum</t>
  </si>
  <si>
    <t>Maximum</t>
  </si>
  <si>
    <t xml:space="preserve">Variance </t>
  </si>
  <si>
    <t>Standard Deviation</t>
  </si>
  <si>
    <t xml:space="preserve">Successful Campaigns </t>
  </si>
  <si>
    <t xml:space="preserve">Unsuccessful Campaigns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</si>
</sst>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1D1C1D"/>
      <name val="Arial"/>
      <family val="2"/>
    </font>
    <font>
      <sz val="11"/>
      <color rgb="FF1D1C1D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3" fillId="0" borderId="0" xfId="0" applyNumberFormat="1" applyFont="1" applyFill="1" applyAlignment="1">
      <alignment wrapText="1"/>
    </xf>
    <xf numFmtId="164" fontId="4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0" fontId="1" fillId="0" borderId="0" xfId="0" applyFont="1"/>
    <xf numFmtId="0" fontId="6" fillId="0" borderId="0" xfId="0" applyFont="1"/>
    <xf numFmtId="0" fontId="7" fillId="0" borderId="0" xfId="0" applyFont="1"/>
    <xf numFmtId="9" fontId="0" fillId="0" borderId="0" xfId="1" applyFont="1"/>
    <xf numFmtId="0" fontId="0" fillId="0" borderId="1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0" borderId="1" xfId="0" applyFont="1" applyBorder="1"/>
    <xf numFmtId="2" fontId="0" fillId="0" borderId="1" xfId="0" applyNumberFormat="1" applyBorder="1"/>
  </cellXfs>
  <cellStyles count="2">
    <cellStyle name="Normal" xfId="0" builtinId="0"/>
    <cellStyle name="Percent" xfId="1" builtinId="5"/>
  </cellStyles>
  <dxfs count="12"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Ozodiegwu.xlsx]Category!PivotTable4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1-485D-A25E-7E9A2319E24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1-485D-A25E-7E9A2319E24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1-485D-A25E-7E9A2319E24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61-485D-A25E-7E9A2319E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333944"/>
        <c:axId val="501335256"/>
      </c:barChart>
      <c:catAx>
        <c:axId val="50133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5256"/>
        <c:crosses val="autoZero"/>
        <c:auto val="1"/>
        <c:lblAlgn val="ctr"/>
        <c:lblOffset val="100"/>
        <c:noMultiLvlLbl val="0"/>
      </c:catAx>
      <c:valAx>
        <c:axId val="5013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1-4FCE-8893-15BE40239EA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1-4FCE-8893-15BE40239EA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1-4FCE-8893-15BE40239EA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1-4FCE-8893-15BE4023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059576"/>
        <c:axId val="505059904"/>
      </c:barChart>
      <c:catAx>
        <c:axId val="50505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59904"/>
        <c:crosses val="autoZero"/>
        <c:auto val="1"/>
        <c:lblAlgn val="ctr"/>
        <c:lblOffset val="100"/>
        <c:noMultiLvlLbl val="0"/>
      </c:catAx>
      <c:valAx>
        <c:axId val="5050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5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Ozodiegwu.xlsx]Pivot Chart Line 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2-42EE-B6AA-65EFAF0D1800}"/>
            </c:ext>
          </c:extLst>
        </c:ser>
        <c:ser>
          <c:idx val="1"/>
          <c:order val="1"/>
          <c:tx>
            <c:strRef>
              <c:f>'Pivot Chart Line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2-42EE-B6AA-65EFAF0D1800}"/>
            </c:ext>
          </c:extLst>
        </c:ser>
        <c:ser>
          <c:idx val="2"/>
          <c:order val="2"/>
          <c:tx>
            <c:strRef>
              <c:f>'Pivot Chart Line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2-42EE-B6AA-65EFAF0D1800}"/>
            </c:ext>
          </c:extLst>
        </c:ser>
        <c:ser>
          <c:idx val="3"/>
          <c:order val="3"/>
          <c:tx>
            <c:strRef>
              <c:f>'Pivot Chart Line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2-42EE-B6AA-65EFAF0D1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718072"/>
        <c:axId val="699714792"/>
      </c:lineChart>
      <c:catAx>
        <c:axId val="69971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14792"/>
        <c:crosses val="autoZero"/>
        <c:auto val="1"/>
        <c:lblAlgn val="ctr"/>
        <c:lblOffset val="100"/>
        <c:noMultiLvlLbl val="0"/>
      </c:catAx>
      <c:valAx>
        <c:axId val="69971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1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4-49A2-9DBB-6C9C21BBCAA6}"/>
            </c:ext>
          </c:extLst>
        </c:ser>
        <c:ser>
          <c:idx val="1"/>
          <c:order val="1"/>
          <c:tx>
            <c:strRef>
              <c:f>'Goal Line Chart'!$G$1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4-49A2-9DBB-6C9C21BBCAA6}"/>
            </c:ext>
          </c:extLst>
        </c:ser>
        <c:ser>
          <c:idx val="2"/>
          <c:order val="2"/>
          <c:tx>
            <c:strRef>
              <c:f>'Goal Line Chart'!$H$1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34-49A2-9DBB-6C9C21BBC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14576"/>
        <c:axId val="522114904"/>
      </c:lineChart>
      <c:catAx>
        <c:axId val="5221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14904"/>
        <c:crosses val="autoZero"/>
        <c:auto val="1"/>
        <c:lblAlgn val="ctr"/>
        <c:lblOffset val="100"/>
        <c:noMultiLvlLbl val="0"/>
      </c:catAx>
      <c:valAx>
        <c:axId val="52211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52386</xdr:rowOff>
    </xdr:from>
    <xdr:to>
      <xdr:col>19</xdr:col>
      <xdr:colOff>457200</xdr:colOff>
      <xdr:row>22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B81EF1-F6B6-4CB3-A96C-2E926C9BE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552449</xdr:colOff>
      <xdr:row>4</xdr:row>
      <xdr:rowOff>90486</xdr:rowOff>
    </xdr:from>
    <xdr:to>
      <xdr:col>21</xdr:col>
      <xdr:colOff>371474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BF024-62F1-462E-B46B-3BCC1A4BF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57150</xdr:rowOff>
    </xdr:from>
    <xdr:to>
      <xdr:col>19</xdr:col>
      <xdr:colOff>381000</xdr:colOff>
      <xdr:row>21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81D232-6503-4B5E-9F77-923B16029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14</xdr:row>
      <xdr:rowOff>61911</xdr:rowOff>
    </xdr:from>
    <xdr:to>
      <xdr:col>8</xdr:col>
      <xdr:colOff>66675</xdr:colOff>
      <xdr:row>34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0161F-2D7A-4F46-AE0A-55A5C6E69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KA" refreshedDate="43980.55624351852" createdVersion="6" refreshedVersion="6" minRefreshableVersion="3" recordCount="4114" xr:uid="{DBB1982B-5A7E-4896-A513-24D16608EE2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KA" refreshedDate="43980.579366782411" createdVersion="6" refreshedVersion="6" minRefreshableVersion="3" recordCount="4114" xr:uid="{5315FB92-F7A2-4B0A-AA31-B2DE85400325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Date Crea" numFmtId="0">
      <sharedItems containsNonDate="0" containsString="0" containsBlank="1"/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m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m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m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m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m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m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m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m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m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m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m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m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m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m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m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m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m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m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m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m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m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m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m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m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m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m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m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m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m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m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m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m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m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m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m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m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m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m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m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m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m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m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m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m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m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m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m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m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m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m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m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m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m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m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m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m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m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m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m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m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m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m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m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m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m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m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m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m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m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m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m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m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m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m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m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m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m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m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m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m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m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m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m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m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m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m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m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m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m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m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m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m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m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m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m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m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m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m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m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m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m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m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m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m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m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m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m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m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m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m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m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m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m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m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m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m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m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m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m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m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m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m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m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m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m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m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m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m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m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m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m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m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m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m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m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m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m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m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m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m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m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m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m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m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m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m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m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m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m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m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m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m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m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m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m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m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m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m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m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m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m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m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m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m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m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m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m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m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m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m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m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m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m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m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m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m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m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m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m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m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m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m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m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m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m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m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m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m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m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m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m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m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m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m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m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m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m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m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m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m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m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m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m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m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m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m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m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m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m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m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m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m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m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m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m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m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m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m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m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m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m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m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m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m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m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m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m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m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m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m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m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m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m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m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m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m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m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m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m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m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m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m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m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m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m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m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m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m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m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m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m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m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m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m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m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m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m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m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m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m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m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m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m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m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m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m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m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m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m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m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m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m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m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m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m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m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m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m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m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m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m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m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m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m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m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m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m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m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m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m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m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m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m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m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m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m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m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m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m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m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m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m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m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m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m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m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m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m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m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m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m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m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m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m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m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m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m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m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m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m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m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m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m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m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m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m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m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m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m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m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m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m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m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m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m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m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m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m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m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m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m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m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m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m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m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m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m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m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m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m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m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m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m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m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m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m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m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m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m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m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m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m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m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m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m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m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m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m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m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m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m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m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m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m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m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m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m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m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m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m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m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m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m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m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m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m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m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m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m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m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m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m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m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m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m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m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m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m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m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m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m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m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m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m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m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m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m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m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m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m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m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m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m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m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m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m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m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m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m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m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m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m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m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m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m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m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m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m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m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m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m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m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m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m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m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m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m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m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m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m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m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m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m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m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m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m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m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m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m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m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m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m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m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m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m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m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m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m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m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m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m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m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m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m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m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m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m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m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m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m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m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m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m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m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m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m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m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m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m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m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m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m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m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m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m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m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m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m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m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m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m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m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m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m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m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m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m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m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m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m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m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m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m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m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m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m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m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m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m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m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m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m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m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m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m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m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m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m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m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m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m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m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m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m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m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m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m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m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m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m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m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m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m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m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m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m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m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m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m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m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m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m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m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m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m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m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m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m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m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m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m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m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m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m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m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m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m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m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m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m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m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m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m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m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m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m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m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m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m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m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m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m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m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m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m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m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m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m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m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m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m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m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m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m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m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m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m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m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m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m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m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m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m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m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m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m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m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m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m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m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m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m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m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m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m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m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m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m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m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m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m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m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m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m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m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m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m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m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m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m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m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m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m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m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m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m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m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m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m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m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m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m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m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m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m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m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m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m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m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m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m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m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m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m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m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m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m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m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m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m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m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m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m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m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m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m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m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m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m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m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m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m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m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m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m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m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m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m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m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m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m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m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m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m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m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m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m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m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m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m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m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m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m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m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m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m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m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m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m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m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m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m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m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m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m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m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m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m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m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m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m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m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m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m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m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m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m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m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m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m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m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m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m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m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m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m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m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m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m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m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m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m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m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m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m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m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m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m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m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m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m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m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m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m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m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m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m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m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m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m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m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m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m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m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m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m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m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m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m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m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m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m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m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m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m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m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m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m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m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m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m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m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m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m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m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m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m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m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m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m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m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m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m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m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m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m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m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m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m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m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m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m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m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m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m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m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m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m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m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m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m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m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m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m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m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m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m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m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m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m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m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m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m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m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m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m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m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m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m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m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m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m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m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m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m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m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m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m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m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m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m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m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m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m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m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m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m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m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m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m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m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m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m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m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m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m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m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m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m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m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m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m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m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m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m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m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m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m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m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m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m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m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m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m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m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m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m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m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m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m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m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m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m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m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m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m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m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m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m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m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m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m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m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m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m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m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m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m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m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m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m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m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m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m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m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m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m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m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m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m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m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m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m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m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m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m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m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m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m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m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m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m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m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m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m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m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m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m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m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m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m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m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m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m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m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m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m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m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m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m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m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m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m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m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m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m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m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m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m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m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m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m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m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m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m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m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m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m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m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m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m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m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m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m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m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m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m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m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m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m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m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m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m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m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m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m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m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m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m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m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m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m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m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m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m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m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m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m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m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m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m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m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m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m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m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m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m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m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m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m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m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m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m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m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m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m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m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m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m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m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m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m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m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m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m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m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m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m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m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m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m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m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m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m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m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m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m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m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m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m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m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m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m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m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m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m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m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m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m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m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m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m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m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m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m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m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m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m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m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m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m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m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m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m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m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m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m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m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m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m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m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m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m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m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m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m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m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m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m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m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m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m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m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m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m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m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m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m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m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m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m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m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m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m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m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m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m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m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m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m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m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m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m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m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m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m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m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m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m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m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m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m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m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m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m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m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m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m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m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m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m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m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m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m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m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m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m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m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m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m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m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m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m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m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m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m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m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m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m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m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m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m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m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m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m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m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m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m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m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m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m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m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m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m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m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m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m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m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m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m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m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m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m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m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m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m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m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m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m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m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m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m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m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m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m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m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m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m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m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m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m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m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m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m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m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m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m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m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m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m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m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m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m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m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m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m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m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m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m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m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m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m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m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m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m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m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m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m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m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m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m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m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m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m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m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m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m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m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m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m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m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m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m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m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m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m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m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m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m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m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m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m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m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m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m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m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m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m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m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m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m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m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m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m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m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m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m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m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m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m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m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m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m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m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m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m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m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m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m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m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m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m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m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m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m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m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m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m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m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m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m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m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m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m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m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m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m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m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m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m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m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m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m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m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m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m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m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m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m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m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m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m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m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m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m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m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m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m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m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m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m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m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m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m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m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m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m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m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m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m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m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m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m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m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m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m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m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m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m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m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m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m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m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m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m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m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m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m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m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m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m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m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m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m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m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m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m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m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m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m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m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m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m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m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m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m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m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m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m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m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m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m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m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m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m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m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m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m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m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m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m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m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m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m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m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m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m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m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m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m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m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m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m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m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m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m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m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m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m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m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m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m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m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m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m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m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m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m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m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m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m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m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m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m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m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m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m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m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m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m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m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m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m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m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m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m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m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m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m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m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m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m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m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m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m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m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m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m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m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m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m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m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m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m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m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m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m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m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m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m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m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m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m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m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m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m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m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m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m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m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m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m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m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m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m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m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m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m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m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m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m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m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m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m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m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m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m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m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m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m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m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m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m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m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m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m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m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m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m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m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m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m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m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m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m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m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m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m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m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m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m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m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m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m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m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m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m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m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m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m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m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m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m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m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m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m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m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m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m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m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m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m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m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m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m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m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m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m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m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m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m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m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m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m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m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m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m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m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m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m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m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m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m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m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m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m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m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m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m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m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m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m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m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m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m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m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m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m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m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m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m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m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m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m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m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m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m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m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m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m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m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m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m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m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m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m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m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m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m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m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m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m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m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m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m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m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m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m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m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m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m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m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m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m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m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m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m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m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m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m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m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m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m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m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m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m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m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m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m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m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m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m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m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m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m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m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m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m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m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m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m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m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m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m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m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m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m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m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m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m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m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m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m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m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m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m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m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m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m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m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m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m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m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m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m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m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m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m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m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m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m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m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m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m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m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m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m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m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m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m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m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m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m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m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m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m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m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m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m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m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m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m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m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m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m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m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m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m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m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m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m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m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m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m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m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m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m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m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m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m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m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m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m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m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m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m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m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m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m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m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m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m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m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m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m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m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m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m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m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m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m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m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m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m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m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m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m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m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m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m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m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m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m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m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m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m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m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m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m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m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m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m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m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m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m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m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m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m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m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m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m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m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m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m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m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m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m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m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m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m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m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m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m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m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m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m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m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m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m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m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m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m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m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m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m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m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m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m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m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m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m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m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m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m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m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m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m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m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m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m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m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m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m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m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m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m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m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m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m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m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m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m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m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m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m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m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m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m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m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m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m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m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m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m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m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m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m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m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m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m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m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m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m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m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m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m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m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m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m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m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m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m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m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m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m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m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m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m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m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m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m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m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m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m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m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m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m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m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m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m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m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m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m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m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m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m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m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m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m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m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m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m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m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m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m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m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m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m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m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m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m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m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m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m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m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m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m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m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m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m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m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m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m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m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m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m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m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m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m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m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m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m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m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m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m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m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m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m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m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m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m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m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m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m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m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m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m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m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m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m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m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m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m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m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m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m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m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m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m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m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m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m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m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m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m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m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m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m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m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m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m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m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m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m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m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m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m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m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m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m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m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m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m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m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m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m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m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m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m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m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m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m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m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m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m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m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m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m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m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m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m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m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m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m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m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m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m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m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m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m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m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m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m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m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m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m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m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m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m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m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m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m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m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m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m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m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m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m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m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m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m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m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m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m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m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m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m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m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m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m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m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m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m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m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m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m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m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m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m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m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m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m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m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m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m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m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m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m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m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m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m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m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m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m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m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m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m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m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m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m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m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m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m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m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m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m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m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m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m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m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m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m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m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m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m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m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m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m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m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m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m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m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m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m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m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m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m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m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m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m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m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m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m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m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m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m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m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m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m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m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m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m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m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m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m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m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m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m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m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m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m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m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m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m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m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m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m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m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m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m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m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m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m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m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m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m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m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m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m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m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m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m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m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m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m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m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m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m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m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m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m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m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m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m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m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m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m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m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m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m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m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m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m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m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m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m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m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m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m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m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m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m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m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m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m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m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m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m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m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m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m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m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m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m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m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m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m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m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m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m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m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m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m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m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m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m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m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m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m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m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m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m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m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m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m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m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m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m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m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m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m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m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m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m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m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m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m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m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m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m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m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m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m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m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m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m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m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m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m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m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m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m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m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m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m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m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m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m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m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m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m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m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m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m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m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m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m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m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m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m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m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m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m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m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m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m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m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m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m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m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m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m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m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m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m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m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m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m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m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m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m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m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m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m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m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m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m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m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m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m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m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m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m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m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m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m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m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m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m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m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m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m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m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m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m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m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m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m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m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m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m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m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m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m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m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m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m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m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m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m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m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m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m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m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m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m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m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m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m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m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m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m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m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m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m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m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m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m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m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m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m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m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m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m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m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m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m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m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m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m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m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m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m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m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m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m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m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m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m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m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m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m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m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m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m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m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m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m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m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m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m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m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m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m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m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m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m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m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m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m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m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m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m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m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m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m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m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m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m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m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m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m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m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m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m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m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m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m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m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m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m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m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m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m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m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m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m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m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m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m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m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m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m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m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m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m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m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m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m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m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m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m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m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m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m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m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m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m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m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m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m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m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m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m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m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m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m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m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m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m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m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m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m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m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m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m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m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m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m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m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m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m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m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m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m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m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m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m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m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m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m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m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m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m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m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m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m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m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m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m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m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m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m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m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m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m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m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m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m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m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m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m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m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m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m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m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m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m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m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m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m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m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m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m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m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m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m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m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m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m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m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m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m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m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m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m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m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m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m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m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m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m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m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m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m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m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m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m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m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m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m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m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m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m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m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m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m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m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m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m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m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m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m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m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m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m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m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m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m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m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m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m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m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m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m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m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m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m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m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m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m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m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m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m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m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m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m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m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m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m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m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m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m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m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m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m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m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m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m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m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m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m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m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m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m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m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m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m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m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m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m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m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m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m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m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m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m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m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m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m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m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m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m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m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m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m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m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m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m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m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m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m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m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m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m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m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m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m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m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m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m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m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m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m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m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m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m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m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m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m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m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m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m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m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m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m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m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m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m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m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m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m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m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m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m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m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m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m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m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m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m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m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m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m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m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m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m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m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m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m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m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m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m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m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m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m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m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m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m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m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m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m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m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m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m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m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m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m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m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m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m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m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m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m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m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m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m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m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m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m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m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m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m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m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m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m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m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m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m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m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m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m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m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m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m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m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m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m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m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m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m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m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m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m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m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m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m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m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m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m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m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m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m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m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m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m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m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m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m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m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m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m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m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m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m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m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m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m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m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m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m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m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m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m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m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m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m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m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m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m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m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m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m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m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m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m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m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m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m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m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m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m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m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m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m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m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m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m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m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m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m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m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m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m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m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m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m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m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m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m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m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m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m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m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m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m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m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m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m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m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m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m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m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m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m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m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m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m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m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m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m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m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m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m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m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m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m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m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m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m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m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m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m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m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m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m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m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m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m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m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m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m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m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m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m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m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m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m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m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m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m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m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m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m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m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m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m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m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m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m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m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m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m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m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m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m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m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m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m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m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m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m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m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m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m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m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m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m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m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m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m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m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m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m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m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m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m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m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m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m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m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m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m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m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m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m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m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m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m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m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m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m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m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m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m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m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m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m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m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m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m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m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m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m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m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m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m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m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m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m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m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m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m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m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m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m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m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m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m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m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m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m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m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m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m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m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m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m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m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m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m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m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m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m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m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m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m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m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m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m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m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m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m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m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m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m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m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m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m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m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m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m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m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m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m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m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m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m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m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m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m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m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m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m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m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m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m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m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m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m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m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m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m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m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m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m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m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m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m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m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m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m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m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m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m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m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m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m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m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m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m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m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m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m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m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m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m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m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m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m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m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m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m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m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m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m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m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m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m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m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m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m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m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m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m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m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m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m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m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m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m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m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m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m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m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m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m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m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m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m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m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m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m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m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m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m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m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m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m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m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m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m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m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m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m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m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m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m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m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m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m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m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m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m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m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m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m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m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m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m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m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m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m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m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m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m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m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m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m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m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m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m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m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m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m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m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m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m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m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m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m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m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m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m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m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m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m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m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m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m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m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m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m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m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m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m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m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m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m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m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m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m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m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m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m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m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m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m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m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m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m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m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m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m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m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m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m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m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m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m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m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m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m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m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m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m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m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m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m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m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m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m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m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m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m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m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m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m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m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m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m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m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m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m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m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m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m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m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m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m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m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m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m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m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m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m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m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m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m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m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m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m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m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m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m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m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m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m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m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m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m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m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m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m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m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m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m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m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m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m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m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m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m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m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m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m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m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m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m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m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m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m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m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m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m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m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m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m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m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m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m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m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m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m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m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m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m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m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m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m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m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m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m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m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m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m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m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m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m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m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m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m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m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m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m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m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m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m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m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m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m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m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m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m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m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m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m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m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m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m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m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m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m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m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m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m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m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m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m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m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m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m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m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m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m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m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m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m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m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m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m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m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m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m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m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m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m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m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m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m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m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m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m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m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m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m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m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m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m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m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m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m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m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m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m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m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m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m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m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m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m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m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m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m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m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m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m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m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m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m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m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m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m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m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m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m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m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m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m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m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m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m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m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m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m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m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m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m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m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m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m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m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m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m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m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m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m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m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m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m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m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m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m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m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m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m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m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m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m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m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m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m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m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m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m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m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m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m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m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m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m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m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m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m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m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m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m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m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m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m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m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m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m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m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m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m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m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m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m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m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m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m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m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m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m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m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m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m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m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m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m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m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m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m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m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m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m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m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m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m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m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m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m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m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m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m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m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m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m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m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m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m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m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m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m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m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m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m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m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m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m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m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m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m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m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m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m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m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m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m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m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m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m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m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m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m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m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m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m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m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m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m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m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m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m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m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m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m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m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m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m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m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m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m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m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m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m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m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m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m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m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m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m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m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m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m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m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m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m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m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m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m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m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m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m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m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m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m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m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m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m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m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m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m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m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m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m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m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m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m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m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m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m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m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m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m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m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m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m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m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m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m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m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m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m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m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m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m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m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m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m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m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m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m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m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m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m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m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m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m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m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m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m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m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m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m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m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m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m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m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m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m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m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m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m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m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m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m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m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m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m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m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m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m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m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m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m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m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m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m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m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m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m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m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m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m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m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m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m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m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m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m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m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m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m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m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m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m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m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m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m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m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m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m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m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m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m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m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m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m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m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m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m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m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m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m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m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m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m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m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m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m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m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m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m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m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m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m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m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m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m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m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m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m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m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m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m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m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m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m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m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m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m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m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m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m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m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m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m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m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m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m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m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m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m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m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m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m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m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m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m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m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m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m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m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m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m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m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m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m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m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m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m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m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m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m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m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m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m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m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m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m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m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m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m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m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m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m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m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m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m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m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m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m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m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m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m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m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m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m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m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m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m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m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m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m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m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m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m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m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m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m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m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m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m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m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m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m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m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m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m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m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m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m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m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m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m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m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m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m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m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m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m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m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m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m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m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m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m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m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m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m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m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m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m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m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m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m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m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m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m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m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m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m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m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m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m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m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m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m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m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m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m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m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m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m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m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m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m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m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m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m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m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m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m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m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m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m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m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m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m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m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m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m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m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m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m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m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m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m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m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m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m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m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m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m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m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m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m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m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m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m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m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m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m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m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m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m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m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m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m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m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m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m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m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m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m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m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m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m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m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m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m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m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m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m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m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m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m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m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m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m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m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m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m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m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m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m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m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m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m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m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m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m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m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m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m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m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m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m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m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m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m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m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m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m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m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m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m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m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m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m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m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m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m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m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m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m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m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m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m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m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m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m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m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m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m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m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m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m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m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m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m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m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m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m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m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m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m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m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m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m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m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m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m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m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m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m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m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m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m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m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m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m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m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m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m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m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m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m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m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m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m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m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m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m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m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m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m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m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m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m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m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m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m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m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m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m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m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m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m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m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m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m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m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m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m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m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m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m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m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m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m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m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m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m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m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m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m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m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m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m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m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m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m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m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m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m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m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m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m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m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m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m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m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m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m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m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m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m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m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m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m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m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m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m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m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m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m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m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m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m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m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m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m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m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m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m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m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m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m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m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m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m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m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m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m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m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m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m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m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m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m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m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m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m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m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m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m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m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m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m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m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m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m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m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m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m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m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m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m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m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m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m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m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m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m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m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m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m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m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m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m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m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m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m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m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m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m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m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m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m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m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m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m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m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m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m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m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m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m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m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m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m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m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m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m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m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m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m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m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m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m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m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m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m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m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m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m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m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m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m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m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m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m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m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m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m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m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m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m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m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m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m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m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m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m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m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m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m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m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m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m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m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m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m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m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m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m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m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m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m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m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m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m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m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m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m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m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m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m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m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m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m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m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m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m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m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m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m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m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m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m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m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m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m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m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m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m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m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m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m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m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m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m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m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m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m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m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m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m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m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m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m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m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m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m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m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m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m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m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m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m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m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m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m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m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m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m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m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m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m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m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m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m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m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m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m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m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m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m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m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m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m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m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m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m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m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m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m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m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m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m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m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m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m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m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m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m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m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m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m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m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m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m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m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m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m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m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m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m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m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m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m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m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m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m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m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m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m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m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m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m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m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m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m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m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m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m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m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m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m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m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m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m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m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m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m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m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m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m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m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m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m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m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m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m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m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m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m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m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m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m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m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m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m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m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m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m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m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m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m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m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m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m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m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m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m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m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m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m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m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m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m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m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m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m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m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m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m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m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m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m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m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m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m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m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m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m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m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m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m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m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m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5A51E-9780-4A46-904B-E4A79C56E66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189D8-A384-4B93-B429-00B22241BB4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98D41-37C3-4FEF-AA37-647136B8130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D8ED-15D1-4085-A6A1-054537AFC440}">
  <dimension ref="A1:F14"/>
  <sheetViews>
    <sheetView workbookViewId="0">
      <selection activeCell="G27" sqref="G2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8365</v>
      </c>
      <c r="B3" s="7" t="s">
        <v>8311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8" t="s">
        <v>8358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8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8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8" t="s">
        <v>8316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8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8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8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8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8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7F5F-96BA-463B-A93A-367EEBCBF073}">
  <dimension ref="A1:G2186"/>
  <sheetViews>
    <sheetView tabSelected="1" workbookViewId="0">
      <selection activeCell="G16" sqref="G16"/>
    </sheetView>
  </sheetViews>
  <sheetFormatPr defaultRowHeight="15" x14ac:dyDescent="0.25"/>
  <cols>
    <col min="1" max="1" width="15.5703125" customWidth="1"/>
    <col min="2" max="2" width="15.28515625" customWidth="1"/>
    <col min="3" max="3" width="21.140625" customWidth="1"/>
    <col min="4" max="4" width="17" customWidth="1"/>
    <col min="6" max="6" width="19.7109375" customWidth="1"/>
  </cols>
  <sheetData>
    <row r="1" spans="1:7" x14ac:dyDescent="0.25">
      <c r="A1" t="s">
        <v>8402</v>
      </c>
      <c r="B1" t="s">
        <v>8403</v>
      </c>
      <c r="C1" t="s">
        <v>8404</v>
      </c>
      <c r="D1" t="s">
        <v>8403</v>
      </c>
      <c r="F1" s="17" t="s">
        <v>8411</v>
      </c>
      <c r="G1" s="18"/>
    </row>
    <row r="2" spans="1:7" x14ac:dyDescent="0.25">
      <c r="A2" t="s">
        <v>8219</v>
      </c>
      <c r="B2">
        <v>182</v>
      </c>
      <c r="C2" t="s">
        <v>8221</v>
      </c>
      <c r="D2">
        <v>0</v>
      </c>
      <c r="F2" s="19" t="s">
        <v>8405</v>
      </c>
      <c r="G2" s="20">
        <f>AVERAGE(B2:B2186)</f>
        <v>194.42517162471395</v>
      </c>
    </row>
    <row r="3" spans="1:7" x14ac:dyDescent="0.25">
      <c r="A3" t="s">
        <v>8219</v>
      </c>
      <c r="B3">
        <v>79</v>
      </c>
      <c r="C3" t="s">
        <v>8221</v>
      </c>
      <c r="D3">
        <v>1</v>
      </c>
      <c r="F3" s="19" t="s">
        <v>8406</v>
      </c>
      <c r="G3" s="16">
        <f>MEDIAN(B2:B2186)</f>
        <v>62</v>
      </c>
    </row>
    <row r="4" spans="1:7" x14ac:dyDescent="0.25">
      <c r="A4" t="s">
        <v>8219</v>
      </c>
      <c r="B4">
        <v>35</v>
      </c>
      <c r="C4" t="s">
        <v>8221</v>
      </c>
      <c r="D4">
        <v>10</v>
      </c>
      <c r="F4" s="19" t="s">
        <v>8407</v>
      </c>
      <c r="G4" s="16">
        <f>MIN(B2:B2186)</f>
        <v>1</v>
      </c>
    </row>
    <row r="5" spans="1:7" x14ac:dyDescent="0.25">
      <c r="A5" t="s">
        <v>8219</v>
      </c>
      <c r="B5">
        <v>150</v>
      </c>
      <c r="C5" t="s">
        <v>8221</v>
      </c>
      <c r="D5">
        <v>0</v>
      </c>
      <c r="F5" s="19" t="s">
        <v>8408</v>
      </c>
      <c r="G5" s="16">
        <f>MAX(B2:B2186)</f>
        <v>26457</v>
      </c>
    </row>
    <row r="6" spans="1:7" x14ac:dyDescent="0.25">
      <c r="A6" t="s">
        <v>8219</v>
      </c>
      <c r="B6">
        <v>284</v>
      </c>
      <c r="C6" t="s">
        <v>8221</v>
      </c>
      <c r="D6">
        <v>7</v>
      </c>
      <c r="F6" s="19" t="s">
        <v>8409</v>
      </c>
      <c r="G6" s="16">
        <f>_xlfn.VAR.P(B2:B2186)</f>
        <v>712840.9867348104</v>
      </c>
    </row>
    <row r="7" spans="1:7" x14ac:dyDescent="0.25">
      <c r="A7" t="s">
        <v>8219</v>
      </c>
      <c r="B7">
        <v>47</v>
      </c>
      <c r="C7" t="s">
        <v>8221</v>
      </c>
      <c r="D7">
        <v>0</v>
      </c>
      <c r="F7" s="19" t="s">
        <v>8410</v>
      </c>
      <c r="G7" s="20">
        <f>_xlfn.STDEV.P(B2:B2186)</f>
        <v>844.29910975602149</v>
      </c>
    </row>
    <row r="8" spans="1:7" x14ac:dyDescent="0.25">
      <c r="A8" t="s">
        <v>8219</v>
      </c>
      <c r="B8">
        <v>58</v>
      </c>
      <c r="C8" t="s">
        <v>8221</v>
      </c>
      <c r="D8">
        <v>1</v>
      </c>
    </row>
    <row r="9" spans="1:7" x14ac:dyDescent="0.25">
      <c r="A9" t="s">
        <v>8219</v>
      </c>
      <c r="B9">
        <v>57</v>
      </c>
      <c r="C9" t="s">
        <v>8221</v>
      </c>
      <c r="D9">
        <v>2</v>
      </c>
    </row>
    <row r="10" spans="1:7" x14ac:dyDescent="0.25">
      <c r="A10" t="s">
        <v>8219</v>
      </c>
      <c r="B10">
        <v>12</v>
      </c>
      <c r="C10" t="s">
        <v>8221</v>
      </c>
      <c r="D10">
        <v>3</v>
      </c>
      <c r="F10" s="17" t="s">
        <v>8412</v>
      </c>
      <c r="G10" s="18"/>
    </row>
    <row r="11" spans="1:7" x14ac:dyDescent="0.25">
      <c r="A11" t="s">
        <v>8219</v>
      </c>
      <c r="B11">
        <v>20</v>
      </c>
      <c r="C11" t="s">
        <v>8221</v>
      </c>
      <c r="D11">
        <v>10</v>
      </c>
      <c r="F11" s="19" t="s">
        <v>8405</v>
      </c>
      <c r="G11" s="20">
        <f>AVERAGE(D2:D1531)</f>
        <v>17.709803921568628</v>
      </c>
    </row>
    <row r="12" spans="1:7" x14ac:dyDescent="0.25">
      <c r="A12" t="s">
        <v>8219</v>
      </c>
      <c r="B12">
        <v>19</v>
      </c>
      <c r="C12" t="s">
        <v>8221</v>
      </c>
      <c r="D12">
        <v>10</v>
      </c>
      <c r="F12" s="19" t="s">
        <v>8406</v>
      </c>
      <c r="G12" s="16">
        <f>MEDIAN(D2:D1531)</f>
        <v>4</v>
      </c>
    </row>
    <row r="13" spans="1:7" x14ac:dyDescent="0.25">
      <c r="A13" t="s">
        <v>8219</v>
      </c>
      <c r="B13">
        <v>75</v>
      </c>
      <c r="C13" t="s">
        <v>8221</v>
      </c>
      <c r="D13">
        <v>1</v>
      </c>
      <c r="F13" s="19" t="s">
        <v>8407</v>
      </c>
      <c r="G13" s="16">
        <f>MIN(D2:D1531)</f>
        <v>0</v>
      </c>
    </row>
    <row r="14" spans="1:7" x14ac:dyDescent="0.25">
      <c r="A14" t="s">
        <v>8219</v>
      </c>
      <c r="B14">
        <v>827</v>
      </c>
      <c r="C14" t="s">
        <v>8221</v>
      </c>
      <c r="D14">
        <v>0</v>
      </c>
      <c r="F14" s="19" t="s">
        <v>8408</v>
      </c>
      <c r="G14" s="16">
        <f>MAX(D2:D1531)</f>
        <v>1293</v>
      </c>
    </row>
    <row r="15" spans="1:7" x14ac:dyDescent="0.25">
      <c r="A15" t="s">
        <v>8219</v>
      </c>
      <c r="B15">
        <v>51</v>
      </c>
      <c r="C15" t="s">
        <v>8221</v>
      </c>
      <c r="D15">
        <v>0</v>
      </c>
      <c r="F15" s="19" t="s">
        <v>8409</v>
      </c>
      <c r="G15" s="20">
        <f>_xlfn.VAR.P(D2:D1531)</f>
        <v>3773.2216685890044</v>
      </c>
    </row>
    <row r="16" spans="1:7" x14ac:dyDescent="0.25">
      <c r="A16" t="s">
        <v>8219</v>
      </c>
      <c r="B16">
        <v>41</v>
      </c>
      <c r="C16" t="s">
        <v>8221</v>
      </c>
      <c r="D16">
        <v>0</v>
      </c>
      <c r="F16" s="19" t="s">
        <v>8410</v>
      </c>
      <c r="G16" s="20">
        <f>_xlfn.STDEV.P(D2:D1531)</f>
        <v>61.426555076684906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F1:G1"/>
    <mergeCell ref="F10:G10"/>
  </mergeCells>
  <conditionalFormatting sqref="A2:A2186">
    <cfRule type="beginsWith" dxfId="11" priority="6" operator="beginsWith" text="f">
      <formula>LEFT(A2,LEN("f"))="f"</formula>
    </cfRule>
    <cfRule type="containsText" dxfId="10" priority="7" operator="containsText" text="canceled">
      <formula>NOT(ISERROR(SEARCH("canceled",A2)))</formula>
    </cfRule>
    <cfRule type="containsText" dxfId="9" priority="8" operator="containsText" text="successful">
      <formula>NOT(ISERROR(SEARCH("successful",A2)))</formula>
    </cfRule>
  </conditionalFormatting>
  <conditionalFormatting sqref="A2:A2186">
    <cfRule type="endsWith" dxfId="8" priority="5" operator="endsWith" text="e">
      <formula>RIGHT(A2,LEN("e"))="e"</formula>
    </cfRule>
  </conditionalFormatting>
  <conditionalFormatting sqref="C2:C1531">
    <cfRule type="beginsWith" dxfId="7" priority="2" operator="beginsWith" text="f">
      <formula>LEFT(C2,LEN("f"))="f"</formula>
    </cfRule>
    <cfRule type="containsText" dxfId="6" priority="3" operator="containsText" text="canceled">
      <formula>NOT(ISERROR(SEARCH("canceled",C2)))</formula>
    </cfRule>
    <cfRule type="containsText" dxfId="5" priority="4" operator="containsText" text="successful">
      <formula>NOT(ISERROR(SEARCH("successful",C2)))</formula>
    </cfRule>
  </conditionalFormatting>
  <conditionalFormatting sqref="C2:C1531">
    <cfRule type="endsWith" dxfId="4" priority="1" operator="endsWith" text="e">
      <formula>RIGHT(C2,LEN("e"))="e"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195D-3818-47CE-A762-DD067DF844F8}">
  <dimension ref="A1:F47"/>
  <sheetViews>
    <sheetView topLeftCell="A13" workbookViewId="0">
      <selection activeCell="T3" sqref="T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8366</v>
      </c>
      <c r="B2" t="s">
        <v>8310</v>
      </c>
    </row>
    <row r="4" spans="1:6" x14ac:dyDescent="0.25">
      <c r="A4" s="7" t="s">
        <v>8322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8359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8" t="s">
        <v>8323</v>
      </c>
      <c r="B7" s="10">
        <v>20</v>
      </c>
      <c r="C7" s="10"/>
      <c r="D7" s="10"/>
      <c r="E7" s="10"/>
      <c r="F7" s="10">
        <v>20</v>
      </c>
    </row>
    <row r="8" spans="1:6" x14ac:dyDescent="0.25">
      <c r="A8" s="8" t="s">
        <v>8324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8" t="s">
        <v>8326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8" t="s">
        <v>8360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8" t="s">
        <v>8361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8" t="s">
        <v>8327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8" t="s">
        <v>8328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8" t="s">
        <v>8329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8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8" t="s">
        <v>8331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8332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8" t="s">
        <v>8333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8" t="s">
        <v>8334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8335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8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8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8338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8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8340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8" t="s">
        <v>8341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8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8344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8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8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8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8348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8" t="s">
        <v>8362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8" t="s">
        <v>8363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8" t="s">
        <v>8349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8" t="s">
        <v>8350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8" t="s">
        <v>8351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8" t="s">
        <v>8352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8" t="s">
        <v>8364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8" t="s">
        <v>8353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8" t="s">
        <v>8354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8355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8" t="s">
        <v>8356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8" t="s">
        <v>8357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8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78D0-604C-4BCB-AB50-80AD7CC40680}">
  <dimension ref="A1:F18"/>
  <sheetViews>
    <sheetView workbookViewId="0">
      <selection activeCell="S27" sqref="S2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8264</v>
      </c>
      <c r="B1" t="s">
        <v>8310</v>
      </c>
    </row>
    <row r="2" spans="1:6" x14ac:dyDescent="0.25">
      <c r="A2" s="7" t="s">
        <v>8381</v>
      </c>
      <c r="B2" t="s">
        <v>8310</v>
      </c>
    </row>
    <row r="4" spans="1:6" x14ac:dyDescent="0.25">
      <c r="A4" s="7" t="s">
        <v>8322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5" zoomScaleNormal="75" workbookViewId="0">
      <selection activeCell="O3" sqref="O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42578125" customWidth="1"/>
    <col min="16" max="16" width="20.7109375" customWidth="1"/>
    <col min="17" max="17" width="22" customWidth="1"/>
    <col min="18" max="18" width="16.42578125" customWidth="1"/>
    <col min="19" max="19" width="26.28515625" customWidth="1"/>
    <col min="20" max="20" width="24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CAA5EB00-9E66-40D9-9974-80751CF3EE12}"/>
  <conditionalFormatting sqref="F1:F4115">
    <cfRule type="beginsWith" dxfId="3" priority="3" operator="beginsWith" text="f">
      <formula>LEFT(F1,LEN("f"))="f"</formula>
    </cfRule>
    <cfRule type="containsText" dxfId="2" priority="4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0.39997558519241921"/>
      </colorScale>
    </cfRule>
  </conditionalFormatting>
  <conditionalFormatting sqref="F2:F4115">
    <cfRule type="endsWith" dxfId="0" priority="1" operator="endsWith" text="e">
      <formula>RIGHT(F2,LEN("e"))="e"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41417-FD1C-4C58-A0E3-0D83E88EDE74}">
  <dimension ref="A1:H18"/>
  <sheetViews>
    <sheetView workbookViewId="0">
      <selection activeCell="L29" sqref="L29"/>
    </sheetView>
  </sheetViews>
  <sheetFormatPr defaultRowHeight="15" x14ac:dyDescent="0.25"/>
  <cols>
    <col min="1" max="1" width="27.140625" customWidth="1"/>
    <col min="2" max="2" width="18.42578125" customWidth="1"/>
    <col min="3" max="3" width="17.7109375" customWidth="1"/>
    <col min="4" max="4" width="18.7109375" customWidth="1"/>
    <col min="5" max="5" width="17.7109375" customWidth="1"/>
    <col min="6" max="6" width="22.140625" customWidth="1"/>
    <col min="7" max="7" width="20" customWidth="1"/>
    <col min="8" max="8" width="20.5703125" customWidth="1"/>
  </cols>
  <sheetData>
    <row r="1" spans="1:8" x14ac:dyDescent="0.25">
      <c r="A1" s="12" t="s">
        <v>8382</v>
      </c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8" x14ac:dyDescent="0.25">
      <c r="A2" t="s">
        <v>8383</v>
      </c>
      <c r="B2" s="14">
        <f>COUNTIFS(Sheet1!$F$2:$F$4115,"successful",Sheet1!$D$2:$D$4115,"&lt;1000")</f>
        <v>322</v>
      </c>
      <c r="C2" s="14">
        <f>COUNTIFS(Sheet1!$F$2:$F$4115,"failed",Sheet1!$D$2:$D$4115,"&lt;1000")</f>
        <v>113</v>
      </c>
      <c r="D2" s="14">
        <f>COUNTIFS(Sheet1!$F$2:$F$4115,"Canceled",Sheet1!$D$2:$D$4115,"&lt;1000")</f>
        <v>18</v>
      </c>
      <c r="E2">
        <f>SUM(B2:D2)</f>
        <v>453</v>
      </c>
      <c r="F2" s="15">
        <f>(B2/$E2)</f>
        <v>0.71081677704194257</v>
      </c>
      <c r="G2" s="15">
        <f t="shared" ref="G2:H2" si="0">(C2/$E2)</f>
        <v>0.24944812362030905</v>
      </c>
      <c r="H2" s="15">
        <f t="shared" si="0"/>
        <v>3.9735099337748346E-2</v>
      </c>
    </row>
    <row r="3" spans="1:8" x14ac:dyDescent="0.25">
      <c r="A3" t="s">
        <v>8391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1">SUM(B3:D3)</f>
        <v>1412</v>
      </c>
      <c r="F3" s="15">
        <f t="shared" ref="F3:F13" si="2">(B3/$E3)</f>
        <v>0.66005665722379603</v>
      </c>
      <c r="G3" s="15">
        <f t="shared" ref="G3:G13" si="3">(C3/$E3)</f>
        <v>0.29745042492917845</v>
      </c>
      <c r="H3" s="15">
        <f t="shared" ref="H3:H13" si="4">(D3/$E3)</f>
        <v>4.2492917847025496E-2</v>
      </c>
    </row>
    <row r="4" spans="1:8" x14ac:dyDescent="0.25">
      <c r="A4" t="s">
        <v>8392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25">
      <c r="A5" t="s">
        <v>8393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25">
      <c r="A6" t="s">
        <v>8394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25">
      <c r="A7" t="s">
        <v>8395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25">
      <c r="A8" t="s">
        <v>8396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25">
      <c r="A9" t="s">
        <v>8397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25">
      <c r="A10" t="s">
        <v>8398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25">
      <c r="A11" t="s">
        <v>8399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25">
      <c r="A12" t="s">
        <v>8400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25">
      <c r="A13" t="s">
        <v>8401</v>
      </c>
      <c r="B13" s="14">
        <f>COUNTIFS(Sheet1!$F$2:$F$4115,"successful",Sheet1!$D$2:$D$4115,"&gt;=50000")</f>
        <v>86</v>
      </c>
      <c r="C13" s="14">
        <f>COUNTIFS(Sheet1!$F$2:$F$4115,"failed",Sheet1!$D$2:$D$4115,"&gt;=50000")</f>
        <v>258</v>
      </c>
      <c r="D13" s="14">
        <f>COUNTIFS(Sheet1!$F$2:$F$4115,"canceled",Sheet1!$D$2:$D$4115,"&gt;=50000")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  <row r="18" spans="3:3" x14ac:dyDescent="0.25">
      <c r="C18" s="13"/>
    </row>
  </sheetData>
  <pageMargins left="0.7" right="0.7" top="0.75" bottom="0.75" header="0.3" footer="0.3"/>
  <pageSetup orientation="portrait" r:id="rId1"/>
  <ignoredErrors>
    <ignoredError sqref="B4:C4 C2:C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Summary Statistics Table</vt:lpstr>
      <vt:lpstr>Sub-Category</vt:lpstr>
      <vt:lpstr>Pivot Chart Line </vt:lpstr>
      <vt:lpstr>Sheet1</vt:lpstr>
      <vt:lpstr>Goal 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KAKA</cp:lastModifiedBy>
  <dcterms:created xsi:type="dcterms:W3CDTF">2017-04-20T15:17:24Z</dcterms:created>
  <dcterms:modified xsi:type="dcterms:W3CDTF">2020-06-07T04:22:56Z</dcterms:modified>
</cp:coreProperties>
</file>