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5466\Desktop\MB &amp; NT\North\Target Deployment to BD\"/>
    </mc:Choice>
  </mc:AlternateContent>
  <xr:revisionPtr revIDLastSave="0" documentId="13_ncr:1_{E1E9B601-3BAB-4E7A-A8B7-3DA0FD0DD545}" xr6:coauthVersionLast="45" xr6:coauthVersionMax="45" xr10:uidLastSave="{00000000-0000-0000-0000-000000000000}"/>
  <bookViews>
    <workbookView xWindow="-120" yWindow="-120" windowWidth="20730" windowHeight="11160" tabRatio="657" activeTab="3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July Credit Allocation" sheetId="26" state="hidden" r:id="rId7"/>
    <sheet name="Brand Prices" sheetId="5" state="hidden" r:id="rId8"/>
  </sheets>
  <externalReferences>
    <externalReference r:id="rId9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WEST'!$A$8:$AX$202</definedName>
    <definedName name="FXRate">'July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6" l="1"/>
  <c r="G7" i="26" l="1"/>
  <c r="D7" i="26" s="1"/>
  <c r="G9" i="26"/>
  <c r="D6" i="26"/>
  <c r="G6" i="26"/>
  <c r="D9" i="26"/>
  <c r="E9" i="26"/>
  <c r="E8" i="26"/>
  <c r="G8" i="26" s="1"/>
  <c r="E6" i="26"/>
  <c r="F419" i="17" l="1"/>
  <c r="F420" i="17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D8" i="26"/>
  <c r="D20" i="26" l="1"/>
  <c r="G10" i="26"/>
  <c r="G11" i="26" s="1"/>
  <c r="D10" i="26"/>
  <c r="G20" i="26"/>
  <c r="G21" i="26" s="1"/>
  <c r="F416" i="17" l="1"/>
  <c r="F417" i="17"/>
  <c r="F418" i="17"/>
  <c r="F2" i="17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201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201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F412" i="17" l="1"/>
  <c r="F413" i="17"/>
  <c r="F414" i="17"/>
  <c r="F415" i="17"/>
  <c r="F409" i="17" l="1"/>
  <c r="F410" i="17"/>
  <c r="F411" i="17"/>
  <c r="C3" i="26" l="1"/>
  <c r="F407" i="17" l="1"/>
  <c r="F408" i="17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F406" i="17"/>
  <c r="F405" i="17" l="1"/>
  <c r="G10" i="30" l="1"/>
  <c r="G9" i="30"/>
  <c r="F403" i="17" l="1"/>
  <c r="F404" i="17"/>
  <c r="F400" i="17"/>
  <c r="F401" i="17"/>
  <c r="F402" i="17"/>
  <c r="F1" i="34"/>
  <c r="F399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AX40" i="22" s="1"/>
  <c r="F396" i="17"/>
  <c r="F397" i="17"/>
  <c r="F398" i="17"/>
  <c r="F3" i="17"/>
  <c r="F4" i="17"/>
  <c r="F5" i="17"/>
  <c r="AX47" i="33" s="1"/>
  <c r="F6" i="17"/>
  <c r="AX31" i="33" s="1"/>
  <c r="F7" i="17"/>
  <c r="AX46" i="33" s="1"/>
  <c r="F8" i="17"/>
  <c r="AX30" i="33" s="1"/>
  <c r="F9" i="17"/>
  <c r="F10" i="17"/>
  <c r="F11" i="17"/>
  <c r="F12" i="17"/>
  <c r="F13" i="17"/>
  <c r="F14" i="17"/>
  <c r="AX41" i="33" s="1"/>
  <c r="F15" i="17"/>
  <c r="F16" i="17"/>
  <c r="AX40" i="33" s="1"/>
  <c r="F17" i="17"/>
  <c r="F18" i="17"/>
  <c r="F19" i="17"/>
  <c r="F20" i="17"/>
  <c r="F21" i="17"/>
  <c r="AX23" i="33" s="1"/>
  <c r="F22" i="17"/>
  <c r="AX22" i="33" s="1"/>
  <c r="F23" i="17"/>
  <c r="AX21" i="33" s="1"/>
  <c r="F24" i="17"/>
  <c r="AX20" i="33" s="1"/>
  <c r="F25" i="17"/>
  <c r="F26" i="17"/>
  <c r="F27" i="17"/>
  <c r="F28" i="17"/>
  <c r="F29" i="17"/>
  <c r="F30" i="17"/>
  <c r="F31" i="17"/>
  <c r="AX29" i="33" s="1"/>
  <c r="F32" i="17"/>
  <c r="AX35" i="33" s="1"/>
  <c r="F33" i="17"/>
  <c r="F34" i="17"/>
  <c r="F35" i="17"/>
  <c r="F36" i="17"/>
  <c r="F37" i="17"/>
  <c r="AX57" i="33" s="1"/>
  <c r="F38" i="17"/>
  <c r="F39" i="17"/>
  <c r="AX55" i="33" s="1"/>
  <c r="F40" i="17"/>
  <c r="AX52" i="33" s="1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AX101" i="33" s="1"/>
  <c r="F73" i="17"/>
  <c r="F74" i="17"/>
  <c r="F75" i="17"/>
  <c r="F76" i="17"/>
  <c r="F77" i="17"/>
  <c r="F78" i="17"/>
  <c r="F79" i="17"/>
  <c r="AX72" i="33" s="1"/>
  <c r="F80" i="17"/>
  <c r="F81" i="17"/>
  <c r="F82" i="17"/>
  <c r="F83" i="17"/>
  <c r="F84" i="17"/>
  <c r="AX49" i="33" s="1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AX37" i="34" s="1"/>
  <c r="F139" i="17"/>
  <c r="AX87" i="34" s="1"/>
  <c r="F140" i="17"/>
  <c r="AX84" i="34" s="1"/>
  <c r="F141" i="17"/>
  <c r="AX59" i="34" s="1"/>
  <c r="F142" i="17"/>
  <c r="F143" i="17"/>
  <c r="F144" i="17"/>
  <c r="F145" i="17"/>
  <c r="F146" i="17"/>
  <c r="F147" i="17"/>
  <c r="F148" i="17"/>
  <c r="F149" i="17"/>
  <c r="F150" i="17"/>
  <c r="F151" i="17"/>
  <c r="F152" i="17"/>
  <c r="AX25" i="31" s="1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AX87" i="33" s="1"/>
  <c r="F215" i="17"/>
  <c r="F216" i="17"/>
  <c r="F217" i="17"/>
  <c r="F218" i="17"/>
  <c r="F219" i="17"/>
  <c r="F220" i="17"/>
  <c r="F221" i="17"/>
  <c r="F222" i="17"/>
  <c r="AX85" i="33" s="1"/>
  <c r="F223" i="17"/>
  <c r="F224" i="17"/>
  <c r="F225" i="17"/>
  <c r="F226" i="17"/>
  <c r="F227" i="17"/>
  <c r="F228" i="17"/>
  <c r="F229" i="17"/>
  <c r="F230" i="17"/>
  <c r="AX77" i="33" s="1"/>
  <c r="F231" i="17"/>
  <c r="F232" i="17"/>
  <c r="F233" i="17"/>
  <c r="F234" i="17"/>
  <c r="F235" i="17"/>
  <c r="F236" i="17"/>
  <c r="AX73" i="31" s="1"/>
  <c r="F237" i="17"/>
  <c r="F238" i="17"/>
  <c r="AX95" i="33" s="1"/>
  <c r="F239" i="17"/>
  <c r="F240" i="17"/>
  <c r="F241" i="17"/>
  <c r="F242" i="17"/>
  <c r="F243" i="17"/>
  <c r="F244" i="17"/>
  <c r="F245" i="17"/>
  <c r="F246" i="17"/>
  <c r="AX92" i="33" s="1"/>
  <c r="F247" i="17"/>
  <c r="F248" i="17"/>
  <c r="F249" i="17"/>
  <c r="F250" i="17"/>
  <c r="AX25" i="22" s="1"/>
  <c r="F251" i="17"/>
  <c r="F252" i="17"/>
  <c r="F253" i="17"/>
  <c r="F254" i="17"/>
  <c r="F255" i="17"/>
  <c r="F256" i="17"/>
  <c r="AX21" i="34" s="1"/>
  <c r="F257" i="17"/>
  <c r="F258" i="17"/>
  <c r="AX16" i="22" s="1"/>
  <c r="F259" i="17"/>
  <c r="F260" i="17"/>
  <c r="F261" i="17"/>
  <c r="F262" i="17"/>
  <c r="F263" i="17"/>
  <c r="F264" i="17"/>
  <c r="AX27" i="34" s="1"/>
  <c r="F265" i="17"/>
  <c r="F266" i="17"/>
  <c r="AX52" i="22" s="1"/>
  <c r="F267" i="17"/>
  <c r="F268" i="17"/>
  <c r="F269" i="17"/>
  <c r="F270" i="17"/>
  <c r="F271" i="17"/>
  <c r="F272" i="17"/>
  <c r="AX48" i="34" s="1"/>
  <c r="F273" i="17"/>
  <c r="F274" i="17"/>
  <c r="AX77" i="22" s="1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AX58" i="22" s="1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AX115" i="22" s="1"/>
  <c r="F307" i="17"/>
  <c r="F308" i="17"/>
  <c r="F309" i="17"/>
  <c r="F310" i="17"/>
  <c r="F311" i="17"/>
  <c r="F312" i="17"/>
  <c r="AX108" i="22" s="1"/>
  <c r="F313" i="17"/>
  <c r="F314" i="17"/>
  <c r="AX105" i="22" s="1"/>
  <c r="F315" i="17"/>
  <c r="F316" i="17"/>
  <c r="F317" i="17"/>
  <c r="F318" i="17"/>
  <c r="F319" i="17"/>
  <c r="F320" i="17"/>
  <c r="F321" i="17"/>
  <c r="F322" i="17"/>
  <c r="AX97" i="22" s="1"/>
  <c r="F323" i="17"/>
  <c r="F324" i="17"/>
  <c r="F325" i="17"/>
  <c r="F326" i="17"/>
  <c r="F327" i="17"/>
  <c r="AX188" i="22" s="1"/>
  <c r="F328" i="17"/>
  <c r="F329" i="17"/>
  <c r="F330" i="17"/>
  <c r="AX130" i="22" s="1"/>
  <c r="F331" i="17"/>
  <c r="F332" i="17"/>
  <c r="F333" i="17"/>
  <c r="F334" i="17"/>
  <c r="F335" i="17"/>
  <c r="AX195" i="22" s="1"/>
  <c r="F336" i="17"/>
  <c r="F337" i="17"/>
  <c r="F338" i="17"/>
  <c r="AX137" i="22" s="1"/>
  <c r="F339" i="17"/>
  <c r="F340" i="17"/>
  <c r="F341" i="17"/>
  <c r="F342" i="17"/>
  <c r="AX134" i="22" s="1"/>
  <c r="F343" i="17"/>
  <c r="F344" i="17"/>
  <c r="AX92" i="31" s="1"/>
  <c r="F345" i="17"/>
  <c r="F346" i="17"/>
  <c r="F347" i="17"/>
  <c r="F348" i="17"/>
  <c r="F349" i="17"/>
  <c r="F350" i="17"/>
  <c r="AX175" i="22" s="1"/>
  <c r="F351" i="17"/>
  <c r="AX97" i="31" s="1"/>
  <c r="F352" i="17"/>
  <c r="AX96" i="31" s="1"/>
  <c r="F353" i="17"/>
  <c r="F354" i="17"/>
  <c r="AX171" i="22" s="1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AX160" i="22" s="1"/>
  <c r="F367" i="17"/>
  <c r="F368" i="17"/>
  <c r="F369" i="17"/>
  <c r="F370" i="17"/>
  <c r="F371" i="17"/>
  <c r="F372" i="17"/>
  <c r="F373" i="17"/>
  <c r="F374" i="17"/>
  <c r="AX153" i="22" s="1"/>
  <c r="F375" i="17"/>
  <c r="F376" i="17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AE100" i="31"/>
  <c r="AV100" i="31"/>
  <c r="G100" i="31"/>
  <c r="AX89" i="31"/>
  <c r="AE89" i="31"/>
  <c r="AV89" i="31"/>
  <c r="G89" i="31"/>
  <c r="AE73" i="31"/>
  <c r="AV73" i="31"/>
  <c r="G73" i="31"/>
  <c r="AX72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D89" i="26"/>
  <c r="E89" i="26"/>
  <c r="G89" i="26"/>
  <c r="C77" i="26"/>
  <c r="D77" i="26"/>
  <c r="E77" i="26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8" i="22"/>
  <c r="AE119" i="22"/>
  <c r="AE120" i="22"/>
  <c r="AE121" i="22"/>
  <c r="AE122" i="22"/>
  <c r="AE123" i="22"/>
  <c r="AE124" i="22"/>
  <c r="AE125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37" i="22"/>
  <c r="AX39" i="22"/>
  <c r="AX69" i="34"/>
  <c r="AX70" i="34"/>
  <c r="AX71" i="34"/>
  <c r="AX73" i="34"/>
  <c r="AX75" i="34"/>
  <c r="AX78" i="34"/>
  <c r="AX79" i="34"/>
  <c r="AX81" i="34"/>
  <c r="AX74" i="34"/>
  <c r="AX86" i="34"/>
  <c r="AX94" i="31"/>
  <c r="AX90" i="31"/>
  <c r="AX100" i="31"/>
  <c r="AX179" i="22"/>
  <c r="AX191" i="22"/>
  <c r="AX192" i="22"/>
  <c r="AX193" i="22"/>
  <c r="AX180" i="22"/>
  <c r="AX181" i="22"/>
  <c r="AX182" i="22"/>
  <c r="AX183" i="22"/>
  <c r="AX184" i="22"/>
  <c r="AX185" i="22"/>
  <c r="AX190" i="22"/>
  <c r="AX197" i="22"/>
  <c r="AX199" i="22"/>
  <c r="AX200" i="22"/>
  <c r="AX201" i="22"/>
  <c r="AX152" i="22"/>
  <c r="AX154" i="22"/>
  <c r="AX156" i="22"/>
  <c r="AX157" i="22"/>
  <c r="AX162" i="22"/>
  <c r="AX163" i="22"/>
  <c r="AX164" i="22"/>
  <c r="AX170" i="22"/>
  <c r="AX172" i="22"/>
  <c r="AX174" i="22"/>
  <c r="AX178" i="22"/>
  <c r="AX87" i="31"/>
  <c r="AX86" i="31"/>
  <c r="AX74" i="31"/>
  <c r="AX75" i="31"/>
  <c r="AX76" i="31"/>
  <c r="AX81" i="31"/>
  <c r="AX54" i="34"/>
  <c r="AX40" i="34"/>
  <c r="AX46" i="34"/>
  <c r="AX47" i="34"/>
  <c r="AX49" i="34"/>
  <c r="AX56" i="34"/>
  <c r="AX57" i="34"/>
  <c r="AX34" i="34"/>
  <c r="AX33" i="34"/>
  <c r="AX32" i="34"/>
  <c r="AX19" i="34"/>
  <c r="AX20" i="34"/>
  <c r="AX22" i="34"/>
  <c r="AX10" i="34"/>
  <c r="AX11" i="34"/>
  <c r="AX102" i="33"/>
  <c r="AX96" i="33"/>
  <c r="AX100" i="33"/>
  <c r="AX104" i="33"/>
  <c r="AX105" i="33"/>
  <c r="AX99" i="33"/>
  <c r="AX71" i="33"/>
  <c r="AX80" i="33"/>
  <c r="AX67" i="33"/>
  <c r="AX76" i="33"/>
  <c r="AX73" i="33"/>
  <c r="AX74" i="33"/>
  <c r="AX61" i="33"/>
  <c r="AX81" i="33"/>
  <c r="AX84" i="33"/>
  <c r="AX70" i="33"/>
  <c r="AX75" i="33"/>
  <c r="AX86" i="33"/>
  <c r="AX79" i="33"/>
  <c r="AX89" i="33"/>
  <c r="AX126" i="22"/>
  <c r="AX125" i="22"/>
  <c r="AX138" i="22"/>
  <c r="AX128" i="22"/>
  <c r="AX142" i="22"/>
  <c r="AX129" i="22"/>
  <c r="AX95" i="22"/>
  <c r="AX96" i="22"/>
  <c r="AX99" i="22"/>
  <c r="AX106" i="22"/>
  <c r="AX113" i="22"/>
  <c r="AX116" i="22"/>
  <c r="AX120" i="22"/>
  <c r="AX84" i="22"/>
  <c r="AX101" i="22"/>
  <c r="AX59" i="22"/>
  <c r="AX67" i="22"/>
  <c r="AX70" i="22"/>
  <c r="AX75" i="22"/>
  <c r="AX78" i="22"/>
  <c r="AX58" i="31"/>
  <c r="AX65" i="31"/>
  <c r="AX66" i="31"/>
  <c r="AX52" i="31"/>
  <c r="AX71" i="31"/>
  <c r="AX53" i="31"/>
  <c r="AX68" i="31"/>
  <c r="AX64" i="31"/>
  <c r="AX77" i="31"/>
  <c r="AX32" i="31"/>
  <c r="AX33" i="31"/>
  <c r="AX40" i="31"/>
  <c r="AX47" i="31"/>
  <c r="AX35" i="31"/>
  <c r="AX36" i="31"/>
  <c r="AX13" i="31"/>
  <c r="AX14" i="31"/>
  <c r="AX15" i="31"/>
  <c r="AX10" i="31"/>
  <c r="AX24" i="31"/>
  <c r="AX9" i="31"/>
  <c r="AX23" i="31"/>
  <c r="AX22" i="31"/>
  <c r="AX27" i="31"/>
  <c r="AX49" i="22"/>
  <c r="AX50" i="22"/>
  <c r="AX54" i="22"/>
  <c r="AX45" i="22"/>
  <c r="AX21" i="22"/>
  <c r="AX29" i="22"/>
  <c r="AX30" i="22"/>
  <c r="AX17" i="22"/>
  <c r="AX33" i="22"/>
  <c r="AX18" i="22"/>
  <c r="AX26" i="22"/>
  <c r="AX36" i="22"/>
  <c r="AX38" i="22"/>
  <c r="AX56" i="33"/>
  <c r="AX58" i="33"/>
  <c r="AX59" i="33"/>
  <c r="AX54" i="33"/>
  <c r="AX10" i="33"/>
  <c r="AX25" i="33"/>
  <c r="AX32" i="33"/>
  <c r="AX33" i="33"/>
  <c r="AX34" i="33"/>
  <c r="AX17" i="33"/>
  <c r="AX27" i="33"/>
  <c r="AX38" i="33"/>
  <c r="AX43" i="33"/>
  <c r="AX48" i="33"/>
  <c r="AX24" i="33"/>
  <c r="AX45" i="33"/>
  <c r="AX26" i="33"/>
  <c r="AX44" i="33"/>
  <c r="AX42" i="33"/>
  <c r="AX13" i="33"/>
  <c r="AX39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79" i="30"/>
  <c r="AV151" i="30"/>
  <c r="AV105" i="30"/>
  <c r="AV91" i="30"/>
  <c r="AV63" i="30"/>
  <c r="AV43" i="30"/>
  <c r="AV27" i="30"/>
  <c r="AV23" i="22"/>
  <c r="AV50" i="22"/>
  <c r="AV81" i="22"/>
  <c r="AV93" i="22"/>
  <c r="AV113" i="22"/>
  <c r="AV125" i="22"/>
  <c r="AV145" i="22"/>
  <c r="AV165" i="22"/>
  <c r="AV177" i="22"/>
  <c r="AV189" i="22"/>
  <c r="AV201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V139" i="22"/>
  <c r="AE139" i="22" s="1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5" i="22"/>
  <c r="AV199" i="22"/>
  <c r="AV196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9" i="22"/>
  <c r="AV121" i="22"/>
  <c r="AV133" i="22"/>
  <c r="AE133" i="22" s="1"/>
  <c r="AV141" i="22"/>
  <c r="AE141" i="22" s="1"/>
  <c r="AV153" i="22"/>
  <c r="AV157" i="22"/>
  <c r="AV173" i="22"/>
  <c r="AV185" i="22"/>
  <c r="AV193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4" i="22"/>
  <c r="AV108" i="22"/>
  <c r="AV112" i="22"/>
  <c r="AV116" i="22"/>
  <c r="AV120" i="22"/>
  <c r="AV124" i="22"/>
  <c r="AV128" i="22"/>
  <c r="AE128" i="22" s="1"/>
  <c r="AV132" i="22"/>
  <c r="AE132" i="22" s="1"/>
  <c r="AV136" i="22"/>
  <c r="AE136" i="22" s="1"/>
  <c r="AV140" i="22"/>
  <c r="AV144" i="22"/>
  <c r="AV148" i="22"/>
  <c r="AV152" i="22"/>
  <c r="AV156" i="22"/>
  <c r="AV160" i="22"/>
  <c r="AV164" i="22"/>
  <c r="AV168" i="22"/>
  <c r="AV172" i="22"/>
  <c r="AV176" i="22"/>
  <c r="AV180" i="22"/>
  <c r="AV184" i="22"/>
  <c r="AV188" i="22"/>
  <c r="AV192" i="22"/>
  <c r="AV200" i="22"/>
  <c r="AV95" i="30"/>
  <c r="AV29" i="30"/>
  <c r="AV13" i="30"/>
  <c r="AV31" i="22"/>
  <c r="AV58" i="22"/>
  <c r="AV73" i="22"/>
  <c r="AV85" i="22"/>
  <c r="AV97" i="22"/>
  <c r="AV105" i="22"/>
  <c r="AV117" i="22"/>
  <c r="AV129" i="22"/>
  <c r="AE129" i="22" s="1"/>
  <c r="AV137" i="22"/>
  <c r="AE137" i="22" s="1"/>
  <c r="AV149" i="22"/>
  <c r="AV161" i="22"/>
  <c r="AV169" i="22"/>
  <c r="AV181" i="22"/>
  <c r="AV197" i="22"/>
  <c r="AX198" i="22"/>
  <c r="AX189" i="22"/>
  <c r="AX177" i="22"/>
  <c r="AX169" i="22"/>
  <c r="F31" i="26"/>
  <c r="D30" i="26"/>
  <c r="E30" i="26"/>
  <c r="E29" i="26"/>
  <c r="E28" i="26"/>
  <c r="K9" i="26"/>
  <c r="L9" i="26" s="1"/>
  <c r="M9" i="26" s="1"/>
  <c r="AX61" i="22"/>
  <c r="AE9" i="22"/>
  <c r="AX13" i="22"/>
  <c r="AX15" i="22"/>
  <c r="AX63" i="22"/>
  <c r="AX110" i="22"/>
  <c r="AX98" i="22"/>
  <c r="AX32" i="22"/>
  <c r="AX83" i="22"/>
  <c r="AX44" i="22"/>
  <c r="AX89" i="22"/>
  <c r="AX88" i="22"/>
  <c r="AX69" i="22"/>
  <c r="AX91" i="22"/>
  <c r="AX102" i="22"/>
  <c r="AX112" i="22"/>
  <c r="AX43" i="22"/>
  <c r="AX136" i="22"/>
  <c r="AX46" i="22"/>
  <c r="AX121" i="22"/>
  <c r="AX150" i="22"/>
  <c r="AX51" i="22"/>
  <c r="AX14" i="22"/>
  <c r="AX127" i="22"/>
  <c r="AX114" i="22"/>
  <c r="AX10" i="22"/>
  <c r="AX68" i="22"/>
  <c r="AX12" i="22"/>
  <c r="AX64" i="22"/>
  <c r="AX145" i="22"/>
  <c r="AX60" i="22"/>
  <c r="AX155" i="22"/>
  <c r="AX166" i="22"/>
  <c r="AX144" i="22"/>
  <c r="AX161" i="22"/>
  <c r="AX85" i="22"/>
  <c r="AX122" i="22"/>
  <c r="AX76" i="22"/>
  <c r="AX87" i="22"/>
  <c r="AX11" i="22"/>
  <c r="AX22" i="22"/>
  <c r="AX148" i="22"/>
  <c r="AX149" i="22"/>
  <c r="AX47" i="22"/>
  <c r="AX131" i="22"/>
  <c r="AX146" i="22"/>
  <c r="AX9" i="22"/>
  <c r="AX53" i="22"/>
  <c r="G65" i="26"/>
  <c r="F66" i="26"/>
  <c r="F90" i="26"/>
  <c r="E90" i="26"/>
  <c r="D90" i="26"/>
  <c r="C90" i="26"/>
  <c r="E66" i="26"/>
  <c r="D66" i="26"/>
  <c r="G77" i="26"/>
  <c r="F78" i="26"/>
  <c r="E78" i="26"/>
  <c r="C66" i="26"/>
  <c r="D78" i="26"/>
  <c r="C78" i="26"/>
  <c r="AE117" i="22"/>
  <c r="AX95" i="31" l="1"/>
  <c r="AX12" i="33"/>
  <c r="AX76" i="34"/>
  <c r="AX82" i="34"/>
  <c r="AX194" i="22"/>
  <c r="AX187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3" i="22"/>
  <c r="AX140" i="22"/>
  <c r="AX100" i="22"/>
  <c r="AX109" i="22"/>
  <c r="AX118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6" i="22"/>
  <c r="AX98" i="33"/>
  <c r="AX97" i="33"/>
  <c r="AX78" i="33"/>
  <c r="AX69" i="33"/>
  <c r="AX88" i="33"/>
  <c r="AX94" i="22"/>
  <c r="AX103" i="22"/>
  <c r="AX119" i="22"/>
  <c r="AX124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C101" i="31"/>
  <c r="AV101" i="31" s="1"/>
  <c r="AX80" i="31"/>
  <c r="AX35" i="22"/>
  <c r="AX51" i="33"/>
  <c r="AX16" i="33"/>
  <c r="AX73" i="22"/>
  <c r="AX55" i="22"/>
  <c r="AX24" i="22"/>
  <c r="AX27" i="22"/>
  <c r="AX151" i="22"/>
  <c r="AX159" i="22"/>
  <c r="AX165" i="22"/>
  <c r="AX79" i="31"/>
  <c r="AX83" i="31"/>
  <c r="AX141" i="22"/>
  <c r="AX93" i="22"/>
  <c r="AX82" i="22"/>
  <c r="AX111" i="22"/>
  <c r="AX86" i="22"/>
  <c r="AX123" i="22"/>
  <c r="AX66" i="22"/>
  <c r="AX62" i="22"/>
  <c r="AX55" i="31"/>
  <c r="AX69" i="31"/>
  <c r="AX59" i="31"/>
  <c r="AX38" i="31"/>
  <c r="AX43" i="31"/>
  <c r="AX37" i="31"/>
  <c r="AX18" i="31"/>
  <c r="AX64" i="34"/>
  <c r="AX167" i="22"/>
  <c r="AX29" i="31"/>
  <c r="AX41" i="34"/>
  <c r="AX173" i="22"/>
  <c r="AX45" i="31"/>
  <c r="AX37" i="22"/>
  <c r="AX168" i="22"/>
  <c r="AX176" i="22"/>
  <c r="AX135" i="22"/>
  <c r="AX104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3" i="22"/>
  <c r="AX139" i="22"/>
  <c r="AX93" i="31"/>
  <c r="AX62" i="33"/>
  <c r="AX72" i="34"/>
  <c r="AX36" i="34"/>
  <c r="AX147" i="22"/>
  <c r="AX48" i="31"/>
  <c r="AX61" i="31"/>
  <c r="AX23" i="22"/>
  <c r="AX117" i="22"/>
  <c r="AX53" i="34"/>
  <c r="AX65" i="22"/>
  <c r="AX90" i="22"/>
  <c r="AX19" i="22"/>
  <c r="AX28" i="31"/>
  <c r="AX16" i="31"/>
  <c r="AX41" i="31"/>
  <c r="AX54" i="31"/>
  <c r="AX79" i="22"/>
  <c r="AX132" i="22"/>
  <c r="AX66" i="33"/>
  <c r="AX35" i="34"/>
  <c r="AX107" i="22"/>
  <c r="AX68" i="34"/>
  <c r="AX55" i="34"/>
  <c r="AX99" i="31"/>
  <c r="AX34" i="31"/>
  <c r="AX60" i="33"/>
  <c r="AX158" i="22"/>
  <c r="AX186" i="22"/>
  <c r="AX50" i="31"/>
  <c r="AX62" i="34"/>
  <c r="E35" i="26"/>
  <c r="AW65" i="30"/>
  <c r="AW90" i="30"/>
  <c r="K6" i="26"/>
  <c r="L6" i="26" s="1"/>
  <c r="M6" i="26" s="1"/>
  <c r="K7" i="26"/>
  <c r="L7" i="26" s="1"/>
  <c r="M7" i="26" s="1"/>
  <c r="F1" i="33"/>
  <c r="F1" i="22"/>
  <c r="K8" i="26"/>
  <c r="L8" i="26" s="1"/>
  <c r="M8" i="26" s="1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30" i="22"/>
  <c r="AW141" i="22"/>
  <c r="AW137" i="22"/>
  <c r="AW127" i="22"/>
  <c r="AW128" i="22"/>
  <c r="AW129" i="22"/>
  <c r="AV9" i="22"/>
  <c r="AW9" i="22" s="1"/>
  <c r="AC202" i="22"/>
  <c r="AV202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9" i="22"/>
  <c r="AW131" i="22"/>
  <c r="AW132" i="22"/>
  <c r="AW138" i="22"/>
  <c r="AW40" i="22"/>
  <c r="AW136" i="22"/>
  <c r="AE140" i="22"/>
  <c r="AE135" i="22"/>
  <c r="AE134" i="22"/>
  <c r="AW80" i="22"/>
  <c r="AW74" i="22"/>
  <c r="AW140" i="22"/>
  <c r="AW13" i="22"/>
  <c r="AW39" i="22"/>
  <c r="AW107" i="22"/>
  <c r="AW98" i="22"/>
  <c r="AW18" i="22"/>
  <c r="AW45" i="22"/>
  <c r="AW51" i="22"/>
  <c r="AW88" i="22"/>
  <c r="AW115" i="22"/>
  <c r="AW83" i="22"/>
  <c r="AW117" i="22"/>
  <c r="AW67" i="22"/>
  <c r="AW29" i="22"/>
  <c r="AW27" i="22"/>
  <c r="AW92" i="22"/>
  <c r="AW187" i="22"/>
  <c r="AW113" i="22"/>
  <c r="AW114" i="22"/>
  <c r="AW44" i="22"/>
  <c r="AW10" i="22"/>
  <c r="AW121" i="22"/>
  <c r="AW11" i="22"/>
  <c r="AW118" i="22"/>
  <c r="AW14" i="22"/>
  <c r="AW116" i="22"/>
  <c r="AW84" i="22"/>
  <c r="AW72" i="22"/>
  <c r="AW79" i="22"/>
  <c r="AW54" i="22"/>
  <c r="AW33" i="22"/>
  <c r="AW153" i="22"/>
  <c r="AW123" i="22"/>
  <c r="AW96" i="22"/>
  <c r="AW91" i="22"/>
  <c r="AW59" i="22"/>
  <c r="AW124" i="22"/>
  <c r="AW97" i="22"/>
  <c r="AW148" i="22"/>
  <c r="AW120" i="22"/>
  <c r="AW108" i="22"/>
  <c r="AW75" i="22"/>
  <c r="AW122" i="22"/>
  <c r="AW94" i="22"/>
  <c r="AW25" i="22"/>
  <c r="AW185" i="22"/>
  <c r="AW196" i="22"/>
  <c r="AW181" i="22"/>
  <c r="AW186" i="22"/>
  <c r="AW200" i="22"/>
  <c r="AW195" i="22"/>
  <c r="AW179" i="22"/>
  <c r="AW201" i="22"/>
  <c r="AW182" i="22"/>
  <c r="AW192" i="22"/>
  <c r="AW193" i="22"/>
  <c r="AW194" i="22"/>
  <c r="AW76" i="22"/>
  <c r="AW62" i="22"/>
  <c r="AW101" i="22"/>
  <c r="AW104" i="22"/>
  <c r="AW99" i="22"/>
  <c r="AW31" i="22"/>
  <c r="AW81" i="22"/>
  <c r="AW180" i="22"/>
  <c r="AW69" i="22"/>
  <c r="AW149" i="22"/>
  <c r="AW48" i="22"/>
  <c r="AW21" i="22"/>
  <c r="AW171" i="22"/>
  <c r="AW155" i="22"/>
  <c r="AW87" i="22"/>
  <c r="AW110" i="22"/>
  <c r="AW61" i="22"/>
  <c r="AW82" i="22"/>
  <c r="AW188" i="22"/>
  <c r="AW73" i="22"/>
  <c r="AW164" i="22"/>
  <c r="AW112" i="22"/>
  <c r="AW77" i="22"/>
  <c r="AW15" i="22"/>
  <c r="AW106" i="22"/>
  <c r="AW57" i="22"/>
  <c r="AW12" i="22"/>
  <c r="AW58" i="22"/>
  <c r="AW64" i="22"/>
  <c r="AW66" i="22"/>
  <c r="AW119" i="22"/>
  <c r="AW35" i="22"/>
  <c r="AW93" i="22"/>
  <c r="AW90" i="22"/>
  <c r="AW60" i="22"/>
  <c r="AW38" i="22"/>
  <c r="AW26" i="22"/>
  <c r="AW24" i="22"/>
  <c r="AW198" i="22"/>
  <c r="AW170" i="22"/>
  <c r="AW34" i="22"/>
  <c r="AW32" i="22"/>
  <c r="AW46" i="22"/>
  <c r="AW53" i="22"/>
  <c r="AW56" i="22"/>
  <c r="AW49" i="22"/>
  <c r="AW43" i="22"/>
  <c r="AW100" i="22"/>
  <c r="AW85" i="22"/>
  <c r="AW37" i="22"/>
  <c r="AW89" i="22"/>
  <c r="AW191" i="22"/>
  <c r="AW95" i="22"/>
  <c r="AW52" i="22"/>
  <c r="AW22" i="22"/>
  <c r="AW55" i="22"/>
  <c r="AW20" i="22"/>
  <c r="AW50" i="22"/>
  <c r="AW105" i="22"/>
  <c r="AW184" i="22"/>
  <c r="AW109" i="22"/>
  <c r="AW199" i="22"/>
  <c r="AW135" i="22"/>
  <c r="AW103" i="22"/>
  <c r="AW70" i="22"/>
  <c r="AW189" i="22"/>
  <c r="AW125" i="22"/>
  <c r="AW190" i="22"/>
  <c r="AW102" i="22"/>
  <c r="AW68" i="22"/>
  <c r="AW65" i="22"/>
  <c r="AW30" i="22"/>
  <c r="AW63" i="22"/>
  <c r="AW28" i="22"/>
  <c r="AW86" i="22"/>
  <c r="AW47" i="22"/>
  <c r="AW197" i="22"/>
  <c r="AW111" i="22"/>
  <c r="AW19" i="22"/>
  <c r="AW142" i="22"/>
  <c r="AW78" i="22"/>
  <c r="AW17" i="22"/>
  <c r="AW71" i="22"/>
  <c r="AW36" i="22"/>
  <c r="AW154" i="22"/>
  <c r="AW176" i="22"/>
  <c r="AW160" i="22"/>
  <c r="AW144" i="22"/>
  <c r="AW167" i="22"/>
  <c r="AW151" i="22"/>
  <c r="AW145" i="22"/>
  <c r="AW150" i="22"/>
  <c r="AW169" i="22"/>
  <c r="AW172" i="22"/>
  <c r="AW156" i="22"/>
  <c r="AW173" i="22"/>
  <c r="AW163" i="22"/>
  <c r="AW147" i="22"/>
  <c r="AW178" i="22"/>
  <c r="AW162" i="22"/>
  <c r="AW146" i="22"/>
  <c r="AW161" i="22"/>
  <c r="AW168" i="22"/>
  <c r="AW152" i="22"/>
  <c r="AW175" i="22"/>
  <c r="AW159" i="22"/>
  <c r="AW143" i="22"/>
  <c r="AW177" i="22"/>
  <c r="AW174" i="22"/>
  <c r="AW158" i="22"/>
  <c r="AW165" i="22"/>
  <c r="AW166" i="22"/>
  <c r="B44" i="26"/>
  <c r="AW157" i="22"/>
  <c r="AW183" i="22"/>
  <c r="AW134" i="22"/>
  <c r="AW126" i="22" l="1"/>
  <c r="F2" i="22"/>
  <c r="AW13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<sst xmlns="http://schemas.openxmlformats.org/spreadsheetml/2006/main" count="3287" uniqueCount="1168">
  <si>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</si>
  <si>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</si>
  <si>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</si>
  <si>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</si>
  <si>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</si>
  <si>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</si>
  <si>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</si>
  <si>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</si>
  <si>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</si>
  <si>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</si>
  <si>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</si>
  <si>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</si>
  <si>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</si>
  <si>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</si>
  <si>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</si>
  <si>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</si>
  <si>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</si>
  <si>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</si>
  <si>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</si>
  <si>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</si>
  <si>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</si>
  <si>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</si>
  <si>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</si>
  <si>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</si>
  <si>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</si>
  <si>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</si>
  <si>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</si>
  <si>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</si>
  <si>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</si>
  <si>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</si>
  <si>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</si>
  <si>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</si>
  <si>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</si>
  <si>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</si>
  <si>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</si>
  <si>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</si>
  <si>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</si>
  <si>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</si>
  <si>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</si>
  <si>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</si>
  <si>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</si>
  <si>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</si>
  <si>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</si>
  <si>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</si>
  <si>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</si>
  <si>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</si>
  <si>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</si>
  <si>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</si>
  <si>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</si>
  <si>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</si>
  <si>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</si>
  <si>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</si>
  <si>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</si>
  <si>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</si>
  <si>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</si>
  <si>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</si>
  <si>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</si>
  <si>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</si>
  <si>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</si>
  <si>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</si>
  <si>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</si>
  <si>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</si>
  <si>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</si>
  <si>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</si>
  <si>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</si>
  <si>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</si>
  <si>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</si>
  <si>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</si>
  <si>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</si>
  <si>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</si>
  <si>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</si>
  <si>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</si>
  <si>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</si>
  <si>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</si>
  <si>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</si>
  <si>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</si>
  <si>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</si>
  <si>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</si>
  <si>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</si>
  <si>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</si>
  <si>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</si>
  <si>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</si>
  <si>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</si>
  <si>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</si>
  <si>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</si>
  <si>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</si>
  <si>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</si>
  <si>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</si>
  <si>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</si>
  <si>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</si>
  <si>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</si>
  <si>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</si>
  <si>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</si>
  <si>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</si>
  <si>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</si>
  <si>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</si>
  <si>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</si>
  <si>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</si>
  <si>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</si>
  <si>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</si>
  <si>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</si>
  <si>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</si>
  <si>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</si>
  <si>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</si>
  <si>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</si>
  <si>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</si>
  <si>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</si>
  <si>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</si>
  <si>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</si>
  <si>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</si>
  <si>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</si>
  <si>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</si>
  <si>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</si>
  <si>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</si>
  <si>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</si>
  <si>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</si>
  <si>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</si>
  <si>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</si>
  <si>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</si>
  <si>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</si>
  <si>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</si>
  <si>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</si>
  <si>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</si>
  <si>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</si>
  <si>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</si>
  <si>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</si>
  <si>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</si>
  <si>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</si>
  <si>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</si>
  <si>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</si>
  <si>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</si>
  <si>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</si>
  <si>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</si>
  <si>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</si>
  <si>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</si>
  <si>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</si>
  <si>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</si>
  <si>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</si>
  <si>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</si>
  <si>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</si>
  <si>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</si>
  <si>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</si>
  <si>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</si>
  <si>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</si>
  <si>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</si>
  <si>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</si>
  <si>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</si>
  <si>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</si>
  <si>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</si>
  <si>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</si>
  <si>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</si>
  <si>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</si>
  <si>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</si>
  <si>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</si>
  <si>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</si>
  <si>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</si>
  <si>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</si>
  <si>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</si>
  <si>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</si>
  <si>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</si>
  <si>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</si>
  <si>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</si>
  <si>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</si>
  <si>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</si>
  <si>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</si>
  <si>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</si>
  <si>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</si>
  <si>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</si>
  <si>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</si>
  <si>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</si>
  <si>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</si>
  <si>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</si>
  <si>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</si>
  <si>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</si>
  <si>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</si>
  <si>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</si>
  <si>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</si>
  <si>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</si>
  <si>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</si>
  <si>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</si>
  <si>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</si>
  <si>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</si>
  <si>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</si>
  <si>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</si>
  <si>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</si>
  <si>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</si>
  <si>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</si>
  <si>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</si>
  <si>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</si>
  <si>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</si>
  <si>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</si>
  <si>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</si>
  <si>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</si>
  <si>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</si>
  <si>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</si>
  <si>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</si>
  <si>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</si>
  <si>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</si>
  <si>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</si>
  <si>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</si>
  <si>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</si>
  <si>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</si>
  <si>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</si>
  <si>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</si>
  <si>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</si>
  <si>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</si>
  <si>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</si>
  <si>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</si>
  <si>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</si>
  <si>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</si>
  <si>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</si>
  <si>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</si>
  <si>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</si>
  <si>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</si>
  <si>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</si>
  <si>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</si>
  <si>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</si>
  <si>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</si>
  <si>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</si>
  <si>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</si>
  <si>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</si>
  <si>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</si>
  <si>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</si>
  <si>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</si>
  <si>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</si>
  <si>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</si>
  <si>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</si>
  <si>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</si>
  <si>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</si>
  <si>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</si>
  <si>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</si>
  <si>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</si>
  <si>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</si>
  <si>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</si>
  <si>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</si>
  <si>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</si>
  <si>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</si>
  <si>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</si>
  <si>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</si>
  <si>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</si>
  <si>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</si>
  <si>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</si>
  <si>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</si>
  <si>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</si>
  <si>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</si>
  <si>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</si>
  <si>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</si>
  <si>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</si>
  <si>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</si>
  <si>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</si>
  <si>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</si>
  <si>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</si>
  <si>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</si>
  <si>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</si>
  <si>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</si>
  <si>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</si>
  <si>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</si>
  <si>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</si>
  <si>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</si>
  <si>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</si>
  <si>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</si>
  <si>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</si>
  <si>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</si>
  <si>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</si>
  <si>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</si>
  <si>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</si>
  <si>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</si>
  <si>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</si>
  <si>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</si>
  <si>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</si>
  <si>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</si>
  <si>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</si>
  <si>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</si>
  <si>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</si>
  <si>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</si>
  <si>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</si>
  <si>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</si>
  <si>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</si>
  <si>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</si>
  <si>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</si>
  <si>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</si>
  <si>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</si>
  <si>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</si>
  <si>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</si>
  <si>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</si>
  <si>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</si>
  <si>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</si>
  <si>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</si>
  <si>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</si>
  <si>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</si>
  <si>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</si>
  <si>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</si>
  <si>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</si>
  <si>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</si>
  <si>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</si>
  <si>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</si>
  <si>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</si>
  <si>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</si>
  <si>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</si>
  <si>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</si>
  <si>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</si>
  <si>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</si>
  <si>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</si>
  <si>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</si>
  <si>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</si>
  <si>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</si>
  <si>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</si>
  <si>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</si>
  <si>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</si>
  <si>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</si>
  <si>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</si>
  <si>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</si>
  <si>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</si>
  <si>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</si>
  <si>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</si>
  <si>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</si>
  <si>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</si>
  <si>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</si>
  <si>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</si>
  <si>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</si>
  <si>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</si>
  <si>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</si>
  <si>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</si>
  <si>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</si>
  <si>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</si>
  <si>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</si>
  <si>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</si>
  <si>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</si>
  <si>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</si>
  <si>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</si>
  <si>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</si>
  <si>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</si>
  <si>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</si>
  <si>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</si>
  <si>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</si>
  <si>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</si>
  <si>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</si>
  <si>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</si>
  <si>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</si>
  <si>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</si>
  <si>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</si>
  <si>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</si>
  <si>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</si>
  <si>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</si>
  <si>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</si>
  <si>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</si>
  <si>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</si>
  <si>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</si>
  <si>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</si>
  <si>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</si>
  <si>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</si>
  <si>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</si>
  <si>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</si>
  <si>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</si>
  <si>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</si>
  <si>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</si>
  <si>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</si>
  <si>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</si>
  <si>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</si>
  <si>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</si>
  <si>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</si>
  <si>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</si>
  <si>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</si>
  <si>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</si>
  <si>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</si>
  <si>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</si>
  <si>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</si>
  <si>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</si>
  <si>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</si>
  <si>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</si>
  <si>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</si>
  <si>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</si>
  <si>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</si>
  <si>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</si>
  <si>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</si>
  <si>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</si>
  <si>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</si>
  <si>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</si>
  <si>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</si>
  <si>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</si>
  <si>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</si>
  <si>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</si>
  <si>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</si>
  <si>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</si>
  <si>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</si>
  <si>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</si>
  <si>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</si>
  <si>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</si>
  <si>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</si>
  <si>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</si>
  <si>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</si>
  <si>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</si>
  <si>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</si>
  <si>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</si>
  <si>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</si>
  <si>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</si>
  <si>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</si>
  <si>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</si>
  <si>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</si>
  <si>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</si>
  <si>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</si>
  <si>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</si>
  <si>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</si>
  <si>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</si>
  <si>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</si>
  <si>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</si>
  <si>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</si>
  <si>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</si>
  <si>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</si>
  <si>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</si>
  <si>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</si>
  <si>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</si>
  <si>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</si>
  <si>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</si>
  <si>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</si>
  <si>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</si>
  <si>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</si>
  <si>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</si>
  <si>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</si>
  <si>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</si>
  <si>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</si>
  <si>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</si>
  <si>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</si>
  <si>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</si>
  <si>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</si>
  <si>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</si>
  <si>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</si>
  <si>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</si>
  <si>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</si>
  <si>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</si>
  <si>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</si>
  <si>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</si>
  <si>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</si>
  <si>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</si>
  <si>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</si>
  <si>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</si>
  <si>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</si>
  <si>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</si>
  <si>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</si>
  <si>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</si>
  <si>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</si>
  <si>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</si>
  <si>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</si>
  <si>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</si>
  <si>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</si>
  <si>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</si>
  <si>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</si>
  <si>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</si>
  <si>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</si>
  <si>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</si>
  <si>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</si>
  <si>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</si>
  <si>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</si>
  <si>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</si>
  <si>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</si>
  <si>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</si>
  <si>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</si>
  <si>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</si>
  <si>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</si>
  <si>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</si>
  <si>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</si>
  <si>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</si>
  <si>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</si>
  <si>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</si>
  <si>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</si>
  <si>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</si>
  <si>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</si>
  <si>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</si>
  <si>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</si>
  <si>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</si>
  <si>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</si>
  <si>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</si>
  <si>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</si>
  <si>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</si>
  <si>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</si>
  <si>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</si>
  <si>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</si>
  <si>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</si>
  <si>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</si>
  <si>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</si>
  <si>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</si>
  <si>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</si>
  <si>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</si>
  <si>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</si>
  <si>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</si>
  <si>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</si>
  <si>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</si>
  <si>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</si>
  <si>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</si>
  <si>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</si>
  <si>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</si>
  <si>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</si>
  <si>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</si>
  <si>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</si>
  <si>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</si>
  <si>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</si>
  <si>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</si>
  <si>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</si>
  <si>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</si>
  <si>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</si>
  <si>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</si>
  <si>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</si>
  <si>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</si>
  <si>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</si>
  <si>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</si>
  <si>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</si>
  <si>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</si>
  <si>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</si>
  <si>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</si>
  <si>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</si>
  <si>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</si>
  <si>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</si>
  <si>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</si>
  <si>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</si>
  <si>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</si>
  <si>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</si>
  <si>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</si>
  <si>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</si>
  <si>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</si>
  <si>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</si>
  <si>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</si>
  <si>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</si>
  <si>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</si>
  <si>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</si>
  <si>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</si>
  <si>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</si>
  <si>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</si>
  <si>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</si>
  <si>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</si>
  <si>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</si>
  <si>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</si>
  <si>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</si>
  <si>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</si>
  <si>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</si>
  <si>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</si>
  <si>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</si>
  <si>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</si>
  <si>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</si>
  <si>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</si>
  <si>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</si>
  <si>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</si>
  <si>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</si>
  <si>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</si>
  <si>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</si>
  <si>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</si>
  <si>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</si>
  <si>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</si>
  <si>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</si>
  <si>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</si>
  <si>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</si>
  <si>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</si>
  <si>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</si>
  <si>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</si>
  <si>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</si>
  <si>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</si>
  <si>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</si>
  <si>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</si>
  <si>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</si>
  <si>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</si>
  <si>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</si>
  <si>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</si>
  <si>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</si>
  <si>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</si>
  <si>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</si>
  <si>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</si>
  <si>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</si>
  <si>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</si>
  <si>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</si>
  <si>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</si>
  <si>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</si>
  <si>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</si>
  <si>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</si>
  <si>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</si>
  <si>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</si>
  <si>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</si>
  <si>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</si>
  <si>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</si>
  <si>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</si>
  <si>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</si>
  <si>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</si>
  <si>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</si>
  <si>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</si>
  <si>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</si>
  <si>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</si>
  <si>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</si>
  <si>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</si>
  <si>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</si>
  <si>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</si>
  <si>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</si>
  <si>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</si>
  <si>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</si>
  <si>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</si>
  <si>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</si>
  <si>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</si>
  <si>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</si>
  <si>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</si>
  <si>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</si>
  <si>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</si>
  <si>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</si>
  <si>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</si>
  <si>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</si>
  <si>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</si>
  <si>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</si>
  <si>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</si>
  <si>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</si>
  <si>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</si>
  <si>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</si>
  <si>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</si>
  <si>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</si>
  <si>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</si>
  <si>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</si>
  <si>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</si>
  <si>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</si>
  <si>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</si>
  <si>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</si>
  <si>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</si>
  <si>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</si>
  <si>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</si>
  <si>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</si>
  <si>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</si>
  <si>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</si>
  <si>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</si>
  <si>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</si>
  <si>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</si>
  <si>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</si>
  <si>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</si>
  <si>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</si>
  <si>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</si>
  <si>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</si>
  <si>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</si>
  <si>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</si>
  <si>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</si>
  <si>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</si>
  <si>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</si>
  <si>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</si>
  <si>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</si>
  <si>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</si>
  <si>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</si>
  <si>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</si>
  <si>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</si>
  <si>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</si>
  <si>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</si>
  <si>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</si>
  <si>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</si>
  <si>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</si>
  <si>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</si>
  <si>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</si>
  <si>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</si>
  <si>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</si>
  <si>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</si>
  <si>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</si>
  <si>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</si>
  <si>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</si>
  <si>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</si>
  <si>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</si>
  <si>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</si>
  <si>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</si>
  <si>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</si>
  <si>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</si>
  <si>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</si>
  <si>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</si>
  <si>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</si>
  <si>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</si>
  <si>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</si>
  <si>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</si>
  <si>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</si>
  <si>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</si>
  <si>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</si>
  <si>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</si>
  <si>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</si>
  <si>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</si>
  <si>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</si>
  <si>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</si>
  <si>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</si>
  <si>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</si>
  <si>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</si>
  <si>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</si>
  <si>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</si>
  <si>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</si>
  <si>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</si>
  <si>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</si>
  <si>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</si>
  <si>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</si>
  <si>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</si>
  <si>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</si>
  <si>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</si>
  <si>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</si>
  <si>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</si>
  <si>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</si>
  <si>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</si>
  <si>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</si>
  <si>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</si>
  <si>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</si>
  <si>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</si>
  <si>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</si>
  <si>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</si>
  <si>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</si>
  <si>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</si>
  <si>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</si>
  <si>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</si>
  <si>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</si>
  <si>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</si>
  <si>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</si>
  <si>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</si>
  <si>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</si>
  <si>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</si>
  <si>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</si>
  <si>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</si>
  <si>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</si>
  <si>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</si>
  <si>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</si>
  <si>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</si>
  <si>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</si>
  <si>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</si>
  <si>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</si>
  <si>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</si>
  <si>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</si>
  <si>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</si>
  <si>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</si>
  <si>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</si>
  <si>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</si>
  <si>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</si>
  <si>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</si>
  <si>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</si>
  <si>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</si>
  <si>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</si>
  <si>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</si>
  <si>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</si>
  <si>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</si>
  <si>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</si>
  <si>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</si>
  <si>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</si>
  <si>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</si>
  <si>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</si>
  <si>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</si>
  <si>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</si>
  <si>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</si>
  <si>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</si>
  <si>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</si>
  <si>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</si>
  <si>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</si>
  <si>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</si>
  <si>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</si>
  <si>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</si>
  <si>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</si>
  <si>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</si>
  <si>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</si>
  <si>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</si>
  <si>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</si>
  <si>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</si>
  <si>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</si>
  <si>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</si>
  <si>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</si>
  <si>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</si>
  <si>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</si>
  <si>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</si>
  <si>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</si>
  <si>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</si>
  <si>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</si>
  <si>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</si>
  <si>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</si>
  <si>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</si>
  <si>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</si>
  <si>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</si>
  <si>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</si>
  <si>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</si>
  <si>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</si>
  <si>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</si>
  <si>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</si>
  <si>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</si>
  <si>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</si>
  <si>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</si>
  <si>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</si>
  <si>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</si>
  <si>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</si>
  <si>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</si>
  <si>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</si>
  <si>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</si>
  <si>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</si>
  <si>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</si>
  <si>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</si>
  <si>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</si>
  <si>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</si>
  <si>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</si>
  <si>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</si>
  <si>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</si>
  <si>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</si>
  <si>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</si>
  <si>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</si>
  <si>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</si>
  <si>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</si>
  <si>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</si>
  <si>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</si>
  <si>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</si>
  <si>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</si>
  <si>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</si>
  <si>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</si>
  <si>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</si>
  <si>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</si>
  <si>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</si>
  <si>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</si>
  <si>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</si>
  <si>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</si>
  <si>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</si>
  <si>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</si>
  <si>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</si>
  <si>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</si>
  <si>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</si>
  <si>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</si>
  <si>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</si>
  <si>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</si>
  <si>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</si>
  <si>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</si>
  <si>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</si>
  <si>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</si>
  <si>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</si>
  <si>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</si>
  <si>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</si>
  <si>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</si>
  <si>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</si>
  <si>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</si>
  <si>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</si>
  <si>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</si>
  <si>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</si>
  <si>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</si>
  <si>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</si>
  <si>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</si>
  <si>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</si>
  <si>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</si>
  <si>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</si>
  <si>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</si>
  <si>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</si>
  <si>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</si>
  <si>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</si>
  <si>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</si>
  <si>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</si>
  <si>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</si>
  <si>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</si>
  <si>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</si>
  <si>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</si>
  <si>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</si>
  <si>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</si>
  <si>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</si>
  <si>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</si>
  <si>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</si>
  <si>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</si>
  <si>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</si>
  <si>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</si>
  <si>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</si>
  <si>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</si>
  <si>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</si>
  <si>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</si>
  <si>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</si>
  <si>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</si>
  <si>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</si>
  <si>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</si>
  <si>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</si>
  <si>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</si>
  <si>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</si>
  <si>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</si>
  <si>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</si>
  <si>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</si>
  <si>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</si>
  <si>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</si>
  <si>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</si>
  <si>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</si>
  <si>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</si>
  <si>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</si>
  <si>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</si>
  <si>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</si>
  <si>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</si>
  <si>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</si>
  <si>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</si>
  <si>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</si>
  <si>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</si>
  <si>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</si>
  <si>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</si>
  <si>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</si>
  <si>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</si>
  <si>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</si>
  <si>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</si>
  <si>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</si>
  <si>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</si>
  <si>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</si>
  <si>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</si>
  <si>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</si>
  <si>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</si>
  <si>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</si>
  <si>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</si>
  <si>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</si>
  <si>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</si>
  <si>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</si>
  <si>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</si>
  <si>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</si>
  <si>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</si>
  <si>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</si>
  <si>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</si>
  <si>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</si>
  <si>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</si>
  <si>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</si>
  <si>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</si>
  <si>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</si>
  <si>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</si>
  <si>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</si>
  <si>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</si>
  <si>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</si>
  <si>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</si>
  <si>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</si>
  <si>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</si>
  <si>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</si>
  <si>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</si>
  <si>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</si>
  <si>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</si>
  <si>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</si>
  <si>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</si>
  <si>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</si>
  <si>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</si>
  <si>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</si>
  <si>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</si>
  <si>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</si>
  <si>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</si>
  <si>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</si>
  <si>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</si>
  <si>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</si>
  <si>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</si>
  <si>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</si>
  <si>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</si>
  <si>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</si>
  <si>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</si>
  <si>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</si>
  <si>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</si>
  <si>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</si>
  <si>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</si>
  <si>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</si>
  <si>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</si>
  <si>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</si>
  <si>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</si>
  <si>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</si>
  <si>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</si>
  <si>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</si>
  <si>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</si>
  <si>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</si>
  <si>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</si>
  <si>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</si>
  <si>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</si>
  <si>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</si>
  <si>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</si>
  <si>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</si>
  <si>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</si>
  <si>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</si>
  <si>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</si>
  <si>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</si>
  <si>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</si>
  <si>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</si>
  <si>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</si>
  <si>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</si>
  <si>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</si>
  <si>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</si>
  <si>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</si>
  <si>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</si>
  <si>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</si>
  <si>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</si>
  <si>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</si>
  <si>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</si>
  <si>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</si>
  <si>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</si>
  <si>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</si>
  <si>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</si>
  <si>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</si>
  <si>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</si>
  <si>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</si>
  <si>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</si>
  <si>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</si>
  <si>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</si>
  <si>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</si>
  <si>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</si>
  <si>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</si>
  <si>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</si>
  <si>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</si>
  <si>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</si>
  <si>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</si>
  <si>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</si>
  <si>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</si>
  <si>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</si>
  <si>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</si>
  <si>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</si>
  <si>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</si>
  <si>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</si>
  <si>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</si>
  <si>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</si>
  <si>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</si>
  <si>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</si>
  <si>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</si>
  <si>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</si>
  <si>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</si>
  <si>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</si>
  <si>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</si>
  <si>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</si>
  <si>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</si>
  <si>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</si>
  <si>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</si>
  <si>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</si>
  <si>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</si>
  <si>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</si>
  <si>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</si>
  <si>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</si>
  <si>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</si>
  <si>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</si>
  <si>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</si>
  <si>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</si>
  <si>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</si>
  <si>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</si>
  <si>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</si>
  <si>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</si>
  <si>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</si>
  <si>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</si>
  <si>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</si>
  <si>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</si>
  <si>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</si>
  <si>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</si>
  <si>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</si>
  <si>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</si>
  <si>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</si>
  <si>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</si>
  <si>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</si>
  <si>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</si>
  <si>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</si>
  <si>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</si>
  <si>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</si>
  <si>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</si>
  <si>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</si>
  <si>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</si>
  <si>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</si>
  <si>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SWC1698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</si>
  <si>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</si>
  <si>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</si>
  <si>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</si>
  <si>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</si>
  <si>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</si>
  <si>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</si>
  <si>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</si>
  <si>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</si>
  <si>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</si>
  <si>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</si>
  <si>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</si>
  <si>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</si>
  <si>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</si>
  <si>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</si>
  <si>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</si>
  <si>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</si>
  <si>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</si>
  <si>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</si>
  <si>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</si>
  <si>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</si>
  <si>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</si>
  <si>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</si>
  <si>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</si>
  <si>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</si>
  <si>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</si>
  <si>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</si>
  <si>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</si>
  <si>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</si>
  <si>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</si>
  <si>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</si>
  <si>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</si>
  <si>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</si>
  <si>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</si>
  <si>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</si>
  <si>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</si>
  <si>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</si>
  <si>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</si>
  <si>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</si>
  <si>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%Allocation Increase</t>
  </si>
  <si>
    <r>
      <t>October Allocation (</t>
    </r>
    <r>
      <rPr>
        <b/>
        <sz val="11"/>
        <color theme="1"/>
        <rFont val="Calibri"/>
        <family val="2"/>
      </rPr>
      <t>₦)</t>
    </r>
  </si>
  <si>
    <t>November Allocation (₦)</t>
  </si>
  <si>
    <t>Additional Allocation (₦)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</si>
  <si>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</si>
  <si>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</si>
  <si>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</si>
  <si>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</si>
  <si>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</si>
  <si>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</si>
  <si>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</si>
  <si>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</si>
  <si>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</si>
  <si>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</si>
  <si>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</si>
  <si>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</si>
  <si>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</si>
  <si>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</si>
  <si>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</si>
  <si>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</si>
  <si>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</si>
  <si>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</si>
  <si>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</si>
  <si>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</si>
  <si>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</si>
  <si>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</si>
  <si>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</si>
  <si>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</si>
  <si>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</si>
  <si>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</si>
  <si>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</si>
  <si>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</si>
  <si>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</si>
  <si>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</si>
  <si>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</si>
  <si>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</si>
  <si>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</si>
  <si>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</si>
  <si>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</si>
  <si>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</si>
  <si>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</si>
  <si>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</si>
  <si>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</si>
  <si>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</si>
  <si>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</si>
  <si>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</si>
  <si>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</si>
  <si>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</si>
  <si>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</si>
  <si>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</si>
  <si>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</si>
  <si>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</si>
  <si>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</si>
  <si>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</si>
  <si>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</si>
  <si>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</si>
  <si>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</si>
  <si>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</si>
  <si>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</si>
  <si>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</si>
  <si>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</si>
  <si>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</si>
  <si>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</si>
  <si>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</si>
  <si>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</si>
  <si>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</si>
  <si>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</si>
  <si>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</si>
  <si>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</si>
  <si>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</si>
  <si>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</si>
  <si>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</si>
  <si>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</si>
  <si>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</si>
  <si>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</si>
  <si>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</si>
  <si>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</si>
  <si>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</si>
  <si>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</si>
  <si>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</si>
  <si>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</si>
  <si>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</si>
  <si>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</si>
  <si>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</si>
  <si>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</si>
  <si>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</si>
  <si>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</si>
  <si>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</si>
  <si>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VM Urban Target &amp; Credit Deployment Template v3.3</t>
  </si>
  <si>
    <t>Brand Price as at 6th July 2021</t>
  </si>
  <si>
    <t>VM Urban Target &amp; Credit Deployment Template v3.4</t>
  </si>
  <si>
    <t>LAC4068</t>
  </si>
  <si>
    <t>Ariwoayo Safiat</t>
  </si>
  <si>
    <t>Avg Pem Price Post PI 7th June</t>
  </si>
  <si>
    <t>Avg WTD Case Price PI 6th July</t>
  </si>
  <si>
    <t>July Credit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</si>
</sst>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Gill Sans MT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6" fillId="0" borderId="0">
      <alignment vertical="center"/>
    </xf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9" borderId="0" applyNumberFormat="0" applyBorder="0" applyAlignment="0" applyProtection="0"/>
    <xf numFmtId="0" fontId="31" fillId="13" borderId="0" applyNumberFormat="0" applyBorder="0" applyAlignment="0" applyProtection="0"/>
    <xf numFmtId="0" fontId="32" fillId="30" borderId="36" applyNumberFormat="0" applyAlignment="0" applyProtection="0"/>
    <xf numFmtId="0" fontId="33" fillId="31" borderId="37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14" borderId="0" applyNumberFormat="0" applyBorder="0" applyAlignment="0" applyProtection="0"/>
    <xf numFmtId="38" fontId="29" fillId="32" borderId="0" applyNumberFormat="0" applyBorder="0" applyAlignment="0" applyProtection="0"/>
    <xf numFmtId="0" fontId="36" fillId="0" borderId="38" applyNumberFormat="0" applyFill="0" applyAlignment="0" applyProtection="0"/>
    <xf numFmtId="0" fontId="37" fillId="0" borderId="39" applyNumberFormat="0" applyFill="0" applyAlignment="0" applyProtection="0"/>
    <xf numFmtId="0" fontId="38" fillId="0" borderId="40" applyNumberFormat="0" applyFill="0" applyAlignment="0" applyProtection="0"/>
    <xf numFmtId="0" fontId="38" fillId="0" borderId="0" applyNumberFormat="0" applyFill="0" applyBorder="0" applyAlignment="0" applyProtection="0"/>
    <xf numFmtId="10" fontId="29" fillId="33" borderId="2" applyNumberFormat="0" applyBorder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40" fillId="0" borderId="41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41" fillId="34" borderId="0" applyNumberFormat="0" applyBorder="0" applyAlignment="0" applyProtection="0"/>
    <xf numFmtId="44" fontId="23" fillId="0" borderId="0"/>
    <xf numFmtId="177" fontId="47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42" fillId="30" borderId="43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8" fillId="36" borderId="43" applyNumberFormat="0" applyProtection="0">
      <alignment vertical="center"/>
    </xf>
    <xf numFmtId="4" fontId="48" fillId="36" borderId="43" applyNumberFormat="0" applyProtection="0">
      <alignment vertical="center"/>
    </xf>
    <xf numFmtId="4" fontId="28" fillId="36" borderId="43" applyNumberFormat="0" applyProtection="0">
      <alignment horizontal="left" vertical="center" indent="1"/>
    </xf>
    <xf numFmtId="4" fontId="28" fillId="36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38" borderId="43" applyNumberFormat="0" applyProtection="0">
      <alignment horizontal="right" vertical="center"/>
    </xf>
    <xf numFmtId="4" fontId="28" fillId="39" borderId="43" applyNumberFormat="0" applyProtection="0">
      <alignment horizontal="right" vertical="center"/>
    </xf>
    <xf numFmtId="4" fontId="28" fillId="40" borderId="43" applyNumberFormat="0" applyProtection="0">
      <alignment horizontal="right" vertical="center"/>
    </xf>
    <xf numFmtId="4" fontId="28" fillId="41" borderId="43" applyNumberFormat="0" applyProtection="0">
      <alignment horizontal="right" vertical="center"/>
    </xf>
    <xf numFmtId="4" fontId="28" fillId="42" borderId="43" applyNumberFormat="0" applyProtection="0">
      <alignment horizontal="right" vertical="center"/>
    </xf>
    <xf numFmtId="4" fontId="28" fillId="43" borderId="43" applyNumberFormat="0" applyProtection="0">
      <alignment horizontal="right" vertical="center"/>
    </xf>
    <xf numFmtId="4" fontId="28" fillId="44" borderId="43" applyNumberFormat="0" applyProtection="0">
      <alignment horizontal="right" vertical="center"/>
    </xf>
    <xf numFmtId="4" fontId="28" fillId="45" borderId="43" applyNumberFormat="0" applyProtection="0">
      <alignment horizontal="right" vertical="center"/>
    </xf>
    <xf numFmtId="4" fontId="28" fillId="46" borderId="43" applyNumberFormat="0" applyProtection="0">
      <alignment horizontal="right" vertical="center"/>
    </xf>
    <xf numFmtId="4" fontId="27" fillId="47" borderId="43" applyNumberFormat="0" applyProtection="0">
      <alignment horizontal="left" vertical="center" indent="1"/>
    </xf>
    <xf numFmtId="4" fontId="28" fillId="48" borderId="44" applyNumberFormat="0" applyProtection="0">
      <alignment horizontal="left" vertical="center" indent="1"/>
    </xf>
    <xf numFmtId="4" fontId="49" fillId="49" borderId="0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48" borderId="43" applyNumberFormat="0" applyProtection="0">
      <alignment horizontal="left" vertical="center" indent="1"/>
    </xf>
    <xf numFmtId="4" fontId="28" fillId="50" borderId="43" applyNumberFormat="0" applyProtection="0">
      <alignment horizontal="left" vertical="center" indent="1"/>
    </xf>
    <xf numFmtId="0" fontId="23" fillId="50" borderId="43" applyNumberFormat="0" applyProtection="0">
      <alignment horizontal="left" vertical="center" indent="1"/>
    </xf>
    <xf numFmtId="0" fontId="23" fillId="50" borderId="43" applyNumberFormat="0" applyProtection="0">
      <alignment horizontal="left" vertical="center" indent="1"/>
    </xf>
    <xf numFmtId="0" fontId="23" fillId="51" borderId="43" applyNumberFormat="0" applyProtection="0">
      <alignment horizontal="left" vertical="center" indent="1"/>
    </xf>
    <xf numFmtId="0" fontId="23" fillId="51" borderId="43" applyNumberFormat="0" applyProtection="0">
      <alignment horizontal="left" vertical="center" indent="1"/>
    </xf>
    <xf numFmtId="0" fontId="23" fillId="32" borderId="43" applyNumberFormat="0" applyProtection="0">
      <alignment horizontal="left" vertical="center" indent="1"/>
    </xf>
    <xf numFmtId="0" fontId="23" fillId="32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33" borderId="43" applyNumberFormat="0" applyProtection="0">
      <alignment vertical="center"/>
    </xf>
    <xf numFmtId="4" fontId="48" fillId="33" borderId="43" applyNumberFormat="0" applyProtection="0">
      <alignment vertical="center"/>
    </xf>
    <xf numFmtId="4" fontId="28" fillId="33" borderId="43" applyNumberFormat="0" applyProtection="0">
      <alignment horizontal="left" vertical="center" indent="1"/>
    </xf>
    <xf numFmtId="4" fontId="28" fillId="33" borderId="43" applyNumberFormat="0" applyProtection="0">
      <alignment horizontal="left" vertical="center" indent="1"/>
    </xf>
    <xf numFmtId="4" fontId="28" fillId="48" borderId="43" applyNumberFormat="0" applyProtection="0">
      <alignment horizontal="right" vertical="center"/>
    </xf>
    <xf numFmtId="4" fontId="48" fillId="48" borderId="43" applyNumberFormat="0" applyProtection="0">
      <alignment horizontal="right" vertical="center"/>
    </xf>
    <xf numFmtId="0" fontId="23" fillId="37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0" fontId="50" fillId="0" borderId="0"/>
    <xf numFmtId="4" fontId="51" fillId="48" borderId="43" applyNumberFormat="0" applyProtection="0">
      <alignment horizontal="right" vertical="center"/>
    </xf>
    <xf numFmtId="3" fontId="52" fillId="0" borderId="45"/>
    <xf numFmtId="0" fontId="28" fillId="0" borderId="0">
      <alignment vertical="top"/>
    </xf>
    <xf numFmtId="0" fontId="43" fillId="0" borderId="0" applyNumberFormat="0" applyFill="0" applyBorder="0" applyAlignment="0" applyProtection="0"/>
    <xf numFmtId="0" fontId="44" fillId="0" borderId="46" applyNumberFormat="0" applyFill="0" applyAlignment="0" applyProtection="0"/>
    <xf numFmtId="0" fontId="4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10" xfId="0" applyFont="1" applyBorder="1" applyAlignment="1">
      <alignment horizontal="right"/>
    </xf>
    <xf numFmtId="0" fontId="15" fillId="0" borderId="11" xfId="0" applyFont="1" applyBorder="1" applyAlignment="1">
      <alignment wrapText="1"/>
    </xf>
    <xf numFmtId="3" fontId="15" fillId="0" borderId="12" xfId="0" applyNumberFormat="1" applyFont="1" applyBorder="1"/>
    <xf numFmtId="9" fontId="15" fillId="0" borderId="13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6" xfId="0" applyFont="1" applyBorder="1" applyAlignment="1">
      <alignment horizontal="center"/>
    </xf>
    <xf numFmtId="43" fontId="1" fillId="0" borderId="17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9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5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43" fontId="18" fillId="0" borderId="23" xfId="0" applyNumberFormat="1" applyFont="1" applyBorder="1" applyAlignment="1">
      <alignment horizontal="center"/>
    </xf>
    <xf numFmtId="43" fontId="18" fillId="0" borderId="13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8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4" xfId="2" applyNumberFormat="1" applyFont="1" applyBorder="1"/>
    <xf numFmtId="166" fontId="18" fillId="0" borderId="24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6" fontId="20" fillId="0" borderId="2" xfId="2" applyNumberFormat="1" applyFont="1" applyBorder="1"/>
    <xf numFmtId="164" fontId="18" fillId="0" borderId="2" xfId="2" applyNumberFormat="1" applyFont="1" applyBorder="1"/>
    <xf numFmtId="168" fontId="20" fillId="0" borderId="29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0" fontId="21" fillId="0" borderId="0" xfId="0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164" fontId="0" fillId="0" borderId="0" xfId="0" applyNumberFormat="1"/>
    <xf numFmtId="0" fontId="2" fillId="0" borderId="2" xfId="0" applyFont="1" applyBorder="1" applyAlignment="1" applyProtection="1">
      <alignment horizontal="left"/>
      <protection locked="0"/>
    </xf>
    <xf numFmtId="0" fontId="1" fillId="10" borderId="22" xfId="0" applyFont="1" applyFill="1" applyBorder="1"/>
    <xf numFmtId="0" fontId="22" fillId="10" borderId="15" xfId="0" applyFont="1" applyFill="1" applyBorder="1" applyAlignment="1">
      <alignment horizontal="center" wrapText="1"/>
    </xf>
    <xf numFmtId="9" fontId="1" fillId="0" borderId="9" xfId="3" applyFont="1" applyBorder="1"/>
    <xf numFmtId="0" fontId="0" fillId="0" borderId="33" xfId="0" applyFont="1" applyBorder="1"/>
    <xf numFmtId="0" fontId="0" fillId="0" borderId="11" xfId="0" applyFont="1" applyBorder="1"/>
    <xf numFmtId="9" fontId="25" fillId="0" borderId="10" xfId="3" applyFont="1" applyBorder="1"/>
    <xf numFmtId="9" fontId="25" fillId="0" borderId="32" xfId="3" applyFont="1" applyBorder="1"/>
    <xf numFmtId="9" fontId="25" fillId="0" borderId="13" xfId="3" applyFont="1" applyBorder="1"/>
    <xf numFmtId="0" fontId="22" fillId="10" borderId="1" xfId="0" applyFont="1" applyFill="1" applyBorder="1" applyAlignment="1">
      <alignment horizontal="center" wrapText="1"/>
    </xf>
    <xf numFmtId="164" fontId="25" fillId="0" borderId="34" xfId="1" applyFont="1" applyBorder="1"/>
    <xf numFmtId="164" fontId="25" fillId="0" borderId="21" xfId="1" applyFont="1" applyBorder="1"/>
    <xf numFmtId="164" fontId="25" fillId="0" borderId="23" xfId="1" applyFont="1" applyBorder="1"/>
    <xf numFmtId="164" fontId="25" fillId="0" borderId="34" xfId="0" applyNumberFormat="1" applyFont="1" applyBorder="1"/>
    <xf numFmtId="164" fontId="25" fillId="0" borderId="21" xfId="0" applyNumberFormat="1" applyFont="1" applyBorder="1"/>
    <xf numFmtId="164" fontId="25" fillId="0" borderId="23" xfId="0" applyNumberFormat="1" applyFont="1" applyBorder="1"/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1" borderId="0" xfId="0" applyFont="1" applyFill="1"/>
    <xf numFmtId="0" fontId="22" fillId="11" borderId="35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6" xfId="2" applyBorder="1" applyAlignment="1">
      <alignment horizontal="center"/>
    </xf>
    <xf numFmtId="43" fontId="1" fillId="0" borderId="21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20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7" xfId="3" applyBorder="1" applyAlignment="1">
      <alignment horizontal="center"/>
    </xf>
    <xf numFmtId="166" fontId="1" fillId="0" borderId="16" xfId="2" applyNumberFormat="1" applyFont="1" applyBorder="1" applyAlignment="1">
      <alignment horizontal="center"/>
    </xf>
    <xf numFmtId="43" fontId="1" fillId="0" borderId="18" xfId="2" applyFont="1" applyBorder="1" applyAlignment="1">
      <alignment horizontal="center"/>
    </xf>
    <xf numFmtId="9" fontId="1" fillId="0" borderId="19" xfId="3" applyBorder="1" applyAlignment="1">
      <alignment horizontal="center"/>
    </xf>
    <xf numFmtId="9" fontId="1" fillId="0" borderId="48" xfId="3" applyBorder="1" applyAlignment="1">
      <alignment horizontal="center"/>
    </xf>
    <xf numFmtId="9" fontId="1" fillId="0" borderId="47" xfId="3" applyNumberFormat="1" applyBorder="1" applyAlignment="1">
      <alignment horizontal="center"/>
    </xf>
    <xf numFmtId="9" fontId="1" fillId="0" borderId="19" xfId="3" applyNumberFormat="1" applyBorder="1" applyAlignment="1">
      <alignment horizontal="center"/>
    </xf>
    <xf numFmtId="9" fontId="1" fillId="0" borderId="48" xfId="3" applyNumberFormat="1" applyBorder="1" applyAlignment="1">
      <alignment horizontal="center"/>
    </xf>
    <xf numFmtId="43" fontId="22" fillId="0" borderId="15" xfId="0" applyNumberFormat="1" applyFont="1" applyBorder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</cellXfs>
  <cellStyles count="196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2" xfId="2" xr:uid="{00000000-0005-0000-0000-000055000000}"/>
    <cellStyle name="Comma 2 2" xfId="89" xr:uid="{00000000-0005-0000-0000-000056000000}"/>
    <cellStyle name="Comma 3" xfId="90" xr:uid="{00000000-0005-0000-0000-000057000000}"/>
    <cellStyle name="Comma 4" xfId="91" xr:uid="{00000000-0005-0000-0000-000058000000}"/>
    <cellStyle name="Comma 48" xfId="4" xr:uid="{00000000-0005-0000-0000-000059000000}"/>
    <cellStyle name="Comma 5" xfId="92" xr:uid="{00000000-0005-0000-0000-00005A000000}"/>
    <cellStyle name="Comma 6" xfId="194" xr:uid="{00000000-0005-0000-0000-00005B000000}"/>
    <cellStyle name="Comma 7" xfId="195" xr:uid="{00000000-0005-0000-0000-00005C000000}"/>
    <cellStyle name="Comma 8" xfId="193" xr:uid="{00000000-0005-0000-0000-00005D000000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425450</xdr:colOff>
      <xdr:row>41</xdr:row>
      <xdr:rowOff>171450</xdr:rowOff>
    </xdr:from>
    <xdr:to>
      <xdr:col>21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Z9" activePane="bottomRight" state="frozen"/>
      <selection activeCell="H3" sqref="H3"/>
      <selection pane="topRight" activeCell="H3" sqref="H3"/>
      <selection pane="bottomLeft" activeCell="H3" sqref="H3"/>
      <selection pane="bottomRight" activeCell="B4" sqref="B4:E5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509</v>
      </c>
      <c r="E1" s="5" t="s">
        <v>541</v>
      </c>
      <c r="F1" s="7">
        <f>'July Credit Allocation'!G8</f>
        <v>1020312177.404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  <c r="H2" s="127"/>
    </row>
    <row r="3" spans="1:52" s="11" customFormat="1" x14ac:dyDescent="0.25"/>
    <row r="4" spans="1:52" ht="15.75" customHeight="1" x14ac:dyDescent="0.35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35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42"/>
      <c r="AT6" s="42"/>
      <c r="AU6" s="42"/>
      <c r="AV6" s="42"/>
      <c r="AW6" s="42"/>
      <c r="AX6" s="42"/>
      <c r="AY6" s="42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39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25">
      <c r="A9" s="108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102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25">
      <c r="A10" s="108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102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25">
      <c r="A11" s="108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102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25">
      <c r="A12" s="108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102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25">
      <c r="A13" s="108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102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25">
      <c r="A14" s="108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102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25">
      <c r="A15" s="108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102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25">
      <c r="A16" s="108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102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25">
      <c r="A17" s="108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102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25">
      <c r="A18" s="108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102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25">
      <c r="A19" s="108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102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25">
      <c r="A20" s="108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102"/>
      <c r="AJ20" s="34"/>
      <c r="AK20" s="34"/>
      <c r="AL20" s="34"/>
      <c r="AM20" s="34"/>
      <c r="AN20" s="34"/>
      <c r="AO20" s="34"/>
      <c r="AP20" s="34"/>
      <c r="AQ20" s="34"/>
      <c r="AR20" s="106"/>
      <c r="AS20" s="106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25">
      <c r="A21" s="108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102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25">
      <c r="A22" s="108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102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25">
      <c r="A23" s="108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102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25">
      <c r="A24" s="108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102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84"/>
      <c r="AZ24" s="84"/>
    </row>
    <row r="25" spans="1:52" x14ac:dyDescent="0.25">
      <c r="A25" s="108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102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25">
      <c r="A26" s="108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102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25">
      <c r="A27" s="108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102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4"/>
      <c r="AZ27" s="84"/>
    </row>
    <row r="28" spans="1:52" x14ac:dyDescent="0.25">
      <c r="A28" s="108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102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25">
      <c r="A29" s="108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102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25">
      <c r="A30" s="108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102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25">
      <c r="A31" s="108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102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25">
      <c r="A32" s="108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102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84"/>
      <c r="AZ32" s="84"/>
    </row>
    <row r="33" spans="1:52" x14ac:dyDescent="0.25">
      <c r="A33" s="108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102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25">
      <c r="A34" s="108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102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84"/>
      <c r="AZ34" s="84"/>
    </row>
    <row r="35" spans="1:52" x14ac:dyDescent="0.25">
      <c r="A35" s="108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102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25">
      <c r="A36" s="108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102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25">
      <c r="A37" s="108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102"/>
      <c r="AJ37" s="34"/>
      <c r="AK37" s="34"/>
      <c r="AL37" s="34"/>
      <c r="AM37" s="34"/>
      <c r="AN37" s="34"/>
      <c r="AO37" s="34"/>
      <c r="AP37" s="34"/>
      <c r="AQ37" s="106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84"/>
      <c r="AZ37" s="84"/>
    </row>
    <row r="38" spans="1:52" x14ac:dyDescent="0.25">
      <c r="A38" s="108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4"/>
      <c r="U38" s="105"/>
      <c r="V38" s="104"/>
      <c r="W38" s="105"/>
      <c r="X38" s="105"/>
      <c r="Y38" s="104"/>
      <c r="Z38" s="104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102"/>
      <c r="AJ38" s="34"/>
      <c r="AK38" s="34"/>
      <c r="AL38" s="34"/>
      <c r="AM38" s="34"/>
      <c r="AN38" s="34"/>
      <c r="AO38" s="34"/>
      <c r="AP38" s="34"/>
      <c r="AQ38" s="34"/>
      <c r="AR38" s="106"/>
      <c r="AS38" s="106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25">
      <c r="A39" s="108">
        <v>31</v>
      </c>
      <c r="B39" s="31" t="s">
        <v>12</v>
      </c>
      <c r="C39" s="31" t="s">
        <v>1067</v>
      </c>
      <c r="D39" s="31"/>
      <c r="E39" s="31" t="s">
        <v>1068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102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25">
      <c r="A40" s="108">
        <v>32</v>
      </c>
      <c r="B40" s="1" t="s">
        <v>12</v>
      </c>
      <c r="C40" s="1" t="s">
        <v>1099</v>
      </c>
      <c r="D40" s="31"/>
      <c r="E40" s="31" t="s">
        <v>1101</v>
      </c>
      <c r="F40" s="31" t="s">
        <v>11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102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25">
      <c r="A41" s="108">
        <v>33</v>
      </c>
      <c r="B41" s="1" t="s">
        <v>12</v>
      </c>
      <c r="C41" s="1" t="s">
        <v>1100</v>
      </c>
      <c r="D41" s="31"/>
      <c r="E41" s="31" t="s">
        <v>1102</v>
      </c>
      <c r="F41" s="31" t="s">
        <v>11</v>
      </c>
      <c r="G41" s="25">
        <f t="shared" ref="G41:G73" si="4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102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25">
      <c r="A42" s="108">
        <v>34</v>
      </c>
      <c r="B42" s="1" t="s">
        <v>12</v>
      </c>
      <c r="C42" s="1" t="s">
        <v>1137</v>
      </c>
      <c r="D42" s="31"/>
      <c r="E42" s="31" t="s">
        <v>1136</v>
      </c>
      <c r="F42" s="31" t="s">
        <v>11</v>
      </c>
      <c r="G42" s="25">
        <f>SUM(H42:AB42)</f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102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25">
      <c r="A43" s="108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4"/>
      <c r="AI43" s="102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25">
      <c r="A44" s="108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4"/>
      <c r="AI44" s="102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4"/>
      <c r="AZ44" s="84"/>
    </row>
    <row r="45" spans="1:52" x14ac:dyDescent="0.25">
      <c r="A45" s="108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4"/>
      <c r="AI45" s="102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25">
      <c r="A46" s="108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4"/>
      <c r="AI46" s="102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25">
      <c r="A47" s="108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4"/>
      <c r="AI47" s="102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25">
      <c r="A48" s="108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4"/>
      <c r="AI48" s="102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25">
      <c r="A49" s="108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13"/>
      <c r="W49" s="129"/>
      <c r="X49" s="129"/>
      <c r="Y49" s="129"/>
      <c r="Z49" s="129"/>
      <c r="AA49" s="129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4"/>
      <c r="AI49" s="102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25">
      <c r="A50" s="108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4"/>
      <c r="AI50" s="102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25">
      <c r="A51" s="108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4"/>
      <c r="AI51" s="102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84"/>
      <c r="AZ51" s="84"/>
    </row>
    <row r="52" spans="1:52" x14ac:dyDescent="0.25">
      <c r="A52" s="108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4"/>
      <c r="AI52" s="102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25">
      <c r="A53" s="108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4"/>
      <c r="AI53" s="102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25">
      <c r="A54" s="108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4"/>
      <c r="AI54" s="102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  <c r="AZ54" s="84"/>
    </row>
    <row r="55" spans="1:52" x14ac:dyDescent="0.25">
      <c r="A55" s="108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4"/>
      <c r="AI55" s="102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84"/>
      <c r="AZ55" s="84"/>
    </row>
    <row r="56" spans="1:52" x14ac:dyDescent="0.25">
      <c r="A56" s="108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4"/>
      <c r="AI56" s="102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25">
      <c r="A57" s="108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25">
      <c r="A58" s="108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25">
      <c r="A59" s="108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  <c r="AZ59" s="84"/>
    </row>
    <row r="60" spans="1:52" x14ac:dyDescent="0.25">
      <c r="A60" s="108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25">
      <c r="A61" s="108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4"/>
      <c r="AZ61" s="84"/>
    </row>
    <row r="62" spans="1:52" x14ac:dyDescent="0.25">
      <c r="A62" s="108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  <c r="AZ62" s="84"/>
    </row>
    <row r="63" spans="1:52" x14ac:dyDescent="0.25">
      <c r="A63" s="108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25">
      <c r="A64" s="108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25">
      <c r="A65" s="108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25">
      <c r="A66" s="108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25">
      <c r="A67" s="108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  <c r="AZ67" s="84"/>
    </row>
    <row r="68" spans="1:52" x14ac:dyDescent="0.25">
      <c r="A68" s="108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4"/>
      <c r="AZ68" s="84"/>
    </row>
    <row r="69" spans="1:52" x14ac:dyDescent="0.25">
      <c r="A69" s="108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25">
      <c r="A70" s="108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  <c r="AZ70" s="84"/>
    </row>
    <row r="71" spans="1:52" x14ac:dyDescent="0.25">
      <c r="A71" s="108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4"/>
      <c r="AZ71" s="84"/>
    </row>
    <row r="72" spans="1:52" x14ac:dyDescent="0.25">
      <c r="A72" s="108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25">
      <c r="A73" s="108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4"/>
      <c r="AI73" s="122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25">
      <c r="A74" s="108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5" si="6">SUM(H74:AB74)</f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5" si="7">SUM(AF74:AT74)</f>
        <v>0</v>
      </c>
      <c r="AF74" s="33"/>
      <c r="AG74" s="3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7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25">
      <c r="A75" s="108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4"/>
      <c r="AI75" s="122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8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25">
      <c r="A76" s="108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4"/>
      <c r="AI76" s="122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25">
      <c r="A77" s="108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4"/>
      <c r="AI77" s="122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84"/>
      <c r="AZ77" s="84"/>
    </row>
    <row r="78" spans="1:52" x14ac:dyDescent="0.25">
      <c r="A78" s="108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4"/>
      <c r="AI78" s="122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25">
      <c r="A79" s="108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4"/>
      <c r="AI79" s="122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84"/>
      <c r="AZ79" s="84"/>
    </row>
    <row r="80" spans="1:52" x14ac:dyDescent="0.25">
      <c r="A80" s="108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25">
      <c r="A81" s="108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32"/>
      <c r="U81" s="113"/>
      <c r="V81" s="113"/>
      <c r="W81" s="113"/>
      <c r="X81" s="113"/>
      <c r="Y81" s="113"/>
      <c r="Z81" s="113"/>
      <c r="AA81" s="113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106"/>
      <c r="AI81" s="102"/>
      <c r="AJ81" s="34"/>
      <c r="AK81" s="34"/>
      <c r="AL81" s="106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4"/>
      <c r="AZ81" s="84"/>
    </row>
    <row r="82" spans="1:52" x14ac:dyDescent="0.25">
      <c r="A82" s="108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32"/>
      <c r="U82" s="113"/>
      <c r="V82" s="113"/>
      <c r="W82" s="113"/>
      <c r="X82" s="113"/>
      <c r="Y82" s="113"/>
      <c r="Z82" s="113"/>
      <c r="AA82" s="113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106"/>
      <c r="AI82" s="102"/>
      <c r="AJ82" s="34"/>
      <c r="AK82" s="34"/>
      <c r="AL82" s="106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25">
      <c r="A83" s="108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32"/>
      <c r="U83" s="113"/>
      <c r="V83" s="113"/>
      <c r="W83" s="113"/>
      <c r="X83" s="113"/>
      <c r="Y83" s="113"/>
      <c r="Z83" s="113"/>
      <c r="AA83" s="113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106"/>
      <c r="AI83" s="102"/>
      <c r="AJ83" s="34"/>
      <c r="AK83" s="34"/>
      <c r="AL83" s="106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4"/>
      <c r="AZ83" s="84"/>
    </row>
    <row r="84" spans="1:52" x14ac:dyDescent="0.25">
      <c r="A84" s="108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32"/>
      <c r="U84" s="113"/>
      <c r="V84" s="113"/>
      <c r="W84" s="113"/>
      <c r="X84" s="113"/>
      <c r="Y84" s="113"/>
      <c r="Z84" s="113"/>
      <c r="AA84" s="113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106"/>
      <c r="AI84" s="102"/>
      <c r="AJ84" s="34"/>
      <c r="AK84" s="34"/>
      <c r="AL84" s="106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  <c r="AZ84" s="84"/>
    </row>
    <row r="85" spans="1:52" x14ac:dyDescent="0.25">
      <c r="A85" s="108">
        <v>77</v>
      </c>
      <c r="B85" s="31" t="s">
        <v>22</v>
      </c>
      <c r="C85" s="31" t="s">
        <v>1030</v>
      </c>
      <c r="D85" s="31"/>
      <c r="E85" s="31" t="s">
        <v>1036</v>
      </c>
      <c r="F85" s="31" t="s">
        <v>11</v>
      </c>
      <c r="G85" s="25">
        <f t="shared" si="6"/>
        <v>0</v>
      </c>
      <c r="H85" s="32"/>
      <c r="I85" s="32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32"/>
      <c r="U85" s="113"/>
      <c r="V85" s="113"/>
      <c r="W85" s="113"/>
      <c r="X85" s="113"/>
      <c r="Y85" s="113"/>
      <c r="Z85" s="113"/>
      <c r="AA85" s="113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106"/>
      <c r="AI85" s="102"/>
      <c r="AJ85" s="34"/>
      <c r="AK85" s="34"/>
      <c r="AL85" s="106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25">
      <c r="A86" s="108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32"/>
      <c r="U86" s="113"/>
      <c r="V86" s="113"/>
      <c r="W86" s="113"/>
      <c r="X86" s="113"/>
      <c r="Y86" s="113"/>
      <c r="Z86" s="113"/>
      <c r="AA86" s="113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106"/>
      <c r="AI86" s="102"/>
      <c r="AJ86" s="34"/>
      <c r="AK86" s="34"/>
      <c r="AL86" s="106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84"/>
      <c r="AZ86" s="84"/>
    </row>
    <row r="87" spans="1:52" x14ac:dyDescent="0.25">
      <c r="A87" s="108">
        <v>79</v>
      </c>
      <c r="B87" s="31" t="s">
        <v>22</v>
      </c>
      <c r="C87" s="31" t="s">
        <v>1031</v>
      </c>
      <c r="D87" s="31"/>
      <c r="E87" s="31" t="s">
        <v>1037</v>
      </c>
      <c r="F87" s="31" t="s">
        <v>11</v>
      </c>
      <c r="G87" s="25">
        <f t="shared" si="6"/>
        <v>0</v>
      </c>
      <c r="H87" s="32"/>
      <c r="I87" s="32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32"/>
      <c r="U87" s="113"/>
      <c r="V87" s="113"/>
      <c r="W87" s="113"/>
      <c r="X87" s="113"/>
      <c r="Y87" s="113"/>
      <c r="Z87" s="113"/>
      <c r="AA87" s="113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106"/>
      <c r="AI87" s="102"/>
      <c r="AJ87" s="34"/>
      <c r="AK87" s="34"/>
      <c r="AL87" s="106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25">
      <c r="A88" s="108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32"/>
      <c r="U88" s="113"/>
      <c r="V88" s="113"/>
      <c r="W88" s="113"/>
      <c r="X88" s="113"/>
      <c r="Y88" s="113"/>
      <c r="Z88" s="113"/>
      <c r="AA88" s="113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106"/>
      <c r="AI88" s="102"/>
      <c r="AJ88" s="34"/>
      <c r="AK88" s="34"/>
      <c r="AL88" s="106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  <c r="AZ88" s="84"/>
    </row>
    <row r="89" spans="1:52" x14ac:dyDescent="0.25">
      <c r="A89" s="108">
        <v>81</v>
      </c>
      <c r="B89" s="31" t="s">
        <v>22</v>
      </c>
      <c r="C89" s="31" t="s">
        <v>1032</v>
      </c>
      <c r="D89" s="31"/>
      <c r="E89" s="31" t="s">
        <v>1038</v>
      </c>
      <c r="F89" s="31" t="s">
        <v>11</v>
      </c>
      <c r="G89" s="25">
        <f t="shared" si="6"/>
        <v>0</v>
      </c>
      <c r="H89" s="32"/>
      <c r="I89" s="32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32"/>
      <c r="U89" s="113"/>
      <c r="V89" s="113"/>
      <c r="W89" s="113"/>
      <c r="X89" s="113"/>
      <c r="Y89" s="113"/>
      <c r="Z89" s="113"/>
      <c r="AA89" s="113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106"/>
      <c r="AI89" s="102"/>
      <c r="AJ89" s="34"/>
      <c r="AK89" s="34"/>
      <c r="AL89" s="106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  <c r="AZ89" s="84"/>
    </row>
    <row r="90" spans="1:52" x14ac:dyDescent="0.25">
      <c r="A90" s="108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32"/>
      <c r="U90" s="113"/>
      <c r="V90" s="113"/>
      <c r="W90" s="113"/>
      <c r="X90" s="113"/>
      <c r="Y90" s="113"/>
      <c r="Z90" s="113"/>
      <c r="AA90" s="113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106"/>
      <c r="AI90" s="102"/>
      <c r="AJ90" s="34"/>
      <c r="AK90" s="34"/>
      <c r="AL90" s="106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84"/>
      <c r="AZ90" s="84"/>
    </row>
    <row r="91" spans="1:52" x14ac:dyDescent="0.25">
      <c r="A91" s="108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32"/>
      <c r="U91" s="113"/>
      <c r="V91" s="113"/>
      <c r="W91" s="113"/>
      <c r="X91" s="113"/>
      <c r="Y91" s="113"/>
      <c r="Z91" s="113"/>
      <c r="AA91" s="113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106"/>
      <c r="AI91" s="102"/>
      <c r="AJ91" s="34"/>
      <c r="AK91" s="34"/>
      <c r="AL91" s="106"/>
      <c r="AM91" s="34"/>
      <c r="AN91" s="34"/>
      <c r="AO91" s="34"/>
      <c r="AP91" s="34"/>
      <c r="AQ91" s="106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25">
      <c r="A92" s="108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32"/>
      <c r="U92" s="113"/>
      <c r="V92" s="113"/>
      <c r="W92" s="113"/>
      <c r="X92" s="113"/>
      <c r="Y92" s="113"/>
      <c r="Z92" s="113"/>
      <c r="AA92" s="113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106"/>
      <c r="AI92" s="102"/>
      <c r="AJ92" s="34"/>
      <c r="AK92" s="34"/>
      <c r="AL92" s="106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  <c r="AZ92" s="84"/>
    </row>
    <row r="93" spans="1:52" x14ac:dyDescent="0.25">
      <c r="A93" s="108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32"/>
      <c r="U93" s="113"/>
      <c r="V93" s="113"/>
      <c r="W93" s="113"/>
      <c r="X93" s="113"/>
      <c r="Y93" s="113"/>
      <c r="Z93" s="113"/>
      <c r="AA93" s="113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106"/>
      <c r="AI93" s="102"/>
      <c r="AJ93" s="34"/>
      <c r="AK93" s="34"/>
      <c r="AL93" s="106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  <c r="AZ93" s="84"/>
    </row>
    <row r="94" spans="1:52" x14ac:dyDescent="0.25">
      <c r="A94" s="108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32"/>
      <c r="U94" s="113"/>
      <c r="V94" s="113"/>
      <c r="W94" s="113"/>
      <c r="X94" s="113"/>
      <c r="Y94" s="113"/>
      <c r="Z94" s="113"/>
      <c r="AA94" s="113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106"/>
      <c r="AI94" s="102"/>
      <c r="AJ94" s="34"/>
      <c r="AK94" s="34"/>
      <c r="AL94" s="106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25">
      <c r="A95" s="108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32"/>
      <c r="U95" s="113"/>
      <c r="V95" s="113"/>
      <c r="W95" s="113"/>
      <c r="X95" s="113"/>
      <c r="Y95" s="113"/>
      <c r="Z95" s="113"/>
      <c r="AA95" s="113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106"/>
      <c r="AI95" s="102"/>
      <c r="AJ95" s="34"/>
      <c r="AK95" s="34"/>
      <c r="AL95" s="106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  <c r="AZ95" s="84"/>
    </row>
    <row r="96" spans="1:52" x14ac:dyDescent="0.25">
      <c r="A96" s="108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32"/>
      <c r="U96" s="113"/>
      <c r="V96" s="113"/>
      <c r="W96" s="113"/>
      <c r="X96" s="113"/>
      <c r="Y96" s="113"/>
      <c r="Z96" s="113"/>
      <c r="AA96" s="113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106"/>
      <c r="AI96" s="102"/>
      <c r="AJ96" s="34"/>
      <c r="AK96" s="34"/>
      <c r="AL96" s="106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Medium Risk Customer</v>
      </c>
      <c r="AY96" s="84"/>
      <c r="AZ96" s="84"/>
    </row>
    <row r="97" spans="1:52" x14ac:dyDescent="0.25">
      <c r="A97" s="108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32"/>
      <c r="U97" s="113"/>
      <c r="V97" s="113"/>
      <c r="W97" s="113"/>
      <c r="X97" s="113"/>
      <c r="Y97" s="113"/>
      <c r="Z97" s="113"/>
      <c r="AA97" s="113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106"/>
      <c r="AI97" s="102"/>
      <c r="AJ97" s="34"/>
      <c r="AK97" s="34"/>
      <c r="AL97" s="106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84"/>
      <c r="AZ97" s="84"/>
    </row>
    <row r="98" spans="1:52" x14ac:dyDescent="0.25">
      <c r="A98" s="108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32"/>
      <c r="U98" s="113"/>
      <c r="V98" s="113"/>
      <c r="W98" s="113"/>
      <c r="X98" s="113"/>
      <c r="Y98" s="113"/>
      <c r="Z98" s="113"/>
      <c r="AA98" s="113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106"/>
      <c r="AI98" s="102"/>
      <c r="AJ98" s="34"/>
      <c r="AK98" s="34"/>
      <c r="AL98" s="106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84"/>
      <c r="AZ98" s="84"/>
    </row>
    <row r="99" spans="1:52" x14ac:dyDescent="0.25">
      <c r="A99" s="108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32"/>
      <c r="U99" s="113"/>
      <c r="V99" s="113"/>
      <c r="W99" s="113"/>
      <c r="X99" s="113"/>
      <c r="Y99" s="113"/>
      <c r="Z99" s="113"/>
      <c r="AA99" s="113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106"/>
      <c r="AI99" s="102"/>
      <c r="AJ99" s="34"/>
      <c r="AK99" s="34"/>
      <c r="AL99" s="106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4"/>
      <c r="AZ99" s="84"/>
    </row>
    <row r="100" spans="1:52" x14ac:dyDescent="0.25">
      <c r="A100" s="108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32"/>
      <c r="U100" s="113"/>
      <c r="V100" s="113"/>
      <c r="W100" s="113"/>
      <c r="X100" s="113"/>
      <c r="Y100" s="113"/>
      <c r="Z100" s="113"/>
      <c r="AA100" s="113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106"/>
      <c r="AI100" s="102"/>
      <c r="AJ100" s="34"/>
      <c r="AK100" s="34"/>
      <c r="AL100" s="106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  <c r="AZ100" s="84"/>
    </row>
    <row r="101" spans="1:52" x14ac:dyDescent="0.25">
      <c r="A101" s="108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32"/>
      <c r="U101" s="113"/>
      <c r="V101" s="113"/>
      <c r="W101" s="113"/>
      <c r="X101" s="113"/>
      <c r="Y101" s="113"/>
      <c r="Z101" s="113"/>
      <c r="AA101" s="113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106"/>
      <c r="AI101" s="102"/>
      <c r="AJ101" s="34"/>
      <c r="AK101" s="34"/>
      <c r="AL101" s="106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  <c r="AZ101" s="84"/>
    </row>
    <row r="102" spans="1:52" x14ac:dyDescent="0.25">
      <c r="A102" s="108">
        <v>94</v>
      </c>
      <c r="B102" s="31" t="s">
        <v>22</v>
      </c>
      <c r="C102" s="31" t="s">
        <v>1033</v>
      </c>
      <c r="D102" s="31"/>
      <c r="E102" s="31" t="s">
        <v>599</v>
      </c>
      <c r="F102" s="31" t="s">
        <v>11</v>
      </c>
      <c r="G102" s="25">
        <f t="shared" si="6"/>
        <v>0</v>
      </c>
      <c r="H102" s="32"/>
      <c r="I102" s="32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32"/>
      <c r="U102" s="113"/>
      <c r="V102" s="113"/>
      <c r="W102" s="113"/>
      <c r="X102" s="113"/>
      <c r="Y102" s="113"/>
      <c r="Z102" s="113"/>
      <c r="AA102" s="113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106"/>
      <c r="AI102" s="102"/>
      <c r="AJ102" s="34"/>
      <c r="AK102" s="34"/>
      <c r="AL102" s="106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  <c r="AZ102" s="84"/>
    </row>
    <row r="103" spans="1:52" x14ac:dyDescent="0.25">
      <c r="A103" s="108">
        <v>95</v>
      </c>
      <c r="B103" s="31" t="s">
        <v>22</v>
      </c>
      <c r="C103" s="31" t="s">
        <v>38</v>
      </c>
      <c r="D103" s="31"/>
      <c r="E103" s="31" t="s">
        <v>589</v>
      </c>
      <c r="F103" s="31" t="s">
        <v>13</v>
      </c>
      <c r="G103" s="25">
        <f t="shared" si="6"/>
        <v>0</v>
      </c>
      <c r="H103" s="32"/>
      <c r="I103" s="32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32"/>
      <c r="U103" s="113"/>
      <c r="V103" s="113"/>
      <c r="W103" s="113"/>
      <c r="X103" s="113"/>
      <c r="Y103" s="113"/>
      <c r="Z103" s="113"/>
      <c r="AA103" s="113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106"/>
      <c r="AI103" s="102"/>
      <c r="AJ103" s="34"/>
      <c r="AK103" s="34"/>
      <c r="AL103" s="106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  <c r="AZ103" s="84"/>
    </row>
    <row r="104" spans="1:52" x14ac:dyDescent="0.25">
      <c r="A104" s="108">
        <v>96</v>
      </c>
      <c r="B104" s="31" t="s">
        <v>22</v>
      </c>
      <c r="C104" s="31" t="s">
        <v>48</v>
      </c>
      <c r="D104" s="31"/>
      <c r="E104" s="31" t="s">
        <v>594</v>
      </c>
      <c r="F104" s="31" t="s">
        <v>11</v>
      </c>
      <c r="G104" s="25">
        <f t="shared" si="6"/>
        <v>0</v>
      </c>
      <c r="H104" s="32"/>
      <c r="I104" s="32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32"/>
      <c r="U104" s="113"/>
      <c r="V104" s="113"/>
      <c r="W104" s="113"/>
      <c r="X104" s="113"/>
      <c r="Y104" s="113"/>
      <c r="Z104" s="113"/>
      <c r="AA104" s="113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106"/>
      <c r="AI104" s="102"/>
      <c r="AJ104" s="34"/>
      <c r="AK104" s="34"/>
      <c r="AL104" s="106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84"/>
      <c r="AZ104" s="84"/>
    </row>
    <row r="105" spans="1:52" x14ac:dyDescent="0.25">
      <c r="A105" s="108">
        <v>97</v>
      </c>
      <c r="B105" s="31" t="s">
        <v>22</v>
      </c>
      <c r="C105" s="31" t="s">
        <v>52</v>
      </c>
      <c r="D105" s="31"/>
      <c r="E105" s="31" t="s">
        <v>580</v>
      </c>
      <c r="F105" s="31" t="s">
        <v>11</v>
      </c>
      <c r="G105" s="25">
        <f t="shared" si="6"/>
        <v>0</v>
      </c>
      <c r="H105" s="32"/>
      <c r="I105" s="32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32"/>
      <c r="U105" s="113"/>
      <c r="V105" s="113"/>
      <c r="W105" s="113"/>
      <c r="X105" s="113"/>
      <c r="Y105" s="113"/>
      <c r="Z105" s="113"/>
      <c r="AA105" s="113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106"/>
      <c r="AI105" s="102"/>
      <c r="AJ105" s="34"/>
      <c r="AK105" s="34"/>
      <c r="AL105" s="106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84"/>
      <c r="AZ105" s="84"/>
    </row>
    <row r="106" spans="1:52" x14ac:dyDescent="0.25">
      <c r="A106" s="108">
        <v>98</v>
      </c>
      <c r="B106" s="31" t="s">
        <v>22</v>
      </c>
      <c r="C106" s="31" t="s">
        <v>51</v>
      </c>
      <c r="D106" s="31"/>
      <c r="E106" s="31" t="s">
        <v>582</v>
      </c>
      <c r="F106" s="31" t="s">
        <v>13</v>
      </c>
      <c r="G106" s="25">
        <f t="shared" ref="G106:G137" si="10">SUM(H106:AB106)</f>
        <v>0</v>
      </c>
      <c r="H106" s="32"/>
      <c r="I106" s="32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32"/>
      <c r="U106" s="113"/>
      <c r="V106" s="113"/>
      <c r="W106" s="113"/>
      <c r="X106" s="113"/>
      <c r="Y106" s="113"/>
      <c r="Z106" s="113"/>
      <c r="AA106" s="113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ref="AE106:AE137" si="11">SUM(AF106:AT106)</f>
        <v>0</v>
      </c>
      <c r="AF106" s="33"/>
      <c r="AG106" s="34"/>
      <c r="AH106" s="106"/>
      <c r="AI106" s="102"/>
      <c r="AJ106" s="34"/>
      <c r="AK106" s="34"/>
      <c r="AL106" s="106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4"/>
      <c r="AZ106" s="84"/>
    </row>
    <row r="107" spans="1:52" x14ac:dyDescent="0.25">
      <c r="A107" s="108">
        <v>99</v>
      </c>
      <c r="B107" s="31" t="s">
        <v>22</v>
      </c>
      <c r="C107" s="31" t="s">
        <v>62</v>
      </c>
      <c r="D107" s="31"/>
      <c r="E107" s="31" t="s">
        <v>605</v>
      </c>
      <c r="F107" s="31" t="s">
        <v>11</v>
      </c>
      <c r="G107" s="25">
        <f t="shared" si="10"/>
        <v>0</v>
      </c>
      <c r="H107" s="32"/>
      <c r="I107" s="32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32"/>
      <c r="U107" s="113"/>
      <c r="V107" s="113"/>
      <c r="W107" s="113"/>
      <c r="X107" s="113"/>
      <c r="Y107" s="113"/>
      <c r="Z107" s="113"/>
      <c r="AA107" s="113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106"/>
      <c r="AI107" s="102"/>
      <c r="AJ107" s="34"/>
      <c r="AK107" s="34"/>
      <c r="AL107" s="106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  <c r="AZ107" s="84"/>
    </row>
    <row r="108" spans="1:52" x14ac:dyDescent="0.25">
      <c r="A108" s="108">
        <v>100</v>
      </c>
      <c r="B108" s="31" t="s">
        <v>22</v>
      </c>
      <c r="C108" s="31" t="s">
        <v>50</v>
      </c>
      <c r="D108" s="31"/>
      <c r="E108" s="31" t="s">
        <v>585</v>
      </c>
      <c r="F108" s="31" t="s">
        <v>13</v>
      </c>
      <c r="G108" s="25">
        <f t="shared" si="10"/>
        <v>0</v>
      </c>
      <c r="H108" s="32"/>
      <c r="I108" s="32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32"/>
      <c r="U108" s="113"/>
      <c r="V108" s="113"/>
      <c r="W108" s="113"/>
      <c r="X108" s="113"/>
      <c r="Y108" s="113"/>
      <c r="Z108" s="113"/>
      <c r="AA108" s="113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106"/>
      <c r="AI108" s="102"/>
      <c r="AJ108" s="34"/>
      <c r="AK108" s="34"/>
      <c r="AL108" s="106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4"/>
      <c r="AZ108" s="84"/>
    </row>
    <row r="109" spans="1:52" x14ac:dyDescent="0.25">
      <c r="A109" s="108">
        <v>101</v>
      </c>
      <c r="B109" s="31" t="s">
        <v>22</v>
      </c>
      <c r="C109" s="31" t="s">
        <v>68</v>
      </c>
      <c r="D109" s="31"/>
      <c r="E109" s="31" t="s">
        <v>601</v>
      </c>
      <c r="F109" s="31" t="s">
        <v>20</v>
      </c>
      <c r="G109" s="25">
        <f t="shared" si="10"/>
        <v>0</v>
      </c>
      <c r="H109" s="32"/>
      <c r="I109" s="32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32"/>
      <c r="U109" s="113"/>
      <c r="V109" s="113"/>
      <c r="W109" s="113"/>
      <c r="X109" s="113"/>
      <c r="Y109" s="113"/>
      <c r="Z109" s="113"/>
      <c r="AA109" s="113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106"/>
      <c r="AI109" s="102"/>
      <c r="AJ109" s="34"/>
      <c r="AK109" s="34"/>
      <c r="AL109" s="106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4"/>
      <c r="AZ109" s="84"/>
    </row>
    <row r="110" spans="1:52" x14ac:dyDescent="0.25">
      <c r="A110" s="108">
        <v>102</v>
      </c>
      <c r="B110" s="31" t="s">
        <v>22</v>
      </c>
      <c r="C110" s="31" t="s">
        <v>63</v>
      </c>
      <c r="D110" s="31"/>
      <c r="E110" s="31" t="s">
        <v>588</v>
      </c>
      <c r="F110" s="31" t="s">
        <v>13</v>
      </c>
      <c r="G110" s="25">
        <f t="shared" si="10"/>
        <v>0</v>
      </c>
      <c r="H110" s="32"/>
      <c r="I110" s="32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32"/>
      <c r="U110" s="113"/>
      <c r="V110" s="113"/>
      <c r="W110" s="113"/>
      <c r="X110" s="113"/>
      <c r="Y110" s="113"/>
      <c r="Z110" s="113"/>
      <c r="AA110" s="113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106"/>
      <c r="AI110" s="102"/>
      <c r="AJ110" s="34"/>
      <c r="AK110" s="34"/>
      <c r="AL110" s="106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4"/>
      <c r="AZ110" s="84"/>
    </row>
    <row r="111" spans="1:52" x14ac:dyDescent="0.25">
      <c r="A111" s="108">
        <v>103</v>
      </c>
      <c r="B111" s="31" t="s">
        <v>22</v>
      </c>
      <c r="C111" s="31" t="s">
        <v>72</v>
      </c>
      <c r="D111" s="31"/>
      <c r="E111" s="31" t="s">
        <v>592</v>
      </c>
      <c r="F111" s="31" t="s">
        <v>13</v>
      </c>
      <c r="G111" s="25">
        <f t="shared" si="10"/>
        <v>0</v>
      </c>
      <c r="H111" s="32"/>
      <c r="I111" s="32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32"/>
      <c r="U111" s="113"/>
      <c r="V111" s="113"/>
      <c r="W111" s="113"/>
      <c r="X111" s="113"/>
      <c r="Y111" s="113"/>
      <c r="Z111" s="113"/>
      <c r="AA111" s="113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106"/>
      <c r="AI111" s="102"/>
      <c r="AJ111" s="34"/>
      <c r="AK111" s="34"/>
      <c r="AL111" s="106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4"/>
      <c r="AZ111" s="84"/>
    </row>
    <row r="112" spans="1:52" x14ac:dyDescent="0.25">
      <c r="A112" s="108">
        <v>104</v>
      </c>
      <c r="B112" s="31" t="s">
        <v>22</v>
      </c>
      <c r="C112" s="31" t="s">
        <v>1034</v>
      </c>
      <c r="D112" s="31"/>
      <c r="E112" s="31" t="s">
        <v>1039</v>
      </c>
      <c r="F112" s="31" t="s">
        <v>11</v>
      </c>
      <c r="G112" s="25">
        <f t="shared" si="10"/>
        <v>0</v>
      </c>
      <c r="H112" s="36"/>
      <c r="I112" s="32"/>
      <c r="J112" s="113"/>
      <c r="K112" s="119"/>
      <c r="L112" s="113"/>
      <c r="M112" s="113"/>
      <c r="N112" s="113"/>
      <c r="O112" s="113"/>
      <c r="P112" s="113"/>
      <c r="Q112" s="113"/>
      <c r="R112" s="113"/>
      <c r="S112" s="113"/>
      <c r="T112" s="32"/>
      <c r="U112" s="119"/>
      <c r="V112" s="119"/>
      <c r="W112" s="113"/>
      <c r="X112" s="119"/>
      <c r="Y112" s="119"/>
      <c r="Z112" s="119"/>
      <c r="AA112" s="119"/>
      <c r="AB112" s="32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106"/>
      <c r="AI112" s="102"/>
      <c r="AJ112" s="34"/>
      <c r="AK112" s="34"/>
      <c r="AL112" s="106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4"/>
      <c r="AZ112" s="84"/>
    </row>
    <row r="113" spans="1:52" x14ac:dyDescent="0.25">
      <c r="A113" s="108">
        <v>105</v>
      </c>
      <c r="B113" s="31" t="s">
        <v>22</v>
      </c>
      <c r="C113" s="31" t="s">
        <v>42</v>
      </c>
      <c r="D113" s="31"/>
      <c r="E113" s="31" t="s">
        <v>610</v>
      </c>
      <c r="F113" s="31" t="s">
        <v>933</v>
      </c>
      <c r="G113" s="25">
        <f t="shared" si="10"/>
        <v>0</v>
      </c>
      <c r="H113" s="36"/>
      <c r="I113" s="36"/>
      <c r="J113" s="37"/>
      <c r="K113" s="119"/>
      <c r="L113" s="119"/>
      <c r="M113" s="119"/>
      <c r="N113" s="119"/>
      <c r="O113" s="119"/>
      <c r="P113" s="119"/>
      <c r="Q113" s="119"/>
      <c r="R113" s="38"/>
      <c r="S113" s="38"/>
      <c r="T113" s="38"/>
      <c r="U113" s="119"/>
      <c r="V113" s="119"/>
      <c r="W113" s="39"/>
      <c r="X113" s="39"/>
      <c r="Y113" s="39"/>
      <c r="Z113" s="39"/>
      <c r="AA113" s="39"/>
      <c r="AB113" s="38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106"/>
      <c r="AI113" s="102"/>
      <c r="AJ113" s="34"/>
      <c r="AK113" s="34"/>
      <c r="AL113" s="106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4"/>
      <c r="AZ113" s="84"/>
    </row>
    <row r="114" spans="1:52" x14ac:dyDescent="0.25">
      <c r="A114" s="108">
        <v>106</v>
      </c>
      <c r="B114" s="31" t="s">
        <v>22</v>
      </c>
      <c r="C114" s="31" t="s">
        <v>55</v>
      </c>
      <c r="D114" s="31"/>
      <c r="E114" s="31" t="s">
        <v>593</v>
      </c>
      <c r="F114" s="31" t="s">
        <v>11</v>
      </c>
      <c r="G114" s="25">
        <f t="shared" si="10"/>
        <v>0</v>
      </c>
      <c r="H114" s="36"/>
      <c r="I114" s="36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36"/>
      <c r="U114" s="119"/>
      <c r="V114" s="119"/>
      <c r="W114" s="119"/>
      <c r="X114" s="119"/>
      <c r="Y114" s="119"/>
      <c r="Z114" s="119"/>
      <c r="AA114" s="119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106"/>
      <c r="AI114" s="102"/>
      <c r="AJ114" s="34"/>
      <c r="AK114" s="34"/>
      <c r="AL114" s="106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84"/>
      <c r="AZ114" s="84"/>
    </row>
    <row r="115" spans="1:52" x14ac:dyDescent="0.25">
      <c r="A115" s="108">
        <v>107</v>
      </c>
      <c r="B115" s="31" t="s">
        <v>22</v>
      </c>
      <c r="C115" s="31" t="s">
        <v>45</v>
      </c>
      <c r="D115" s="31"/>
      <c r="E115" s="31" t="s">
        <v>738</v>
      </c>
      <c r="F115" s="31" t="s">
        <v>11</v>
      </c>
      <c r="G115" s="25">
        <f t="shared" si="10"/>
        <v>0</v>
      </c>
      <c r="H115" s="36"/>
      <c r="I115" s="36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36"/>
      <c r="U115" s="119"/>
      <c r="V115" s="119"/>
      <c r="W115" s="119"/>
      <c r="X115" s="119"/>
      <c r="Y115" s="119"/>
      <c r="Z115" s="119"/>
      <c r="AA115" s="119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106"/>
      <c r="AI115" s="102"/>
      <c r="AJ115" s="34"/>
      <c r="AK115" s="34"/>
      <c r="AL115" s="106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4"/>
      <c r="AZ115" s="84"/>
    </row>
    <row r="116" spans="1:52" x14ac:dyDescent="0.25">
      <c r="A116" s="108">
        <v>108</v>
      </c>
      <c r="B116" s="31" t="s">
        <v>22</v>
      </c>
      <c r="C116" s="31" t="s">
        <v>70</v>
      </c>
      <c r="D116" s="31"/>
      <c r="E116" s="31" t="s">
        <v>595</v>
      </c>
      <c r="F116" s="31" t="s">
        <v>13</v>
      </c>
      <c r="G116" s="25">
        <f t="shared" si="10"/>
        <v>0</v>
      </c>
      <c r="H116" s="36"/>
      <c r="I116" s="36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36"/>
      <c r="U116" s="119"/>
      <c r="V116" s="119"/>
      <c r="W116" s="119"/>
      <c r="X116" s="119"/>
      <c r="Y116" s="119"/>
      <c r="Z116" s="119"/>
      <c r="AA116" s="119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106"/>
      <c r="AI116" s="102"/>
      <c r="AJ116" s="34"/>
      <c r="AK116" s="34"/>
      <c r="AL116" s="106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4"/>
      <c r="AZ116" s="84"/>
    </row>
    <row r="117" spans="1:52" x14ac:dyDescent="0.25">
      <c r="A117" s="108">
        <v>109</v>
      </c>
      <c r="B117" s="31" t="s">
        <v>22</v>
      </c>
      <c r="C117" s="31" t="s">
        <v>46</v>
      </c>
      <c r="D117" s="31"/>
      <c r="E117" s="31" t="s">
        <v>603</v>
      </c>
      <c r="F117" s="31" t="s">
        <v>933</v>
      </c>
      <c r="G117" s="25">
        <f t="shared" si="10"/>
        <v>0</v>
      </c>
      <c r="H117" s="36"/>
      <c r="I117" s="36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36"/>
      <c r="U117" s="119"/>
      <c r="V117" s="119"/>
      <c r="W117" s="119"/>
      <c r="X117" s="119"/>
      <c r="Y117" s="119"/>
      <c r="Z117" s="119"/>
      <c r="AA117" s="119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106"/>
      <c r="AI117" s="102"/>
      <c r="AJ117" s="34"/>
      <c r="AK117" s="34"/>
      <c r="AL117" s="106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4"/>
      <c r="AZ117" s="84"/>
    </row>
    <row r="118" spans="1:52" x14ac:dyDescent="0.25">
      <c r="A118" s="108">
        <v>110</v>
      </c>
      <c r="B118" s="31" t="s">
        <v>22</v>
      </c>
      <c r="C118" s="31" t="s">
        <v>69</v>
      </c>
      <c r="D118" s="31"/>
      <c r="E118" s="31" t="s">
        <v>600</v>
      </c>
      <c r="F118" s="31" t="s">
        <v>13</v>
      </c>
      <c r="G118" s="25">
        <f t="shared" si="10"/>
        <v>0</v>
      </c>
      <c r="H118" s="36"/>
      <c r="I118" s="36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36"/>
      <c r="U118" s="119"/>
      <c r="V118" s="119"/>
      <c r="W118" s="119"/>
      <c r="X118" s="119"/>
      <c r="Y118" s="119"/>
      <c r="Z118" s="119"/>
      <c r="AA118" s="119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106"/>
      <c r="AI118" s="102"/>
      <c r="AJ118" s="34"/>
      <c r="AK118" s="34"/>
      <c r="AL118" s="106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4"/>
      <c r="AZ118" s="84"/>
    </row>
    <row r="119" spans="1:52" x14ac:dyDescent="0.25">
      <c r="A119" s="108">
        <v>111</v>
      </c>
      <c r="B119" s="31" t="s">
        <v>22</v>
      </c>
      <c r="C119" s="31" t="s">
        <v>54</v>
      </c>
      <c r="D119" s="31"/>
      <c r="E119" s="31" t="s">
        <v>577</v>
      </c>
      <c r="F119" s="31" t="s">
        <v>20</v>
      </c>
      <c r="G119" s="25">
        <f t="shared" si="10"/>
        <v>0</v>
      </c>
      <c r="H119" s="36"/>
      <c r="I119" s="36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36"/>
      <c r="U119" s="119"/>
      <c r="V119" s="119"/>
      <c r="W119" s="119"/>
      <c r="X119" s="119"/>
      <c r="Y119" s="119"/>
      <c r="Z119" s="119"/>
      <c r="AA119" s="119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106"/>
      <c r="AI119" s="102"/>
      <c r="AJ119" s="34"/>
      <c r="AK119" s="34"/>
      <c r="AL119" s="106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Medium Risk Customer</v>
      </c>
      <c r="AY119" s="84"/>
      <c r="AZ119" s="84"/>
    </row>
    <row r="120" spans="1:52" x14ac:dyDescent="0.25">
      <c r="A120" s="108">
        <v>112</v>
      </c>
      <c r="B120" s="31" t="s">
        <v>22</v>
      </c>
      <c r="C120" s="31" t="s">
        <v>66</v>
      </c>
      <c r="D120" s="31"/>
      <c r="E120" s="31" t="s">
        <v>596</v>
      </c>
      <c r="F120" s="31" t="s">
        <v>11</v>
      </c>
      <c r="G120" s="25">
        <f t="shared" si="10"/>
        <v>0</v>
      </c>
      <c r="H120" s="36"/>
      <c r="I120" s="36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36"/>
      <c r="U120" s="119"/>
      <c r="V120" s="119"/>
      <c r="W120" s="119"/>
      <c r="X120" s="119"/>
      <c r="Y120" s="119"/>
      <c r="Z120" s="119"/>
      <c r="AA120" s="119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106"/>
      <c r="AI120" s="102"/>
      <c r="AJ120" s="34"/>
      <c r="AK120" s="34"/>
      <c r="AL120" s="106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Medium Risk Customer</v>
      </c>
      <c r="AY120" s="84"/>
      <c r="AZ120" s="84"/>
    </row>
    <row r="121" spans="1:52" x14ac:dyDescent="0.25">
      <c r="A121" s="108">
        <v>113</v>
      </c>
      <c r="B121" s="31" t="s">
        <v>22</v>
      </c>
      <c r="C121" s="31" t="s">
        <v>482</v>
      </c>
      <c r="D121" s="31"/>
      <c r="E121" s="31" t="s">
        <v>483</v>
      </c>
      <c r="F121" s="31" t="s">
        <v>13</v>
      </c>
      <c r="G121" s="25">
        <f t="shared" si="10"/>
        <v>0</v>
      </c>
      <c r="H121" s="36"/>
      <c r="I121" s="36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36"/>
      <c r="U121" s="119"/>
      <c r="V121" s="119"/>
      <c r="W121" s="119"/>
      <c r="X121" s="119"/>
      <c r="Y121" s="119"/>
      <c r="Z121" s="119"/>
      <c r="AA121" s="119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106"/>
      <c r="AI121" s="102"/>
      <c r="AJ121" s="34"/>
      <c r="AK121" s="34"/>
      <c r="AL121" s="106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4"/>
      <c r="AZ121" s="84"/>
    </row>
    <row r="122" spans="1:52" x14ac:dyDescent="0.25">
      <c r="A122" s="108">
        <v>114</v>
      </c>
      <c r="B122" s="31" t="s">
        <v>22</v>
      </c>
      <c r="C122" s="31" t="s">
        <v>1035</v>
      </c>
      <c r="D122" s="31"/>
      <c r="E122" s="31" t="s">
        <v>532</v>
      </c>
      <c r="F122" s="31" t="s">
        <v>11</v>
      </c>
      <c r="G122" s="25">
        <f t="shared" si="10"/>
        <v>0</v>
      </c>
      <c r="H122" s="36"/>
      <c r="I122" s="36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36"/>
      <c r="U122" s="119"/>
      <c r="V122" s="119"/>
      <c r="W122" s="119"/>
      <c r="X122" s="119"/>
      <c r="Y122" s="119"/>
      <c r="Z122" s="119"/>
      <c r="AA122" s="119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106"/>
      <c r="AI122" s="102"/>
      <c r="AJ122" s="34"/>
      <c r="AK122" s="34"/>
      <c r="AL122" s="106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4"/>
      <c r="AZ122" s="84"/>
    </row>
    <row r="123" spans="1:52" x14ac:dyDescent="0.25">
      <c r="A123" s="108">
        <v>115</v>
      </c>
      <c r="B123" s="31" t="s">
        <v>22</v>
      </c>
      <c r="C123" s="31" t="s">
        <v>67</v>
      </c>
      <c r="D123" s="31"/>
      <c r="E123" s="31" t="s">
        <v>604</v>
      </c>
      <c r="F123" s="31" t="s">
        <v>11</v>
      </c>
      <c r="G123" s="25">
        <f t="shared" si="10"/>
        <v>0</v>
      </c>
      <c r="H123" s="36"/>
      <c r="I123" s="36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36"/>
      <c r="U123" s="119"/>
      <c r="V123" s="119"/>
      <c r="W123" s="119"/>
      <c r="X123" s="119"/>
      <c r="Y123" s="119"/>
      <c r="Z123" s="119"/>
      <c r="AA123" s="119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106"/>
      <c r="AI123" s="102"/>
      <c r="AJ123" s="34"/>
      <c r="AK123" s="34"/>
      <c r="AL123" s="106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84"/>
      <c r="AZ123" s="84"/>
    </row>
    <row r="124" spans="1:52" x14ac:dyDescent="0.25">
      <c r="A124" s="108">
        <v>116</v>
      </c>
      <c r="B124" s="31" t="s">
        <v>22</v>
      </c>
      <c r="C124" s="31" t="s">
        <v>44</v>
      </c>
      <c r="D124" s="31"/>
      <c r="E124" s="31" t="s">
        <v>590</v>
      </c>
      <c r="F124" s="31" t="s">
        <v>11</v>
      </c>
      <c r="G124" s="25">
        <f t="shared" si="10"/>
        <v>0</v>
      </c>
      <c r="H124" s="32"/>
      <c r="I124" s="32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32"/>
      <c r="U124" s="113"/>
      <c r="V124" s="113"/>
      <c r="W124" s="113"/>
      <c r="X124" s="113"/>
      <c r="Y124" s="113"/>
      <c r="Z124" s="113"/>
      <c r="AA124" s="113"/>
      <c r="AB124" s="32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106"/>
      <c r="AI124" s="102"/>
      <c r="AJ124" s="34"/>
      <c r="AK124" s="34"/>
      <c r="AL124" s="106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Medium Risk Customer</v>
      </c>
      <c r="AY124" s="84"/>
      <c r="AZ124" s="84"/>
    </row>
    <row r="125" spans="1:52" x14ac:dyDescent="0.25">
      <c r="A125" s="108">
        <v>117</v>
      </c>
      <c r="B125" s="31" t="s">
        <v>9</v>
      </c>
      <c r="C125" s="31" t="s">
        <v>14</v>
      </c>
      <c r="D125" s="31"/>
      <c r="E125" s="31" t="s">
        <v>622</v>
      </c>
      <c r="F125" s="31" t="s">
        <v>11</v>
      </c>
      <c r="G125" s="25">
        <f t="shared" si="10"/>
        <v>0</v>
      </c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84"/>
      <c r="AI125" s="102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High Risk Customer</v>
      </c>
      <c r="AY125" s="84"/>
      <c r="AZ125" s="84"/>
    </row>
    <row r="126" spans="1:52" x14ac:dyDescent="0.25">
      <c r="A126" s="108">
        <v>118</v>
      </c>
      <c r="B126" s="31" t="s">
        <v>9</v>
      </c>
      <c r="C126" s="31" t="s">
        <v>10</v>
      </c>
      <c r="D126" s="31"/>
      <c r="E126" s="31" t="s">
        <v>612</v>
      </c>
      <c r="F126" s="31" t="s">
        <v>13</v>
      </c>
      <c r="G126" s="25">
        <f t="shared" si="10"/>
        <v>0</v>
      </c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31"/>
      <c r="AI126" s="102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Medium Risk Customer</v>
      </c>
      <c r="AY126" s="84"/>
      <c r="AZ126" s="84"/>
    </row>
    <row r="127" spans="1:52" x14ac:dyDescent="0.25">
      <c r="A127" s="108">
        <v>119</v>
      </c>
      <c r="B127" s="31" t="s">
        <v>9</v>
      </c>
      <c r="C127" s="31" t="s">
        <v>27</v>
      </c>
      <c r="D127" s="31"/>
      <c r="E127" s="31" t="s">
        <v>623</v>
      </c>
      <c r="F127" s="31" t="s">
        <v>11</v>
      </c>
      <c r="G127" s="25">
        <f t="shared" si="10"/>
        <v>0</v>
      </c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31"/>
      <c r="AI127" s="102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4"/>
      <c r="AZ127" s="84"/>
    </row>
    <row r="128" spans="1:52" x14ac:dyDescent="0.25">
      <c r="A128" s="108">
        <v>120</v>
      </c>
      <c r="B128" s="31" t="s">
        <v>9</v>
      </c>
      <c r="C128" s="31" t="s">
        <v>37</v>
      </c>
      <c r="D128" s="31"/>
      <c r="E128" s="31" t="s">
        <v>611</v>
      </c>
      <c r="F128" s="31" t="s">
        <v>11</v>
      </c>
      <c r="G128" s="25">
        <f t="shared" si="10"/>
        <v>0</v>
      </c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31"/>
      <c r="AI128" s="102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4"/>
      <c r="AZ128" s="84"/>
    </row>
    <row r="129" spans="1:52" x14ac:dyDescent="0.25">
      <c r="A129" s="108">
        <v>121</v>
      </c>
      <c r="B129" s="31" t="s">
        <v>9</v>
      </c>
      <c r="C129" s="31" t="s">
        <v>34</v>
      </c>
      <c r="D129" s="31"/>
      <c r="E129" s="31" t="s">
        <v>617</v>
      </c>
      <c r="F129" s="31" t="s">
        <v>13</v>
      </c>
      <c r="G129" s="25">
        <f t="shared" si="10"/>
        <v>0</v>
      </c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31"/>
      <c r="AI129" s="102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4"/>
      <c r="AZ129" s="84"/>
    </row>
    <row r="130" spans="1:52" x14ac:dyDescent="0.25">
      <c r="A130" s="108">
        <v>122</v>
      </c>
      <c r="B130" s="31" t="s">
        <v>9</v>
      </c>
      <c r="C130" s="31" t="s">
        <v>18</v>
      </c>
      <c r="D130" s="31"/>
      <c r="E130" s="31" t="s">
        <v>618</v>
      </c>
      <c r="F130" s="31" t="s">
        <v>11</v>
      </c>
      <c r="G130" s="25">
        <f t="shared" si="10"/>
        <v>0</v>
      </c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31"/>
      <c r="AI130" s="102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4"/>
      <c r="AZ130" s="84"/>
    </row>
    <row r="131" spans="1:52" x14ac:dyDescent="0.25">
      <c r="A131" s="108">
        <v>123</v>
      </c>
      <c r="B131" s="31" t="s">
        <v>9</v>
      </c>
      <c r="C131" s="31" t="s">
        <v>33</v>
      </c>
      <c r="D131" s="31"/>
      <c r="E131" s="31" t="s">
        <v>624</v>
      </c>
      <c r="F131" s="31" t="s">
        <v>11</v>
      </c>
      <c r="G131" s="25">
        <f t="shared" si="10"/>
        <v>0</v>
      </c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31"/>
      <c r="AI131" s="102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4"/>
      <c r="AZ131" s="84"/>
    </row>
    <row r="132" spans="1:52" x14ac:dyDescent="0.25">
      <c r="A132" s="108">
        <v>124</v>
      </c>
      <c r="B132" s="31" t="s">
        <v>9</v>
      </c>
      <c r="C132" s="31" t="s">
        <v>35</v>
      </c>
      <c r="D132" s="31"/>
      <c r="E132" s="31" t="s">
        <v>627</v>
      </c>
      <c r="F132" s="31" t="s">
        <v>13</v>
      </c>
      <c r="G132" s="25">
        <f t="shared" si="10"/>
        <v>0</v>
      </c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31"/>
      <c r="AI132" s="102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4"/>
      <c r="AZ132" s="84"/>
    </row>
    <row r="133" spans="1:52" x14ac:dyDescent="0.25">
      <c r="A133" s="108">
        <v>125</v>
      </c>
      <c r="B133" s="31" t="s">
        <v>9</v>
      </c>
      <c r="C133" s="31" t="s">
        <v>36</v>
      </c>
      <c r="D133" s="31"/>
      <c r="E133" s="31" t="s">
        <v>626</v>
      </c>
      <c r="F133" s="31" t="s">
        <v>11</v>
      </c>
      <c r="G133" s="25">
        <f t="shared" si="10"/>
        <v>0</v>
      </c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31"/>
      <c r="AI133" s="102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High Risk Customer</v>
      </c>
      <c r="AY133" s="84"/>
      <c r="AZ133" s="84"/>
    </row>
    <row r="134" spans="1:52" x14ac:dyDescent="0.25">
      <c r="A134" s="108">
        <v>126</v>
      </c>
      <c r="B134" s="31" t="s">
        <v>9</v>
      </c>
      <c r="C134" s="31" t="s">
        <v>25</v>
      </c>
      <c r="D134" s="31"/>
      <c r="E134" s="31" t="s">
        <v>620</v>
      </c>
      <c r="F134" s="31" t="s">
        <v>20</v>
      </c>
      <c r="G134" s="25">
        <f t="shared" si="10"/>
        <v>0</v>
      </c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31"/>
      <c r="AI134" s="102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4"/>
      <c r="AZ134" s="84"/>
    </row>
    <row r="135" spans="1:52" x14ac:dyDescent="0.25">
      <c r="A135" s="108">
        <v>127</v>
      </c>
      <c r="B135" s="31" t="s">
        <v>9</v>
      </c>
      <c r="C135" s="31" t="s">
        <v>30</v>
      </c>
      <c r="D135" s="31"/>
      <c r="E135" s="31" t="s">
        <v>614</v>
      </c>
      <c r="F135" s="31" t="s">
        <v>13</v>
      </c>
      <c r="G135" s="25">
        <f t="shared" si="10"/>
        <v>0</v>
      </c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31"/>
      <c r="AI135" s="102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4"/>
      <c r="AZ135" s="84"/>
    </row>
    <row r="136" spans="1:52" x14ac:dyDescent="0.25">
      <c r="A136" s="108">
        <v>128</v>
      </c>
      <c r="B136" s="31" t="s">
        <v>9</v>
      </c>
      <c r="C136" s="31" t="s">
        <v>24</v>
      </c>
      <c r="D136" s="31"/>
      <c r="E136" s="31" t="s">
        <v>619</v>
      </c>
      <c r="F136" s="31" t="s">
        <v>13</v>
      </c>
      <c r="G136" s="25">
        <f t="shared" si="10"/>
        <v>0</v>
      </c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31"/>
      <c r="AI136" s="102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4"/>
      <c r="AZ136" s="84"/>
    </row>
    <row r="137" spans="1:52" x14ac:dyDescent="0.25">
      <c r="A137" s="108">
        <v>129</v>
      </c>
      <c r="B137" s="31" t="s">
        <v>9</v>
      </c>
      <c r="C137" s="31" t="s">
        <v>23</v>
      </c>
      <c r="D137" s="31"/>
      <c r="E137" s="31" t="s">
        <v>613</v>
      </c>
      <c r="F137" s="31" t="s">
        <v>11</v>
      </c>
      <c r="G137" s="25">
        <f t="shared" si="10"/>
        <v>0</v>
      </c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11"/>
        <v>0</v>
      </c>
      <c r="AF137" s="33"/>
      <c r="AG137" s="34"/>
      <c r="AH137" s="131"/>
      <c r="AI137" s="102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4"/>
      <c r="AZ137" s="84"/>
    </row>
    <row r="138" spans="1:52" x14ac:dyDescent="0.25">
      <c r="A138" s="108">
        <v>130</v>
      </c>
      <c r="B138" s="31" t="s">
        <v>9</v>
      </c>
      <c r="C138" s="31" t="s">
        <v>32</v>
      </c>
      <c r="D138" s="31"/>
      <c r="E138" s="31" t="s">
        <v>621</v>
      </c>
      <c r="F138" s="31" t="s">
        <v>20</v>
      </c>
      <c r="G138" s="25">
        <f t="shared" ref="G138:G169" si="12">SUM(H138:AB138)</f>
        <v>0</v>
      </c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ref="AE138:AE169" si="13">SUM(AF138:AT138)</f>
        <v>0</v>
      </c>
      <c r="AF138" s="33"/>
      <c r="AG138" s="34"/>
      <c r="AH138" s="131"/>
      <c r="AI138" s="102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si="9"/>
        <v>0</v>
      </c>
      <c r="AW138" s="30" t="str">
        <f t="shared" ref="AW138:AW201" si="14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4"/>
      <c r="AZ138" s="84"/>
    </row>
    <row r="139" spans="1:52" x14ac:dyDescent="0.25">
      <c r="A139" s="108">
        <v>131</v>
      </c>
      <c r="B139" s="31" t="s">
        <v>9</v>
      </c>
      <c r="C139" s="31" t="s">
        <v>26</v>
      </c>
      <c r="D139" s="31"/>
      <c r="E139" s="31" t="s">
        <v>616</v>
      </c>
      <c r="F139" s="31" t="s">
        <v>20</v>
      </c>
      <c r="G139" s="25">
        <f t="shared" si="12"/>
        <v>0</v>
      </c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31"/>
      <c r="AI139" s="102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ref="AV139:AV202" si="15">AC139*0.35</f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4"/>
      <c r="AZ139" s="84"/>
    </row>
    <row r="140" spans="1:52" x14ac:dyDescent="0.25">
      <c r="A140" s="108">
        <v>132</v>
      </c>
      <c r="B140" s="31" t="s">
        <v>9</v>
      </c>
      <c r="C140" s="31" t="s">
        <v>29</v>
      </c>
      <c r="D140" s="31"/>
      <c r="E140" s="31" t="s">
        <v>615</v>
      </c>
      <c r="F140" s="31" t="s">
        <v>13</v>
      </c>
      <c r="G140" s="25">
        <f t="shared" si="12"/>
        <v>0</v>
      </c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31"/>
      <c r="AI140" s="102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4"/>
      <c r="AZ140" s="84"/>
    </row>
    <row r="141" spans="1:52" x14ac:dyDescent="0.25">
      <c r="A141" s="108">
        <v>133</v>
      </c>
      <c r="B141" s="31" t="s">
        <v>9</v>
      </c>
      <c r="C141" s="31" t="s">
        <v>28</v>
      </c>
      <c r="D141" s="31"/>
      <c r="E141" s="31" t="s">
        <v>628</v>
      </c>
      <c r="F141" s="31" t="s">
        <v>20</v>
      </c>
      <c r="G141" s="25">
        <f t="shared" si="12"/>
        <v>0</v>
      </c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131"/>
      <c r="AI141" s="102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4"/>
      <c r="AZ141" s="84"/>
    </row>
    <row r="142" spans="1:52" x14ac:dyDescent="0.25">
      <c r="A142" s="108">
        <v>134</v>
      </c>
      <c r="B142" s="31" t="s">
        <v>9</v>
      </c>
      <c r="C142" s="31" t="s">
        <v>31</v>
      </c>
      <c r="D142" s="31"/>
      <c r="E142" s="31" t="s">
        <v>625</v>
      </c>
      <c r="F142" s="31" t="s">
        <v>11</v>
      </c>
      <c r="G142" s="25">
        <f t="shared" si="12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84"/>
      <c r="AI142" s="102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4"/>
      <c r="AZ142" s="84"/>
    </row>
    <row r="143" spans="1:52" x14ac:dyDescent="0.25">
      <c r="A143" s="108">
        <v>135</v>
      </c>
      <c r="B143" s="31" t="s">
        <v>431</v>
      </c>
      <c r="C143" s="31" t="s">
        <v>865</v>
      </c>
      <c r="D143" s="31"/>
      <c r="E143" s="31" t="s">
        <v>866</v>
      </c>
      <c r="F143" s="31" t="s">
        <v>13</v>
      </c>
      <c r="G143" s="25">
        <f t="shared" si="12"/>
        <v>0</v>
      </c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22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High Risk Customer</v>
      </c>
      <c r="AY143" s="84"/>
      <c r="AZ143" s="84"/>
    </row>
    <row r="144" spans="1:52" x14ac:dyDescent="0.25">
      <c r="A144" s="108">
        <v>136</v>
      </c>
      <c r="B144" s="31" t="s">
        <v>431</v>
      </c>
      <c r="C144" s="31" t="s">
        <v>1040</v>
      </c>
      <c r="D144" s="31"/>
      <c r="E144" s="31" t="s">
        <v>1046</v>
      </c>
      <c r="F144" s="31" t="s">
        <v>11</v>
      </c>
      <c r="G144" s="25">
        <f t="shared" si="12"/>
        <v>0</v>
      </c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22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4"/>
      <c r="AZ144" s="84"/>
    </row>
    <row r="145" spans="1:52" x14ac:dyDescent="0.25">
      <c r="A145" s="108">
        <v>137</v>
      </c>
      <c r="B145" s="31" t="s">
        <v>431</v>
      </c>
      <c r="C145" s="31" t="s">
        <v>1041</v>
      </c>
      <c r="D145" s="31"/>
      <c r="E145" s="31" t="s">
        <v>532</v>
      </c>
      <c r="F145" s="31" t="s">
        <v>11</v>
      </c>
      <c r="G145" s="25">
        <f t="shared" si="12"/>
        <v>0</v>
      </c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22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4"/>
      <c r="AZ145" s="84"/>
    </row>
    <row r="146" spans="1:52" x14ac:dyDescent="0.25">
      <c r="A146" s="108">
        <v>138</v>
      </c>
      <c r="B146" s="31" t="s">
        <v>431</v>
      </c>
      <c r="C146" s="31" t="s">
        <v>1042</v>
      </c>
      <c r="D146" s="31"/>
      <c r="E146" s="31" t="s">
        <v>1047</v>
      </c>
      <c r="F146" s="31" t="s">
        <v>11</v>
      </c>
      <c r="G146" s="25">
        <f t="shared" si="12"/>
        <v>0</v>
      </c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22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4"/>
      <c r="AZ146" s="84"/>
    </row>
    <row r="147" spans="1:52" x14ac:dyDescent="0.25">
      <c r="A147" s="108">
        <v>139</v>
      </c>
      <c r="B147" s="31" t="s">
        <v>431</v>
      </c>
      <c r="C147" s="31" t="s">
        <v>446</v>
      </c>
      <c r="D147" s="31"/>
      <c r="E147" s="31" t="s">
        <v>631</v>
      </c>
      <c r="F147" s="31" t="s">
        <v>13</v>
      </c>
      <c r="G147" s="25">
        <f t="shared" si="12"/>
        <v>0</v>
      </c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22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4"/>
      <c r="AZ147" s="84"/>
    </row>
    <row r="148" spans="1:52" x14ac:dyDescent="0.25">
      <c r="A148" s="108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22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4"/>
      <c r="AZ148" s="84"/>
    </row>
    <row r="149" spans="1:52" x14ac:dyDescent="0.25">
      <c r="A149" s="108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22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4"/>
      <c r="AZ149" s="84"/>
    </row>
    <row r="150" spans="1:52" x14ac:dyDescent="0.25">
      <c r="A150" s="108">
        <v>142</v>
      </c>
      <c r="B150" s="31" t="s">
        <v>431</v>
      </c>
      <c r="C150" s="31" t="s">
        <v>1045</v>
      </c>
      <c r="D150" s="31"/>
      <c r="E150" s="31" t="s">
        <v>1050</v>
      </c>
      <c r="F150" s="31" t="s">
        <v>11</v>
      </c>
      <c r="G150" s="25">
        <f t="shared" si="12"/>
        <v>0</v>
      </c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22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4"/>
      <c r="AZ150" s="84"/>
    </row>
    <row r="151" spans="1:52" x14ac:dyDescent="0.25">
      <c r="A151" s="108">
        <v>143</v>
      </c>
      <c r="B151" s="31" t="s">
        <v>431</v>
      </c>
      <c r="C151" s="31" t="s">
        <v>437</v>
      </c>
      <c r="D151" s="31"/>
      <c r="E151" s="31" t="s">
        <v>779</v>
      </c>
      <c r="F151" s="31" t="s">
        <v>933</v>
      </c>
      <c r="G151" s="25">
        <f t="shared" si="12"/>
        <v>0</v>
      </c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22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4"/>
      <c r="AZ151" s="84"/>
    </row>
    <row r="152" spans="1:52" x14ac:dyDescent="0.25">
      <c r="A152" s="108">
        <v>144</v>
      </c>
      <c r="B152" s="31" t="s">
        <v>431</v>
      </c>
      <c r="C152" s="31" t="s">
        <v>1144</v>
      </c>
      <c r="D152" s="31"/>
      <c r="E152" s="31" t="s">
        <v>629</v>
      </c>
      <c r="F152" s="31" t="s">
        <v>11</v>
      </c>
      <c r="G152" s="25">
        <f t="shared" si="12"/>
        <v>0</v>
      </c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22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4"/>
      <c r="AZ152" s="84"/>
    </row>
    <row r="153" spans="1:52" x14ac:dyDescent="0.25">
      <c r="A153" s="108">
        <v>145</v>
      </c>
      <c r="B153" s="31" t="s">
        <v>431</v>
      </c>
      <c r="C153" s="31" t="s">
        <v>455</v>
      </c>
      <c r="D153" s="31"/>
      <c r="E153" s="31" t="s">
        <v>781</v>
      </c>
      <c r="F153" s="31" t="s">
        <v>11</v>
      </c>
      <c r="G153" s="25">
        <f t="shared" si="12"/>
        <v>0</v>
      </c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22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4"/>
      <c r="AZ153" s="84"/>
    </row>
    <row r="154" spans="1:52" x14ac:dyDescent="0.25">
      <c r="A154" s="108">
        <v>146</v>
      </c>
      <c r="B154" s="31" t="s">
        <v>431</v>
      </c>
      <c r="C154" s="31" t="s">
        <v>454</v>
      </c>
      <c r="D154" s="31"/>
      <c r="E154" s="1" t="s">
        <v>937</v>
      </c>
      <c r="F154" s="31" t="s">
        <v>11</v>
      </c>
      <c r="G154" s="25">
        <f t="shared" si="12"/>
        <v>0</v>
      </c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22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High Risk Customer</v>
      </c>
      <c r="AY154" s="84"/>
      <c r="AZ154" s="84"/>
    </row>
    <row r="155" spans="1:52" x14ac:dyDescent="0.25">
      <c r="A155" s="108">
        <v>147</v>
      </c>
      <c r="B155" s="31" t="s">
        <v>431</v>
      </c>
      <c r="C155" s="31" t="s">
        <v>1143</v>
      </c>
      <c r="D155" s="31"/>
      <c r="E155" s="31" t="s">
        <v>632</v>
      </c>
      <c r="F155" s="31" t="s">
        <v>20</v>
      </c>
      <c r="G155" s="25">
        <f t="shared" si="12"/>
        <v>0</v>
      </c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22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4"/>
      <c r="AZ155" s="84"/>
    </row>
    <row r="156" spans="1:52" x14ac:dyDescent="0.25">
      <c r="A156" s="108">
        <v>148</v>
      </c>
      <c r="B156" s="31" t="s">
        <v>431</v>
      </c>
      <c r="C156" s="31" t="s">
        <v>453</v>
      </c>
      <c r="D156" s="31"/>
      <c r="E156" s="31" t="s">
        <v>633</v>
      </c>
      <c r="F156" s="31" t="s">
        <v>11</v>
      </c>
      <c r="G156" s="25">
        <f t="shared" si="12"/>
        <v>0</v>
      </c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22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4"/>
      <c r="AZ156" s="84"/>
    </row>
    <row r="157" spans="1:52" x14ac:dyDescent="0.25">
      <c r="A157" s="108">
        <v>149</v>
      </c>
      <c r="B157" s="31" t="s">
        <v>431</v>
      </c>
      <c r="C157" s="31" t="s">
        <v>452</v>
      </c>
      <c r="D157" s="31"/>
      <c r="E157" s="31" t="s">
        <v>630</v>
      </c>
      <c r="F157" s="31" t="s">
        <v>20</v>
      </c>
      <c r="G157" s="25">
        <f t="shared" si="12"/>
        <v>0</v>
      </c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22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4"/>
      <c r="AZ157" s="84"/>
    </row>
    <row r="158" spans="1:52" x14ac:dyDescent="0.25">
      <c r="A158" s="108">
        <v>150</v>
      </c>
      <c r="B158" s="31" t="s">
        <v>431</v>
      </c>
      <c r="C158" s="31" t="s">
        <v>480</v>
      </c>
      <c r="D158" s="31"/>
      <c r="E158" s="31" t="s">
        <v>786</v>
      </c>
      <c r="F158" s="31" t="s">
        <v>13</v>
      </c>
      <c r="G158" s="25">
        <f t="shared" si="12"/>
        <v>0</v>
      </c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22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84"/>
      <c r="AZ158" s="84"/>
    </row>
    <row r="159" spans="1:52" x14ac:dyDescent="0.25">
      <c r="A159" s="108">
        <v>151</v>
      </c>
      <c r="B159" s="31" t="s">
        <v>431</v>
      </c>
      <c r="C159" s="31" t="s">
        <v>486</v>
      </c>
      <c r="D159" s="31"/>
      <c r="E159" s="31" t="s">
        <v>813</v>
      </c>
      <c r="F159" s="31" t="s">
        <v>11</v>
      </c>
      <c r="G159" s="25">
        <f t="shared" si="12"/>
        <v>0</v>
      </c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22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High Risk Customer</v>
      </c>
      <c r="AY159" s="84"/>
      <c r="AZ159" s="84"/>
    </row>
    <row r="160" spans="1:52" x14ac:dyDescent="0.25">
      <c r="A160" s="108">
        <v>152</v>
      </c>
      <c r="B160" s="31" t="s">
        <v>431</v>
      </c>
      <c r="C160" s="31" t="s">
        <v>451</v>
      </c>
      <c r="D160" s="31"/>
      <c r="E160" s="31" t="s">
        <v>843</v>
      </c>
      <c r="F160" s="31" t="s">
        <v>11</v>
      </c>
      <c r="G160" s="25">
        <f t="shared" si="12"/>
        <v>0</v>
      </c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22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4"/>
      <c r="AZ160" s="84"/>
    </row>
    <row r="161" spans="1:52" x14ac:dyDescent="0.25">
      <c r="A161" s="108">
        <v>153</v>
      </c>
      <c r="B161" s="31" t="s">
        <v>431</v>
      </c>
      <c r="C161" s="31" t="s">
        <v>450</v>
      </c>
      <c r="D161" s="31"/>
      <c r="E161" s="31" t="s">
        <v>880</v>
      </c>
      <c r="F161" s="31" t="s">
        <v>11</v>
      </c>
      <c r="G161" s="25">
        <f t="shared" si="12"/>
        <v>0</v>
      </c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22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4"/>
      <c r="AZ161" s="84"/>
    </row>
    <row r="162" spans="1:52" x14ac:dyDescent="0.25">
      <c r="A162" s="108">
        <v>154</v>
      </c>
      <c r="B162" s="31" t="s">
        <v>431</v>
      </c>
      <c r="C162" s="31" t="s">
        <v>449</v>
      </c>
      <c r="D162" s="31"/>
      <c r="E162" s="31" t="s">
        <v>1051</v>
      </c>
      <c r="F162" s="31" t="s">
        <v>20</v>
      </c>
      <c r="G162" s="25">
        <f t="shared" si="12"/>
        <v>0</v>
      </c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22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4"/>
      <c r="AZ162" s="84"/>
    </row>
    <row r="163" spans="1:52" x14ac:dyDescent="0.25">
      <c r="A163" s="108">
        <v>155</v>
      </c>
      <c r="B163" s="31" t="s">
        <v>431</v>
      </c>
      <c r="C163" s="31" t="s">
        <v>448</v>
      </c>
      <c r="D163" s="31"/>
      <c r="E163" s="31" t="s">
        <v>817</v>
      </c>
      <c r="F163" s="31" t="s">
        <v>20</v>
      </c>
      <c r="G163" s="25">
        <f t="shared" si="12"/>
        <v>0</v>
      </c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22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4"/>
      <c r="AZ163" s="84"/>
    </row>
    <row r="164" spans="1:52" x14ac:dyDescent="0.25">
      <c r="A164" s="108">
        <v>156</v>
      </c>
      <c r="B164" s="31" t="s">
        <v>431</v>
      </c>
      <c r="C164" s="31" t="s">
        <v>447</v>
      </c>
      <c r="D164" s="31"/>
      <c r="E164" s="31" t="s">
        <v>818</v>
      </c>
      <c r="F164" s="31" t="s">
        <v>13</v>
      </c>
      <c r="G164" s="25">
        <f t="shared" si="12"/>
        <v>0</v>
      </c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22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4"/>
      <c r="AZ164" s="84"/>
    </row>
    <row r="165" spans="1:52" x14ac:dyDescent="0.25">
      <c r="A165" s="108">
        <v>157</v>
      </c>
      <c r="B165" s="31" t="s">
        <v>431</v>
      </c>
      <c r="C165" s="31" t="s">
        <v>445</v>
      </c>
      <c r="D165" s="31"/>
      <c r="E165" s="31" t="s">
        <v>819</v>
      </c>
      <c r="F165" s="31" t="s">
        <v>11</v>
      </c>
      <c r="G165" s="25">
        <f t="shared" si="12"/>
        <v>0</v>
      </c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22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High Risk Customer</v>
      </c>
      <c r="AY165" s="84"/>
      <c r="AZ165" s="84"/>
    </row>
    <row r="166" spans="1:52" x14ac:dyDescent="0.25">
      <c r="A166" s="108">
        <v>158</v>
      </c>
      <c r="B166" s="31" t="s">
        <v>431</v>
      </c>
      <c r="C166" s="31" t="s">
        <v>444</v>
      </c>
      <c r="D166" s="31"/>
      <c r="E166" s="31" t="s">
        <v>1052</v>
      </c>
      <c r="F166" s="31" t="s">
        <v>13</v>
      </c>
      <c r="G166" s="25">
        <f t="shared" si="12"/>
        <v>0</v>
      </c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22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4"/>
      <c r="AZ166" s="84"/>
    </row>
    <row r="167" spans="1:52" x14ac:dyDescent="0.25">
      <c r="A167" s="108">
        <v>159</v>
      </c>
      <c r="B167" s="31" t="s">
        <v>431</v>
      </c>
      <c r="C167" s="31" t="s">
        <v>443</v>
      </c>
      <c r="D167" s="31"/>
      <c r="E167" s="31" t="s">
        <v>1053</v>
      </c>
      <c r="F167" s="31" t="s">
        <v>13</v>
      </c>
      <c r="G167" s="25">
        <f t="shared" si="12"/>
        <v>0</v>
      </c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22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4"/>
      <c r="AZ167" s="84"/>
    </row>
    <row r="168" spans="1:52" x14ac:dyDescent="0.25">
      <c r="A168" s="108">
        <v>160</v>
      </c>
      <c r="B168" s="31" t="s">
        <v>431</v>
      </c>
      <c r="C168" s="31" t="s">
        <v>442</v>
      </c>
      <c r="D168" s="31"/>
      <c r="E168" s="31" t="s">
        <v>821</v>
      </c>
      <c r="F168" s="31" t="s">
        <v>13</v>
      </c>
      <c r="G168" s="25">
        <f t="shared" si="12"/>
        <v>0</v>
      </c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22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4"/>
      <c r="AZ168" s="84"/>
    </row>
    <row r="169" spans="1:52" x14ac:dyDescent="0.25">
      <c r="A169" s="108">
        <v>161</v>
      </c>
      <c r="B169" s="31" t="s">
        <v>431</v>
      </c>
      <c r="C169" s="31" t="s">
        <v>441</v>
      </c>
      <c r="D169" s="31"/>
      <c r="E169" s="31" t="s">
        <v>822</v>
      </c>
      <c r="F169" s="31" t="s">
        <v>20</v>
      </c>
      <c r="G169" s="25">
        <f t="shared" si="12"/>
        <v>0</v>
      </c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3"/>
        <v>0</v>
      </c>
      <c r="AF169" s="33"/>
      <c r="AG169" s="34"/>
      <c r="AH169" s="34"/>
      <c r="AI169" s="122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High Risk Customer</v>
      </c>
      <c r="AY169" s="84"/>
      <c r="AZ169" s="84"/>
    </row>
    <row r="170" spans="1:52" x14ac:dyDescent="0.25">
      <c r="A170" s="108">
        <v>162</v>
      </c>
      <c r="B170" s="31" t="s">
        <v>431</v>
      </c>
      <c r="C170" s="31" t="s">
        <v>440</v>
      </c>
      <c r="D170" s="31"/>
      <c r="E170" s="31" t="s">
        <v>1054</v>
      </c>
      <c r="F170" s="31" t="s">
        <v>11</v>
      </c>
      <c r="G170" s="25">
        <f t="shared" ref="G170:G201" si="16">SUM(H170:AB170)</f>
        <v>0</v>
      </c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ref="AE170:AE201" si="17">SUM(AF170:AT170)</f>
        <v>0</v>
      </c>
      <c r="AF170" s="33"/>
      <c r="AG170" s="34"/>
      <c r="AH170" s="34"/>
      <c r="AI170" s="122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4"/>
      <c r="AZ170" s="84"/>
    </row>
    <row r="171" spans="1:52" x14ac:dyDescent="0.25">
      <c r="A171" s="108">
        <v>163</v>
      </c>
      <c r="B171" s="31" t="s">
        <v>431</v>
      </c>
      <c r="C171" s="31" t="s">
        <v>1142</v>
      </c>
      <c r="D171" s="31"/>
      <c r="E171" s="31" t="s">
        <v>824</v>
      </c>
      <c r="F171" s="31" t="s">
        <v>11</v>
      </c>
      <c r="G171" s="25">
        <f t="shared" si="16"/>
        <v>0</v>
      </c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22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4"/>
      <c r="AZ171" s="84"/>
    </row>
    <row r="172" spans="1:52" x14ac:dyDescent="0.25">
      <c r="A172" s="108">
        <v>164</v>
      </c>
      <c r="B172" s="31" t="s">
        <v>431</v>
      </c>
      <c r="C172" s="31" t="s">
        <v>439</v>
      </c>
      <c r="D172" s="31"/>
      <c r="E172" s="31" t="s">
        <v>825</v>
      </c>
      <c r="F172" s="31" t="s">
        <v>13</v>
      </c>
      <c r="G172" s="25">
        <f t="shared" si="16"/>
        <v>0</v>
      </c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22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4"/>
      <c r="AZ172" s="84"/>
    </row>
    <row r="173" spans="1:52" x14ac:dyDescent="0.25">
      <c r="A173" s="108">
        <v>165</v>
      </c>
      <c r="B173" s="31" t="s">
        <v>431</v>
      </c>
      <c r="C173" s="31" t="s">
        <v>438</v>
      </c>
      <c r="D173" s="31"/>
      <c r="E173" s="31" t="s">
        <v>826</v>
      </c>
      <c r="F173" s="31" t="s">
        <v>13</v>
      </c>
      <c r="G173" s="25">
        <f t="shared" si="16"/>
        <v>0</v>
      </c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22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4"/>
      <c r="AZ173" s="84"/>
    </row>
    <row r="174" spans="1:52" x14ac:dyDescent="0.25">
      <c r="A174" s="108">
        <v>166</v>
      </c>
      <c r="B174" s="31" t="s">
        <v>431</v>
      </c>
      <c r="C174" s="31" t="s">
        <v>436</v>
      </c>
      <c r="D174" s="31"/>
      <c r="E174" s="31" t="s">
        <v>827</v>
      </c>
      <c r="F174" s="31" t="s">
        <v>20</v>
      </c>
      <c r="G174" s="25">
        <f t="shared" si="16"/>
        <v>0</v>
      </c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22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4"/>
      <c r="AZ174" s="84"/>
    </row>
    <row r="175" spans="1:52" x14ac:dyDescent="0.25">
      <c r="A175" s="108">
        <v>167</v>
      </c>
      <c r="B175" s="31" t="s">
        <v>431</v>
      </c>
      <c r="C175" s="31" t="s">
        <v>435</v>
      </c>
      <c r="D175" s="31"/>
      <c r="E175" s="31" t="s">
        <v>828</v>
      </c>
      <c r="F175" s="31" t="s">
        <v>13</v>
      </c>
      <c r="G175" s="25">
        <f t="shared" si="16"/>
        <v>0</v>
      </c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22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4"/>
      <c r="AZ175" s="84"/>
    </row>
    <row r="176" spans="1:52" x14ac:dyDescent="0.25">
      <c r="A176" s="108">
        <v>168</v>
      </c>
      <c r="B176" s="31" t="s">
        <v>431</v>
      </c>
      <c r="C176" s="31" t="s">
        <v>434</v>
      </c>
      <c r="D176" s="31"/>
      <c r="E176" s="31" t="s">
        <v>1055</v>
      </c>
      <c r="F176" s="31" t="s">
        <v>13</v>
      </c>
      <c r="G176" s="25">
        <f t="shared" si="16"/>
        <v>0</v>
      </c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22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4"/>
      <c r="AZ176" s="84"/>
    </row>
    <row r="177" spans="1:52" x14ac:dyDescent="0.25">
      <c r="A177" s="108">
        <v>169</v>
      </c>
      <c r="B177" s="31" t="s">
        <v>431</v>
      </c>
      <c r="C177" s="31" t="s">
        <v>433</v>
      </c>
      <c r="D177" s="31"/>
      <c r="E177" s="31" t="s">
        <v>830</v>
      </c>
      <c r="F177" s="31" t="s">
        <v>11</v>
      </c>
      <c r="G177" s="25">
        <f t="shared" si="16"/>
        <v>0</v>
      </c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22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84"/>
      <c r="AZ177" s="84"/>
    </row>
    <row r="178" spans="1:52" x14ac:dyDescent="0.25">
      <c r="A178" s="108">
        <v>170</v>
      </c>
      <c r="B178" s="31" t="s">
        <v>431</v>
      </c>
      <c r="C178" s="31" t="s">
        <v>432</v>
      </c>
      <c r="D178" s="31"/>
      <c r="E178" s="31" t="s">
        <v>1056</v>
      </c>
      <c r="F178" s="31" t="s">
        <v>13</v>
      </c>
      <c r="G178" s="25">
        <f t="shared" si="16"/>
        <v>0</v>
      </c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34"/>
      <c r="AH178" s="34"/>
      <c r="AI178" s="122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High Risk Customer</v>
      </c>
      <c r="AY178" s="84"/>
      <c r="AZ178" s="84"/>
    </row>
    <row r="179" spans="1:52" x14ac:dyDescent="0.25">
      <c r="A179" s="108">
        <v>171</v>
      </c>
      <c r="B179" s="31" t="s">
        <v>456</v>
      </c>
      <c r="C179" s="31" t="s">
        <v>867</v>
      </c>
      <c r="D179" s="31"/>
      <c r="E179" s="31" t="s">
        <v>868</v>
      </c>
      <c r="F179" s="31" t="s">
        <v>13</v>
      </c>
      <c r="G179" s="25">
        <f t="shared" si="16"/>
        <v>0</v>
      </c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36"/>
      <c r="U179" s="119"/>
      <c r="V179" s="119"/>
      <c r="W179" s="119"/>
      <c r="X179" s="119"/>
      <c r="Y179" s="119"/>
      <c r="Z179" s="119"/>
      <c r="AA179" s="119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4"/>
      <c r="AH179" s="84"/>
      <c r="AI179" s="122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4"/>
      <c r="AZ179" s="84"/>
    </row>
    <row r="180" spans="1:52" x14ac:dyDescent="0.25">
      <c r="A180" s="108">
        <v>172</v>
      </c>
      <c r="B180" s="31" t="s">
        <v>456</v>
      </c>
      <c r="C180" s="31" t="s">
        <v>471</v>
      </c>
      <c r="D180" s="31"/>
      <c r="E180" s="31" t="s">
        <v>787</v>
      </c>
      <c r="F180" s="31" t="s">
        <v>13</v>
      </c>
      <c r="G180" s="25">
        <f t="shared" si="16"/>
        <v>0</v>
      </c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36"/>
      <c r="U180" s="119"/>
      <c r="V180" s="119"/>
      <c r="W180" s="119"/>
      <c r="X180" s="119"/>
      <c r="Y180" s="119"/>
      <c r="Z180" s="119"/>
      <c r="AA180" s="119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4"/>
      <c r="AH180" s="84"/>
      <c r="AI180" s="122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4"/>
      <c r="AZ180" s="84"/>
    </row>
    <row r="181" spans="1:52" x14ac:dyDescent="0.25">
      <c r="A181" s="108">
        <v>173</v>
      </c>
      <c r="B181" s="31" t="s">
        <v>456</v>
      </c>
      <c r="C181" s="31" t="s">
        <v>470</v>
      </c>
      <c r="D181" s="31"/>
      <c r="E181" s="31" t="s">
        <v>788</v>
      </c>
      <c r="F181" s="31" t="s">
        <v>13</v>
      </c>
      <c r="G181" s="25">
        <f t="shared" si="16"/>
        <v>0</v>
      </c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36"/>
      <c r="U181" s="119"/>
      <c r="V181" s="119"/>
      <c r="W181" s="119"/>
      <c r="X181" s="119"/>
      <c r="Y181" s="119"/>
      <c r="Z181" s="119"/>
      <c r="AA181" s="119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4"/>
      <c r="AH181" s="84"/>
      <c r="AI181" s="122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4"/>
      <c r="AZ181" s="84"/>
    </row>
    <row r="182" spans="1:52" x14ac:dyDescent="0.25">
      <c r="A182" s="108">
        <v>174</v>
      </c>
      <c r="B182" s="31" t="s">
        <v>456</v>
      </c>
      <c r="C182" s="31" t="s">
        <v>469</v>
      </c>
      <c r="D182" s="31"/>
      <c r="E182" s="31" t="s">
        <v>789</v>
      </c>
      <c r="F182" s="31" t="s">
        <v>933</v>
      </c>
      <c r="G182" s="25">
        <f t="shared" si="16"/>
        <v>0</v>
      </c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36"/>
      <c r="U182" s="119"/>
      <c r="V182" s="119"/>
      <c r="W182" s="119"/>
      <c r="X182" s="119"/>
      <c r="Y182" s="119"/>
      <c r="Z182" s="119"/>
      <c r="AA182" s="119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4"/>
      <c r="AH182" s="84"/>
      <c r="AI182" s="122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4"/>
      <c r="AZ182" s="84"/>
    </row>
    <row r="183" spans="1:52" x14ac:dyDescent="0.25">
      <c r="A183" s="108">
        <v>175</v>
      </c>
      <c r="B183" s="31" t="s">
        <v>456</v>
      </c>
      <c r="C183" s="31" t="s">
        <v>468</v>
      </c>
      <c r="D183" s="31"/>
      <c r="E183" s="31" t="s">
        <v>790</v>
      </c>
      <c r="F183" s="31" t="s">
        <v>20</v>
      </c>
      <c r="G183" s="25">
        <f t="shared" si="16"/>
        <v>0</v>
      </c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36"/>
      <c r="U183" s="119"/>
      <c r="V183" s="119"/>
      <c r="W183" s="119"/>
      <c r="X183" s="119"/>
      <c r="Y183" s="119"/>
      <c r="Z183" s="119"/>
      <c r="AA183" s="119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4"/>
      <c r="AH183" s="84"/>
      <c r="AI183" s="122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4"/>
      <c r="AZ183" s="84"/>
    </row>
    <row r="184" spans="1:52" x14ac:dyDescent="0.25">
      <c r="A184" s="108">
        <v>176</v>
      </c>
      <c r="B184" s="31" t="s">
        <v>456</v>
      </c>
      <c r="C184" s="31" t="s">
        <v>467</v>
      </c>
      <c r="D184" s="31"/>
      <c r="E184" s="31" t="s">
        <v>791</v>
      </c>
      <c r="F184" s="31" t="s">
        <v>11</v>
      </c>
      <c r="G184" s="25">
        <f t="shared" si="16"/>
        <v>0</v>
      </c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36"/>
      <c r="U184" s="119"/>
      <c r="V184" s="119"/>
      <c r="W184" s="119"/>
      <c r="X184" s="119"/>
      <c r="Y184" s="119"/>
      <c r="Z184" s="119"/>
      <c r="AA184" s="119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4"/>
      <c r="AH184" s="84"/>
      <c r="AI184" s="122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High Risk Customer</v>
      </c>
      <c r="AY184" s="84"/>
      <c r="AZ184" s="84"/>
    </row>
    <row r="185" spans="1:52" x14ac:dyDescent="0.25">
      <c r="A185" s="108">
        <v>177</v>
      </c>
      <c r="B185" s="31" t="s">
        <v>456</v>
      </c>
      <c r="C185" s="31" t="s">
        <v>466</v>
      </c>
      <c r="D185" s="31"/>
      <c r="E185" s="31" t="s">
        <v>792</v>
      </c>
      <c r="F185" s="31" t="s">
        <v>20</v>
      </c>
      <c r="G185" s="25">
        <f t="shared" si="16"/>
        <v>0</v>
      </c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36"/>
      <c r="U185" s="119"/>
      <c r="V185" s="119"/>
      <c r="W185" s="119"/>
      <c r="X185" s="119"/>
      <c r="Y185" s="119"/>
      <c r="Z185" s="119"/>
      <c r="AA185" s="119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4"/>
      <c r="AH185" s="84"/>
      <c r="AI185" s="122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4"/>
      <c r="AZ185" s="84"/>
    </row>
    <row r="186" spans="1:52" x14ac:dyDescent="0.25">
      <c r="A186" s="108">
        <v>178</v>
      </c>
      <c r="B186" s="31" t="s">
        <v>456</v>
      </c>
      <c r="C186" s="31" t="s">
        <v>465</v>
      </c>
      <c r="D186" s="31"/>
      <c r="E186" s="31" t="s">
        <v>1057</v>
      </c>
      <c r="F186" s="31" t="s">
        <v>11</v>
      </c>
      <c r="G186" s="25">
        <f t="shared" si="16"/>
        <v>0</v>
      </c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36"/>
      <c r="U186" s="119"/>
      <c r="V186" s="119"/>
      <c r="W186" s="119"/>
      <c r="X186" s="119"/>
      <c r="Y186" s="119"/>
      <c r="Z186" s="119"/>
      <c r="AA186" s="119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4"/>
      <c r="AH186" s="84"/>
      <c r="AI186" s="122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4"/>
      <c r="AZ186" s="84"/>
    </row>
    <row r="187" spans="1:52" x14ac:dyDescent="0.25">
      <c r="A187" s="108">
        <v>179</v>
      </c>
      <c r="B187" s="31" t="s">
        <v>456</v>
      </c>
      <c r="C187" s="31" t="s">
        <v>464</v>
      </c>
      <c r="D187" s="31"/>
      <c r="E187" s="31" t="s">
        <v>793</v>
      </c>
      <c r="F187" s="31" t="s">
        <v>13</v>
      </c>
      <c r="G187" s="25">
        <f t="shared" si="16"/>
        <v>0</v>
      </c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36"/>
      <c r="U187" s="119"/>
      <c r="V187" s="119"/>
      <c r="W187" s="119"/>
      <c r="X187" s="119"/>
      <c r="Y187" s="119"/>
      <c r="Z187" s="119"/>
      <c r="AA187" s="119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4"/>
      <c r="AH187" s="84"/>
      <c r="AI187" s="122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4"/>
      <c r="AZ187" s="84"/>
    </row>
    <row r="188" spans="1:52" x14ac:dyDescent="0.25">
      <c r="A188" s="108">
        <v>180</v>
      </c>
      <c r="B188" s="31" t="s">
        <v>456</v>
      </c>
      <c r="C188" s="31" t="s">
        <v>463</v>
      </c>
      <c r="D188" s="31"/>
      <c r="E188" s="31" t="s">
        <v>794</v>
      </c>
      <c r="F188" s="31" t="s">
        <v>11</v>
      </c>
      <c r="G188" s="25">
        <f t="shared" si="16"/>
        <v>0</v>
      </c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36"/>
      <c r="U188" s="119"/>
      <c r="V188" s="119"/>
      <c r="W188" s="119"/>
      <c r="X188" s="119"/>
      <c r="Y188" s="119"/>
      <c r="Z188" s="119"/>
      <c r="AA188" s="119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4"/>
      <c r="AH188" s="84"/>
      <c r="AI188" s="122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4"/>
      <c r="AZ188" s="84"/>
    </row>
    <row r="189" spans="1:52" x14ac:dyDescent="0.25">
      <c r="A189" s="108">
        <v>181</v>
      </c>
      <c r="B189" s="31" t="s">
        <v>456</v>
      </c>
      <c r="C189" s="31" t="s">
        <v>462</v>
      </c>
      <c r="D189" s="31"/>
      <c r="E189" s="31" t="s">
        <v>1058</v>
      </c>
      <c r="F189" s="31" t="s">
        <v>13</v>
      </c>
      <c r="G189" s="25">
        <f t="shared" si="16"/>
        <v>0</v>
      </c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36"/>
      <c r="U189" s="119"/>
      <c r="V189" s="119"/>
      <c r="W189" s="119"/>
      <c r="X189" s="119"/>
      <c r="Y189" s="119"/>
      <c r="Z189" s="119"/>
      <c r="AA189" s="119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4"/>
      <c r="AH189" s="84"/>
      <c r="AI189" s="122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4"/>
      <c r="AZ189" s="84"/>
    </row>
    <row r="190" spans="1:52" x14ac:dyDescent="0.25">
      <c r="A190" s="108">
        <v>182</v>
      </c>
      <c r="B190" s="31" t="s">
        <v>456</v>
      </c>
      <c r="C190" s="31" t="s">
        <v>477</v>
      </c>
      <c r="D190" s="31"/>
      <c r="E190" s="31" t="s">
        <v>795</v>
      </c>
      <c r="F190" s="31" t="s">
        <v>13</v>
      </c>
      <c r="G190" s="25">
        <f t="shared" si="16"/>
        <v>0</v>
      </c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36"/>
      <c r="U190" s="119"/>
      <c r="V190" s="119"/>
      <c r="W190" s="119"/>
      <c r="X190" s="119"/>
      <c r="Y190" s="119"/>
      <c r="Z190" s="119"/>
      <c r="AA190" s="119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4"/>
      <c r="AH190" s="84"/>
      <c r="AI190" s="122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4"/>
      <c r="AZ190" s="84"/>
    </row>
    <row r="191" spans="1:52" x14ac:dyDescent="0.25">
      <c r="A191" s="108">
        <v>183</v>
      </c>
      <c r="B191" s="31" t="s">
        <v>456</v>
      </c>
      <c r="C191" s="31" t="s">
        <v>476</v>
      </c>
      <c r="D191" s="31"/>
      <c r="E191" s="31" t="s">
        <v>636</v>
      </c>
      <c r="F191" s="31" t="s">
        <v>13</v>
      </c>
      <c r="G191" s="25">
        <f t="shared" si="16"/>
        <v>0</v>
      </c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36"/>
      <c r="U191" s="119"/>
      <c r="V191" s="119"/>
      <c r="W191" s="119"/>
      <c r="X191" s="119"/>
      <c r="Y191" s="119"/>
      <c r="Z191" s="119"/>
      <c r="AA191" s="119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4"/>
      <c r="AH191" s="84"/>
      <c r="AI191" s="122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4"/>
      <c r="AZ191" s="84"/>
    </row>
    <row r="192" spans="1:52" x14ac:dyDescent="0.25">
      <c r="A192" s="108">
        <v>184</v>
      </c>
      <c r="B192" s="31" t="s">
        <v>456</v>
      </c>
      <c r="C192" s="31" t="s">
        <v>475</v>
      </c>
      <c r="D192" s="31"/>
      <c r="E192" s="31" t="s">
        <v>635</v>
      </c>
      <c r="F192" s="31" t="s">
        <v>13</v>
      </c>
      <c r="G192" s="25">
        <f t="shared" si="16"/>
        <v>0</v>
      </c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36"/>
      <c r="U192" s="119"/>
      <c r="V192" s="119"/>
      <c r="W192" s="119"/>
      <c r="X192" s="119"/>
      <c r="Y192" s="119"/>
      <c r="Z192" s="119"/>
      <c r="AA192" s="119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4"/>
      <c r="AH192" s="84"/>
      <c r="AI192" s="122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4"/>
      <c r="AZ192" s="84"/>
    </row>
    <row r="193" spans="1:52" x14ac:dyDescent="0.25">
      <c r="A193" s="108">
        <v>185</v>
      </c>
      <c r="B193" s="31" t="s">
        <v>456</v>
      </c>
      <c r="C193" s="31" t="s">
        <v>474</v>
      </c>
      <c r="D193" s="31"/>
      <c r="E193" s="31" t="s">
        <v>639</v>
      </c>
      <c r="F193" s="31" t="s">
        <v>20</v>
      </c>
      <c r="G193" s="25">
        <f t="shared" si="16"/>
        <v>0</v>
      </c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36"/>
      <c r="U193" s="119"/>
      <c r="V193" s="119"/>
      <c r="W193" s="119"/>
      <c r="X193" s="119"/>
      <c r="Y193" s="119"/>
      <c r="Z193" s="119"/>
      <c r="AA193" s="119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4"/>
      <c r="AH193" s="84"/>
      <c r="AI193" s="122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4"/>
      <c r="AZ193" s="84"/>
    </row>
    <row r="194" spans="1:52" x14ac:dyDescent="0.25">
      <c r="A194" s="108">
        <v>186</v>
      </c>
      <c r="B194" s="31" t="s">
        <v>456</v>
      </c>
      <c r="C194" s="31" t="s">
        <v>473</v>
      </c>
      <c r="D194" s="31"/>
      <c r="E194" s="31" t="s">
        <v>637</v>
      </c>
      <c r="F194" s="31" t="s">
        <v>11</v>
      </c>
      <c r="G194" s="25">
        <f t="shared" si="16"/>
        <v>0</v>
      </c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36"/>
      <c r="U194" s="119"/>
      <c r="V194" s="119"/>
      <c r="W194" s="119"/>
      <c r="X194" s="119"/>
      <c r="Y194" s="119"/>
      <c r="Z194" s="119"/>
      <c r="AA194" s="119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4"/>
      <c r="AH194" s="84"/>
      <c r="AI194" s="122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4"/>
      <c r="AZ194" s="84"/>
    </row>
    <row r="195" spans="1:52" x14ac:dyDescent="0.25">
      <c r="A195" s="108">
        <v>187</v>
      </c>
      <c r="B195" s="31" t="s">
        <v>456</v>
      </c>
      <c r="C195" s="31" t="s">
        <v>472</v>
      </c>
      <c r="D195" s="31"/>
      <c r="E195" s="31" t="s">
        <v>634</v>
      </c>
      <c r="F195" s="31" t="s">
        <v>13</v>
      </c>
      <c r="G195" s="25">
        <f t="shared" si="16"/>
        <v>0</v>
      </c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36"/>
      <c r="U195" s="119"/>
      <c r="V195" s="119"/>
      <c r="W195" s="119"/>
      <c r="X195" s="119"/>
      <c r="Y195" s="119"/>
      <c r="Z195" s="119"/>
      <c r="AA195" s="119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4"/>
      <c r="AH195" s="84"/>
      <c r="AI195" s="122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84"/>
      <c r="AZ195" s="84"/>
    </row>
    <row r="196" spans="1:52" x14ac:dyDescent="0.25">
      <c r="A196" s="108">
        <v>188</v>
      </c>
      <c r="B196" s="31" t="s">
        <v>456</v>
      </c>
      <c r="C196" s="31" t="s">
        <v>484</v>
      </c>
      <c r="D196" s="31"/>
      <c r="E196" s="31" t="s">
        <v>771</v>
      </c>
      <c r="F196" s="31" t="s">
        <v>20</v>
      </c>
      <c r="G196" s="25">
        <f t="shared" si="16"/>
        <v>0</v>
      </c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36"/>
      <c r="U196" s="119"/>
      <c r="V196" s="119"/>
      <c r="W196" s="119"/>
      <c r="X196" s="119"/>
      <c r="Y196" s="119"/>
      <c r="Z196" s="119"/>
      <c r="AA196" s="119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4"/>
      <c r="AH196" s="84"/>
      <c r="AI196" s="122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High Risk Customer</v>
      </c>
      <c r="AY196" s="84"/>
      <c r="AZ196" s="84"/>
    </row>
    <row r="197" spans="1:52" x14ac:dyDescent="0.25">
      <c r="A197" s="108">
        <v>189</v>
      </c>
      <c r="B197" s="31" t="s">
        <v>456</v>
      </c>
      <c r="C197" s="31" t="s">
        <v>461</v>
      </c>
      <c r="D197" s="31"/>
      <c r="E197" s="31" t="s">
        <v>796</v>
      </c>
      <c r="F197" s="31" t="s">
        <v>13</v>
      </c>
      <c r="G197" s="25">
        <f t="shared" si="16"/>
        <v>0</v>
      </c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36"/>
      <c r="U197" s="119"/>
      <c r="V197" s="119"/>
      <c r="W197" s="119"/>
      <c r="X197" s="119"/>
      <c r="Y197" s="119"/>
      <c r="Z197" s="119"/>
      <c r="AA197" s="119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4"/>
      <c r="AH197" s="84"/>
      <c r="AI197" s="122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4"/>
      <c r="AZ197" s="84"/>
    </row>
    <row r="198" spans="1:52" x14ac:dyDescent="0.25">
      <c r="A198" s="108">
        <v>190</v>
      </c>
      <c r="B198" s="31" t="s">
        <v>456</v>
      </c>
      <c r="C198" s="31" t="s">
        <v>460</v>
      </c>
      <c r="D198" s="31"/>
      <c r="E198" s="31" t="s">
        <v>797</v>
      </c>
      <c r="F198" s="31" t="s">
        <v>13</v>
      </c>
      <c r="G198" s="25">
        <f t="shared" si="16"/>
        <v>0</v>
      </c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36"/>
      <c r="U198" s="119"/>
      <c r="V198" s="119"/>
      <c r="W198" s="119"/>
      <c r="X198" s="119"/>
      <c r="Y198" s="119"/>
      <c r="Z198" s="119"/>
      <c r="AA198" s="119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4"/>
      <c r="AH198" s="84"/>
      <c r="AI198" s="122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4"/>
      <c r="AZ198" s="84"/>
    </row>
    <row r="199" spans="1:52" x14ac:dyDescent="0.25">
      <c r="A199" s="108">
        <v>191</v>
      </c>
      <c r="B199" s="31" t="s">
        <v>456</v>
      </c>
      <c r="C199" s="31" t="s">
        <v>459</v>
      </c>
      <c r="D199" s="31"/>
      <c r="E199" s="31" t="s">
        <v>798</v>
      </c>
      <c r="F199" s="31" t="s">
        <v>13</v>
      </c>
      <c r="G199" s="25">
        <f t="shared" si="16"/>
        <v>0</v>
      </c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36"/>
      <c r="U199" s="119"/>
      <c r="V199" s="119"/>
      <c r="W199" s="119"/>
      <c r="X199" s="119"/>
      <c r="Y199" s="119"/>
      <c r="Z199" s="119"/>
      <c r="AA199" s="119"/>
      <c r="AB199" s="3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4"/>
      <c r="AH199" s="84"/>
      <c r="AI199" s="122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84"/>
      <c r="AZ199" s="84"/>
    </row>
    <row r="200" spans="1:52" x14ac:dyDescent="0.25">
      <c r="A200" s="108">
        <v>192</v>
      </c>
      <c r="B200" s="24" t="s">
        <v>456</v>
      </c>
      <c r="C200" s="24" t="s">
        <v>458</v>
      </c>
      <c r="D200" s="31"/>
      <c r="E200" s="31" t="s">
        <v>799</v>
      </c>
      <c r="F200" s="31" t="s">
        <v>13</v>
      </c>
      <c r="G200" s="25">
        <f t="shared" si="16"/>
        <v>0</v>
      </c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14"/>
      <c r="U200" s="130"/>
      <c r="V200" s="130"/>
      <c r="W200" s="130"/>
      <c r="X200" s="130"/>
      <c r="Y200" s="130"/>
      <c r="Z200" s="130"/>
      <c r="AA200" s="130"/>
      <c r="AB200" s="114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4"/>
      <c r="AH200" s="84"/>
      <c r="AI200" s="122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84"/>
      <c r="AZ200" s="84"/>
    </row>
    <row r="201" spans="1:52" x14ac:dyDescent="0.25">
      <c r="A201" s="108">
        <v>193</v>
      </c>
      <c r="B201" s="31" t="s">
        <v>456</v>
      </c>
      <c r="C201" s="31" t="s">
        <v>457</v>
      </c>
      <c r="D201" s="31"/>
      <c r="E201" s="31" t="s">
        <v>638</v>
      </c>
      <c r="F201" s="31" t="s">
        <v>13</v>
      </c>
      <c r="G201" s="25">
        <f t="shared" si="16"/>
        <v>0</v>
      </c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36"/>
      <c r="U201" s="36"/>
      <c r="V201" s="36"/>
      <c r="W201" s="36"/>
      <c r="X201" s="36"/>
      <c r="Y201" s="36"/>
      <c r="Z201" s="36"/>
      <c r="AA201" s="36"/>
      <c r="AB201" s="36"/>
      <c r="AC201" s="27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0</v>
      </c>
      <c r="AE201" s="27">
        <f t="shared" si="17"/>
        <v>0</v>
      </c>
      <c r="AF201" s="33"/>
      <c r="AG201" s="84"/>
      <c r="AH201" s="84"/>
      <c r="AI201" s="122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27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7">
        <f t="shared" si="15"/>
        <v>0</v>
      </c>
      <c r="AW201" s="30" t="str">
        <f t="shared" si="14"/>
        <v xml:space="preserve"> </v>
      </c>
      <c r="AX201" s="30" t="str">
        <f>IFERROR(IF(VLOOKUP(C201,'Overdue Credits'!$A:$F,6,0)&gt;2,"High Risk Customer",IF(VLOOKUP(C201,'Overdue Credits'!$A:$F,6,0)&gt;0,"Medium Risk Customer","Low Risk Customer")),"Low Risk Customer")</f>
        <v>High Risk Customer</v>
      </c>
      <c r="AY201" s="84"/>
      <c r="AZ201" s="84"/>
    </row>
    <row r="202" spans="1:52" x14ac:dyDescent="0.25">
      <c r="AC202" s="115">
        <f>SUM(AC9:AC201)</f>
        <v>0</v>
      </c>
      <c r="AV202" s="27">
        <f t="shared" si="15"/>
        <v>0</v>
      </c>
    </row>
  </sheetData>
  <sheetProtection algorithmName="SHA-512" hashValue="k2hEBeZdQjm2qNAd3NVyRsT/2LUoNjHtwEo/N+jOEioDgUeRwQHVz8YDJnw7LBCct4oKgxLGeuTlJ2wfhNJ3uQ==" saltValue="zB3+tuyyJY8WNfOyvqfolw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J96:J108 H109:AB109" name="Range1_5"/>
    <protectedRange sqref="U96:U108 K96:S108 H96:I108" name="Range1_1_1"/>
    <protectedRange sqref="AB96:AB108" name="Range1_2_1"/>
    <protectedRange sqref="T96:T108 V96:AA108" name="Range1_4_1"/>
    <protectedRange sqref="H83:U95 W83:AB95" name="Range1_2"/>
    <protectedRange sqref="H200:AB201" name="Range1_3"/>
  </protectedRanges>
  <autoFilter ref="A8:AX202" xr:uid="{00000000-0009-0000-0000-000000000000}">
    <sortState xmlns:xlrd2="http://schemas.microsoft.com/office/spreadsheetml/2017/richdata2" ref="A9:AX201">
      <sortCondition ref="B8:B200"/>
    </sortState>
  </autoFilter>
  <mergeCells count="3">
    <mergeCell ref="B4:E5"/>
    <mergeCell ref="H4:AC5"/>
    <mergeCell ref="AE4:AX5"/>
  </mergeCells>
  <conditionalFormatting sqref="AY1:AY3 AY7 AW202:AW1048576 AW8:AW10">
    <cfRule type="cellIs" dxfId="135" priority="35" operator="equal">
      <formula>"Credit is above Limit. Requires HOTM approval"</formula>
    </cfRule>
    <cfRule type="cellIs" dxfId="134" priority="36" operator="equal">
      <formula>"Credit is within limit"</formula>
    </cfRule>
  </conditionalFormatting>
  <conditionalFormatting sqref="F2">
    <cfRule type="cellIs" dxfId="133" priority="34" operator="greaterThan">
      <formula>$F$1</formula>
    </cfRule>
  </conditionalFormatting>
  <conditionalFormatting sqref="AX8">
    <cfRule type="cellIs" dxfId="132" priority="32" operator="equal">
      <formula>"Credit is above Limit. Requires HOTM approval"</formula>
    </cfRule>
    <cfRule type="cellIs" dxfId="131" priority="33" operator="equal">
      <formula>"Credit is within limit"</formula>
    </cfRule>
  </conditionalFormatting>
  <conditionalFormatting sqref="AW11:AW41 AW43:AW201">
    <cfRule type="cellIs" dxfId="130" priority="6" operator="equal">
      <formula>"Credit is above Limit. Requires HOTM approval"</formula>
    </cfRule>
    <cfRule type="cellIs" dxfId="129" priority="7" operator="equal">
      <formula>"Credit is within limit"</formula>
    </cfRule>
  </conditionalFormatting>
  <conditionalFormatting sqref="AW42">
    <cfRule type="cellIs" dxfId="128" priority="1" operator="equal">
      <formula>"Credit is above Limit. Requires HOTM approval"</formula>
    </cfRule>
    <cfRule type="cellIs" dxfId="127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AX43:AX166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AX167:AX199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AX200:AX201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1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E14" sqref="E14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509</v>
      </c>
      <c r="E1" s="5" t="s">
        <v>541</v>
      </c>
      <c r="F1" s="7">
        <f>'July Credit Allocation'!G7</f>
        <v>1302565116.27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21" hidden="1" customHeight="1" x14ac:dyDescent="0.35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25">
      <c r="A9" s="117">
        <v>1</v>
      </c>
      <c r="B9" s="117" t="s">
        <v>121</v>
      </c>
      <c r="C9" s="117" t="s">
        <v>854</v>
      </c>
      <c r="D9" s="117"/>
      <c r="E9" s="117" t="s">
        <v>855</v>
      </c>
      <c r="F9" s="117" t="s">
        <v>43</v>
      </c>
      <c r="G9" s="25">
        <f t="shared" ref="G9:G40" si="0">SUM(H9:AB9)</f>
        <v>0</v>
      </c>
      <c r="H9" s="116"/>
      <c r="I9" s="116"/>
      <c r="J9" s="116"/>
      <c r="K9" s="113"/>
      <c r="L9" s="113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3"/>
      <c r="Z9" s="113"/>
      <c r="AA9" s="113"/>
      <c r="AB9" s="113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25">
      <c r="A10" s="117">
        <v>2</v>
      </c>
      <c r="B10" s="118" t="s">
        <v>121</v>
      </c>
      <c r="C10" s="118" t="s">
        <v>220</v>
      </c>
      <c r="D10" s="118"/>
      <c r="E10" s="118" t="s">
        <v>221</v>
      </c>
      <c r="F10" s="118" t="s">
        <v>13</v>
      </c>
      <c r="G10" s="25">
        <f t="shared" si="0"/>
        <v>0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4"/>
      <c r="AZ10" s="84"/>
    </row>
    <row r="11" spans="1:52" x14ac:dyDescent="0.25">
      <c r="A11" s="117">
        <v>3</v>
      </c>
      <c r="B11" s="118" t="s">
        <v>121</v>
      </c>
      <c r="C11" s="118" t="s">
        <v>232</v>
      </c>
      <c r="D11" s="118"/>
      <c r="E11" s="118" t="s">
        <v>233</v>
      </c>
      <c r="F11" s="118" t="s">
        <v>11</v>
      </c>
      <c r="G11" s="25">
        <f t="shared" si="0"/>
        <v>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25">
      <c r="A12" s="117">
        <v>4</v>
      </c>
      <c r="B12" s="118" t="s">
        <v>121</v>
      </c>
      <c r="C12" s="118" t="s">
        <v>206</v>
      </c>
      <c r="D12" s="118"/>
      <c r="E12" s="118" t="s">
        <v>207</v>
      </c>
      <c r="F12" s="118" t="s">
        <v>11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25">
      <c r="A13" s="117">
        <v>5</v>
      </c>
      <c r="B13" s="118" t="s">
        <v>121</v>
      </c>
      <c r="C13" s="118" t="s">
        <v>195</v>
      </c>
      <c r="D13" s="118"/>
      <c r="E13" s="118" t="s">
        <v>196</v>
      </c>
      <c r="F13" s="118" t="s">
        <v>11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25">
      <c r="A14" s="117">
        <v>6</v>
      </c>
      <c r="B14" s="118" t="s">
        <v>121</v>
      </c>
      <c r="C14" s="118" t="s">
        <v>218</v>
      </c>
      <c r="D14" s="118"/>
      <c r="E14" s="118" t="s">
        <v>219</v>
      </c>
      <c r="F14" s="118" t="s">
        <v>11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Medium Risk Customer</v>
      </c>
      <c r="AY14" s="84"/>
      <c r="AZ14" s="84"/>
    </row>
    <row r="15" spans="1:52" x14ac:dyDescent="0.25">
      <c r="A15" s="117">
        <v>7</v>
      </c>
      <c r="B15" s="118" t="s">
        <v>121</v>
      </c>
      <c r="C15" s="118" t="s">
        <v>224</v>
      </c>
      <c r="D15" s="118"/>
      <c r="E15" s="118" t="s">
        <v>225</v>
      </c>
      <c r="F15" s="118" t="s">
        <v>13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25">
      <c r="A16" s="117">
        <v>8</v>
      </c>
      <c r="B16" s="118" t="s">
        <v>121</v>
      </c>
      <c r="C16" s="118" t="s">
        <v>216</v>
      </c>
      <c r="D16" s="118"/>
      <c r="E16" s="118" t="s">
        <v>217</v>
      </c>
      <c r="F16" s="118" t="s">
        <v>11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25">
      <c r="A17" s="117">
        <v>9</v>
      </c>
      <c r="B17" s="118" t="s">
        <v>121</v>
      </c>
      <c r="C17" s="118" t="s">
        <v>226</v>
      </c>
      <c r="D17" s="118"/>
      <c r="E17" s="118" t="s">
        <v>227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25">
      <c r="A18" s="117">
        <v>10</v>
      </c>
      <c r="B18" s="118" t="s">
        <v>121</v>
      </c>
      <c r="C18" s="118" t="s">
        <v>197</v>
      </c>
      <c r="D18" s="118"/>
      <c r="E18" s="118" t="s">
        <v>198</v>
      </c>
      <c r="F18" s="118" t="s">
        <v>43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25">
      <c r="A19" s="117">
        <v>11</v>
      </c>
      <c r="B19" s="118" t="s">
        <v>121</v>
      </c>
      <c r="C19" s="118" t="s">
        <v>228</v>
      </c>
      <c r="D19" s="118"/>
      <c r="E19" s="118" t="s">
        <v>229</v>
      </c>
      <c r="F19" s="118" t="s">
        <v>20</v>
      </c>
      <c r="G19" s="25">
        <f t="shared" si="0"/>
        <v>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25">
      <c r="A20" s="117">
        <v>12</v>
      </c>
      <c r="B20" s="118" t="s">
        <v>121</v>
      </c>
      <c r="C20" s="118" t="s">
        <v>208</v>
      </c>
      <c r="D20" s="118"/>
      <c r="E20" s="118" t="s">
        <v>209</v>
      </c>
      <c r="F20" s="118" t="s">
        <v>13</v>
      </c>
      <c r="G20" s="25">
        <f t="shared" si="0"/>
        <v>0</v>
      </c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25">
      <c r="A21" s="117">
        <v>13</v>
      </c>
      <c r="B21" s="118" t="s">
        <v>121</v>
      </c>
      <c r="C21" s="118" t="s">
        <v>193</v>
      </c>
      <c r="D21" s="118"/>
      <c r="E21" s="118" t="s">
        <v>194</v>
      </c>
      <c r="F21" s="118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25">
      <c r="A22" s="117">
        <v>14</v>
      </c>
      <c r="B22" s="118" t="s">
        <v>121</v>
      </c>
      <c r="C22" s="118" t="s">
        <v>199</v>
      </c>
      <c r="D22" s="118"/>
      <c r="E22" s="118" t="s">
        <v>748</v>
      </c>
      <c r="F22" s="118" t="s">
        <v>11</v>
      </c>
      <c r="G22" s="25">
        <f t="shared" si="0"/>
        <v>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25">
      <c r="A23" s="117">
        <v>15</v>
      </c>
      <c r="B23" s="118" t="s">
        <v>121</v>
      </c>
      <c r="C23" s="118" t="s">
        <v>212</v>
      </c>
      <c r="D23" s="118"/>
      <c r="E23" s="118" t="s">
        <v>213</v>
      </c>
      <c r="F23" s="118" t="s">
        <v>11</v>
      </c>
      <c r="G23" s="25">
        <f t="shared" si="0"/>
        <v>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25">
      <c r="A24" s="117">
        <v>16</v>
      </c>
      <c r="B24" s="118" t="s">
        <v>121</v>
      </c>
      <c r="C24" s="118" t="s">
        <v>234</v>
      </c>
      <c r="D24" s="118"/>
      <c r="E24" s="118" t="s">
        <v>235</v>
      </c>
      <c r="F24" s="118" t="s">
        <v>933</v>
      </c>
      <c r="G24" s="25">
        <f t="shared" si="0"/>
        <v>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25">
      <c r="A25" s="117">
        <v>17</v>
      </c>
      <c r="B25" s="118" t="s">
        <v>121</v>
      </c>
      <c r="C25" s="118" t="s">
        <v>200</v>
      </c>
      <c r="D25" s="118"/>
      <c r="E25" s="118" t="s">
        <v>201</v>
      </c>
      <c r="F25" s="118" t="s">
        <v>933</v>
      </c>
      <c r="G25" s="25">
        <f t="shared" si="0"/>
        <v>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25">
      <c r="A26" s="117">
        <v>18</v>
      </c>
      <c r="B26" s="118" t="s">
        <v>121</v>
      </c>
      <c r="C26" s="118" t="s">
        <v>236</v>
      </c>
      <c r="D26" s="118"/>
      <c r="E26" s="118" t="s">
        <v>237</v>
      </c>
      <c r="F26" s="118" t="s">
        <v>43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25">
      <c r="A27" s="117">
        <v>19</v>
      </c>
      <c r="B27" s="118" t="s">
        <v>121</v>
      </c>
      <c r="C27" s="118" t="s">
        <v>222</v>
      </c>
      <c r="D27" s="118"/>
      <c r="E27" s="118" t="s">
        <v>223</v>
      </c>
      <c r="F27" s="118" t="s">
        <v>933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  <c r="AZ27" s="84"/>
    </row>
    <row r="28" spans="1:52" x14ac:dyDescent="0.25">
      <c r="A28" s="117">
        <v>20</v>
      </c>
      <c r="B28" s="118" t="s">
        <v>121</v>
      </c>
      <c r="C28" s="118" t="s">
        <v>230</v>
      </c>
      <c r="D28" s="118"/>
      <c r="E28" s="118" t="s">
        <v>231</v>
      </c>
      <c r="F28" s="118" t="s">
        <v>43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25">
      <c r="A29" s="117">
        <v>21</v>
      </c>
      <c r="B29" s="118" t="s">
        <v>121</v>
      </c>
      <c r="C29" s="118" t="s">
        <v>1077</v>
      </c>
      <c r="D29" s="118"/>
      <c r="E29" s="118" t="s">
        <v>1078</v>
      </c>
      <c r="F29" s="118" t="s">
        <v>1079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25">
      <c r="A30" s="117">
        <v>22</v>
      </c>
      <c r="B30" s="118" t="s">
        <v>118</v>
      </c>
      <c r="C30" s="118" t="s">
        <v>860</v>
      </c>
      <c r="D30" s="118"/>
      <c r="E30" s="118" t="s">
        <v>861</v>
      </c>
      <c r="F30" s="118" t="s">
        <v>13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25">
      <c r="A31" s="117">
        <v>23</v>
      </c>
      <c r="B31" s="118" t="s">
        <v>118</v>
      </c>
      <c r="C31" s="118" t="s">
        <v>180</v>
      </c>
      <c r="D31" s="118"/>
      <c r="E31" s="118" t="s">
        <v>706</v>
      </c>
      <c r="F31" s="118" t="s">
        <v>13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25">
      <c r="A32" s="117">
        <v>24</v>
      </c>
      <c r="B32" s="118" t="s">
        <v>118</v>
      </c>
      <c r="C32" s="118" t="s">
        <v>191</v>
      </c>
      <c r="D32" s="118"/>
      <c r="E32" s="118" t="s">
        <v>900</v>
      </c>
      <c r="F32" s="118" t="s">
        <v>13</v>
      </c>
      <c r="G32" s="25">
        <f t="shared" si="0"/>
        <v>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23"/>
      <c r="AG32" s="84"/>
      <c r="AH32" s="84"/>
      <c r="AI32" s="12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25">
      <c r="A33" s="117">
        <v>25</v>
      </c>
      <c r="B33" s="118" t="s">
        <v>118</v>
      </c>
      <c r="C33" s="118" t="s">
        <v>179</v>
      </c>
      <c r="D33" s="118"/>
      <c r="E33" s="118" t="s">
        <v>707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25">
      <c r="A34" s="117">
        <v>26</v>
      </c>
      <c r="B34" s="118" t="s">
        <v>118</v>
      </c>
      <c r="C34" s="118" t="s">
        <v>514</v>
      </c>
      <c r="D34" s="118"/>
      <c r="E34" s="118" t="s">
        <v>515</v>
      </c>
      <c r="F34" s="118" t="s">
        <v>13</v>
      </c>
      <c r="G34" s="25">
        <f t="shared" si="0"/>
        <v>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23"/>
      <c r="AG34" s="84"/>
      <c r="AH34" s="84"/>
      <c r="AI34" s="122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25">
      <c r="A35" s="117">
        <v>27</v>
      </c>
      <c r="B35" s="118" t="s">
        <v>118</v>
      </c>
      <c r="C35" s="118" t="s">
        <v>176</v>
      </c>
      <c r="D35" s="118"/>
      <c r="E35" s="118" t="s">
        <v>754</v>
      </c>
      <c r="F35" s="118" t="s">
        <v>11</v>
      </c>
      <c r="G35" s="25">
        <f t="shared" si="0"/>
        <v>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23"/>
      <c r="AG35" s="84"/>
      <c r="AH35" s="84"/>
      <c r="AI35" s="122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4"/>
      <c r="AZ35" s="84"/>
    </row>
    <row r="36" spans="1:52" x14ac:dyDescent="0.25">
      <c r="A36" s="117">
        <v>28</v>
      </c>
      <c r="B36" s="118" t="s">
        <v>118</v>
      </c>
      <c r="C36" s="118" t="s">
        <v>122</v>
      </c>
      <c r="D36" s="118"/>
      <c r="E36" s="118" t="s">
        <v>123</v>
      </c>
      <c r="F36" s="118" t="s">
        <v>20</v>
      </c>
      <c r="G36" s="25">
        <f t="shared" si="0"/>
        <v>0</v>
      </c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3"/>
      <c r="U36" s="119"/>
      <c r="V36" s="113"/>
      <c r="W36" s="119"/>
      <c r="X36" s="119"/>
      <c r="Y36" s="113"/>
      <c r="Z36" s="113"/>
      <c r="AA36" s="113"/>
      <c r="AB36" s="119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23"/>
      <c r="AG36" s="84"/>
      <c r="AH36" s="84"/>
      <c r="AI36" s="122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25">
      <c r="A37" s="117">
        <v>29</v>
      </c>
      <c r="B37" s="118" t="s">
        <v>118</v>
      </c>
      <c r="C37" s="118" t="s">
        <v>192</v>
      </c>
      <c r="D37" s="118"/>
      <c r="E37" s="118" t="s">
        <v>664</v>
      </c>
      <c r="F37" s="118" t="s">
        <v>13</v>
      </c>
      <c r="G37" s="25">
        <f t="shared" si="0"/>
        <v>0</v>
      </c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3"/>
      <c r="U37" s="119"/>
      <c r="V37" s="113"/>
      <c r="W37" s="119"/>
      <c r="X37" s="119"/>
      <c r="Y37" s="113"/>
      <c r="Z37" s="113"/>
      <c r="AA37" s="113"/>
      <c r="AB37" s="119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23"/>
      <c r="AG37" s="84"/>
      <c r="AH37" s="84"/>
      <c r="AI37" s="122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25">
      <c r="A38" s="117">
        <v>30</v>
      </c>
      <c r="B38" s="118" t="s">
        <v>118</v>
      </c>
      <c r="C38" s="118" t="s">
        <v>185</v>
      </c>
      <c r="D38" s="118"/>
      <c r="E38" s="118" t="s">
        <v>704</v>
      </c>
      <c r="F38" s="118" t="s">
        <v>20</v>
      </c>
      <c r="G38" s="25">
        <f t="shared" si="0"/>
        <v>0</v>
      </c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25">
      <c r="A39" s="117">
        <v>31</v>
      </c>
      <c r="B39" s="118" t="s">
        <v>118</v>
      </c>
      <c r="C39" s="118" t="s">
        <v>187</v>
      </c>
      <c r="D39" s="118"/>
      <c r="E39" s="118" t="s">
        <v>705</v>
      </c>
      <c r="F39" s="118" t="s">
        <v>11</v>
      </c>
      <c r="G39" s="25">
        <f t="shared" si="0"/>
        <v>0</v>
      </c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25">
      <c r="A40" s="117">
        <v>32</v>
      </c>
      <c r="B40" s="118" t="s">
        <v>118</v>
      </c>
      <c r="C40" s="118" t="s">
        <v>186</v>
      </c>
      <c r="D40" s="118"/>
      <c r="E40" s="118" t="s">
        <v>719</v>
      </c>
      <c r="F40" s="118" t="s">
        <v>20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23"/>
      <c r="AG40" s="84"/>
      <c r="AH40" s="84"/>
      <c r="AI40" s="122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25">
      <c r="A41" s="117">
        <v>33</v>
      </c>
      <c r="B41" s="118" t="s">
        <v>118</v>
      </c>
      <c r="C41" s="118" t="s">
        <v>178</v>
      </c>
      <c r="D41" s="118"/>
      <c r="E41" s="118" t="s">
        <v>720</v>
      </c>
      <c r="F41" s="118" t="s">
        <v>20</v>
      </c>
      <c r="G41" s="25">
        <f t="shared" ref="G41:G72" si="4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23"/>
      <c r="AG41" s="84"/>
      <c r="AH41" s="84"/>
      <c r="AI41" s="12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25">
      <c r="A42" s="117">
        <v>34</v>
      </c>
      <c r="B42" s="118" t="s">
        <v>118</v>
      </c>
      <c r="C42" s="118" t="s">
        <v>189</v>
      </c>
      <c r="D42" s="118"/>
      <c r="E42" s="118" t="s">
        <v>721</v>
      </c>
      <c r="F42" s="118" t="s">
        <v>13</v>
      </c>
      <c r="G42" s="25">
        <f t="shared" si="4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25">
      <c r="A43" s="117">
        <v>35</v>
      </c>
      <c r="B43" s="118" t="s">
        <v>118</v>
      </c>
      <c r="C43" s="118" t="s">
        <v>183</v>
      </c>
      <c r="D43" s="118"/>
      <c r="E43" s="118" t="s">
        <v>722</v>
      </c>
      <c r="F43" s="118" t="s">
        <v>43</v>
      </c>
      <c r="G43" s="25">
        <f t="shared" si="4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23"/>
      <c r="AG43" s="84"/>
      <c r="AH43" s="84"/>
      <c r="AI43" s="122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25">
      <c r="A44" s="117">
        <v>36</v>
      </c>
      <c r="B44" s="118" t="s">
        <v>118</v>
      </c>
      <c r="C44" s="118" t="s">
        <v>177</v>
      </c>
      <c r="D44" s="118"/>
      <c r="E44" s="118" t="s">
        <v>846</v>
      </c>
      <c r="F44" s="118" t="s">
        <v>43</v>
      </c>
      <c r="G44" s="25">
        <f t="shared" si="4"/>
        <v>0</v>
      </c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3"/>
      <c r="W44" s="119"/>
      <c r="X44" s="119"/>
      <c r="Y44" s="119"/>
      <c r="Z44" s="119"/>
      <c r="AA44" s="119"/>
      <c r="AB44" s="119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23"/>
      <c r="AG44" s="84"/>
      <c r="AH44" s="84"/>
      <c r="AI44" s="122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25">
      <c r="A45" s="117">
        <v>37</v>
      </c>
      <c r="B45" s="118" t="s">
        <v>118</v>
      </c>
      <c r="C45" s="118" t="s">
        <v>190</v>
      </c>
      <c r="D45" s="118"/>
      <c r="E45" s="118" t="s">
        <v>702</v>
      </c>
      <c r="F45" s="118" t="s">
        <v>13</v>
      </c>
      <c r="G45" s="25">
        <f t="shared" si="4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23"/>
      <c r="AG45" s="84"/>
      <c r="AH45" s="84"/>
      <c r="AI45" s="122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25">
      <c r="A46" s="117">
        <v>38</v>
      </c>
      <c r="B46" s="118" t="s">
        <v>118</v>
      </c>
      <c r="C46" s="118" t="s">
        <v>188</v>
      </c>
      <c r="D46" s="118"/>
      <c r="E46" s="118" t="s">
        <v>703</v>
      </c>
      <c r="F46" s="118" t="s">
        <v>13</v>
      </c>
      <c r="G46" s="25">
        <f t="shared" si="4"/>
        <v>0</v>
      </c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23"/>
      <c r="AG46" s="84"/>
      <c r="AH46" s="84"/>
      <c r="AI46" s="122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25">
      <c r="A47" s="117">
        <v>39</v>
      </c>
      <c r="B47" s="118" t="s">
        <v>118</v>
      </c>
      <c r="C47" s="118" t="s">
        <v>184</v>
      </c>
      <c r="D47" s="118"/>
      <c r="E47" s="118" t="s">
        <v>753</v>
      </c>
      <c r="F47" s="118" t="s">
        <v>13</v>
      </c>
      <c r="G47" s="25">
        <f t="shared" si="4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23"/>
      <c r="AG47" s="84"/>
      <c r="AH47" s="84"/>
      <c r="AI47" s="122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25">
      <c r="A48" s="117">
        <v>40</v>
      </c>
      <c r="B48" s="118" t="s">
        <v>118</v>
      </c>
      <c r="C48" s="118" t="s">
        <v>174</v>
      </c>
      <c r="D48" s="118"/>
      <c r="E48" s="118" t="s">
        <v>175</v>
      </c>
      <c r="F48" s="118" t="s">
        <v>13</v>
      </c>
      <c r="G48" s="25">
        <f t="shared" si="4"/>
        <v>0</v>
      </c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25">
      <c r="A49" s="117">
        <v>41</v>
      </c>
      <c r="B49" s="118" t="s">
        <v>118</v>
      </c>
      <c r="C49" s="118" t="s">
        <v>181</v>
      </c>
      <c r="D49" s="118"/>
      <c r="E49" s="118" t="s">
        <v>182</v>
      </c>
      <c r="F49" s="118" t="s">
        <v>20</v>
      </c>
      <c r="G49" s="25">
        <f t="shared" si="4"/>
        <v>0</v>
      </c>
      <c r="H49" s="113"/>
      <c r="I49" s="119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23"/>
      <c r="AG49" s="84"/>
      <c r="AH49" s="84"/>
      <c r="AI49" s="122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25">
      <c r="A50" s="117">
        <v>42</v>
      </c>
      <c r="B50" s="118" t="s">
        <v>118</v>
      </c>
      <c r="C50" s="118" t="s">
        <v>1080</v>
      </c>
      <c r="D50" s="118"/>
      <c r="E50" s="118" t="s">
        <v>1081</v>
      </c>
      <c r="F50" s="118" t="s">
        <v>1082</v>
      </c>
      <c r="G50" s="25">
        <f t="shared" si="4"/>
        <v>0</v>
      </c>
      <c r="H50" s="113"/>
      <c r="I50" s="119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25">
      <c r="A51" s="117">
        <v>43</v>
      </c>
      <c r="B51" s="118" t="s">
        <v>1125</v>
      </c>
      <c r="C51" s="118" t="s">
        <v>882</v>
      </c>
      <c r="D51" s="118"/>
      <c r="E51" s="118" t="s">
        <v>883</v>
      </c>
      <c r="F51" s="118" t="s">
        <v>20</v>
      </c>
      <c r="G51" s="25">
        <f t="shared" si="4"/>
        <v>0</v>
      </c>
      <c r="H51" s="113"/>
      <c r="I51" s="119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23"/>
      <c r="AG51" s="84"/>
      <c r="AH51" s="84"/>
      <c r="AI51" s="122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25">
      <c r="A52" s="117">
        <v>44</v>
      </c>
      <c r="B52" s="118" t="s">
        <v>1125</v>
      </c>
      <c r="C52" s="118" t="s">
        <v>689</v>
      </c>
      <c r="D52" s="118"/>
      <c r="E52" s="118" t="s">
        <v>690</v>
      </c>
      <c r="F52" s="118" t="s">
        <v>20</v>
      </c>
      <c r="G52" s="25">
        <f t="shared" si="4"/>
        <v>0</v>
      </c>
      <c r="H52" s="113"/>
      <c r="I52" s="119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23"/>
      <c r="AG52" s="84"/>
      <c r="AH52" s="84"/>
      <c r="AI52" s="122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25">
      <c r="A53" s="117">
        <v>45</v>
      </c>
      <c r="B53" s="118" t="s">
        <v>1125</v>
      </c>
      <c r="C53" s="118" t="s">
        <v>173</v>
      </c>
      <c r="D53" s="118"/>
      <c r="E53" s="118" t="s">
        <v>752</v>
      </c>
      <c r="F53" s="118" t="s">
        <v>11</v>
      </c>
      <c r="G53" s="25">
        <f t="shared" si="4"/>
        <v>0</v>
      </c>
      <c r="H53" s="113"/>
      <c r="I53" s="119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23"/>
      <c r="AG53" s="84"/>
      <c r="AH53" s="84"/>
      <c r="AI53" s="122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25">
      <c r="A54" s="117">
        <v>46</v>
      </c>
      <c r="B54" s="118" t="s">
        <v>1125</v>
      </c>
      <c r="C54" s="118" t="s">
        <v>164</v>
      </c>
      <c r="D54" s="118"/>
      <c r="E54" s="118" t="s">
        <v>165</v>
      </c>
      <c r="F54" s="118" t="s">
        <v>11</v>
      </c>
      <c r="G54" s="25">
        <f t="shared" si="4"/>
        <v>0</v>
      </c>
      <c r="H54" s="113"/>
      <c r="I54" s="119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4"/>
      <c r="AZ54" s="84"/>
    </row>
    <row r="55" spans="1:52" x14ac:dyDescent="0.25">
      <c r="A55" s="117">
        <v>47</v>
      </c>
      <c r="B55" s="118" t="s">
        <v>1125</v>
      </c>
      <c r="C55" s="118" t="s">
        <v>111</v>
      </c>
      <c r="D55" s="118"/>
      <c r="E55" s="118" t="s">
        <v>112</v>
      </c>
      <c r="F55" s="118" t="s">
        <v>13</v>
      </c>
      <c r="G55" s="25">
        <f t="shared" si="4"/>
        <v>0</v>
      </c>
      <c r="H55" s="113"/>
      <c r="I55" s="119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23"/>
      <c r="AG55" s="84"/>
      <c r="AH55" s="84"/>
      <c r="AI55" s="122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25">
      <c r="A56" s="117">
        <v>48</v>
      </c>
      <c r="B56" s="118" t="s">
        <v>1125</v>
      </c>
      <c r="C56" s="118" t="s">
        <v>161</v>
      </c>
      <c r="D56" s="118"/>
      <c r="E56" s="118" t="s">
        <v>708</v>
      </c>
      <c r="F56" s="118" t="s">
        <v>933</v>
      </c>
      <c r="G56" s="25">
        <f t="shared" si="4"/>
        <v>0</v>
      </c>
      <c r="H56" s="113"/>
      <c r="I56" s="119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23"/>
      <c r="AG56" s="84"/>
      <c r="AH56" s="84"/>
      <c r="AI56" s="122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25">
      <c r="A57" s="117">
        <v>49</v>
      </c>
      <c r="B57" s="118" t="s">
        <v>1125</v>
      </c>
      <c r="C57" s="118" t="s">
        <v>153</v>
      </c>
      <c r="D57" s="118"/>
      <c r="E57" s="118" t="s">
        <v>709</v>
      </c>
      <c r="F57" s="118" t="s">
        <v>933</v>
      </c>
      <c r="G57" s="25">
        <f t="shared" si="4"/>
        <v>0</v>
      </c>
      <c r="H57" s="113"/>
      <c r="I57" s="119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23"/>
      <c r="AG57" s="8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25">
      <c r="A58" s="117">
        <v>50</v>
      </c>
      <c r="B58" s="118" t="s">
        <v>1125</v>
      </c>
      <c r="C58" s="118" t="s">
        <v>157</v>
      </c>
      <c r="D58" s="118"/>
      <c r="E58" s="118" t="s">
        <v>710</v>
      </c>
      <c r="F58" s="118" t="s">
        <v>43</v>
      </c>
      <c r="G58" s="25">
        <f t="shared" si="4"/>
        <v>0</v>
      </c>
      <c r="H58" s="113"/>
      <c r="I58" s="119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25">
      <c r="A59" s="117">
        <v>51</v>
      </c>
      <c r="B59" s="118" t="s">
        <v>1125</v>
      </c>
      <c r="C59" s="118" t="s">
        <v>158</v>
      </c>
      <c r="D59" s="118"/>
      <c r="E59" s="118" t="s">
        <v>756</v>
      </c>
      <c r="F59" s="118" t="s">
        <v>13</v>
      </c>
      <c r="G59" s="25">
        <f t="shared" si="4"/>
        <v>0</v>
      </c>
      <c r="H59" s="113"/>
      <c r="I59" s="119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23"/>
      <c r="AG59" s="8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4"/>
      <c r="AZ59" s="84"/>
    </row>
    <row r="60" spans="1:52" x14ac:dyDescent="0.25">
      <c r="A60" s="117">
        <v>52</v>
      </c>
      <c r="B60" s="118" t="s">
        <v>1125</v>
      </c>
      <c r="C60" s="118" t="s">
        <v>154</v>
      </c>
      <c r="D60" s="118"/>
      <c r="E60" s="118" t="s">
        <v>155</v>
      </c>
      <c r="F60" s="118" t="s">
        <v>20</v>
      </c>
      <c r="G60" s="25">
        <f t="shared" si="4"/>
        <v>0</v>
      </c>
      <c r="H60" s="113"/>
      <c r="I60" s="119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23"/>
      <c r="AG60" s="8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25">
      <c r="A61" s="117">
        <v>53</v>
      </c>
      <c r="B61" s="118" t="s">
        <v>1125</v>
      </c>
      <c r="C61" s="118" t="s">
        <v>1106</v>
      </c>
      <c r="D61" s="118"/>
      <c r="E61" s="118" t="s">
        <v>1107</v>
      </c>
      <c r="F61" s="118" t="s">
        <v>13</v>
      </c>
      <c r="G61" s="25">
        <f t="shared" si="4"/>
        <v>0</v>
      </c>
      <c r="H61" s="113"/>
      <c r="I61" s="119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23"/>
      <c r="AG61" s="8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4"/>
      <c r="AZ61" s="84"/>
    </row>
    <row r="62" spans="1:52" x14ac:dyDescent="0.25">
      <c r="A62" s="117">
        <v>54</v>
      </c>
      <c r="B62" s="118" t="s">
        <v>110</v>
      </c>
      <c r="C62" s="118" t="s">
        <v>170</v>
      </c>
      <c r="D62" s="118"/>
      <c r="E62" s="118" t="s">
        <v>713</v>
      </c>
      <c r="F62" s="118" t="s">
        <v>13</v>
      </c>
      <c r="G62" s="25">
        <f t="shared" si="4"/>
        <v>0</v>
      </c>
      <c r="H62" s="113"/>
      <c r="I62" s="119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4"/>
      <c r="AZ62" s="84"/>
    </row>
    <row r="63" spans="1:52" x14ac:dyDescent="0.25">
      <c r="A63" s="117">
        <v>55</v>
      </c>
      <c r="B63" s="118" t="s">
        <v>110</v>
      </c>
      <c r="C63" s="118" t="s">
        <v>163</v>
      </c>
      <c r="D63" s="118"/>
      <c r="E63" s="118" t="s">
        <v>714</v>
      </c>
      <c r="F63" s="118" t="s">
        <v>43</v>
      </c>
      <c r="G63" s="25">
        <f t="shared" si="4"/>
        <v>0</v>
      </c>
      <c r="H63" s="113"/>
      <c r="I63" s="119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4"/>
      <c r="AZ63" s="84"/>
    </row>
    <row r="64" spans="1:52" x14ac:dyDescent="0.25">
      <c r="A64" s="117">
        <v>56</v>
      </c>
      <c r="B64" s="118" t="s">
        <v>110</v>
      </c>
      <c r="C64" s="118" t="s">
        <v>167</v>
      </c>
      <c r="D64" s="118"/>
      <c r="E64" s="118" t="s">
        <v>755</v>
      </c>
      <c r="F64" s="118" t="s">
        <v>13</v>
      </c>
      <c r="G64" s="25">
        <f t="shared" si="4"/>
        <v>0</v>
      </c>
      <c r="H64" s="113"/>
      <c r="I64" s="119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23"/>
      <c r="AG64" s="8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4"/>
      <c r="AZ64" s="84"/>
    </row>
    <row r="65" spans="1:52" x14ac:dyDescent="0.25">
      <c r="A65" s="117">
        <v>57</v>
      </c>
      <c r="B65" s="118" t="s">
        <v>110</v>
      </c>
      <c r="C65" s="118" t="s">
        <v>156</v>
      </c>
      <c r="D65" s="118"/>
      <c r="E65" s="118" t="s">
        <v>757</v>
      </c>
      <c r="F65" s="118" t="s">
        <v>13</v>
      </c>
      <c r="G65" s="25">
        <f t="shared" si="4"/>
        <v>0</v>
      </c>
      <c r="H65" s="113"/>
      <c r="I65" s="119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4"/>
      <c r="AZ65" s="84"/>
    </row>
    <row r="66" spans="1:52" x14ac:dyDescent="0.25">
      <c r="A66" s="117">
        <v>58</v>
      </c>
      <c r="B66" s="118" t="s">
        <v>110</v>
      </c>
      <c r="C66" s="118" t="s">
        <v>166</v>
      </c>
      <c r="D66" s="118"/>
      <c r="E66" s="118" t="s">
        <v>711</v>
      </c>
      <c r="F66" s="118" t="s">
        <v>11</v>
      </c>
      <c r="G66" s="25">
        <f t="shared" si="4"/>
        <v>0</v>
      </c>
      <c r="H66" s="113"/>
      <c r="I66" s="119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4"/>
      <c r="AZ66" s="84"/>
    </row>
    <row r="67" spans="1:52" x14ac:dyDescent="0.25">
      <c r="A67" s="117">
        <v>59</v>
      </c>
      <c r="B67" s="118" t="s">
        <v>110</v>
      </c>
      <c r="C67" s="118" t="s">
        <v>162</v>
      </c>
      <c r="D67" s="118"/>
      <c r="E67" s="118" t="s">
        <v>712</v>
      </c>
      <c r="F67" s="118" t="s">
        <v>13</v>
      </c>
      <c r="G67" s="25">
        <f t="shared" si="4"/>
        <v>0</v>
      </c>
      <c r="H67" s="113"/>
      <c r="I67" s="119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4"/>
      <c r="AZ67" s="84"/>
    </row>
    <row r="68" spans="1:52" x14ac:dyDescent="0.25">
      <c r="A68" s="117">
        <v>60</v>
      </c>
      <c r="B68" s="118" t="s">
        <v>110</v>
      </c>
      <c r="C68" s="118" t="s">
        <v>159</v>
      </c>
      <c r="D68" s="118"/>
      <c r="E68" s="118" t="s">
        <v>160</v>
      </c>
      <c r="F68" s="118" t="s">
        <v>11</v>
      </c>
      <c r="G68" s="25">
        <f t="shared" si="4"/>
        <v>0</v>
      </c>
      <c r="H68" s="113"/>
      <c r="I68" s="119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4"/>
      <c r="AZ68" s="84"/>
    </row>
    <row r="69" spans="1:52" x14ac:dyDescent="0.25">
      <c r="A69" s="117">
        <v>61</v>
      </c>
      <c r="B69" s="118" t="s">
        <v>110</v>
      </c>
      <c r="C69" s="118" t="s">
        <v>168</v>
      </c>
      <c r="D69" s="118"/>
      <c r="E69" s="118" t="s">
        <v>169</v>
      </c>
      <c r="F69" s="118" t="s">
        <v>11</v>
      </c>
      <c r="G69" s="25">
        <f t="shared" si="4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23"/>
      <c r="AG69" s="8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4"/>
      <c r="AZ69" s="84"/>
    </row>
    <row r="70" spans="1:52" x14ac:dyDescent="0.25">
      <c r="A70" s="117">
        <v>62</v>
      </c>
      <c r="B70" s="118" t="s">
        <v>110</v>
      </c>
      <c r="C70" s="118" t="s">
        <v>119</v>
      </c>
      <c r="D70" s="118"/>
      <c r="E70" s="118" t="s">
        <v>938</v>
      </c>
      <c r="F70" s="118" t="s">
        <v>20</v>
      </c>
      <c r="G70" s="25">
        <f t="shared" si="4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23"/>
      <c r="AG70" s="8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4"/>
      <c r="AZ70" s="84"/>
    </row>
    <row r="71" spans="1:52" x14ac:dyDescent="0.25">
      <c r="A71" s="117">
        <v>63</v>
      </c>
      <c r="B71" s="118" t="s">
        <v>110</v>
      </c>
      <c r="C71" s="118" t="s">
        <v>120</v>
      </c>
      <c r="D71" s="118"/>
      <c r="E71" s="118" t="s">
        <v>716</v>
      </c>
      <c r="F71" s="118" t="s">
        <v>20</v>
      </c>
      <c r="G71" s="25">
        <f t="shared" si="4"/>
        <v>0</v>
      </c>
      <c r="H71" s="139"/>
      <c r="I71" s="139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1" s="84"/>
      <c r="AZ71" s="84"/>
    </row>
    <row r="72" spans="1:52" x14ac:dyDescent="0.25">
      <c r="A72" s="117">
        <v>64</v>
      </c>
      <c r="B72" s="118" t="s">
        <v>110</v>
      </c>
      <c r="C72" s="118" t="s">
        <v>171</v>
      </c>
      <c r="D72" s="118"/>
      <c r="E72" s="118" t="s">
        <v>172</v>
      </c>
      <c r="F72" s="118" t="s">
        <v>13</v>
      </c>
      <c r="G72" s="25">
        <f t="shared" si="4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23"/>
      <c r="AG72" s="123"/>
      <c r="AH72" s="84"/>
      <c r="AI72" s="124"/>
      <c r="AJ72" s="121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4"/>
      <c r="AZ72" s="84"/>
    </row>
    <row r="73" spans="1:52" x14ac:dyDescent="0.25">
      <c r="A73" s="117">
        <v>65</v>
      </c>
      <c r="B73" s="118" t="s">
        <v>110</v>
      </c>
      <c r="C73" s="118" t="s">
        <v>1108</v>
      </c>
      <c r="D73" s="118"/>
      <c r="E73" s="118" t="s">
        <v>1111</v>
      </c>
      <c r="F73" s="118" t="s">
        <v>13</v>
      </c>
      <c r="G73" s="25">
        <f t="shared" ref="G73:G100" si="7">SUM(H73:AB73)</f>
        <v>0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23"/>
      <c r="AG73" s="123"/>
      <c r="AH73" s="84"/>
      <c r="AI73" s="124"/>
      <c r="AJ73" s="121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25">
      <c r="A74" s="117">
        <v>66</v>
      </c>
      <c r="B74" s="118" t="s">
        <v>113</v>
      </c>
      <c r="C74" s="118" t="s">
        <v>876</v>
      </c>
      <c r="D74" s="118"/>
      <c r="E74" s="118" t="s">
        <v>877</v>
      </c>
      <c r="F74" s="118" t="s">
        <v>13</v>
      </c>
      <c r="G74" s="25">
        <f t="shared" si="7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23"/>
      <c r="AG74" s="123"/>
      <c r="AH74" s="84"/>
      <c r="AI74" s="84"/>
      <c r="AJ74" s="122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1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25">
      <c r="A75" s="117">
        <v>67</v>
      </c>
      <c r="B75" s="118" t="s">
        <v>113</v>
      </c>
      <c r="C75" s="118" t="s">
        <v>839</v>
      </c>
      <c r="D75" s="118"/>
      <c r="E75" s="118" t="s">
        <v>842</v>
      </c>
      <c r="F75" s="118" t="s">
        <v>13</v>
      </c>
      <c r="G75" s="25">
        <f t="shared" si="7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23"/>
      <c r="AG75" s="123"/>
      <c r="AH75" s="84"/>
      <c r="AI75" s="84"/>
      <c r="AJ75" s="122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25">
      <c r="A76" s="117">
        <v>68</v>
      </c>
      <c r="B76" s="118" t="s">
        <v>113</v>
      </c>
      <c r="C76" s="118" t="s">
        <v>844</v>
      </c>
      <c r="D76" s="118"/>
      <c r="E76" s="118" t="s">
        <v>1059</v>
      </c>
      <c r="F76" s="118" t="s">
        <v>20</v>
      </c>
      <c r="G76" s="25">
        <f t="shared" si="7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23"/>
      <c r="AG76" s="123"/>
      <c r="AH76" s="84"/>
      <c r="AI76" s="84"/>
      <c r="AJ76" s="122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25">
      <c r="A77" s="117">
        <v>69</v>
      </c>
      <c r="B77" s="118" t="s">
        <v>113</v>
      </c>
      <c r="C77" s="118" t="s">
        <v>141</v>
      </c>
      <c r="D77" s="118"/>
      <c r="E77" s="118" t="s">
        <v>701</v>
      </c>
      <c r="F77" s="118" t="s">
        <v>11</v>
      </c>
      <c r="G77" s="25">
        <f t="shared" si="7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23"/>
      <c r="AG77" s="123"/>
      <c r="AH77" s="84"/>
      <c r="AI77" s="84"/>
      <c r="AJ77" s="122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4"/>
      <c r="AZ77" s="84"/>
    </row>
    <row r="78" spans="1:52" x14ac:dyDescent="0.25">
      <c r="A78" s="117">
        <v>70</v>
      </c>
      <c r="B78" s="118" t="s">
        <v>113</v>
      </c>
      <c r="C78" s="118" t="s">
        <v>114</v>
      </c>
      <c r="D78" s="118"/>
      <c r="E78" s="118" t="s">
        <v>115</v>
      </c>
      <c r="F78" s="118" t="s">
        <v>13</v>
      </c>
      <c r="G78" s="25">
        <f t="shared" si="7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23"/>
      <c r="AG78" s="123"/>
      <c r="AH78" s="84"/>
      <c r="AI78" s="84"/>
      <c r="AJ78" s="122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25">
      <c r="A79" s="117">
        <v>71</v>
      </c>
      <c r="B79" s="118" t="s">
        <v>113</v>
      </c>
      <c r="C79" s="118" t="s">
        <v>539</v>
      </c>
      <c r="D79" s="118"/>
      <c r="E79" s="118" t="s">
        <v>540</v>
      </c>
      <c r="F79" s="118" t="s">
        <v>11</v>
      </c>
      <c r="G79" s="25">
        <f t="shared" si="7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23"/>
      <c r="AG79" s="123"/>
      <c r="AH79" s="84"/>
      <c r="AI79" s="84"/>
      <c r="AJ79" s="122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25">
      <c r="A80" s="117">
        <v>72</v>
      </c>
      <c r="B80" s="118" t="s">
        <v>113</v>
      </c>
      <c r="C80" s="118" t="s">
        <v>126</v>
      </c>
      <c r="D80" s="118"/>
      <c r="E80" s="118" t="s">
        <v>127</v>
      </c>
      <c r="F80" s="118" t="s">
        <v>43</v>
      </c>
      <c r="G80" s="25">
        <f t="shared" si="7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23"/>
      <c r="AG80" s="123"/>
      <c r="AH80" s="84"/>
      <c r="AI80" s="84"/>
      <c r="AJ80" s="122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25">
      <c r="A81" s="117">
        <v>73</v>
      </c>
      <c r="B81" s="118" t="s">
        <v>113</v>
      </c>
      <c r="C81" s="118" t="s">
        <v>552</v>
      </c>
      <c r="D81" s="118"/>
      <c r="E81" s="118" t="s">
        <v>749</v>
      </c>
      <c r="F81" s="118" t="s">
        <v>20</v>
      </c>
      <c r="G81" s="25">
        <f t="shared" si="7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23"/>
      <c r="AG81" s="123"/>
      <c r="AH81" s="84"/>
      <c r="AI81" s="84"/>
      <c r="AJ81" s="122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  <c r="AZ81" s="84"/>
    </row>
    <row r="82" spans="1:52" x14ac:dyDescent="0.25">
      <c r="A82" s="117">
        <v>74</v>
      </c>
      <c r="B82" s="118" t="s">
        <v>113</v>
      </c>
      <c r="C82" s="118" t="s">
        <v>551</v>
      </c>
      <c r="D82" s="118"/>
      <c r="E82" s="118" t="s">
        <v>750</v>
      </c>
      <c r="F82" s="118" t="s">
        <v>933</v>
      </c>
      <c r="G82" s="25">
        <f t="shared" si="7"/>
        <v>0</v>
      </c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23"/>
      <c r="AG82" s="123"/>
      <c r="AH82" s="84"/>
      <c r="AI82" s="84"/>
      <c r="AJ82" s="122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25">
      <c r="A83" s="117">
        <v>75</v>
      </c>
      <c r="B83" s="118" t="s">
        <v>113</v>
      </c>
      <c r="C83" s="118" t="s">
        <v>150</v>
      </c>
      <c r="D83" s="118"/>
      <c r="E83" s="118" t="s">
        <v>665</v>
      </c>
      <c r="F83" s="118" t="s">
        <v>20</v>
      </c>
      <c r="G83" s="25">
        <f t="shared" si="7"/>
        <v>0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23"/>
      <c r="AG83" s="123"/>
      <c r="AH83" s="84"/>
      <c r="AI83" s="84"/>
      <c r="AJ83" s="122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25">
      <c r="A84" s="117">
        <v>76</v>
      </c>
      <c r="B84" s="118" t="s">
        <v>113</v>
      </c>
      <c r="C84" s="118" t="s">
        <v>151</v>
      </c>
      <c r="D84" s="118"/>
      <c r="E84" s="118" t="s">
        <v>152</v>
      </c>
      <c r="F84" s="118" t="s">
        <v>11</v>
      </c>
      <c r="G84" s="25">
        <f t="shared" si="7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23"/>
      <c r="AG84" s="123"/>
      <c r="AH84" s="84"/>
      <c r="AI84" s="84"/>
      <c r="AJ84" s="122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  <c r="AZ84" s="84"/>
    </row>
    <row r="85" spans="1:52" x14ac:dyDescent="0.25">
      <c r="A85" s="117">
        <v>77</v>
      </c>
      <c r="B85" s="118" t="s">
        <v>113</v>
      </c>
      <c r="C85" s="118" t="s">
        <v>148</v>
      </c>
      <c r="D85" s="118"/>
      <c r="E85" s="118" t="s">
        <v>149</v>
      </c>
      <c r="F85" s="118" t="s">
        <v>20</v>
      </c>
      <c r="G85" s="25">
        <f t="shared" si="7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23"/>
      <c r="AG85" s="123"/>
      <c r="AH85" s="84"/>
      <c r="AI85" s="84"/>
      <c r="AJ85" s="122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25">
      <c r="A86" s="117">
        <v>78</v>
      </c>
      <c r="B86" s="118" t="s">
        <v>113</v>
      </c>
      <c r="C86" s="118" t="s">
        <v>146</v>
      </c>
      <c r="D86" s="118"/>
      <c r="E86" s="118" t="s">
        <v>147</v>
      </c>
      <c r="F86" s="118" t="s">
        <v>20</v>
      </c>
      <c r="G86" s="25">
        <f t="shared" si="7"/>
        <v>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23"/>
      <c r="AG86" s="84"/>
      <c r="AH86" s="84"/>
      <c r="AI86" s="121"/>
      <c r="AJ86" s="12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  <c r="AZ86" s="84"/>
    </row>
    <row r="87" spans="1:52" x14ac:dyDescent="0.25">
      <c r="A87" s="117">
        <v>79</v>
      </c>
      <c r="B87" s="118" t="s">
        <v>113</v>
      </c>
      <c r="C87" s="118" t="s">
        <v>142</v>
      </c>
      <c r="D87" s="118"/>
      <c r="E87" s="118" t="s">
        <v>143</v>
      </c>
      <c r="F87" s="118" t="s">
        <v>933</v>
      </c>
      <c r="G87" s="25">
        <f t="shared" si="7"/>
        <v>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23"/>
      <c r="AG87" s="84"/>
      <c r="AH87" s="84"/>
      <c r="AI87" s="121"/>
      <c r="AJ87" s="12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25">
      <c r="A88" s="117">
        <v>80</v>
      </c>
      <c r="B88" s="118" t="s">
        <v>113</v>
      </c>
      <c r="C88" s="118" t="s">
        <v>1109</v>
      </c>
      <c r="D88" s="118"/>
      <c r="E88" s="118" t="s">
        <v>1110</v>
      </c>
      <c r="F88" s="118" t="s">
        <v>516</v>
      </c>
      <c r="G88" s="25">
        <f>SUM(H88:AB88)</f>
        <v>0</v>
      </c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23"/>
      <c r="AG88" s="84"/>
      <c r="AH88" s="84"/>
      <c r="AI88" s="122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  <c r="AZ88" s="84"/>
    </row>
    <row r="89" spans="1:52" x14ac:dyDescent="0.25">
      <c r="A89" s="117">
        <v>81</v>
      </c>
      <c r="B89" s="118" t="s">
        <v>113</v>
      </c>
      <c r="C89" s="118" t="s">
        <v>1140</v>
      </c>
      <c r="D89" s="118"/>
      <c r="E89" s="118" t="s">
        <v>1141</v>
      </c>
      <c r="F89" s="118" t="s">
        <v>11</v>
      </c>
      <c r="G89" s="25">
        <f t="shared" si="7"/>
        <v>0</v>
      </c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23"/>
      <c r="AG89" s="84"/>
      <c r="AH89" s="84"/>
      <c r="AI89" s="122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4"/>
      <c r="AZ89" s="84"/>
    </row>
    <row r="90" spans="1:52" x14ac:dyDescent="0.25">
      <c r="A90" s="117">
        <v>82</v>
      </c>
      <c r="B90" s="118" t="s">
        <v>666</v>
      </c>
      <c r="C90" s="118" t="s">
        <v>849</v>
      </c>
      <c r="D90" s="118"/>
      <c r="E90" s="118" t="s">
        <v>850</v>
      </c>
      <c r="F90" s="118" t="s">
        <v>13</v>
      </c>
      <c r="G90" s="25">
        <f t="shared" si="7"/>
        <v>0</v>
      </c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23"/>
      <c r="AG90" s="84"/>
      <c r="AH90" s="84"/>
      <c r="AI90" s="122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  <c r="AZ90" s="84"/>
    </row>
    <row r="91" spans="1:52" x14ac:dyDescent="0.25">
      <c r="A91" s="117">
        <v>83</v>
      </c>
      <c r="B91" s="118" t="s">
        <v>666</v>
      </c>
      <c r="C91" s="118" t="s">
        <v>139</v>
      </c>
      <c r="D91" s="118"/>
      <c r="E91" s="118" t="s">
        <v>140</v>
      </c>
      <c r="F91" s="118" t="s">
        <v>13</v>
      </c>
      <c r="G91" s="25">
        <f t="shared" si="7"/>
        <v>0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23"/>
      <c r="AG91" s="84"/>
      <c r="AH91" s="84"/>
      <c r="AI91" s="122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25">
      <c r="A92" s="117">
        <v>84</v>
      </c>
      <c r="B92" s="118" t="s">
        <v>666</v>
      </c>
      <c r="C92" s="118" t="s">
        <v>130</v>
      </c>
      <c r="D92" s="118"/>
      <c r="E92" s="118" t="s">
        <v>131</v>
      </c>
      <c r="F92" s="118" t="s">
        <v>43</v>
      </c>
      <c r="G92" s="25">
        <f t="shared" si="7"/>
        <v>0</v>
      </c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23"/>
      <c r="AG92" s="84"/>
      <c r="AH92" s="84"/>
      <c r="AI92" s="122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  <c r="AZ92" s="84"/>
    </row>
    <row r="93" spans="1:52" x14ac:dyDescent="0.25">
      <c r="A93" s="117">
        <v>85</v>
      </c>
      <c r="B93" s="118" t="s">
        <v>666</v>
      </c>
      <c r="C93" s="118" t="s">
        <v>132</v>
      </c>
      <c r="D93" s="118"/>
      <c r="E93" s="118" t="s">
        <v>717</v>
      </c>
      <c r="F93" s="118" t="s">
        <v>43</v>
      </c>
      <c r="G93" s="25">
        <f t="shared" si="7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23"/>
      <c r="AG93" s="84"/>
      <c r="AH93" s="84"/>
      <c r="AI93" s="122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84"/>
      <c r="AZ93" s="84"/>
    </row>
    <row r="94" spans="1:52" x14ac:dyDescent="0.25">
      <c r="A94" s="117">
        <v>86</v>
      </c>
      <c r="B94" s="118" t="s">
        <v>666</v>
      </c>
      <c r="C94" s="118" t="s">
        <v>128</v>
      </c>
      <c r="D94" s="118"/>
      <c r="E94" s="118" t="s">
        <v>909</v>
      </c>
      <c r="F94" s="118" t="s">
        <v>20</v>
      </c>
      <c r="G94" s="25">
        <f t="shared" si="7"/>
        <v>0</v>
      </c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23"/>
      <c r="AG94" s="84"/>
      <c r="AH94" s="84"/>
      <c r="AI94" s="122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25">
      <c r="A95" s="117">
        <v>87</v>
      </c>
      <c r="B95" s="118" t="s">
        <v>666</v>
      </c>
      <c r="C95" s="118" t="s">
        <v>109</v>
      </c>
      <c r="D95" s="118"/>
      <c r="E95" s="118" t="s">
        <v>902</v>
      </c>
      <c r="F95" s="118" t="s">
        <v>11</v>
      </c>
      <c r="G95" s="25">
        <f t="shared" si="7"/>
        <v>0</v>
      </c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23"/>
      <c r="AG95" s="84"/>
      <c r="AH95" s="84"/>
      <c r="AI95" s="122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  <c r="AZ95" s="84"/>
    </row>
    <row r="96" spans="1:52" x14ac:dyDescent="0.25">
      <c r="A96" s="117">
        <v>88</v>
      </c>
      <c r="B96" s="118" t="s">
        <v>666</v>
      </c>
      <c r="C96" s="118" t="s">
        <v>138</v>
      </c>
      <c r="D96" s="118"/>
      <c r="E96" s="118" t="s">
        <v>886</v>
      </c>
      <c r="F96" s="118" t="s">
        <v>20</v>
      </c>
      <c r="G96" s="25">
        <f t="shared" si="7"/>
        <v>0</v>
      </c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23"/>
      <c r="AG96" s="84"/>
      <c r="AH96" s="84"/>
      <c r="AI96" s="122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  <c r="AZ96" s="84"/>
    </row>
    <row r="97" spans="1:52" x14ac:dyDescent="0.25">
      <c r="A97" s="117">
        <v>89</v>
      </c>
      <c r="B97" s="117" t="s">
        <v>666</v>
      </c>
      <c r="C97" s="117" t="s">
        <v>137</v>
      </c>
      <c r="D97" s="117"/>
      <c r="E97" s="117" t="s">
        <v>901</v>
      </c>
      <c r="F97" s="117" t="s">
        <v>11</v>
      </c>
      <c r="G97" s="25">
        <f t="shared" si="7"/>
        <v>0</v>
      </c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20"/>
      <c r="AG97" s="121"/>
      <c r="AH97" s="121"/>
      <c r="AI97" s="122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  <c r="AZ97" s="84"/>
    </row>
    <row r="98" spans="1:52" x14ac:dyDescent="0.25">
      <c r="A98" s="117">
        <v>90</v>
      </c>
      <c r="B98" s="117" t="s">
        <v>666</v>
      </c>
      <c r="C98" s="118" t="s">
        <v>129</v>
      </c>
      <c r="D98" s="118"/>
      <c r="E98" s="118" t="s">
        <v>723</v>
      </c>
      <c r="F98" s="117" t="s">
        <v>20</v>
      </c>
      <c r="G98" s="25">
        <f t="shared" si="7"/>
        <v>0</v>
      </c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23"/>
      <c r="AG98" s="84"/>
      <c r="AH98" s="84"/>
      <c r="AI98" s="122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  <c r="AZ98" s="84"/>
    </row>
    <row r="99" spans="1:52" x14ac:dyDescent="0.25">
      <c r="A99" s="117">
        <v>91</v>
      </c>
      <c r="B99" s="117" t="s">
        <v>666</v>
      </c>
      <c r="C99" s="117" t="s">
        <v>135</v>
      </c>
      <c r="D99" s="117"/>
      <c r="E99" s="117" t="s">
        <v>724</v>
      </c>
      <c r="F99" s="117" t="s">
        <v>43</v>
      </c>
      <c r="G99" s="25">
        <f t="shared" si="7"/>
        <v>0</v>
      </c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23"/>
      <c r="AG99" s="84"/>
      <c r="AH99" s="84"/>
      <c r="AI99" s="122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4"/>
      <c r="AZ99" s="84"/>
    </row>
    <row r="100" spans="1:52" x14ac:dyDescent="0.25">
      <c r="A100" s="117">
        <v>92</v>
      </c>
      <c r="B100" s="117" t="s">
        <v>666</v>
      </c>
      <c r="C100" s="117" t="s">
        <v>133</v>
      </c>
      <c r="D100" s="117"/>
      <c r="E100" s="117" t="s">
        <v>134</v>
      </c>
      <c r="F100" s="117" t="s">
        <v>516</v>
      </c>
      <c r="G100" s="25">
        <f t="shared" si="7"/>
        <v>0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23"/>
      <c r="AG100" s="84"/>
      <c r="AH100" s="84"/>
      <c r="AI100" s="122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84"/>
      <c r="AZ100" s="84"/>
    </row>
    <row r="101" spans="1:52" x14ac:dyDescent="0.25">
      <c r="AC101" s="115">
        <f>SUM(AC9:AC100)</f>
        <v>0</v>
      </c>
      <c r="AV101" s="4">
        <f t="shared" si="10"/>
        <v>0</v>
      </c>
    </row>
  </sheetData>
  <sheetProtection algorithmName="SHA-512" hashValue="mjJm1ok7aN4JAyJaurD/PGGdC2LqwabEvnZnW0tFXFRFx77JfxHGFywk3L77pNU63iAr6Tr+9vzvZP0OUHE4Rg==" saltValue="82oJ48ySlRFO8qdW9evLzQ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" name="Range1_3_2_1"/>
    <protectedRange sqref="W100:AB100 H100:U100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1:AW1048576 AW89:AW93">
    <cfRule type="cellIs" dxfId="114" priority="40" operator="equal">
      <formula>"Credit is above Limit. Requires HOTM approval"</formula>
    </cfRule>
    <cfRule type="cellIs" dxfId="113" priority="41" operator="equal">
      <formula>"Credit is within limit"</formula>
    </cfRule>
  </conditionalFormatting>
  <conditionalFormatting sqref="F2">
    <cfRule type="cellIs" dxfId="112" priority="39" operator="greaterThan">
      <formula>$F$1</formula>
    </cfRule>
  </conditionalFormatting>
  <conditionalFormatting sqref="AX8">
    <cfRule type="cellIs" dxfId="111" priority="37" operator="equal">
      <formula>"Credit is above Limit. Requires HOTM approval"</formula>
    </cfRule>
    <cfRule type="cellIs" dxfId="110" priority="38" operator="equal">
      <formula>"Credit is within limit"</formula>
    </cfRule>
  </conditionalFormatting>
  <conditionalFormatting sqref="AW70">
    <cfRule type="cellIs" dxfId="109" priority="32" operator="equal">
      <formula>"Credit is above Limit. Requires HOTM approval"</formula>
    </cfRule>
    <cfRule type="cellIs" dxfId="108" priority="33" operator="equal">
      <formula>"Credit is within limit"</formula>
    </cfRule>
  </conditionalFormatting>
  <conditionalFormatting sqref="AW60">
    <cfRule type="cellIs" dxfId="107" priority="28" operator="equal">
      <formula>"Credit is above Limit. Requires HOTM approval"</formula>
    </cfRule>
    <cfRule type="cellIs" dxfId="106" priority="29" operator="equal">
      <formula>"Credit is within limit"</formula>
    </cfRule>
  </conditionalFormatting>
  <conditionalFormatting sqref="AW94:AW96">
    <cfRule type="cellIs" dxfId="105" priority="19" operator="equal">
      <formula>"Credit is above Limit. Requires HOTM approval"</formula>
    </cfRule>
    <cfRule type="cellIs" dxfId="104" priority="20" operator="equal">
      <formula>"Credit is within limit"</formula>
    </cfRule>
  </conditionalFormatting>
  <conditionalFormatting sqref="AW97">
    <cfRule type="cellIs" dxfId="103" priority="14" operator="equal">
      <formula>"Credit is above Limit. Requires HOTM approval"</formula>
    </cfRule>
    <cfRule type="cellIs" dxfId="102" priority="15" operator="equal">
      <formula>"Credit is within limit"</formula>
    </cfRule>
  </conditionalFormatting>
  <conditionalFormatting sqref="AW98:AW100">
    <cfRule type="cellIs" dxfId="101" priority="9" operator="equal">
      <formula>"Credit is above Limit. Requires HOTM approval"</formula>
    </cfRule>
    <cfRule type="cellIs" dxfId="100" priority="10" operator="equal">
      <formula>"Credit is within limit"</formula>
    </cfRule>
  </conditionalFormatting>
  <conditionalFormatting sqref="AW88">
    <cfRule type="cellIs" dxfId="99" priority="4" operator="equal">
      <formula>"Credit is above Limit. Requires HOTM approval"</formula>
    </cfRule>
    <cfRule type="cellIs" dxfId="98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16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1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6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AX98:AX100</xm:sqref>
        </x14:conditionalFormatting>
        <x14:conditionalFormatting xmlns:xm="http://schemas.microsoft.com/office/excel/2006/main">
          <x14:cfRule type="cellIs" priority="1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F13" sqref="F13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509</v>
      </c>
      <c r="E1" s="5" t="s">
        <v>541</v>
      </c>
      <c r="F1" s="7">
        <f>'July Credit Allocation'!G6</f>
        <v>943310998.64600003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35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25">
      <c r="A9" s="117">
        <v>1</v>
      </c>
      <c r="B9" s="117" t="s">
        <v>238</v>
      </c>
      <c r="C9" s="117" t="s">
        <v>939</v>
      </c>
      <c r="D9" s="117"/>
      <c r="E9" s="117" t="s">
        <v>943</v>
      </c>
      <c r="F9" s="117" t="s">
        <v>11</v>
      </c>
      <c r="G9" s="25">
        <f t="shared" ref="G9:G40" si="0">SUM(H9:AB9)</f>
        <v>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0"/>
      <c r="AG9" s="121"/>
      <c r="AH9" s="121"/>
      <c r="AI9" s="122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25">
      <c r="A10" s="118">
        <v>2</v>
      </c>
      <c r="B10" s="118" t="s">
        <v>238</v>
      </c>
      <c r="C10" s="118" t="s">
        <v>864</v>
      </c>
      <c r="D10" s="118"/>
      <c r="E10" s="118" t="s">
        <v>906</v>
      </c>
      <c r="F10" s="118" t="s">
        <v>13</v>
      </c>
      <c r="G10" s="25">
        <f t="shared" si="0"/>
        <v>0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23"/>
      <c r="AG10" s="84"/>
      <c r="AH10" s="84"/>
      <c r="AI10" s="122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25">
      <c r="A11" s="118">
        <v>3</v>
      </c>
      <c r="B11" s="118" t="s">
        <v>238</v>
      </c>
      <c r="C11" s="118" t="s">
        <v>940</v>
      </c>
      <c r="D11" s="118"/>
      <c r="E11" s="118" t="s">
        <v>944</v>
      </c>
      <c r="F11" s="118" t="s">
        <v>11</v>
      </c>
      <c r="G11" s="25">
        <f t="shared" si="0"/>
        <v>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23"/>
      <c r="AG11" s="84"/>
      <c r="AH11" s="84"/>
      <c r="AI11" s="122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25">
      <c r="A12" s="118">
        <v>4</v>
      </c>
      <c r="B12" s="118" t="s">
        <v>238</v>
      </c>
      <c r="C12" s="118" t="s">
        <v>314</v>
      </c>
      <c r="D12" s="118"/>
      <c r="E12" s="118" t="s">
        <v>930</v>
      </c>
      <c r="F12" s="118" t="s">
        <v>11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25">
      <c r="A13" s="118">
        <v>5</v>
      </c>
      <c r="B13" s="118" t="s">
        <v>238</v>
      </c>
      <c r="C13" s="118" t="s">
        <v>517</v>
      </c>
      <c r="D13" s="118"/>
      <c r="E13" s="118" t="s">
        <v>945</v>
      </c>
      <c r="F13" s="118" t="s">
        <v>11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3"/>
      <c r="AG13" s="84"/>
      <c r="AH13" s="84"/>
      <c r="AI13" s="122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25">
      <c r="A14" s="118">
        <v>6</v>
      </c>
      <c r="B14" s="118" t="s">
        <v>238</v>
      </c>
      <c r="C14" s="118" t="s">
        <v>941</v>
      </c>
      <c r="D14" s="118"/>
      <c r="E14" s="118" t="s">
        <v>946</v>
      </c>
      <c r="F14" s="118" t="s">
        <v>516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3"/>
      <c r="AG14" s="84"/>
      <c r="AH14" s="84"/>
      <c r="AI14" s="122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25">
      <c r="A15" s="118">
        <v>7</v>
      </c>
      <c r="B15" s="118" t="s">
        <v>238</v>
      </c>
      <c r="C15" s="118" t="s">
        <v>942</v>
      </c>
      <c r="D15" s="118"/>
      <c r="E15" s="118" t="s">
        <v>947</v>
      </c>
      <c r="F15" s="118" t="s">
        <v>13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3"/>
      <c r="AG15" s="84"/>
      <c r="AH15" s="84"/>
      <c r="AI15" s="122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25">
      <c r="A16" s="118">
        <v>8</v>
      </c>
      <c r="B16" s="118" t="s">
        <v>238</v>
      </c>
      <c r="C16" s="118" t="s">
        <v>340</v>
      </c>
      <c r="D16" s="118"/>
      <c r="E16" s="118" t="s">
        <v>518</v>
      </c>
      <c r="F16" s="118" t="s">
        <v>11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3"/>
      <c r="AG16" s="84"/>
      <c r="AH16" s="84"/>
      <c r="AI16" s="122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25">
      <c r="A17" s="118">
        <v>9</v>
      </c>
      <c r="B17" s="118" t="s">
        <v>238</v>
      </c>
      <c r="C17" s="118" t="s">
        <v>308</v>
      </c>
      <c r="D17" s="118"/>
      <c r="E17" s="118" t="s">
        <v>309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3"/>
      <c r="AG17" s="84"/>
      <c r="AH17" s="84"/>
      <c r="AI17" s="122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25">
      <c r="A18" s="118">
        <v>10</v>
      </c>
      <c r="B18" s="118" t="s">
        <v>238</v>
      </c>
      <c r="C18" s="118" t="s">
        <v>339</v>
      </c>
      <c r="D18" s="118"/>
      <c r="E18" s="118" t="s">
        <v>770</v>
      </c>
      <c r="F18" s="118" t="s">
        <v>20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3"/>
      <c r="AG18" s="84"/>
      <c r="AH18" s="84"/>
      <c r="AI18" s="122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25">
      <c r="A19" s="118">
        <v>11</v>
      </c>
      <c r="B19" s="118" t="s">
        <v>238</v>
      </c>
      <c r="C19" s="118" t="s">
        <v>351</v>
      </c>
      <c r="D19" s="118"/>
      <c r="E19" s="118" t="s">
        <v>352</v>
      </c>
      <c r="F19" s="118" t="s">
        <v>11</v>
      </c>
      <c r="G19" s="25">
        <f t="shared" si="0"/>
        <v>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23"/>
      <c r="AG19" s="84"/>
      <c r="AH19" s="84"/>
      <c r="AI19" s="122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25">
      <c r="A20" s="118">
        <v>12</v>
      </c>
      <c r="B20" s="118" t="s">
        <v>238</v>
      </c>
      <c r="C20" s="118" t="s">
        <v>324</v>
      </c>
      <c r="D20" s="118"/>
      <c r="E20" s="118" t="s">
        <v>325</v>
      </c>
      <c r="F20" s="118" t="s">
        <v>13</v>
      </c>
      <c r="G20" s="25">
        <f t="shared" si="0"/>
        <v>0</v>
      </c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23"/>
      <c r="AG20" s="84"/>
      <c r="AH20" s="84"/>
      <c r="AI20" s="122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25">
      <c r="A21" s="118">
        <v>13</v>
      </c>
      <c r="B21" s="118" t="s">
        <v>238</v>
      </c>
      <c r="C21" s="118" t="s">
        <v>341</v>
      </c>
      <c r="D21" s="118"/>
      <c r="E21" s="118" t="s">
        <v>342</v>
      </c>
      <c r="F21" s="118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3"/>
      <c r="AG21" s="84"/>
      <c r="AH21" s="84"/>
      <c r="AI21" s="122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25">
      <c r="A22" s="118">
        <v>14</v>
      </c>
      <c r="B22" s="118" t="s">
        <v>238</v>
      </c>
      <c r="C22" s="118" t="s">
        <v>320</v>
      </c>
      <c r="D22" s="118"/>
      <c r="E22" s="118" t="s">
        <v>321</v>
      </c>
      <c r="F22" s="118" t="s">
        <v>43</v>
      </c>
      <c r="G22" s="25">
        <f t="shared" si="0"/>
        <v>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23"/>
      <c r="AG22" s="84"/>
      <c r="AH22" s="84"/>
      <c r="AI22" s="122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25">
      <c r="A23" s="118">
        <v>15</v>
      </c>
      <c r="B23" s="118" t="s">
        <v>238</v>
      </c>
      <c r="C23" s="118" t="s">
        <v>333</v>
      </c>
      <c r="D23" s="118"/>
      <c r="E23" s="118" t="s">
        <v>732</v>
      </c>
      <c r="F23" s="118" t="s">
        <v>13</v>
      </c>
      <c r="G23" s="25">
        <f t="shared" si="0"/>
        <v>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23"/>
      <c r="AG23" s="84"/>
      <c r="AH23" s="84"/>
      <c r="AI23" s="122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25">
      <c r="A24" s="118">
        <v>16</v>
      </c>
      <c r="B24" s="118" t="s">
        <v>238</v>
      </c>
      <c r="C24" s="118" t="s">
        <v>315</v>
      </c>
      <c r="D24" s="118"/>
      <c r="E24" s="118" t="s">
        <v>316</v>
      </c>
      <c r="F24" s="118" t="s">
        <v>20</v>
      </c>
      <c r="G24" s="25">
        <f t="shared" si="0"/>
        <v>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23"/>
      <c r="AG24" s="84"/>
      <c r="AH24" s="84"/>
      <c r="AI24" s="122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25">
      <c r="A25" s="118">
        <v>17</v>
      </c>
      <c r="B25" s="118" t="s">
        <v>238</v>
      </c>
      <c r="C25" s="118" t="s">
        <v>306</v>
      </c>
      <c r="D25" s="118"/>
      <c r="E25" s="118" t="s">
        <v>725</v>
      </c>
      <c r="F25" s="118" t="s">
        <v>13</v>
      </c>
      <c r="G25" s="25">
        <f t="shared" si="0"/>
        <v>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23"/>
      <c r="AG25" s="84"/>
      <c r="AH25" s="84"/>
      <c r="AI25" s="122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25">
      <c r="A26" s="118">
        <v>18</v>
      </c>
      <c r="B26" s="118" t="s">
        <v>238</v>
      </c>
      <c r="C26" s="118" t="s">
        <v>862</v>
      </c>
      <c r="D26" s="118"/>
      <c r="E26" s="118" t="s">
        <v>863</v>
      </c>
      <c r="F26" s="118" t="s">
        <v>13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3"/>
      <c r="AG26" s="84"/>
      <c r="AH26" s="84"/>
      <c r="AI26" s="122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25">
      <c r="A27" s="118">
        <v>19</v>
      </c>
      <c r="B27" s="118" t="s">
        <v>238</v>
      </c>
      <c r="C27" s="118" t="s">
        <v>317</v>
      </c>
      <c r="D27" s="118"/>
      <c r="E27" s="118" t="s">
        <v>318</v>
      </c>
      <c r="F27" s="118" t="s">
        <v>20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3"/>
      <c r="AG27" s="84"/>
      <c r="AH27" s="84"/>
      <c r="AI27" s="122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  <c r="AZ27" s="84"/>
    </row>
    <row r="28" spans="1:52" x14ac:dyDescent="0.25">
      <c r="A28" s="118">
        <v>20</v>
      </c>
      <c r="B28" s="118" t="s">
        <v>238</v>
      </c>
      <c r="C28" s="118" t="s">
        <v>521</v>
      </c>
      <c r="D28" s="118"/>
      <c r="E28" s="118" t="s">
        <v>948</v>
      </c>
      <c r="F28" s="118" t="s">
        <v>11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3"/>
      <c r="AG28" s="84"/>
      <c r="AH28" s="84"/>
      <c r="AI28" s="122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25">
      <c r="A29" s="118">
        <v>21</v>
      </c>
      <c r="B29" s="118" t="s">
        <v>238</v>
      </c>
      <c r="C29" s="118" t="s">
        <v>344</v>
      </c>
      <c r="D29" s="118"/>
      <c r="E29" s="118" t="s">
        <v>345</v>
      </c>
      <c r="F29" s="118" t="s">
        <v>20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3"/>
      <c r="AG29" s="84"/>
      <c r="AH29" s="84"/>
      <c r="AI29" s="122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25">
      <c r="A30" s="118">
        <v>22</v>
      </c>
      <c r="B30" s="118" t="s">
        <v>238</v>
      </c>
      <c r="C30" s="118" t="s">
        <v>553</v>
      </c>
      <c r="D30" s="118"/>
      <c r="E30" s="118" t="s">
        <v>348</v>
      </c>
      <c r="F30" s="118" t="s">
        <v>20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25">
      <c r="A31" s="118">
        <v>23</v>
      </c>
      <c r="B31" s="118" t="s">
        <v>238</v>
      </c>
      <c r="C31" s="118" t="s">
        <v>346</v>
      </c>
      <c r="D31" s="118"/>
      <c r="E31" s="118" t="s">
        <v>347</v>
      </c>
      <c r="F31" s="118" t="s">
        <v>20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25">
      <c r="A32" s="118">
        <v>24</v>
      </c>
      <c r="B32" s="118" t="s">
        <v>238</v>
      </c>
      <c r="C32" s="118" t="s">
        <v>337</v>
      </c>
      <c r="D32" s="118"/>
      <c r="E32" s="118" t="s">
        <v>338</v>
      </c>
      <c r="F32" s="118" t="s">
        <v>20</v>
      </c>
      <c r="G32" s="25">
        <f t="shared" si="0"/>
        <v>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23"/>
      <c r="AG32" s="84"/>
      <c r="AH32" s="84"/>
      <c r="AI32" s="12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25">
      <c r="A33" s="118">
        <v>25</v>
      </c>
      <c r="B33" s="118" t="s">
        <v>238</v>
      </c>
      <c r="C33" s="118" t="s">
        <v>349</v>
      </c>
      <c r="D33" s="118"/>
      <c r="E33" s="118" t="s">
        <v>350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25">
      <c r="A34" s="118">
        <v>26</v>
      </c>
      <c r="B34" s="118" t="s">
        <v>238</v>
      </c>
      <c r="C34" s="118" t="s">
        <v>334</v>
      </c>
      <c r="D34" s="118"/>
      <c r="E34" s="118" t="s">
        <v>335</v>
      </c>
      <c r="F34" s="118" t="s">
        <v>43</v>
      </c>
      <c r="G34" s="25">
        <f t="shared" si="0"/>
        <v>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23"/>
      <c r="AG34" s="84"/>
      <c r="AH34" s="84"/>
      <c r="AI34" s="122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25">
      <c r="A35" s="118">
        <v>27</v>
      </c>
      <c r="B35" s="118" t="s">
        <v>238</v>
      </c>
      <c r="C35" s="118" t="s">
        <v>319</v>
      </c>
      <c r="D35" s="118"/>
      <c r="E35" s="118" t="s">
        <v>671</v>
      </c>
      <c r="F35" s="118" t="s">
        <v>20</v>
      </c>
      <c r="G35" s="25">
        <f t="shared" si="0"/>
        <v>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23"/>
      <c r="AG35" s="84"/>
      <c r="AH35" s="84"/>
      <c r="AI35" s="122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25">
      <c r="A36" s="118">
        <v>28</v>
      </c>
      <c r="B36" s="118" t="s">
        <v>238</v>
      </c>
      <c r="C36" s="118" t="s">
        <v>331</v>
      </c>
      <c r="D36" s="118"/>
      <c r="E36" s="118" t="s">
        <v>332</v>
      </c>
      <c r="F36" s="118" t="s">
        <v>20</v>
      </c>
      <c r="G36" s="25">
        <f t="shared" si="0"/>
        <v>0</v>
      </c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23"/>
      <c r="AG36" s="84"/>
      <c r="AH36" s="84"/>
      <c r="AI36" s="122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25">
      <c r="A37" s="118">
        <v>29</v>
      </c>
      <c r="B37" s="118" t="s">
        <v>238</v>
      </c>
      <c r="C37" s="118" t="s">
        <v>328</v>
      </c>
      <c r="D37" s="118"/>
      <c r="E37" s="118" t="s">
        <v>329</v>
      </c>
      <c r="F37" s="118" t="s">
        <v>20</v>
      </c>
      <c r="G37" s="25">
        <f t="shared" si="0"/>
        <v>0</v>
      </c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23"/>
      <c r="AG37" s="84"/>
      <c r="AH37" s="84"/>
      <c r="AI37" s="122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25">
      <c r="A38" s="118">
        <v>30</v>
      </c>
      <c r="B38" s="118" t="s">
        <v>238</v>
      </c>
      <c r="C38" s="118" t="s">
        <v>307</v>
      </c>
      <c r="D38" s="118"/>
      <c r="E38" s="118" t="s">
        <v>668</v>
      </c>
      <c r="F38" s="118" t="s">
        <v>20</v>
      </c>
      <c r="G38" s="25">
        <f t="shared" si="0"/>
        <v>0</v>
      </c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3"/>
      <c r="S38" s="113"/>
      <c r="T38" s="113"/>
      <c r="U38" s="119"/>
      <c r="V38" s="113"/>
      <c r="W38" s="119"/>
      <c r="X38" s="119"/>
      <c r="Y38" s="113"/>
      <c r="Z38" s="113"/>
      <c r="AA38" s="113"/>
      <c r="AB38" s="119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25">
      <c r="A39" s="118">
        <v>31</v>
      </c>
      <c r="B39" s="118" t="s">
        <v>238</v>
      </c>
      <c r="C39" s="118" t="s">
        <v>330</v>
      </c>
      <c r="D39" s="118"/>
      <c r="E39" s="118" t="s">
        <v>667</v>
      </c>
      <c r="F39" s="118" t="s">
        <v>20</v>
      </c>
      <c r="G39" s="25">
        <f t="shared" si="0"/>
        <v>0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3"/>
      <c r="S39" s="113"/>
      <c r="T39" s="113"/>
      <c r="U39" s="119"/>
      <c r="V39" s="113"/>
      <c r="W39" s="119"/>
      <c r="X39" s="119"/>
      <c r="Y39" s="113"/>
      <c r="Z39" s="113"/>
      <c r="AA39" s="113"/>
      <c r="AB39" s="119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25">
      <c r="A40" s="118">
        <v>32</v>
      </c>
      <c r="B40" s="118" t="s">
        <v>238</v>
      </c>
      <c r="C40" s="118" t="s">
        <v>336</v>
      </c>
      <c r="D40" s="118"/>
      <c r="E40" s="118" t="s">
        <v>669</v>
      </c>
      <c r="F40" s="118" t="s">
        <v>20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23"/>
      <c r="AG40" s="84"/>
      <c r="AH40" s="84"/>
      <c r="AI40" s="122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25">
      <c r="A41" s="118">
        <v>33</v>
      </c>
      <c r="B41" s="118" t="s">
        <v>238</v>
      </c>
      <c r="C41" s="118" t="s">
        <v>322</v>
      </c>
      <c r="D41" s="118"/>
      <c r="E41" s="118" t="s">
        <v>323</v>
      </c>
      <c r="F41" s="118" t="s">
        <v>20</v>
      </c>
      <c r="G41" s="25">
        <f t="shared" ref="G41:G72" si="5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23"/>
      <c r="AG41" s="84"/>
      <c r="AH41" s="84"/>
      <c r="AI41" s="12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25">
      <c r="A42" s="118">
        <v>34</v>
      </c>
      <c r="B42" s="118" t="s">
        <v>238</v>
      </c>
      <c r="C42" s="118" t="s">
        <v>310</v>
      </c>
      <c r="D42" s="118"/>
      <c r="E42" s="118" t="s">
        <v>311</v>
      </c>
      <c r="F42" s="118" t="s">
        <v>20</v>
      </c>
      <c r="G42" s="25">
        <f t="shared" si="5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25">
      <c r="A43" s="118">
        <v>35</v>
      </c>
      <c r="B43" s="118" t="s">
        <v>238</v>
      </c>
      <c r="C43" s="118" t="s">
        <v>343</v>
      </c>
      <c r="D43" s="118"/>
      <c r="E43" s="118" t="s">
        <v>672</v>
      </c>
      <c r="F43" s="118" t="s">
        <v>43</v>
      </c>
      <c r="G43" s="25">
        <f t="shared" si="5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23"/>
      <c r="AG43" s="84"/>
      <c r="AH43" s="84"/>
      <c r="AI43" s="122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25">
      <c r="A44" s="118">
        <v>36</v>
      </c>
      <c r="B44" s="118" t="s">
        <v>238</v>
      </c>
      <c r="C44" s="118" t="s">
        <v>312</v>
      </c>
      <c r="D44" s="118"/>
      <c r="E44" s="118" t="s">
        <v>313</v>
      </c>
      <c r="F44" s="118" t="s">
        <v>43</v>
      </c>
      <c r="G44" s="25">
        <f t="shared" si="5"/>
        <v>0</v>
      </c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23"/>
      <c r="AG44" s="84"/>
      <c r="AH44" s="84"/>
      <c r="AI44" s="122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25">
      <c r="A45" s="118">
        <v>37</v>
      </c>
      <c r="B45" s="118" t="s">
        <v>238</v>
      </c>
      <c r="C45" s="118" t="s">
        <v>519</v>
      </c>
      <c r="D45" s="118"/>
      <c r="E45" s="118" t="s">
        <v>520</v>
      </c>
      <c r="F45" s="118" t="s">
        <v>20</v>
      </c>
      <c r="G45" s="25">
        <f t="shared" si="5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23"/>
      <c r="AG45" s="84"/>
      <c r="AH45" s="84"/>
      <c r="AI45" s="122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25">
      <c r="A46" s="118">
        <v>38</v>
      </c>
      <c r="B46" s="118" t="s">
        <v>238</v>
      </c>
      <c r="C46" s="118" t="s">
        <v>353</v>
      </c>
      <c r="D46" s="118"/>
      <c r="E46" s="118" t="s">
        <v>670</v>
      </c>
      <c r="F46" s="118" t="s">
        <v>20</v>
      </c>
      <c r="G46" s="25">
        <f t="shared" si="5"/>
        <v>0</v>
      </c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3"/>
      <c r="W46" s="119"/>
      <c r="X46" s="119"/>
      <c r="Y46" s="119"/>
      <c r="Z46" s="119"/>
      <c r="AA46" s="119"/>
      <c r="AB46" s="119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23"/>
      <c r="AG46" s="84"/>
      <c r="AH46" s="84"/>
      <c r="AI46" s="122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25">
      <c r="A47" s="118">
        <v>39</v>
      </c>
      <c r="B47" s="118" t="s">
        <v>238</v>
      </c>
      <c r="C47" s="118" t="s">
        <v>326</v>
      </c>
      <c r="D47" s="118"/>
      <c r="E47" s="118" t="s">
        <v>327</v>
      </c>
      <c r="F47" s="118" t="s">
        <v>43</v>
      </c>
      <c r="G47" s="25">
        <f t="shared" si="5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23"/>
      <c r="AG47" s="84"/>
      <c r="AH47" s="84"/>
      <c r="AI47" s="122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25">
      <c r="A48" s="118">
        <v>40</v>
      </c>
      <c r="B48" s="118" t="s">
        <v>238</v>
      </c>
      <c r="C48" s="118" t="s">
        <v>239</v>
      </c>
      <c r="D48" s="118"/>
      <c r="E48" s="118" t="s">
        <v>240</v>
      </c>
      <c r="F48" s="118" t="s">
        <v>13</v>
      </c>
      <c r="G48" s="25">
        <f t="shared" si="5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4"/>
      <c r="AZ48" s="84"/>
    </row>
    <row r="49" spans="1:52" x14ac:dyDescent="0.25">
      <c r="A49" s="118">
        <v>41</v>
      </c>
      <c r="B49" s="118" t="s">
        <v>238</v>
      </c>
      <c r="C49" s="118" t="s">
        <v>1115</v>
      </c>
      <c r="D49" s="118"/>
      <c r="E49" s="118" t="s">
        <v>1114</v>
      </c>
      <c r="F49" s="118" t="s">
        <v>516</v>
      </c>
      <c r="G49" s="25">
        <f t="shared" si="5"/>
        <v>0</v>
      </c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23"/>
      <c r="AG49" s="84"/>
      <c r="AH49" s="84"/>
      <c r="AI49" s="122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25">
      <c r="A50" s="118">
        <v>42</v>
      </c>
      <c r="B50" s="118" t="s">
        <v>238</v>
      </c>
      <c r="C50" s="118" t="s">
        <v>1135</v>
      </c>
      <c r="D50" s="118"/>
      <c r="E50" s="118" t="s">
        <v>1134</v>
      </c>
      <c r="F50" s="118" t="s">
        <v>11</v>
      </c>
      <c r="G50" s="25">
        <f t="shared" si="5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25">
      <c r="A51" s="118">
        <v>43</v>
      </c>
      <c r="B51" s="118" t="s">
        <v>294</v>
      </c>
      <c r="C51" s="118" t="s">
        <v>949</v>
      </c>
      <c r="D51" s="118"/>
      <c r="E51" s="118" t="s">
        <v>934</v>
      </c>
      <c r="F51" s="118" t="s">
        <v>11</v>
      </c>
      <c r="G51" s="25">
        <f t="shared" si="5"/>
        <v>0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23"/>
      <c r="AG51" s="84"/>
      <c r="AH51" s="84"/>
      <c r="AI51" s="122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25">
      <c r="A52" s="118">
        <v>44</v>
      </c>
      <c r="B52" s="118" t="s">
        <v>294</v>
      </c>
      <c r="C52" s="118" t="s">
        <v>299</v>
      </c>
      <c r="D52" s="118"/>
      <c r="E52" s="118" t="s">
        <v>300</v>
      </c>
      <c r="F52" s="118" t="s">
        <v>13</v>
      </c>
      <c r="G52" s="25">
        <f t="shared" si="5"/>
        <v>0</v>
      </c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23"/>
      <c r="AG52" s="84"/>
      <c r="AH52" s="84"/>
      <c r="AI52" s="122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25">
      <c r="A53" s="118">
        <v>45</v>
      </c>
      <c r="B53" s="118" t="s">
        <v>294</v>
      </c>
      <c r="C53" s="118" t="s">
        <v>295</v>
      </c>
      <c r="D53" s="118"/>
      <c r="E53" s="118" t="s">
        <v>296</v>
      </c>
      <c r="F53" s="118" t="s">
        <v>11</v>
      </c>
      <c r="G53" s="25">
        <f t="shared" si="5"/>
        <v>0</v>
      </c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23"/>
      <c r="AG53" s="84"/>
      <c r="AH53" s="84"/>
      <c r="AI53" s="122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25">
      <c r="A54" s="118">
        <v>46</v>
      </c>
      <c r="B54" s="118" t="s">
        <v>294</v>
      </c>
      <c r="C54" s="118" t="s">
        <v>522</v>
      </c>
      <c r="D54" s="118"/>
      <c r="E54" s="118" t="s">
        <v>523</v>
      </c>
      <c r="F54" s="118" t="s">
        <v>11</v>
      </c>
      <c r="G54" s="25">
        <f t="shared" si="5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4"/>
      <c r="AZ54" s="84"/>
    </row>
    <row r="55" spans="1:52" x14ac:dyDescent="0.25">
      <c r="A55" s="118">
        <v>47</v>
      </c>
      <c r="B55" s="118" t="s">
        <v>294</v>
      </c>
      <c r="C55" s="118" t="s">
        <v>305</v>
      </c>
      <c r="D55" s="118"/>
      <c r="E55" s="118" t="s">
        <v>734</v>
      </c>
      <c r="F55" s="118" t="s">
        <v>20</v>
      </c>
      <c r="G55" s="25">
        <f t="shared" si="5"/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23"/>
      <c r="AG55" s="84"/>
      <c r="AH55" s="84"/>
      <c r="AI55" s="122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25">
      <c r="A56" s="118">
        <v>48</v>
      </c>
      <c r="B56" s="118" t="s">
        <v>294</v>
      </c>
      <c r="C56" s="118" t="s">
        <v>303</v>
      </c>
      <c r="D56" s="118"/>
      <c r="E56" s="118" t="s">
        <v>304</v>
      </c>
      <c r="F56" s="118" t="s">
        <v>11</v>
      </c>
      <c r="G56" s="25">
        <f t="shared" si="5"/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23"/>
      <c r="AG56" s="84"/>
      <c r="AH56" s="84"/>
      <c r="AI56" s="122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25">
      <c r="A57" s="118">
        <v>49</v>
      </c>
      <c r="B57" s="118" t="s">
        <v>294</v>
      </c>
      <c r="C57" s="118" t="s">
        <v>301</v>
      </c>
      <c r="D57" s="118"/>
      <c r="E57" s="118" t="s">
        <v>302</v>
      </c>
      <c r="F57" s="118" t="s">
        <v>13</v>
      </c>
      <c r="G57" s="25">
        <f t="shared" si="5"/>
        <v>0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23"/>
      <c r="AG57" s="8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25">
      <c r="A58" s="118">
        <v>50</v>
      </c>
      <c r="B58" s="118" t="s">
        <v>294</v>
      </c>
      <c r="C58" s="118" t="s">
        <v>297</v>
      </c>
      <c r="D58" s="118"/>
      <c r="E58" s="118" t="s">
        <v>298</v>
      </c>
      <c r="F58" s="118" t="s">
        <v>13</v>
      </c>
      <c r="G58" s="25">
        <f t="shared" si="5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25">
      <c r="A59" s="118">
        <v>51</v>
      </c>
      <c r="B59" s="118" t="s">
        <v>294</v>
      </c>
      <c r="C59" s="118" t="s">
        <v>524</v>
      </c>
      <c r="D59" s="118"/>
      <c r="E59" s="118" t="s">
        <v>950</v>
      </c>
      <c r="F59" s="118" t="s">
        <v>516</v>
      </c>
      <c r="G59" s="25">
        <f t="shared" si="5"/>
        <v>0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23"/>
      <c r="AG59" s="8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4"/>
      <c r="AZ59" s="84"/>
    </row>
    <row r="60" spans="1:52" x14ac:dyDescent="0.25">
      <c r="A60" s="118">
        <v>52</v>
      </c>
      <c r="B60" s="118" t="s">
        <v>294</v>
      </c>
      <c r="C60" s="118" t="s">
        <v>1104</v>
      </c>
      <c r="D60" s="118"/>
      <c r="E60" s="118" t="s">
        <v>1105</v>
      </c>
      <c r="F60" s="118" t="s">
        <v>516</v>
      </c>
      <c r="G60" s="25">
        <f t="shared" si="5"/>
        <v>0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23"/>
      <c r="AG60" s="8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4"/>
      <c r="AZ60" s="84"/>
    </row>
    <row r="61" spans="1:52" x14ac:dyDescent="0.25">
      <c r="A61" s="118">
        <v>53</v>
      </c>
      <c r="B61" s="118" t="s">
        <v>241</v>
      </c>
      <c r="C61" s="118" t="s">
        <v>286</v>
      </c>
      <c r="D61" s="118"/>
      <c r="E61" s="118" t="s">
        <v>287</v>
      </c>
      <c r="F61" s="118" t="s">
        <v>11</v>
      </c>
      <c r="G61" s="25">
        <f t="shared" si="5"/>
        <v>0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23"/>
      <c r="AG61" s="8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  <c r="AZ61" s="84"/>
    </row>
    <row r="62" spans="1:52" x14ac:dyDescent="0.25">
      <c r="A62" s="118">
        <v>54</v>
      </c>
      <c r="B62" s="118" t="s">
        <v>241</v>
      </c>
      <c r="C62" s="118" t="s">
        <v>951</v>
      </c>
      <c r="D62" s="118"/>
      <c r="E62" s="118" t="s">
        <v>678</v>
      </c>
      <c r="F62" s="118" t="s">
        <v>13</v>
      </c>
      <c r="G62" s="25">
        <f t="shared" si="5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  <c r="AZ62" s="84"/>
    </row>
    <row r="63" spans="1:52" x14ac:dyDescent="0.25">
      <c r="A63" s="118">
        <v>55</v>
      </c>
      <c r="B63" s="118" t="s">
        <v>241</v>
      </c>
      <c r="C63" s="118" t="s">
        <v>768</v>
      </c>
      <c r="D63" s="118"/>
      <c r="E63" s="118" t="s">
        <v>525</v>
      </c>
      <c r="F63" s="118" t="s">
        <v>11</v>
      </c>
      <c r="G63" s="25">
        <f t="shared" si="5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25">
      <c r="A64" s="118">
        <v>56</v>
      </c>
      <c r="B64" s="118" t="s">
        <v>241</v>
      </c>
      <c r="C64" s="118" t="s">
        <v>952</v>
      </c>
      <c r="D64" s="118"/>
      <c r="E64" s="118" t="s">
        <v>954</v>
      </c>
      <c r="F64" s="118" t="s">
        <v>11</v>
      </c>
      <c r="G64" s="25">
        <f t="shared" si="5"/>
        <v>0</v>
      </c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23"/>
      <c r="AG64" s="8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25">
      <c r="A65" s="118">
        <v>57</v>
      </c>
      <c r="B65" s="118" t="s">
        <v>241</v>
      </c>
      <c r="C65" s="118" t="s">
        <v>953</v>
      </c>
      <c r="D65" s="118"/>
      <c r="E65" s="118" t="s">
        <v>955</v>
      </c>
      <c r="F65" s="118" t="s">
        <v>11</v>
      </c>
      <c r="G65" s="25">
        <f t="shared" si="5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25">
      <c r="A66" s="118">
        <v>58</v>
      </c>
      <c r="B66" s="118" t="s">
        <v>241</v>
      </c>
      <c r="C66" s="118" t="s">
        <v>276</v>
      </c>
      <c r="D66" s="118"/>
      <c r="E66" s="118" t="s">
        <v>277</v>
      </c>
      <c r="F66" s="118" t="s">
        <v>20</v>
      </c>
      <c r="G66" s="25">
        <f t="shared" si="5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25">
      <c r="A67" s="118">
        <v>59</v>
      </c>
      <c r="B67" s="118" t="s">
        <v>241</v>
      </c>
      <c r="C67" s="118" t="s">
        <v>284</v>
      </c>
      <c r="D67" s="118"/>
      <c r="E67" s="118" t="s">
        <v>679</v>
      </c>
      <c r="F67" s="118" t="s">
        <v>43</v>
      </c>
      <c r="G67" s="25">
        <f t="shared" si="5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4"/>
      <c r="AZ67" s="84"/>
    </row>
    <row r="68" spans="1:52" x14ac:dyDescent="0.25">
      <c r="A68" s="118">
        <v>60</v>
      </c>
      <c r="B68" s="118" t="s">
        <v>241</v>
      </c>
      <c r="C68" s="118" t="s">
        <v>274</v>
      </c>
      <c r="D68" s="118"/>
      <c r="E68" s="118" t="s">
        <v>677</v>
      </c>
      <c r="F68" s="118" t="s">
        <v>43</v>
      </c>
      <c r="G68" s="25">
        <f t="shared" si="5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4"/>
      <c r="AZ68" s="84"/>
    </row>
    <row r="69" spans="1:52" x14ac:dyDescent="0.25">
      <c r="A69" s="118">
        <v>61</v>
      </c>
      <c r="B69" s="118" t="s">
        <v>241</v>
      </c>
      <c r="C69" s="118" t="s">
        <v>529</v>
      </c>
      <c r="D69" s="118"/>
      <c r="E69" s="118" t="s">
        <v>680</v>
      </c>
      <c r="F69" s="118" t="s">
        <v>11</v>
      </c>
      <c r="G69" s="25">
        <f t="shared" si="5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23"/>
      <c r="AG69" s="8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25">
      <c r="A70" s="118">
        <v>62</v>
      </c>
      <c r="B70" s="118" t="s">
        <v>241</v>
      </c>
      <c r="C70" s="118" t="s">
        <v>558</v>
      </c>
      <c r="D70" s="118"/>
      <c r="E70" s="118" t="s">
        <v>528</v>
      </c>
      <c r="F70" s="118" t="s">
        <v>13</v>
      </c>
      <c r="G70" s="25">
        <f t="shared" si="5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23"/>
      <c r="AG70" s="8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4"/>
      <c r="AZ70" s="84"/>
    </row>
    <row r="71" spans="1:52" x14ac:dyDescent="0.25">
      <c r="A71" s="118">
        <v>63</v>
      </c>
      <c r="B71" s="118" t="s">
        <v>241</v>
      </c>
      <c r="C71" s="118" t="s">
        <v>356</v>
      </c>
      <c r="D71" s="118"/>
      <c r="E71" s="118" t="s">
        <v>675</v>
      </c>
      <c r="F71" s="118" t="s">
        <v>11</v>
      </c>
      <c r="G71" s="25">
        <f t="shared" si="5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4"/>
      <c r="AZ71" s="84"/>
    </row>
    <row r="72" spans="1:52" x14ac:dyDescent="0.25">
      <c r="A72" s="118">
        <v>64</v>
      </c>
      <c r="B72" s="118" t="s">
        <v>241</v>
      </c>
      <c r="C72" s="118" t="s">
        <v>269</v>
      </c>
      <c r="D72" s="118"/>
      <c r="E72" s="118" t="s">
        <v>270</v>
      </c>
      <c r="F72" s="118" t="s">
        <v>43</v>
      </c>
      <c r="G72" s="25">
        <f t="shared" si="5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23"/>
      <c r="AG72" s="8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25">
      <c r="A73" s="118">
        <v>65</v>
      </c>
      <c r="B73" s="118" t="s">
        <v>241</v>
      </c>
      <c r="C73" s="118" t="s">
        <v>281</v>
      </c>
      <c r="D73" s="118"/>
      <c r="E73" s="118" t="s">
        <v>282</v>
      </c>
      <c r="F73" s="118" t="s">
        <v>13</v>
      </c>
      <c r="G73" s="25">
        <f t="shared" ref="G73:G104" si="9">SUM(H73:AB73)</f>
        <v>0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23"/>
      <c r="AG73" s="84"/>
      <c r="AH73" s="84"/>
      <c r="AI73" s="122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25">
      <c r="A74" s="118">
        <v>66</v>
      </c>
      <c r="B74" s="118" t="s">
        <v>241</v>
      </c>
      <c r="C74" s="118" t="s">
        <v>555</v>
      </c>
      <c r="D74" s="118"/>
      <c r="E74" s="118" t="s">
        <v>271</v>
      </c>
      <c r="F74" s="118" t="s">
        <v>43</v>
      </c>
      <c r="G74" s="25">
        <f t="shared" si="9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23"/>
      <c r="AG74" s="8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25">
      <c r="A75" s="118">
        <v>67</v>
      </c>
      <c r="B75" s="118" t="s">
        <v>241</v>
      </c>
      <c r="C75" s="118" t="s">
        <v>526</v>
      </c>
      <c r="D75" s="118"/>
      <c r="E75" s="118" t="s">
        <v>881</v>
      </c>
      <c r="F75" s="118" t="s">
        <v>11</v>
      </c>
      <c r="G75" s="25">
        <f t="shared" si="9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23"/>
      <c r="AG75" s="84"/>
      <c r="AH75" s="84"/>
      <c r="AI75" s="122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25">
      <c r="A76" s="118">
        <v>68</v>
      </c>
      <c r="B76" s="118" t="s">
        <v>241</v>
      </c>
      <c r="C76" s="118" t="s">
        <v>288</v>
      </c>
      <c r="D76" s="118"/>
      <c r="E76" s="118" t="s">
        <v>289</v>
      </c>
      <c r="F76" s="118" t="s">
        <v>11</v>
      </c>
      <c r="G76" s="25">
        <f t="shared" si="9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23"/>
      <c r="AG76" s="84"/>
      <c r="AH76" s="84"/>
      <c r="AI76" s="122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25">
      <c r="A77" s="118">
        <v>69</v>
      </c>
      <c r="B77" s="118" t="s">
        <v>241</v>
      </c>
      <c r="C77" s="118" t="s">
        <v>279</v>
      </c>
      <c r="D77" s="118"/>
      <c r="E77" s="118" t="s">
        <v>280</v>
      </c>
      <c r="F77" s="118" t="s">
        <v>20</v>
      </c>
      <c r="G77" s="25">
        <f t="shared" si="9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23"/>
      <c r="AG77" s="84"/>
      <c r="AH77" s="84"/>
      <c r="AI77" s="122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4"/>
      <c r="AZ77" s="84"/>
    </row>
    <row r="78" spans="1:52" x14ac:dyDescent="0.25">
      <c r="A78" s="118">
        <v>70</v>
      </c>
      <c r="B78" s="118" t="s">
        <v>241</v>
      </c>
      <c r="C78" s="118" t="s">
        <v>285</v>
      </c>
      <c r="D78" s="118"/>
      <c r="E78" s="118" t="s">
        <v>676</v>
      </c>
      <c r="F78" s="118" t="s">
        <v>20</v>
      </c>
      <c r="G78" s="25">
        <f t="shared" si="9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23"/>
      <c r="AG78" s="84"/>
      <c r="AH78" s="84"/>
      <c r="AI78" s="122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4"/>
      <c r="AZ78" s="84"/>
    </row>
    <row r="79" spans="1:52" x14ac:dyDescent="0.25">
      <c r="A79" s="118">
        <v>71</v>
      </c>
      <c r="B79" s="118" t="s">
        <v>241</v>
      </c>
      <c r="C79" s="118" t="s">
        <v>290</v>
      </c>
      <c r="D79" s="118"/>
      <c r="E79" s="118" t="s">
        <v>291</v>
      </c>
      <c r="F79" s="118" t="s">
        <v>13</v>
      </c>
      <c r="G79" s="25">
        <f t="shared" si="9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23"/>
      <c r="AG79" s="84"/>
      <c r="AH79" s="84"/>
      <c r="AI79" s="122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25">
      <c r="A80" s="118">
        <v>72</v>
      </c>
      <c r="B80" s="118" t="s">
        <v>241</v>
      </c>
      <c r="C80" s="118" t="s">
        <v>556</v>
      </c>
      <c r="D80" s="118"/>
      <c r="E80" s="118" t="s">
        <v>557</v>
      </c>
      <c r="F80" s="118" t="s">
        <v>13</v>
      </c>
      <c r="G80" s="25">
        <f t="shared" si="9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23"/>
      <c r="AG80" s="8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25">
      <c r="A81" s="118">
        <v>73</v>
      </c>
      <c r="B81" s="118" t="s">
        <v>241</v>
      </c>
      <c r="C81" s="118" t="s">
        <v>266</v>
      </c>
      <c r="D81" s="118"/>
      <c r="E81" s="118" t="s">
        <v>267</v>
      </c>
      <c r="F81" s="118" t="s">
        <v>43</v>
      </c>
      <c r="G81" s="25">
        <f t="shared" si="9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23"/>
      <c r="AG81" s="84"/>
      <c r="AH81" s="84"/>
      <c r="AI81" s="122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  <c r="AZ81" s="84"/>
    </row>
    <row r="82" spans="1:52" x14ac:dyDescent="0.25">
      <c r="A82" s="118">
        <v>74</v>
      </c>
      <c r="B82" s="118" t="s">
        <v>241</v>
      </c>
      <c r="C82" s="118" t="s">
        <v>292</v>
      </c>
      <c r="D82" s="118"/>
      <c r="E82" s="118" t="s">
        <v>293</v>
      </c>
      <c r="F82" s="118" t="s">
        <v>11</v>
      </c>
      <c r="G82" s="25">
        <f t="shared" si="9"/>
        <v>0</v>
      </c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23"/>
      <c r="AG82" s="84"/>
      <c r="AH82" s="84"/>
      <c r="AI82" s="122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4"/>
      <c r="AZ82" s="84"/>
    </row>
    <row r="83" spans="1:52" x14ac:dyDescent="0.25">
      <c r="A83" s="118">
        <v>75</v>
      </c>
      <c r="B83" s="118" t="s">
        <v>241</v>
      </c>
      <c r="C83" s="118" t="s">
        <v>272</v>
      </c>
      <c r="D83" s="118"/>
      <c r="E83" s="118" t="s">
        <v>273</v>
      </c>
      <c r="F83" s="118" t="s">
        <v>13</v>
      </c>
      <c r="G83" s="25">
        <f t="shared" si="9"/>
        <v>0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23"/>
      <c r="AG83" s="84"/>
      <c r="AH83" s="84"/>
      <c r="AI83" s="122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25">
      <c r="A84" s="118">
        <v>76</v>
      </c>
      <c r="B84" s="118" t="s">
        <v>241</v>
      </c>
      <c r="C84" s="118" t="s">
        <v>283</v>
      </c>
      <c r="D84" s="118"/>
      <c r="E84" s="118" t="s">
        <v>674</v>
      </c>
      <c r="F84" s="118" t="s">
        <v>13</v>
      </c>
      <c r="G84" s="25">
        <f t="shared" si="9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23"/>
      <c r="AG84" s="84"/>
      <c r="AH84" s="84"/>
      <c r="AI84" s="122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4"/>
      <c r="AZ84" s="84"/>
    </row>
    <row r="85" spans="1:52" x14ac:dyDescent="0.25">
      <c r="A85" s="118">
        <v>77</v>
      </c>
      <c r="B85" s="118" t="s">
        <v>241</v>
      </c>
      <c r="C85" s="118" t="s">
        <v>242</v>
      </c>
      <c r="D85" s="118"/>
      <c r="E85" s="118" t="s">
        <v>243</v>
      </c>
      <c r="F85" s="118" t="s">
        <v>20</v>
      </c>
      <c r="G85" s="25">
        <f t="shared" si="9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23"/>
      <c r="AG85" s="84"/>
      <c r="AH85" s="84"/>
      <c r="AI85" s="122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25">
      <c r="A86" s="118">
        <v>78</v>
      </c>
      <c r="B86" s="118" t="s">
        <v>241</v>
      </c>
      <c r="C86" s="118" t="s">
        <v>527</v>
      </c>
      <c r="D86" s="118"/>
      <c r="E86" s="118" t="s">
        <v>766</v>
      </c>
      <c r="F86" s="118" t="s">
        <v>13</v>
      </c>
      <c r="G86" s="25">
        <f t="shared" si="9"/>
        <v>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23"/>
      <c r="AG86" s="84"/>
      <c r="AH86" s="84"/>
      <c r="AI86" s="122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84"/>
      <c r="AZ86" s="84"/>
    </row>
    <row r="87" spans="1:52" x14ac:dyDescent="0.25">
      <c r="A87" s="118">
        <v>79</v>
      </c>
      <c r="B87" s="118" t="s">
        <v>241</v>
      </c>
      <c r="C87" s="118" t="s">
        <v>278</v>
      </c>
      <c r="D87" s="118"/>
      <c r="E87" s="118" t="s">
        <v>769</v>
      </c>
      <c r="F87" s="118" t="s">
        <v>13</v>
      </c>
      <c r="G87" s="25">
        <f t="shared" si="9"/>
        <v>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23"/>
      <c r="AG87" s="84"/>
      <c r="AH87" s="84"/>
      <c r="AI87" s="122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25">
      <c r="A88" s="118">
        <v>80</v>
      </c>
      <c r="B88" s="118" t="s">
        <v>241</v>
      </c>
      <c r="C88" s="118" t="s">
        <v>275</v>
      </c>
      <c r="D88" s="118"/>
      <c r="E88" s="118" t="s">
        <v>673</v>
      </c>
      <c r="F88" s="118" t="s">
        <v>11</v>
      </c>
      <c r="G88" s="25">
        <f t="shared" si="9"/>
        <v>0</v>
      </c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23"/>
      <c r="AG88" s="84"/>
      <c r="AH88" s="84"/>
      <c r="AI88" s="122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4"/>
      <c r="AZ88" s="84"/>
    </row>
    <row r="89" spans="1:52" x14ac:dyDescent="0.25">
      <c r="A89" s="118">
        <v>81</v>
      </c>
      <c r="B89" s="118" t="s">
        <v>241</v>
      </c>
      <c r="C89" s="118" t="s">
        <v>554</v>
      </c>
      <c r="D89" s="118"/>
      <c r="E89" s="118" t="s">
        <v>268</v>
      </c>
      <c r="F89" s="118" t="s">
        <v>20</v>
      </c>
      <c r="G89" s="25">
        <f t="shared" si="9"/>
        <v>0</v>
      </c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23"/>
      <c r="AG89" s="84"/>
      <c r="AH89" s="84"/>
      <c r="AI89" s="122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  <c r="AZ89" s="84"/>
    </row>
    <row r="90" spans="1:52" x14ac:dyDescent="0.25">
      <c r="A90" s="118">
        <v>82</v>
      </c>
      <c r="B90" s="118" t="s">
        <v>241</v>
      </c>
      <c r="C90" s="118" t="s">
        <v>1132</v>
      </c>
      <c r="D90" s="118"/>
      <c r="E90" s="118" t="s">
        <v>1133</v>
      </c>
      <c r="F90" s="118" t="s">
        <v>13</v>
      </c>
      <c r="G90" s="25">
        <f t="shared" si="9"/>
        <v>0</v>
      </c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23"/>
      <c r="AG90" s="84"/>
      <c r="AH90" s="84"/>
      <c r="AI90" s="122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  <c r="AZ90" s="84"/>
    </row>
    <row r="91" spans="1:52" x14ac:dyDescent="0.25">
      <c r="A91" s="118">
        <v>83</v>
      </c>
      <c r="B91" s="118" t="s">
        <v>244</v>
      </c>
      <c r="C91" s="118" t="s">
        <v>956</v>
      </c>
      <c r="D91" s="118"/>
      <c r="E91" s="118" t="s">
        <v>958</v>
      </c>
      <c r="F91" s="118" t="s">
        <v>11</v>
      </c>
      <c r="G91" s="25">
        <f t="shared" si="9"/>
        <v>0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23"/>
      <c r="AG91" s="84"/>
      <c r="AH91" s="84"/>
      <c r="AI91" s="122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25">
      <c r="A92" s="118">
        <v>84</v>
      </c>
      <c r="B92" s="118" t="s">
        <v>244</v>
      </c>
      <c r="C92" s="118" t="s">
        <v>840</v>
      </c>
      <c r="D92" s="118"/>
      <c r="E92" s="118" t="s">
        <v>874</v>
      </c>
      <c r="F92" s="118" t="s">
        <v>11</v>
      </c>
      <c r="G92" s="25">
        <f t="shared" si="9"/>
        <v>0</v>
      </c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23"/>
      <c r="AG92" s="84"/>
      <c r="AH92" s="84"/>
      <c r="AI92" s="122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84"/>
      <c r="AZ92" s="84"/>
    </row>
    <row r="93" spans="1:52" x14ac:dyDescent="0.25">
      <c r="A93" s="118">
        <v>85</v>
      </c>
      <c r="B93" s="118" t="s">
        <v>244</v>
      </c>
      <c r="C93" s="118" t="s">
        <v>957</v>
      </c>
      <c r="D93" s="118"/>
      <c r="E93" s="118" t="s">
        <v>959</v>
      </c>
      <c r="F93" s="118" t="s">
        <v>13</v>
      </c>
      <c r="G93" s="25">
        <f t="shared" si="9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23"/>
      <c r="AG93" s="84"/>
      <c r="AH93" s="84"/>
      <c r="AI93" s="122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  <c r="AZ93" s="84"/>
    </row>
    <row r="94" spans="1:52" x14ac:dyDescent="0.25">
      <c r="A94" s="118">
        <v>86</v>
      </c>
      <c r="B94" s="118" t="s">
        <v>244</v>
      </c>
      <c r="C94" s="118" t="s">
        <v>262</v>
      </c>
      <c r="D94" s="118"/>
      <c r="E94" s="118" t="s">
        <v>263</v>
      </c>
      <c r="F94" s="118" t="s">
        <v>11</v>
      </c>
      <c r="G94" s="25">
        <f t="shared" si="9"/>
        <v>0</v>
      </c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23"/>
      <c r="AG94" s="84"/>
      <c r="AH94" s="84"/>
      <c r="AI94" s="122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25">
      <c r="A95" s="118">
        <v>87</v>
      </c>
      <c r="B95" s="118" t="s">
        <v>244</v>
      </c>
      <c r="C95" s="118" t="s">
        <v>354</v>
      </c>
      <c r="D95" s="118"/>
      <c r="E95" s="118" t="s">
        <v>355</v>
      </c>
      <c r="F95" s="118" t="s">
        <v>13</v>
      </c>
      <c r="G95" s="25">
        <f t="shared" si="9"/>
        <v>0</v>
      </c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23"/>
      <c r="AG95" s="84"/>
      <c r="AH95" s="84"/>
      <c r="AI95" s="122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4"/>
      <c r="AZ95" s="84"/>
    </row>
    <row r="96" spans="1:52" x14ac:dyDescent="0.25">
      <c r="A96" s="118">
        <v>88</v>
      </c>
      <c r="B96" s="118" t="s">
        <v>244</v>
      </c>
      <c r="C96" s="118" t="s">
        <v>264</v>
      </c>
      <c r="D96" s="118"/>
      <c r="E96" s="118" t="s">
        <v>265</v>
      </c>
      <c r="F96" s="118" t="s">
        <v>11</v>
      </c>
      <c r="G96" s="25">
        <f t="shared" si="9"/>
        <v>0</v>
      </c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23"/>
      <c r="AG96" s="84"/>
      <c r="AH96" s="84"/>
      <c r="AI96" s="122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  <c r="AZ96" s="84"/>
    </row>
    <row r="97" spans="1:52" x14ac:dyDescent="0.25">
      <c r="A97" s="118">
        <v>89</v>
      </c>
      <c r="B97" s="118" t="s">
        <v>244</v>
      </c>
      <c r="C97" s="118" t="s">
        <v>254</v>
      </c>
      <c r="D97" s="118"/>
      <c r="E97" s="118" t="s">
        <v>255</v>
      </c>
      <c r="F97" s="118" t="s">
        <v>20</v>
      </c>
      <c r="G97" s="25">
        <f t="shared" si="9"/>
        <v>0</v>
      </c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23"/>
      <c r="AG97" s="84"/>
      <c r="AH97" s="84"/>
      <c r="AI97" s="122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  <c r="AZ97" s="84"/>
    </row>
    <row r="98" spans="1:52" x14ac:dyDescent="0.25">
      <c r="A98" s="118">
        <v>90</v>
      </c>
      <c r="B98" s="118" t="s">
        <v>244</v>
      </c>
      <c r="C98" s="118" t="s">
        <v>245</v>
      </c>
      <c r="D98" s="118"/>
      <c r="E98" s="118" t="s">
        <v>246</v>
      </c>
      <c r="F98" s="118" t="s">
        <v>43</v>
      </c>
      <c r="G98" s="25">
        <f t="shared" si="9"/>
        <v>0</v>
      </c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23"/>
      <c r="AG98" s="84"/>
      <c r="AH98" s="84"/>
      <c r="AI98" s="122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  <c r="AZ98" s="84"/>
    </row>
    <row r="99" spans="1:52" x14ac:dyDescent="0.25">
      <c r="A99" s="118">
        <v>91</v>
      </c>
      <c r="B99" s="118" t="s">
        <v>244</v>
      </c>
      <c r="C99" s="118" t="s">
        <v>530</v>
      </c>
      <c r="D99" s="118"/>
      <c r="E99" s="118" t="s">
        <v>767</v>
      </c>
      <c r="F99" s="118" t="s">
        <v>11</v>
      </c>
      <c r="G99" s="25">
        <f t="shared" si="9"/>
        <v>0</v>
      </c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23"/>
      <c r="AG99" s="84"/>
      <c r="AH99" s="84"/>
      <c r="AI99" s="122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4"/>
      <c r="AZ99" s="84"/>
    </row>
    <row r="100" spans="1:52" x14ac:dyDescent="0.25">
      <c r="A100" s="118">
        <v>92</v>
      </c>
      <c r="B100" s="118" t="s">
        <v>244</v>
      </c>
      <c r="C100" s="118" t="s">
        <v>252</v>
      </c>
      <c r="D100" s="118"/>
      <c r="E100" s="118" t="s">
        <v>253</v>
      </c>
      <c r="F100" s="118" t="s">
        <v>20</v>
      </c>
      <c r="G100" s="25">
        <f t="shared" si="9"/>
        <v>0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23"/>
      <c r="AG100" s="84"/>
      <c r="AH100" s="84"/>
      <c r="AI100" s="122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  <c r="AZ100" s="84"/>
    </row>
    <row r="101" spans="1:52" x14ac:dyDescent="0.25">
      <c r="A101" s="118">
        <v>93</v>
      </c>
      <c r="B101" s="118" t="s">
        <v>244</v>
      </c>
      <c r="C101" s="118" t="s">
        <v>251</v>
      </c>
      <c r="D101" s="118"/>
      <c r="E101" s="118" t="s">
        <v>730</v>
      </c>
      <c r="F101" s="118" t="s">
        <v>20</v>
      </c>
      <c r="G101" s="25">
        <f t="shared" si="9"/>
        <v>0</v>
      </c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23"/>
      <c r="AG101" s="84"/>
      <c r="AH101" s="84"/>
      <c r="AI101" s="122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  <c r="AZ101" s="84"/>
    </row>
    <row r="102" spans="1:52" x14ac:dyDescent="0.25">
      <c r="A102" s="118">
        <v>94</v>
      </c>
      <c r="B102" s="118" t="s">
        <v>244</v>
      </c>
      <c r="C102" s="118" t="s">
        <v>260</v>
      </c>
      <c r="D102" s="118"/>
      <c r="E102" s="118" t="s">
        <v>261</v>
      </c>
      <c r="F102" s="118" t="s">
        <v>20</v>
      </c>
      <c r="G102" s="25">
        <f t="shared" si="9"/>
        <v>0</v>
      </c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23"/>
      <c r="AG102" s="84"/>
      <c r="AH102" s="84"/>
      <c r="AI102" s="122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  <c r="AZ102" s="84"/>
    </row>
    <row r="103" spans="1:52" x14ac:dyDescent="0.25">
      <c r="A103" s="118">
        <v>95</v>
      </c>
      <c r="B103" s="118" t="s">
        <v>244</v>
      </c>
      <c r="C103" s="118" t="s">
        <v>247</v>
      </c>
      <c r="D103" s="118"/>
      <c r="E103" s="118" t="s">
        <v>727</v>
      </c>
      <c r="F103" s="118" t="s">
        <v>20</v>
      </c>
      <c r="G103" s="25">
        <f t="shared" si="9"/>
        <v>0</v>
      </c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23"/>
      <c r="AG103" s="84"/>
      <c r="AH103" s="84"/>
      <c r="AI103" s="122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  <c r="AZ103" s="84"/>
    </row>
    <row r="104" spans="1:52" x14ac:dyDescent="0.25">
      <c r="A104" s="118">
        <v>96</v>
      </c>
      <c r="B104" s="118" t="s">
        <v>244</v>
      </c>
      <c r="C104" s="118" t="s">
        <v>258</v>
      </c>
      <c r="D104" s="118"/>
      <c r="E104" s="117" t="s">
        <v>259</v>
      </c>
      <c r="F104" s="118" t="s">
        <v>43</v>
      </c>
      <c r="G104" s="25">
        <f t="shared" si="9"/>
        <v>0</v>
      </c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23"/>
      <c r="AG104" s="84"/>
      <c r="AH104" s="84"/>
      <c r="AI104" s="122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4"/>
      <c r="AZ104" s="84"/>
    </row>
    <row r="105" spans="1:52" x14ac:dyDescent="0.25">
      <c r="A105" s="118">
        <v>97</v>
      </c>
      <c r="B105" s="118" t="s">
        <v>244</v>
      </c>
      <c r="C105" s="118" t="s">
        <v>248</v>
      </c>
      <c r="D105" s="118"/>
      <c r="E105" s="118" t="s">
        <v>731</v>
      </c>
      <c r="F105" s="118" t="s">
        <v>20</v>
      </c>
      <c r="G105" s="25">
        <f>SUM(H105:AB105)</f>
        <v>0</v>
      </c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23"/>
      <c r="AG105" s="84"/>
      <c r="AH105" s="84"/>
      <c r="AI105" s="122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4"/>
      <c r="AZ105" s="84"/>
    </row>
    <row r="106" spans="1:52" x14ac:dyDescent="0.25">
      <c r="A106" s="118">
        <v>98</v>
      </c>
      <c r="B106" s="118" t="s">
        <v>244</v>
      </c>
      <c r="C106" s="118" t="s">
        <v>249</v>
      </c>
      <c r="D106" s="118"/>
      <c r="E106" s="118" t="s">
        <v>250</v>
      </c>
      <c r="F106" s="118" t="s">
        <v>43</v>
      </c>
      <c r="G106" s="25">
        <f>SUM(H106:AB106)</f>
        <v>0</v>
      </c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23"/>
      <c r="AG106" s="84"/>
      <c r="AH106" s="84"/>
      <c r="AI106" s="122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4"/>
      <c r="AZ106" s="84"/>
    </row>
    <row r="107" spans="1:52" x14ac:dyDescent="0.25">
      <c r="A107" s="118">
        <v>99</v>
      </c>
      <c r="B107" s="118" t="s">
        <v>244</v>
      </c>
      <c r="C107" s="118" t="s">
        <v>256</v>
      </c>
      <c r="D107" s="118"/>
      <c r="E107" s="118" t="s">
        <v>257</v>
      </c>
      <c r="F107" s="118" t="s">
        <v>13</v>
      </c>
      <c r="G107" s="25">
        <f>SUM(H107:AB107)</f>
        <v>0</v>
      </c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23"/>
      <c r="AG107" s="84"/>
      <c r="AH107" s="84"/>
      <c r="AI107" s="122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  <c r="AZ107" s="84"/>
    </row>
    <row r="108" spans="1:52" x14ac:dyDescent="0.25">
      <c r="AC108" s="115">
        <f>SUM(AC9:AC107)</f>
        <v>0</v>
      </c>
      <c r="AV108" s="4">
        <f t="shared" si="11"/>
        <v>0</v>
      </c>
    </row>
  </sheetData>
  <sheetProtection algorithmName="SHA-512" hashValue="E0gf9Z6hs3TIZpf6+0vdgekgMJf4PrD805eWV9GAtv1vR0tFbeUdgrphCH+IW3ojAnVQdh6GXL+jS9/FfQiE4A==" saltValue="muyPO1MN06HirY3j9BWfqA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tabSelected="1"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509</v>
      </c>
      <c r="E1" s="5" t="s">
        <v>541</v>
      </c>
      <c r="F1" s="7">
        <f>'July Credit Allocation'!G9</f>
        <v>877064374.08000004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881134500</v>
      </c>
    </row>
    <row r="3" spans="1:52" s="11" customFormat="1" x14ac:dyDescent="0.25"/>
    <row r="4" spans="1:52" ht="15.75" customHeight="1" x14ac:dyDescent="0.35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4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25">
      <c r="A9" s="117">
        <v>1</v>
      </c>
      <c r="B9" s="117" t="s">
        <v>363</v>
      </c>
      <c r="C9" s="117" t="s">
        <v>888</v>
      </c>
      <c r="D9" s="117"/>
      <c r="E9" s="117" t="s">
        <v>889</v>
      </c>
      <c r="F9" s="117" t="s">
        <v>20</v>
      </c>
      <c r="G9" s="25">
        <f t="shared" ref="G9:G40" si="0">SUM(H9:AB9)</f>
        <v>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0"/>
      <c r="AG9" s="121"/>
      <c r="AH9" s="121"/>
      <c r="AI9" s="122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25">
      <c r="A10" s="117">
        <v>2</v>
      </c>
      <c r="B10" s="118" t="s">
        <v>363</v>
      </c>
      <c r="C10" s="118" t="s">
        <v>841</v>
      </c>
      <c r="D10" s="118"/>
      <c r="E10" s="118" t="s">
        <v>851</v>
      </c>
      <c r="F10" s="118" t="s">
        <v>43</v>
      </c>
      <c r="G10" s="25">
        <f t="shared" si="0"/>
        <v>665</v>
      </c>
      <c r="H10" s="113"/>
      <c r="I10" s="113"/>
      <c r="J10" s="113">
        <v>8</v>
      </c>
      <c r="K10" s="113">
        <v>26</v>
      </c>
      <c r="L10" s="113"/>
      <c r="M10" s="113">
        <v>25</v>
      </c>
      <c r="N10" s="113">
        <v>120</v>
      </c>
      <c r="O10" s="113">
        <v>35</v>
      </c>
      <c r="P10" s="113"/>
      <c r="Q10" s="113">
        <v>1</v>
      </c>
      <c r="R10" s="113"/>
      <c r="S10" s="113"/>
      <c r="T10" s="113"/>
      <c r="U10" s="113"/>
      <c r="V10" s="113">
        <v>123</v>
      </c>
      <c r="W10" s="113">
        <v>1</v>
      </c>
      <c r="X10" s="113">
        <v>245</v>
      </c>
      <c r="Y10" s="113">
        <v>81</v>
      </c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81035500</v>
      </c>
      <c r="AE10" s="27">
        <f t="shared" si="1"/>
        <v>155</v>
      </c>
      <c r="AF10" s="123"/>
      <c r="AG10" s="84"/>
      <c r="AH10" s="84">
        <v>95</v>
      </c>
      <c r="AI10" s="122"/>
      <c r="AJ10" s="84"/>
      <c r="AK10" s="84"/>
      <c r="AL10" s="84">
        <v>60</v>
      </c>
      <c r="AM10" s="84"/>
      <c r="AN10" s="84"/>
      <c r="AO10" s="84"/>
      <c r="AP10" s="84"/>
      <c r="AQ10" s="84"/>
      <c r="AR10" s="84"/>
      <c r="AS10" s="84"/>
      <c r="AT10" s="8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27027500</v>
      </c>
      <c r="AV10" s="27">
        <f t="shared" si="2"/>
        <v>28362425</v>
      </c>
      <c r="AW10" s="30" t="str">
        <f t="shared" si="3"/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25">
      <c r="A11" s="117">
        <v>3</v>
      </c>
      <c r="B11" s="118" t="s">
        <v>363</v>
      </c>
      <c r="C11" s="118" t="s">
        <v>693</v>
      </c>
      <c r="D11" s="118"/>
      <c r="E11" s="118" t="s">
        <v>694</v>
      </c>
      <c r="F11" s="118" t="s">
        <v>933</v>
      </c>
      <c r="G11" s="25">
        <f t="shared" si="0"/>
        <v>2100</v>
      </c>
      <c r="H11" s="113"/>
      <c r="I11" s="113"/>
      <c r="J11" s="113">
        <v>35</v>
      </c>
      <c r="K11" s="113">
        <v>109</v>
      </c>
      <c r="L11" s="113"/>
      <c r="M11" s="113">
        <v>121</v>
      </c>
      <c r="N11" s="113">
        <v>385</v>
      </c>
      <c r="O11" s="113">
        <v>201</v>
      </c>
      <c r="P11" s="113">
        <v>7</v>
      </c>
      <c r="Q11" s="113">
        <v>1</v>
      </c>
      <c r="R11" s="113"/>
      <c r="S11" s="113"/>
      <c r="T11" s="113"/>
      <c r="U11" s="113"/>
      <c r="V11" s="113">
        <v>197</v>
      </c>
      <c r="W11" s="113">
        <v>8</v>
      </c>
      <c r="X11" s="113">
        <v>730</v>
      </c>
      <c r="Y11" s="113">
        <v>306</v>
      </c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267506000</v>
      </c>
      <c r="AE11" s="27">
        <f t="shared" si="1"/>
        <v>533</v>
      </c>
      <c r="AF11" s="123"/>
      <c r="AG11" s="84"/>
      <c r="AH11" s="84">
        <v>233</v>
      </c>
      <c r="AI11" s="122"/>
      <c r="AJ11" s="84"/>
      <c r="AK11" s="84"/>
      <c r="AL11" s="84">
        <v>300</v>
      </c>
      <c r="AM11" s="84"/>
      <c r="AN11" s="84"/>
      <c r="AO11" s="84"/>
      <c r="AP11" s="84"/>
      <c r="AQ11" s="84"/>
      <c r="AR11" s="84"/>
      <c r="AS11" s="84"/>
      <c r="AT11" s="8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89520500</v>
      </c>
      <c r="AV11" s="27">
        <f t="shared" si="2"/>
        <v>93627100</v>
      </c>
      <c r="AW11" s="30" t="str">
        <f t="shared" si="3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25">
      <c r="A12" s="117">
        <v>4</v>
      </c>
      <c r="B12" s="118" t="s">
        <v>363</v>
      </c>
      <c r="C12" s="118" t="s">
        <v>960</v>
      </c>
      <c r="D12" s="118"/>
      <c r="E12" s="118" t="s">
        <v>967</v>
      </c>
      <c r="F12" s="118" t="s">
        <v>516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25">
      <c r="A13" s="117">
        <v>5</v>
      </c>
      <c r="B13" s="118" t="s">
        <v>363</v>
      </c>
      <c r="C13" s="118" t="s">
        <v>961</v>
      </c>
      <c r="D13" s="118"/>
      <c r="E13" s="118" t="s">
        <v>968</v>
      </c>
      <c r="F13" s="118" t="s">
        <v>20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3"/>
      <c r="AG13" s="84"/>
      <c r="AH13" s="84"/>
      <c r="AI13" s="122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25">
      <c r="A14" s="117">
        <v>6</v>
      </c>
      <c r="B14" s="118" t="s">
        <v>363</v>
      </c>
      <c r="C14" s="118" t="s">
        <v>962</v>
      </c>
      <c r="D14" s="118"/>
      <c r="E14" s="118" t="s">
        <v>969</v>
      </c>
      <c r="F14" s="118" t="s">
        <v>13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3"/>
      <c r="AG14" s="84"/>
      <c r="AH14" s="84"/>
      <c r="AI14" s="122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25">
      <c r="A15" s="117">
        <v>7</v>
      </c>
      <c r="B15" s="118" t="s">
        <v>363</v>
      </c>
      <c r="C15" s="118" t="s">
        <v>963</v>
      </c>
      <c r="D15" s="118"/>
      <c r="E15" s="118" t="s">
        <v>970</v>
      </c>
      <c r="F15" s="118" t="s">
        <v>43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3"/>
      <c r="AG15" s="84"/>
      <c r="AH15" s="84"/>
      <c r="AI15" s="122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25">
      <c r="A16" s="117">
        <v>8</v>
      </c>
      <c r="B16" s="118" t="s">
        <v>363</v>
      </c>
      <c r="C16" s="118" t="s">
        <v>964</v>
      </c>
      <c r="D16" s="118"/>
      <c r="E16" s="118" t="s">
        <v>971</v>
      </c>
      <c r="F16" s="118" t="s">
        <v>13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3"/>
      <c r="AG16" s="84"/>
      <c r="AH16" s="84"/>
      <c r="AI16" s="122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25">
      <c r="A17" s="117">
        <v>9</v>
      </c>
      <c r="B17" s="118" t="s">
        <v>363</v>
      </c>
      <c r="C17" s="118" t="s">
        <v>965</v>
      </c>
      <c r="D17" s="118"/>
      <c r="E17" s="118" t="s">
        <v>972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3"/>
      <c r="AG17" s="84"/>
      <c r="AH17" s="84"/>
      <c r="AI17" s="122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25">
      <c r="A18" s="117">
        <v>10</v>
      </c>
      <c r="B18" s="118" t="s">
        <v>363</v>
      </c>
      <c r="C18" s="118" t="s">
        <v>897</v>
      </c>
      <c r="D18" s="118"/>
      <c r="E18" s="118" t="s">
        <v>973</v>
      </c>
      <c r="F18" s="118" t="s">
        <v>11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3"/>
      <c r="AG18" s="84"/>
      <c r="AH18" s="84"/>
      <c r="AI18" s="122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25">
      <c r="A19" s="117">
        <v>11</v>
      </c>
      <c r="B19" s="118" t="s">
        <v>363</v>
      </c>
      <c r="C19" s="118" t="s">
        <v>373</v>
      </c>
      <c r="D19" s="118"/>
      <c r="E19" s="118" t="s">
        <v>374</v>
      </c>
      <c r="F19" s="118" t="s">
        <v>20</v>
      </c>
      <c r="G19" s="25">
        <f t="shared" si="0"/>
        <v>260</v>
      </c>
      <c r="H19" s="113"/>
      <c r="I19" s="113"/>
      <c r="J19" s="113">
        <v>5</v>
      </c>
      <c r="K19" s="113">
        <v>19</v>
      </c>
      <c r="L19" s="113"/>
      <c r="M19" s="113">
        <v>5</v>
      </c>
      <c r="N19" s="113">
        <v>40</v>
      </c>
      <c r="O19" s="113">
        <v>40</v>
      </c>
      <c r="P19" s="113"/>
      <c r="Q19" s="113">
        <v>1</v>
      </c>
      <c r="R19" s="113"/>
      <c r="S19" s="113"/>
      <c r="T19" s="113"/>
      <c r="U19" s="113"/>
      <c r="V19" s="113">
        <v>28</v>
      </c>
      <c r="W19" s="113">
        <v>1</v>
      </c>
      <c r="X19" s="113">
        <v>100</v>
      </c>
      <c r="Y19" s="113">
        <v>21</v>
      </c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35121000</v>
      </c>
      <c r="AE19" s="27">
        <f t="shared" si="1"/>
        <v>67</v>
      </c>
      <c r="AF19" s="123"/>
      <c r="AG19" s="84"/>
      <c r="AH19" s="84">
        <v>27</v>
      </c>
      <c r="AI19" s="122"/>
      <c r="AJ19" s="84"/>
      <c r="AK19" s="84"/>
      <c r="AL19" s="84">
        <v>40</v>
      </c>
      <c r="AM19" s="84"/>
      <c r="AN19" s="84"/>
      <c r="AO19" s="84"/>
      <c r="AP19" s="84"/>
      <c r="AQ19" s="84"/>
      <c r="AR19" s="84"/>
      <c r="AS19" s="84"/>
      <c r="AT19" s="8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11169500</v>
      </c>
      <c r="AV19" s="27">
        <f t="shared" si="2"/>
        <v>12292350</v>
      </c>
      <c r="AW19" s="30" t="str">
        <f t="shared" si="3"/>
        <v>Credit is within Limit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25">
      <c r="A20" s="117">
        <v>12</v>
      </c>
      <c r="B20" s="118" t="s">
        <v>363</v>
      </c>
      <c r="C20" s="118" t="s">
        <v>366</v>
      </c>
      <c r="D20" s="118"/>
      <c r="E20" s="118" t="s">
        <v>745</v>
      </c>
      <c r="F20" s="118" t="s">
        <v>933</v>
      </c>
      <c r="G20" s="25">
        <f t="shared" si="0"/>
        <v>2200</v>
      </c>
      <c r="H20" s="113"/>
      <c r="I20" s="113"/>
      <c r="J20" s="113">
        <v>50</v>
      </c>
      <c r="K20" s="113">
        <v>158</v>
      </c>
      <c r="L20" s="113"/>
      <c r="M20" s="113">
        <v>120</v>
      </c>
      <c r="N20" s="113">
        <v>387</v>
      </c>
      <c r="O20" s="113">
        <v>224</v>
      </c>
      <c r="P20" s="113">
        <v>17</v>
      </c>
      <c r="Q20" s="113">
        <v>3</v>
      </c>
      <c r="R20" s="113">
        <v>1</v>
      </c>
      <c r="S20" s="113"/>
      <c r="T20" s="113"/>
      <c r="U20" s="113"/>
      <c r="V20" s="113">
        <v>222</v>
      </c>
      <c r="W20" s="113">
        <v>15</v>
      </c>
      <c r="X20" s="113">
        <v>782</v>
      </c>
      <c r="Y20" s="113">
        <v>221</v>
      </c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288260500</v>
      </c>
      <c r="AE20" s="27">
        <f t="shared" si="1"/>
        <v>570</v>
      </c>
      <c r="AF20" s="123"/>
      <c r="AG20" s="84"/>
      <c r="AH20" s="84">
        <v>220</v>
      </c>
      <c r="AI20" s="122"/>
      <c r="AJ20" s="84"/>
      <c r="AK20" s="84"/>
      <c r="AL20" s="84">
        <v>350</v>
      </c>
      <c r="AM20" s="84"/>
      <c r="AN20" s="84"/>
      <c r="AO20" s="84"/>
      <c r="AP20" s="84"/>
      <c r="AQ20" s="84"/>
      <c r="AR20" s="84"/>
      <c r="AS20" s="84"/>
      <c r="AT20" s="8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94670000</v>
      </c>
      <c r="AV20" s="27">
        <f t="shared" si="2"/>
        <v>100891175</v>
      </c>
      <c r="AW20" s="30" t="str">
        <f t="shared" si="3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25">
      <c r="A21" s="117">
        <v>13</v>
      </c>
      <c r="B21" s="118" t="s">
        <v>363</v>
      </c>
      <c r="C21" s="118" t="s">
        <v>370</v>
      </c>
      <c r="D21" s="118"/>
      <c r="E21" s="118" t="s">
        <v>746</v>
      </c>
      <c r="F21" s="140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3"/>
      <c r="AG21" s="84"/>
      <c r="AH21" s="84"/>
      <c r="AI21" s="122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25">
      <c r="A22" s="117">
        <v>14</v>
      </c>
      <c r="B22" s="118" t="s">
        <v>363</v>
      </c>
      <c r="C22" s="118" t="s">
        <v>367</v>
      </c>
      <c r="D22" s="118"/>
      <c r="E22" s="118" t="s">
        <v>368</v>
      </c>
      <c r="F22" s="118" t="s">
        <v>933</v>
      </c>
      <c r="G22" s="25">
        <f t="shared" si="0"/>
        <v>1150</v>
      </c>
      <c r="H22" s="113"/>
      <c r="I22" s="113"/>
      <c r="J22" s="113">
        <v>19</v>
      </c>
      <c r="K22" s="113">
        <v>79</v>
      </c>
      <c r="L22" s="113"/>
      <c r="M22" s="113">
        <v>40</v>
      </c>
      <c r="N22" s="113">
        <v>194</v>
      </c>
      <c r="O22" s="113">
        <v>130</v>
      </c>
      <c r="P22" s="113">
        <v>4</v>
      </c>
      <c r="Q22" s="113">
        <v>3</v>
      </c>
      <c r="R22" s="113"/>
      <c r="S22" s="113"/>
      <c r="T22" s="113"/>
      <c r="U22" s="113"/>
      <c r="V22" s="113">
        <v>189</v>
      </c>
      <c r="W22" s="113">
        <v>6</v>
      </c>
      <c r="X22" s="113">
        <v>420</v>
      </c>
      <c r="Y22" s="113">
        <v>66</v>
      </c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150094000</v>
      </c>
      <c r="AE22" s="27">
        <f t="shared" si="1"/>
        <v>305</v>
      </c>
      <c r="AF22" s="123"/>
      <c r="AG22" s="84"/>
      <c r="AH22" s="84">
        <v>130</v>
      </c>
      <c r="AI22" s="122"/>
      <c r="AJ22" s="84"/>
      <c r="AK22" s="84"/>
      <c r="AL22" s="84">
        <v>175</v>
      </c>
      <c r="AM22" s="84"/>
      <c r="AN22" s="84"/>
      <c r="AO22" s="84"/>
      <c r="AP22" s="84"/>
      <c r="AQ22" s="84"/>
      <c r="AR22" s="84"/>
      <c r="AS22" s="84"/>
      <c r="AT22" s="8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51105000</v>
      </c>
      <c r="AV22" s="27">
        <f t="shared" si="2"/>
        <v>52532900</v>
      </c>
      <c r="AW22" s="30" t="str">
        <f t="shared" si="3"/>
        <v>Credit is within Limit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25">
      <c r="A23" s="117">
        <v>15</v>
      </c>
      <c r="B23" s="118" t="s">
        <v>363</v>
      </c>
      <c r="C23" s="118" t="s">
        <v>369</v>
      </c>
      <c r="D23" s="118"/>
      <c r="E23" s="118" t="s">
        <v>856</v>
      </c>
      <c r="F23" s="118" t="s">
        <v>933</v>
      </c>
      <c r="G23" s="25">
        <f t="shared" si="0"/>
        <v>1810</v>
      </c>
      <c r="H23" s="113"/>
      <c r="I23" s="113"/>
      <c r="J23" s="113">
        <v>32</v>
      </c>
      <c r="K23" s="113">
        <v>102</v>
      </c>
      <c r="L23" s="113"/>
      <c r="M23" s="113">
        <v>50</v>
      </c>
      <c r="N23" s="113">
        <v>152</v>
      </c>
      <c r="O23" s="113">
        <v>217</v>
      </c>
      <c r="P23" s="113">
        <v>6</v>
      </c>
      <c r="Q23" s="113">
        <v>2</v>
      </c>
      <c r="R23" s="113"/>
      <c r="S23" s="113"/>
      <c r="T23" s="113"/>
      <c r="U23" s="113"/>
      <c r="V23" s="113">
        <v>265</v>
      </c>
      <c r="W23" s="113">
        <v>18</v>
      </c>
      <c r="X23" s="113">
        <v>610</v>
      </c>
      <c r="Y23" s="113">
        <v>356</v>
      </c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232279500</v>
      </c>
      <c r="AE23" s="27">
        <f t="shared" si="1"/>
        <v>475</v>
      </c>
      <c r="AF23" s="123"/>
      <c r="AG23" s="84"/>
      <c r="AH23" s="84">
        <v>195</v>
      </c>
      <c r="AI23" s="122"/>
      <c r="AJ23" s="84"/>
      <c r="AK23" s="84"/>
      <c r="AL23" s="84">
        <v>280</v>
      </c>
      <c r="AM23" s="84"/>
      <c r="AN23" s="84"/>
      <c r="AO23" s="84"/>
      <c r="AP23" s="84"/>
      <c r="AQ23" s="84"/>
      <c r="AR23" s="84"/>
      <c r="AS23" s="84"/>
      <c r="AT23" s="8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79317500</v>
      </c>
      <c r="AV23" s="27">
        <f t="shared" si="2"/>
        <v>81297825</v>
      </c>
      <c r="AW23" s="30" t="str">
        <f t="shared" si="3"/>
        <v>Credit is within Limit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25">
      <c r="A24" s="117">
        <v>16</v>
      </c>
      <c r="B24" s="118" t="s">
        <v>363</v>
      </c>
      <c r="C24" s="118" t="s">
        <v>371</v>
      </c>
      <c r="D24" s="118"/>
      <c r="E24" s="118" t="s">
        <v>372</v>
      </c>
      <c r="F24" s="118" t="s">
        <v>43</v>
      </c>
      <c r="G24" s="25">
        <f t="shared" si="0"/>
        <v>621</v>
      </c>
      <c r="H24" s="113"/>
      <c r="I24" s="113"/>
      <c r="J24" s="113">
        <v>13</v>
      </c>
      <c r="K24" s="113">
        <v>37</v>
      </c>
      <c r="L24" s="113"/>
      <c r="M24" s="113">
        <v>9</v>
      </c>
      <c r="N24" s="113">
        <v>179</v>
      </c>
      <c r="O24" s="113">
        <v>120</v>
      </c>
      <c r="P24" s="113">
        <v>3</v>
      </c>
      <c r="Q24" s="113">
        <v>1</v>
      </c>
      <c r="R24" s="113"/>
      <c r="S24" s="113"/>
      <c r="T24" s="113"/>
      <c r="U24" s="113"/>
      <c r="V24" s="113">
        <v>121</v>
      </c>
      <c r="W24" s="113">
        <v>1</v>
      </c>
      <c r="X24" s="113">
        <v>123</v>
      </c>
      <c r="Y24" s="113">
        <v>14</v>
      </c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78530500</v>
      </c>
      <c r="AE24" s="27">
        <f t="shared" si="1"/>
        <v>110</v>
      </c>
      <c r="AF24" s="123"/>
      <c r="AG24" s="84"/>
      <c r="AH24" s="84">
        <v>50</v>
      </c>
      <c r="AI24" s="122"/>
      <c r="AJ24" s="84"/>
      <c r="AK24" s="84"/>
      <c r="AL24" s="84">
        <v>60</v>
      </c>
      <c r="AM24" s="84"/>
      <c r="AN24" s="84"/>
      <c r="AO24" s="84"/>
      <c r="AP24" s="84"/>
      <c r="AQ24" s="84"/>
      <c r="AR24" s="84"/>
      <c r="AS24" s="84"/>
      <c r="AT24" s="8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18545000</v>
      </c>
      <c r="AV24" s="27">
        <f t="shared" si="2"/>
        <v>27485675</v>
      </c>
      <c r="AW24" s="30" t="str">
        <f t="shared" si="3"/>
        <v>Credit is within Limit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25">
      <c r="A25" s="117">
        <v>17</v>
      </c>
      <c r="B25" s="118" t="s">
        <v>363</v>
      </c>
      <c r="C25" s="118" t="s">
        <v>364</v>
      </c>
      <c r="D25" s="118"/>
      <c r="E25" s="118" t="s">
        <v>365</v>
      </c>
      <c r="F25" s="118" t="s">
        <v>933</v>
      </c>
      <c r="G25" s="25">
        <f t="shared" si="0"/>
        <v>1300</v>
      </c>
      <c r="H25" s="113"/>
      <c r="I25" s="113"/>
      <c r="J25" s="113">
        <v>27</v>
      </c>
      <c r="K25" s="113">
        <v>48</v>
      </c>
      <c r="L25" s="113"/>
      <c r="M25" s="113">
        <v>40</v>
      </c>
      <c r="N25" s="113">
        <v>182</v>
      </c>
      <c r="O25" s="113">
        <v>140</v>
      </c>
      <c r="P25" s="113">
        <v>8</v>
      </c>
      <c r="Q25" s="113">
        <v>2</v>
      </c>
      <c r="R25" s="113"/>
      <c r="S25" s="113"/>
      <c r="T25" s="113"/>
      <c r="U25" s="113"/>
      <c r="V25" s="113">
        <v>300</v>
      </c>
      <c r="W25" s="113">
        <v>3</v>
      </c>
      <c r="X25" s="113">
        <v>430</v>
      </c>
      <c r="Y25" s="113">
        <v>120</v>
      </c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164772000</v>
      </c>
      <c r="AE25" s="27">
        <f t="shared" si="1"/>
        <v>297</v>
      </c>
      <c r="AF25" s="123"/>
      <c r="AG25" s="84"/>
      <c r="AH25" s="84">
        <v>130</v>
      </c>
      <c r="AI25" s="122"/>
      <c r="AJ25" s="84"/>
      <c r="AK25" s="84"/>
      <c r="AL25" s="84">
        <v>167</v>
      </c>
      <c r="AM25" s="84"/>
      <c r="AN25" s="84"/>
      <c r="AO25" s="84"/>
      <c r="AP25" s="84"/>
      <c r="AQ25" s="84"/>
      <c r="AR25" s="84"/>
      <c r="AS25" s="84"/>
      <c r="AT25" s="8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49889000</v>
      </c>
      <c r="AV25" s="27">
        <f t="shared" si="2"/>
        <v>57670200</v>
      </c>
      <c r="AW25" s="30" t="str">
        <f t="shared" si="3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25">
      <c r="A26" s="117">
        <v>18</v>
      </c>
      <c r="B26" s="118" t="s">
        <v>363</v>
      </c>
      <c r="C26" s="118" t="s">
        <v>966</v>
      </c>
      <c r="D26" s="118"/>
      <c r="E26" s="118" t="s">
        <v>974</v>
      </c>
      <c r="F26" s="118" t="s">
        <v>20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3"/>
      <c r="AG26" s="84"/>
      <c r="AH26" s="84"/>
      <c r="AI26" s="122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25">
      <c r="A27" s="117">
        <v>19</v>
      </c>
      <c r="B27" s="118" t="s">
        <v>375</v>
      </c>
      <c r="C27" s="118" t="s">
        <v>682</v>
      </c>
      <c r="D27" s="118"/>
      <c r="E27" s="118" t="s">
        <v>683</v>
      </c>
      <c r="F27" s="118" t="s">
        <v>13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3"/>
      <c r="AG27" s="84"/>
      <c r="AH27" s="84"/>
      <c r="AI27" s="122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4"/>
      <c r="AZ27" s="84"/>
    </row>
    <row r="28" spans="1:52" x14ac:dyDescent="0.25">
      <c r="A28" s="117">
        <v>20</v>
      </c>
      <c r="B28" s="118" t="s">
        <v>375</v>
      </c>
      <c r="C28" s="118" t="s">
        <v>376</v>
      </c>
      <c r="D28" s="118"/>
      <c r="E28" s="118" t="s">
        <v>976</v>
      </c>
      <c r="F28" s="118" t="s">
        <v>11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3"/>
      <c r="AG28" s="84"/>
      <c r="AH28" s="84"/>
      <c r="AI28" s="122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25">
      <c r="A29" s="117">
        <v>21</v>
      </c>
      <c r="B29" s="118" t="s">
        <v>375</v>
      </c>
      <c r="C29" s="118" t="s">
        <v>975</v>
      </c>
      <c r="D29" s="118"/>
      <c r="E29" s="118" t="s">
        <v>977</v>
      </c>
      <c r="F29" s="118" t="s">
        <v>11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3"/>
      <c r="AG29" s="84"/>
      <c r="AH29" s="84"/>
      <c r="AI29" s="122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25">
      <c r="A30" s="117">
        <v>22</v>
      </c>
      <c r="B30" s="118" t="s">
        <v>375</v>
      </c>
      <c r="C30" s="118" t="s">
        <v>377</v>
      </c>
      <c r="D30" s="118"/>
      <c r="E30" s="118" t="s">
        <v>378</v>
      </c>
      <c r="F30" s="118" t="s">
        <v>11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4"/>
      <c r="AZ30" s="84"/>
    </row>
    <row r="31" spans="1:52" x14ac:dyDescent="0.25">
      <c r="A31" s="117">
        <v>23</v>
      </c>
      <c r="B31" s="118" t="s">
        <v>375</v>
      </c>
      <c r="C31" s="118" t="s">
        <v>691</v>
      </c>
      <c r="D31" s="118"/>
      <c r="E31" s="118" t="s">
        <v>692</v>
      </c>
      <c r="F31" s="118" t="s">
        <v>11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25">
      <c r="A32" s="117">
        <v>24</v>
      </c>
      <c r="B32" s="118" t="s">
        <v>375</v>
      </c>
      <c r="C32" s="118" t="s">
        <v>379</v>
      </c>
      <c r="D32" s="118"/>
      <c r="E32" s="118" t="s">
        <v>380</v>
      </c>
      <c r="F32" s="118" t="s">
        <v>933</v>
      </c>
      <c r="G32" s="25">
        <f t="shared" si="0"/>
        <v>2000</v>
      </c>
      <c r="H32" s="113"/>
      <c r="I32" s="113"/>
      <c r="J32" s="113">
        <v>20</v>
      </c>
      <c r="K32" s="113">
        <v>70</v>
      </c>
      <c r="L32" s="113"/>
      <c r="M32" s="113">
        <v>35</v>
      </c>
      <c r="N32" s="113">
        <v>255</v>
      </c>
      <c r="O32" s="113">
        <v>325</v>
      </c>
      <c r="P32" s="113"/>
      <c r="Q32" s="113"/>
      <c r="R32" s="113"/>
      <c r="S32" s="113"/>
      <c r="T32" s="113"/>
      <c r="U32" s="113"/>
      <c r="V32" s="113">
        <v>90</v>
      </c>
      <c r="W32" s="113"/>
      <c r="X32" s="113">
        <v>880</v>
      </c>
      <c r="Y32" s="113">
        <v>325</v>
      </c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271292500</v>
      </c>
      <c r="AE32" s="27">
        <f t="shared" si="1"/>
        <v>511</v>
      </c>
      <c r="AF32" s="123"/>
      <c r="AG32" s="84"/>
      <c r="AH32" s="84">
        <v>150</v>
      </c>
      <c r="AI32" s="122">
        <v>20</v>
      </c>
      <c r="AJ32" s="84"/>
      <c r="AK32" s="84"/>
      <c r="AL32" s="84">
        <v>290</v>
      </c>
      <c r="AM32" s="84">
        <v>51</v>
      </c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83959000</v>
      </c>
      <c r="AV32" s="27">
        <f t="shared" si="2"/>
        <v>94952375</v>
      </c>
      <c r="AW32" s="30" t="str">
        <f t="shared" si="3"/>
        <v>Credit is within Limit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25">
      <c r="A33" s="117">
        <v>25</v>
      </c>
      <c r="B33" s="118" t="s">
        <v>375</v>
      </c>
      <c r="C33" s="118" t="s">
        <v>382</v>
      </c>
      <c r="D33" s="118"/>
      <c r="E33" s="118" t="s">
        <v>383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25">
      <c r="A34" s="117">
        <v>26</v>
      </c>
      <c r="B34" s="118" t="s">
        <v>375</v>
      </c>
      <c r="C34" s="118" t="s">
        <v>381</v>
      </c>
      <c r="D34" s="118"/>
      <c r="E34" s="118" t="s">
        <v>744</v>
      </c>
      <c r="F34" s="118" t="s">
        <v>20</v>
      </c>
      <c r="G34" s="25">
        <f t="shared" si="0"/>
        <v>350</v>
      </c>
      <c r="H34" s="113"/>
      <c r="I34" s="113"/>
      <c r="J34" s="113">
        <v>3</v>
      </c>
      <c r="K34" s="113">
        <v>28</v>
      </c>
      <c r="L34" s="113"/>
      <c r="M34" s="113">
        <v>20</v>
      </c>
      <c r="N34" s="113">
        <v>98</v>
      </c>
      <c r="O34" s="113">
        <v>68</v>
      </c>
      <c r="P34" s="113"/>
      <c r="Q34" s="113"/>
      <c r="R34" s="113"/>
      <c r="S34" s="113"/>
      <c r="T34" s="113"/>
      <c r="U34" s="113"/>
      <c r="V34" s="113">
        <v>5</v>
      </c>
      <c r="W34" s="113"/>
      <c r="X34" s="113">
        <v>90</v>
      </c>
      <c r="Y34" s="113">
        <v>38</v>
      </c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45863000</v>
      </c>
      <c r="AE34" s="27">
        <f t="shared" si="1"/>
        <v>96</v>
      </c>
      <c r="AF34" s="123"/>
      <c r="AG34" s="84"/>
      <c r="AH34" s="84">
        <v>18</v>
      </c>
      <c r="AI34" s="122">
        <v>3</v>
      </c>
      <c r="AJ34" s="84"/>
      <c r="AK34" s="84"/>
      <c r="AL34" s="84">
        <v>75</v>
      </c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15432000</v>
      </c>
      <c r="AV34" s="27">
        <f t="shared" si="2"/>
        <v>16052049.999999998</v>
      </c>
      <c r="AW34" s="30" t="str">
        <f t="shared" si="3"/>
        <v>Credit is within Limit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25">
      <c r="A35" s="117">
        <v>27</v>
      </c>
      <c r="B35" s="118" t="s">
        <v>375</v>
      </c>
      <c r="C35" s="118" t="s">
        <v>384</v>
      </c>
      <c r="D35" s="118"/>
      <c r="E35" s="118" t="s">
        <v>764</v>
      </c>
      <c r="F35" s="118" t="s">
        <v>20</v>
      </c>
      <c r="G35" s="25">
        <f t="shared" si="0"/>
        <v>320</v>
      </c>
      <c r="H35" s="113"/>
      <c r="I35" s="113"/>
      <c r="J35" s="113">
        <v>3</v>
      </c>
      <c r="K35" s="113">
        <v>25</v>
      </c>
      <c r="L35" s="113"/>
      <c r="M35" s="113">
        <v>20</v>
      </c>
      <c r="N35" s="113">
        <v>47</v>
      </c>
      <c r="O35" s="113">
        <v>90</v>
      </c>
      <c r="P35" s="113"/>
      <c r="Q35" s="113"/>
      <c r="R35" s="113"/>
      <c r="S35" s="113"/>
      <c r="T35" s="113"/>
      <c r="U35" s="113"/>
      <c r="V35" s="113">
        <v>5</v>
      </c>
      <c r="W35" s="113"/>
      <c r="X35" s="113">
        <v>90</v>
      </c>
      <c r="Y35" s="113">
        <v>40</v>
      </c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45515000</v>
      </c>
      <c r="AE35" s="27">
        <f t="shared" si="1"/>
        <v>81</v>
      </c>
      <c r="AF35" s="123"/>
      <c r="AG35" s="84"/>
      <c r="AH35" s="84">
        <v>18</v>
      </c>
      <c r="AI35" s="122">
        <v>3</v>
      </c>
      <c r="AJ35" s="84"/>
      <c r="AK35" s="84"/>
      <c r="AL35" s="84">
        <v>60</v>
      </c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13152000</v>
      </c>
      <c r="AV35" s="27">
        <f t="shared" si="2"/>
        <v>15930249.999999998</v>
      </c>
      <c r="AW35" s="30" t="str">
        <f t="shared" si="3"/>
        <v>Credit is within Limit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25">
      <c r="A36" s="117">
        <v>28</v>
      </c>
      <c r="B36" s="118" t="s">
        <v>358</v>
      </c>
      <c r="C36" s="118" t="s">
        <v>978</v>
      </c>
      <c r="D36" s="118"/>
      <c r="E36" s="118" t="s">
        <v>983</v>
      </c>
      <c r="F36" s="140" t="s">
        <v>20</v>
      </c>
      <c r="G36" s="25">
        <f t="shared" si="0"/>
        <v>250</v>
      </c>
      <c r="H36" s="113"/>
      <c r="I36" s="113"/>
      <c r="J36" s="113">
        <v>5</v>
      </c>
      <c r="K36" s="113">
        <v>11</v>
      </c>
      <c r="L36" s="113"/>
      <c r="M36" s="113">
        <v>5</v>
      </c>
      <c r="N36" s="113">
        <v>57</v>
      </c>
      <c r="O36" s="113">
        <v>10</v>
      </c>
      <c r="P36" s="113"/>
      <c r="Q36" s="113"/>
      <c r="R36" s="113"/>
      <c r="S36" s="113"/>
      <c r="T36" s="113"/>
      <c r="U36" s="113"/>
      <c r="V36" s="113">
        <v>101</v>
      </c>
      <c r="W36" s="113">
        <v>0</v>
      </c>
      <c r="X36" s="113">
        <v>40</v>
      </c>
      <c r="Y36" s="113">
        <v>20</v>
      </c>
      <c r="Z36" s="113"/>
      <c r="AA36" s="113"/>
      <c r="AB36" s="113">
        <v>1</v>
      </c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27071500</v>
      </c>
      <c r="AE36" s="27">
        <f t="shared" si="1"/>
        <v>57</v>
      </c>
      <c r="AF36" s="123"/>
      <c r="AG36" s="84"/>
      <c r="AH36" s="84">
        <v>24</v>
      </c>
      <c r="AI36" s="122"/>
      <c r="AJ36" s="84"/>
      <c r="AK36" s="84"/>
      <c r="AL36" s="84">
        <v>20</v>
      </c>
      <c r="AM36" s="84">
        <v>10</v>
      </c>
      <c r="AN36" s="84"/>
      <c r="AO36" s="84"/>
      <c r="AP36" s="84">
        <v>3</v>
      </c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9274000</v>
      </c>
      <c r="AV36" s="27">
        <f t="shared" si="2"/>
        <v>9475025</v>
      </c>
      <c r="AW36" s="30" t="str">
        <f t="shared" si="3"/>
        <v>Credit is within Limit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25">
      <c r="A37" s="117">
        <v>29</v>
      </c>
      <c r="B37" s="118" t="s">
        <v>358</v>
      </c>
      <c r="C37" s="118" t="s">
        <v>979</v>
      </c>
      <c r="D37" s="118"/>
      <c r="E37" s="118" t="s">
        <v>984</v>
      </c>
      <c r="F37" s="118" t="s">
        <v>989</v>
      </c>
      <c r="G37" s="25">
        <f t="shared" si="0"/>
        <v>250</v>
      </c>
      <c r="H37" s="113"/>
      <c r="I37" s="113"/>
      <c r="J37" s="113">
        <v>10</v>
      </c>
      <c r="K37" s="113">
        <v>24</v>
      </c>
      <c r="L37" s="113"/>
      <c r="M37" s="113">
        <v>7</v>
      </c>
      <c r="N37" s="113">
        <v>11</v>
      </c>
      <c r="O37" s="113">
        <v>50</v>
      </c>
      <c r="P37" s="113">
        <v>30</v>
      </c>
      <c r="Q37" s="113"/>
      <c r="R37" s="113"/>
      <c r="S37" s="113"/>
      <c r="T37" s="113"/>
      <c r="U37" s="113"/>
      <c r="V37" s="113">
        <v>77</v>
      </c>
      <c r="W37" s="113"/>
      <c r="X37" s="113">
        <v>27</v>
      </c>
      <c r="Y37" s="113">
        <v>13</v>
      </c>
      <c r="Z37" s="113"/>
      <c r="AA37" s="113"/>
      <c r="AB37" s="113">
        <v>1</v>
      </c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35782500</v>
      </c>
      <c r="AE37" s="27">
        <f t="shared" si="1"/>
        <v>72</v>
      </c>
      <c r="AF37" s="123"/>
      <c r="AG37" s="84"/>
      <c r="AH37" s="84">
        <v>31</v>
      </c>
      <c r="AI37" s="122"/>
      <c r="AJ37" s="84"/>
      <c r="AK37" s="84"/>
      <c r="AL37" s="84">
        <v>40</v>
      </c>
      <c r="AM37" s="84">
        <v>1</v>
      </c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12067500</v>
      </c>
      <c r="AV37" s="27">
        <f t="shared" si="2"/>
        <v>12523875</v>
      </c>
      <c r="AW37" s="30" t="str">
        <f t="shared" si="3"/>
        <v>Credit is within Limit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25">
      <c r="A38" s="117">
        <v>30</v>
      </c>
      <c r="B38" s="118" t="s">
        <v>358</v>
      </c>
      <c r="C38" s="118" t="s">
        <v>697</v>
      </c>
      <c r="D38" s="118"/>
      <c r="E38" s="118" t="s">
        <v>698</v>
      </c>
      <c r="F38" s="118" t="s">
        <v>11</v>
      </c>
      <c r="G38" s="25">
        <f t="shared" si="0"/>
        <v>0</v>
      </c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3"/>
      <c r="U38" s="119"/>
      <c r="V38" s="113"/>
      <c r="W38" s="119"/>
      <c r="X38" s="119"/>
      <c r="Y38" s="113"/>
      <c r="Z38" s="113"/>
      <c r="AA38" s="113"/>
      <c r="AB38" s="119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25">
      <c r="A39" s="117">
        <v>31</v>
      </c>
      <c r="B39" s="118" t="s">
        <v>358</v>
      </c>
      <c r="C39" s="118" t="s">
        <v>980</v>
      </c>
      <c r="D39" s="118"/>
      <c r="E39" s="118" t="s">
        <v>985</v>
      </c>
      <c r="F39" s="118" t="s">
        <v>11</v>
      </c>
      <c r="G39" s="25">
        <f t="shared" si="0"/>
        <v>0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3"/>
      <c r="U39" s="119"/>
      <c r="V39" s="113"/>
      <c r="W39" s="119"/>
      <c r="X39" s="119"/>
      <c r="Y39" s="113"/>
      <c r="Z39" s="113"/>
      <c r="AA39" s="113"/>
      <c r="AB39" s="119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25">
      <c r="A40" s="117">
        <v>32</v>
      </c>
      <c r="B40" s="118" t="s">
        <v>358</v>
      </c>
      <c r="C40" s="118" t="s">
        <v>360</v>
      </c>
      <c r="D40" s="118"/>
      <c r="E40" s="118" t="s">
        <v>361</v>
      </c>
      <c r="F40" s="118" t="s">
        <v>13</v>
      </c>
      <c r="G40" s="25">
        <f t="shared" si="0"/>
        <v>120</v>
      </c>
      <c r="H40" s="113"/>
      <c r="I40" s="113"/>
      <c r="J40" s="113">
        <v>4</v>
      </c>
      <c r="K40" s="113">
        <v>1</v>
      </c>
      <c r="L40" s="113"/>
      <c r="M40" s="113">
        <v>3</v>
      </c>
      <c r="N40" s="113">
        <v>25</v>
      </c>
      <c r="O40" s="113">
        <v>20</v>
      </c>
      <c r="P40" s="113"/>
      <c r="Q40" s="113">
        <v>0</v>
      </c>
      <c r="R40" s="113"/>
      <c r="S40" s="113"/>
      <c r="T40" s="113"/>
      <c r="U40" s="113"/>
      <c r="V40" s="113">
        <v>37</v>
      </c>
      <c r="W40" s="113"/>
      <c r="X40" s="113">
        <v>30</v>
      </c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15163000</v>
      </c>
      <c r="AE40" s="27">
        <f t="shared" si="1"/>
        <v>35</v>
      </c>
      <c r="AF40" s="123"/>
      <c r="AG40" s="84"/>
      <c r="AH40" s="84">
        <v>15</v>
      </c>
      <c r="AI40" s="122"/>
      <c r="AJ40" s="84"/>
      <c r="AK40" s="84"/>
      <c r="AL40" s="84">
        <v>3</v>
      </c>
      <c r="AM40" s="84">
        <v>5</v>
      </c>
      <c r="AN40" s="84">
        <v>2</v>
      </c>
      <c r="AO40" s="84"/>
      <c r="AP40" s="84">
        <v>10</v>
      </c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5063500</v>
      </c>
      <c r="AV40" s="27">
        <f t="shared" si="2"/>
        <v>5307050</v>
      </c>
      <c r="AW40" s="30" t="str">
        <f t="shared" ref="AW40:AW87" si="4">IF(AU40&gt;AV40,"Credit is above Limit. Requires HOTM approval",IF(AU40=0," ",IF(AV40&gt;=AU40,"Credit is within Limit","CheckInput")))</f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25">
      <c r="A41" s="117">
        <v>33</v>
      </c>
      <c r="B41" s="118" t="s">
        <v>358</v>
      </c>
      <c r="C41" s="118" t="s">
        <v>536</v>
      </c>
      <c r="D41" s="118"/>
      <c r="E41" s="118" t="s">
        <v>537</v>
      </c>
      <c r="F41" s="118" t="s">
        <v>13</v>
      </c>
      <c r="G41" s="25">
        <f t="shared" ref="G41:G74" si="5">SUM(H41:AB41)</f>
        <v>120</v>
      </c>
      <c r="H41" s="113"/>
      <c r="I41" s="113"/>
      <c r="J41" s="113">
        <v>4</v>
      </c>
      <c r="K41" s="113">
        <v>1</v>
      </c>
      <c r="L41" s="113"/>
      <c r="M41" s="113">
        <v>3</v>
      </c>
      <c r="N41" s="113">
        <v>13</v>
      </c>
      <c r="O41" s="113">
        <v>10</v>
      </c>
      <c r="P41" s="113"/>
      <c r="Q41" s="113"/>
      <c r="R41" s="113"/>
      <c r="S41" s="113"/>
      <c r="T41" s="113"/>
      <c r="U41" s="113"/>
      <c r="V41" s="113">
        <v>64</v>
      </c>
      <c r="W41" s="113"/>
      <c r="X41" s="113">
        <v>20</v>
      </c>
      <c r="Y41" s="113">
        <v>5</v>
      </c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13617000</v>
      </c>
      <c r="AE41" s="27">
        <f t="shared" ref="AE41:AE74" si="6">SUM(AF41:AT41)</f>
        <v>28</v>
      </c>
      <c r="AF41" s="123"/>
      <c r="AG41" s="84"/>
      <c r="AH41" s="84">
        <v>15</v>
      </c>
      <c r="AI41" s="122"/>
      <c r="AJ41" s="84"/>
      <c r="AK41" s="84"/>
      <c r="AL41" s="84">
        <v>7</v>
      </c>
      <c r="AM41" s="84">
        <v>6</v>
      </c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4755500</v>
      </c>
      <c r="AV41" s="27">
        <f t="shared" ref="AV41:AV74" si="7">AC41*0.35</f>
        <v>4765950</v>
      </c>
      <c r="AW41" s="30" t="str">
        <f t="shared" si="4"/>
        <v>Credit is within Limit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25">
      <c r="A42" s="117">
        <v>34</v>
      </c>
      <c r="B42" s="118" t="s">
        <v>358</v>
      </c>
      <c r="C42" s="118" t="s">
        <v>385</v>
      </c>
      <c r="D42" s="118"/>
      <c r="E42" s="118" t="s">
        <v>386</v>
      </c>
      <c r="F42" s="118" t="s">
        <v>43</v>
      </c>
      <c r="G42" s="25">
        <f t="shared" si="5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25">
      <c r="A43" s="117">
        <v>35</v>
      </c>
      <c r="B43" s="118" t="s">
        <v>358</v>
      </c>
      <c r="C43" s="118" t="s">
        <v>684</v>
      </c>
      <c r="D43" s="118"/>
      <c r="E43" s="118" t="s">
        <v>685</v>
      </c>
      <c r="F43" s="118" t="s">
        <v>11</v>
      </c>
      <c r="G43" s="25">
        <f t="shared" si="5"/>
        <v>130</v>
      </c>
      <c r="H43" s="113"/>
      <c r="I43" s="113"/>
      <c r="J43" s="113">
        <v>3</v>
      </c>
      <c r="K43" s="113">
        <v>8</v>
      </c>
      <c r="L43" s="113"/>
      <c r="M43" s="113">
        <v>4</v>
      </c>
      <c r="N43" s="113">
        <v>7</v>
      </c>
      <c r="O43" s="113">
        <v>40</v>
      </c>
      <c r="P43" s="113"/>
      <c r="Q43" s="113"/>
      <c r="R43" s="113"/>
      <c r="S43" s="113"/>
      <c r="T43" s="113"/>
      <c r="U43" s="113"/>
      <c r="V43" s="113">
        <v>28</v>
      </c>
      <c r="W43" s="113"/>
      <c r="X43" s="113">
        <v>35</v>
      </c>
      <c r="Y43" s="113">
        <v>5</v>
      </c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18753000</v>
      </c>
      <c r="AE43" s="27">
        <f t="shared" si="6"/>
        <v>39</v>
      </c>
      <c r="AF43" s="123"/>
      <c r="AG43" s="84"/>
      <c r="AH43" s="84">
        <v>15</v>
      </c>
      <c r="AI43" s="122"/>
      <c r="AJ43" s="84"/>
      <c r="AK43" s="84"/>
      <c r="AL43" s="84">
        <v>10</v>
      </c>
      <c r="AM43" s="84">
        <v>6</v>
      </c>
      <c r="AN43" s="84"/>
      <c r="AO43" s="84"/>
      <c r="AP43" s="84">
        <v>8</v>
      </c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5931500</v>
      </c>
      <c r="AV43" s="27">
        <f t="shared" si="7"/>
        <v>6563550</v>
      </c>
      <c r="AW43" s="30" t="str">
        <f t="shared" si="4"/>
        <v>Credit is within Limit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25">
      <c r="A44" s="117">
        <v>36</v>
      </c>
      <c r="B44" s="118" t="s">
        <v>358</v>
      </c>
      <c r="C44" s="118" t="s">
        <v>387</v>
      </c>
      <c r="D44" s="118"/>
      <c r="E44" s="118" t="s">
        <v>388</v>
      </c>
      <c r="F44" s="118" t="s">
        <v>13</v>
      </c>
      <c r="G44" s="25">
        <f t="shared" si="5"/>
        <v>70</v>
      </c>
      <c r="H44" s="113"/>
      <c r="I44" s="113"/>
      <c r="J44" s="113">
        <v>0</v>
      </c>
      <c r="K44" s="113">
        <v>1</v>
      </c>
      <c r="L44" s="113"/>
      <c r="M44" s="113">
        <v>2</v>
      </c>
      <c r="N44" s="113">
        <v>20</v>
      </c>
      <c r="O44" s="113">
        <v>9</v>
      </c>
      <c r="P44" s="113"/>
      <c r="Q44" s="113"/>
      <c r="R44" s="113"/>
      <c r="S44" s="113"/>
      <c r="T44" s="113"/>
      <c r="U44" s="113"/>
      <c r="V44" s="113">
        <v>23</v>
      </c>
      <c r="W44" s="113"/>
      <c r="X44" s="113">
        <v>10</v>
      </c>
      <c r="Y44" s="113">
        <v>5</v>
      </c>
      <c r="Z44" s="113"/>
      <c r="AA44" s="113"/>
      <c r="AB44" s="113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7803500</v>
      </c>
      <c r="AE44" s="27">
        <f t="shared" si="6"/>
        <v>17</v>
      </c>
      <c r="AF44" s="123"/>
      <c r="AG44" s="84"/>
      <c r="AH44" s="84">
        <v>5</v>
      </c>
      <c r="AI44" s="122"/>
      <c r="AJ44" s="84"/>
      <c r="AK44" s="84"/>
      <c r="AL44" s="84">
        <v>4</v>
      </c>
      <c r="AM44" s="84">
        <v>6</v>
      </c>
      <c r="AN44" s="84"/>
      <c r="AO44" s="84"/>
      <c r="AP44" s="84">
        <v>2</v>
      </c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2594500</v>
      </c>
      <c r="AV44" s="27">
        <f t="shared" si="7"/>
        <v>2731225</v>
      </c>
      <c r="AW44" s="30" t="str">
        <f t="shared" si="4"/>
        <v>Credit is within Limit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25">
      <c r="A45" s="117">
        <v>37</v>
      </c>
      <c r="B45" s="118" t="s">
        <v>358</v>
      </c>
      <c r="C45" s="118" t="s">
        <v>559</v>
      </c>
      <c r="D45" s="118"/>
      <c r="E45" s="118" t="s">
        <v>389</v>
      </c>
      <c r="F45" s="118" t="s">
        <v>13</v>
      </c>
      <c r="G45" s="25">
        <f t="shared" si="5"/>
        <v>120</v>
      </c>
      <c r="H45" s="113"/>
      <c r="I45" s="113"/>
      <c r="J45" s="113">
        <v>2</v>
      </c>
      <c r="K45" s="113">
        <v>1</v>
      </c>
      <c r="L45" s="113"/>
      <c r="M45" s="113">
        <v>2</v>
      </c>
      <c r="N45" s="113">
        <v>8</v>
      </c>
      <c r="O45" s="113">
        <v>10</v>
      </c>
      <c r="P45" s="113"/>
      <c r="Q45" s="113">
        <v>0</v>
      </c>
      <c r="R45" s="113"/>
      <c r="S45" s="113"/>
      <c r="T45" s="113"/>
      <c r="U45" s="113"/>
      <c r="V45" s="113">
        <v>42</v>
      </c>
      <c r="W45" s="113"/>
      <c r="X45" s="113">
        <v>40</v>
      </c>
      <c r="Y45" s="113">
        <v>15</v>
      </c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14542000</v>
      </c>
      <c r="AE45" s="27">
        <f t="shared" si="6"/>
        <v>29</v>
      </c>
      <c r="AF45" s="123"/>
      <c r="AG45" s="84"/>
      <c r="AH45" s="84">
        <v>15</v>
      </c>
      <c r="AI45" s="122"/>
      <c r="AJ45" s="84"/>
      <c r="AK45" s="84"/>
      <c r="AL45" s="84">
        <v>7</v>
      </c>
      <c r="AM45" s="84">
        <v>6</v>
      </c>
      <c r="AN45" s="84">
        <v>1</v>
      </c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4835500</v>
      </c>
      <c r="AV45" s="27">
        <f t="shared" si="7"/>
        <v>5089700</v>
      </c>
      <c r="AW45" s="30" t="str">
        <f t="shared" si="4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25">
      <c r="A46" s="117">
        <v>38</v>
      </c>
      <c r="B46" s="118" t="s">
        <v>358</v>
      </c>
      <c r="C46" s="118" t="s">
        <v>686</v>
      </c>
      <c r="D46" s="118"/>
      <c r="E46" s="118" t="s">
        <v>687</v>
      </c>
      <c r="F46" s="140" t="s">
        <v>20</v>
      </c>
      <c r="G46" s="25">
        <f t="shared" si="5"/>
        <v>250</v>
      </c>
      <c r="H46" s="119"/>
      <c r="I46" s="119"/>
      <c r="J46" s="119">
        <v>2</v>
      </c>
      <c r="K46" s="119">
        <v>6</v>
      </c>
      <c r="L46" s="119"/>
      <c r="M46" s="119">
        <v>2</v>
      </c>
      <c r="N46" s="119">
        <v>70</v>
      </c>
      <c r="O46" s="119">
        <v>7</v>
      </c>
      <c r="P46" s="119"/>
      <c r="Q46" s="119"/>
      <c r="R46" s="119"/>
      <c r="S46" s="119"/>
      <c r="T46" s="119"/>
      <c r="U46" s="119"/>
      <c r="V46" s="113">
        <v>87</v>
      </c>
      <c r="W46" s="119">
        <v>1</v>
      </c>
      <c r="X46" s="119">
        <v>50</v>
      </c>
      <c r="Y46" s="119">
        <v>25</v>
      </c>
      <c r="Z46" s="119"/>
      <c r="AA46" s="119"/>
      <c r="AB46" s="119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26353500</v>
      </c>
      <c r="AE46" s="27">
        <f t="shared" si="6"/>
        <v>55</v>
      </c>
      <c r="AF46" s="123"/>
      <c r="AG46" s="84"/>
      <c r="AH46" s="84">
        <v>20</v>
      </c>
      <c r="AI46" s="122"/>
      <c r="AJ46" s="84"/>
      <c r="AK46" s="84"/>
      <c r="AL46" s="84">
        <v>20</v>
      </c>
      <c r="AM46" s="84">
        <v>15</v>
      </c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8970000</v>
      </c>
      <c r="AV46" s="27">
        <f t="shared" si="7"/>
        <v>9223725</v>
      </c>
      <c r="AW46" s="30" t="str">
        <f t="shared" si="4"/>
        <v>Credit is within Limit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25">
      <c r="A47" s="117">
        <v>39</v>
      </c>
      <c r="B47" s="118" t="s">
        <v>358</v>
      </c>
      <c r="C47" s="118" t="s">
        <v>396</v>
      </c>
      <c r="D47" s="118"/>
      <c r="E47" s="118" t="s">
        <v>397</v>
      </c>
      <c r="F47" s="118" t="s">
        <v>20</v>
      </c>
      <c r="G47" s="25">
        <f t="shared" si="5"/>
        <v>250</v>
      </c>
      <c r="H47" s="113"/>
      <c r="I47" s="113"/>
      <c r="J47" s="113">
        <v>25</v>
      </c>
      <c r="K47" s="113">
        <v>20</v>
      </c>
      <c r="L47" s="113"/>
      <c r="M47" s="113">
        <v>3</v>
      </c>
      <c r="N47" s="113">
        <v>30</v>
      </c>
      <c r="O47" s="113">
        <v>50</v>
      </c>
      <c r="P47" s="113">
        <v>5</v>
      </c>
      <c r="Q47" s="113">
        <v>1</v>
      </c>
      <c r="R47" s="113"/>
      <c r="S47" s="113"/>
      <c r="T47" s="113"/>
      <c r="U47" s="113"/>
      <c r="V47" s="113">
        <v>27</v>
      </c>
      <c r="W47" s="113"/>
      <c r="X47" s="113">
        <v>80</v>
      </c>
      <c r="Y47" s="113">
        <v>5</v>
      </c>
      <c r="Z47" s="113"/>
      <c r="AA47" s="113"/>
      <c r="AB47" s="113">
        <v>4</v>
      </c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37659500</v>
      </c>
      <c r="AE47" s="27">
        <f t="shared" si="6"/>
        <v>75</v>
      </c>
      <c r="AF47" s="123"/>
      <c r="AG47" s="84"/>
      <c r="AH47" s="84">
        <v>60</v>
      </c>
      <c r="AI47" s="122"/>
      <c r="AJ47" s="84"/>
      <c r="AK47" s="84"/>
      <c r="AL47" s="84"/>
      <c r="AM47" s="84">
        <v>4</v>
      </c>
      <c r="AN47" s="84"/>
      <c r="AO47" s="84"/>
      <c r="AP47" s="84"/>
      <c r="AQ47" s="84"/>
      <c r="AR47" s="84"/>
      <c r="AS47" s="84"/>
      <c r="AT47" s="84">
        <v>11</v>
      </c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12887000</v>
      </c>
      <c r="AV47" s="27">
        <f t="shared" si="7"/>
        <v>13180825</v>
      </c>
      <c r="AW47" s="30" t="str">
        <f t="shared" si="4"/>
        <v>Credit is within Limit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25">
      <c r="A48" s="117">
        <v>40</v>
      </c>
      <c r="B48" s="118" t="s">
        <v>358</v>
      </c>
      <c r="C48" s="118" t="s">
        <v>391</v>
      </c>
      <c r="D48" s="118"/>
      <c r="E48" s="118" t="s">
        <v>392</v>
      </c>
      <c r="F48" s="118" t="s">
        <v>20</v>
      </c>
      <c r="G48" s="25">
        <f t="shared" si="5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25">
      <c r="A49" s="117">
        <v>41</v>
      </c>
      <c r="B49" s="118" t="s">
        <v>358</v>
      </c>
      <c r="C49" s="118" t="s">
        <v>560</v>
      </c>
      <c r="D49" s="118"/>
      <c r="E49" s="118" t="s">
        <v>535</v>
      </c>
      <c r="F49" s="118" t="s">
        <v>13</v>
      </c>
      <c r="G49" s="25">
        <f t="shared" si="5"/>
        <v>200</v>
      </c>
      <c r="H49" s="119"/>
      <c r="I49" s="119"/>
      <c r="J49" s="119">
        <v>15</v>
      </c>
      <c r="K49" s="119">
        <v>12</v>
      </c>
      <c r="L49" s="119"/>
      <c r="M49" s="119">
        <v>3</v>
      </c>
      <c r="N49" s="119">
        <v>35</v>
      </c>
      <c r="O49" s="119">
        <v>40</v>
      </c>
      <c r="P49" s="119">
        <v>2</v>
      </c>
      <c r="Q49" s="119">
        <v>1</v>
      </c>
      <c r="R49" s="119"/>
      <c r="S49" s="119"/>
      <c r="T49" s="119"/>
      <c r="U49" s="119"/>
      <c r="V49" s="119">
        <v>51</v>
      </c>
      <c r="W49" s="119"/>
      <c r="X49" s="119">
        <v>36</v>
      </c>
      <c r="Y49" s="119">
        <v>3</v>
      </c>
      <c r="Z49" s="119"/>
      <c r="AA49" s="119"/>
      <c r="AB49" s="119">
        <v>2</v>
      </c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27127000</v>
      </c>
      <c r="AE49" s="27">
        <f t="shared" si="6"/>
        <v>62</v>
      </c>
      <c r="AF49" s="123"/>
      <c r="AG49" s="84"/>
      <c r="AH49" s="84">
        <v>15</v>
      </c>
      <c r="AI49" s="122"/>
      <c r="AJ49" s="84"/>
      <c r="AK49" s="84"/>
      <c r="AL49" s="84">
        <v>20</v>
      </c>
      <c r="AM49" s="84">
        <v>15</v>
      </c>
      <c r="AN49" s="84">
        <v>1</v>
      </c>
      <c r="AO49" s="84"/>
      <c r="AP49" s="84"/>
      <c r="AQ49" s="84"/>
      <c r="AR49" s="84"/>
      <c r="AS49" s="84"/>
      <c r="AT49" s="84">
        <v>11</v>
      </c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9108500</v>
      </c>
      <c r="AV49" s="27">
        <f t="shared" si="7"/>
        <v>9494450</v>
      </c>
      <c r="AW49" s="30" t="str">
        <f t="shared" si="4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25">
      <c r="A50" s="117">
        <v>42</v>
      </c>
      <c r="B50" s="118" t="s">
        <v>358</v>
      </c>
      <c r="C50" s="118" t="s">
        <v>981</v>
      </c>
      <c r="D50" s="118"/>
      <c r="E50" s="118" t="s">
        <v>986</v>
      </c>
      <c r="F50" s="118" t="s">
        <v>11</v>
      </c>
      <c r="G50" s="25">
        <f t="shared" si="5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25">
      <c r="A51" s="117">
        <v>43</v>
      </c>
      <c r="B51" s="118" t="s">
        <v>358</v>
      </c>
      <c r="C51" s="118" t="s">
        <v>393</v>
      </c>
      <c r="D51" s="118"/>
      <c r="E51" s="118" t="s">
        <v>394</v>
      </c>
      <c r="F51" s="118" t="s">
        <v>20</v>
      </c>
      <c r="G51" s="25">
        <f t="shared" si="5"/>
        <v>250</v>
      </c>
      <c r="H51" s="113"/>
      <c r="I51" s="113"/>
      <c r="J51" s="113">
        <v>5</v>
      </c>
      <c r="K51" s="113">
        <v>11</v>
      </c>
      <c r="L51" s="113"/>
      <c r="M51" s="113">
        <v>5</v>
      </c>
      <c r="N51" s="113">
        <v>57</v>
      </c>
      <c r="O51" s="113">
        <v>10</v>
      </c>
      <c r="P51" s="113"/>
      <c r="Q51" s="113"/>
      <c r="R51" s="113"/>
      <c r="S51" s="113"/>
      <c r="T51" s="113"/>
      <c r="U51" s="113"/>
      <c r="V51" s="113">
        <v>101</v>
      </c>
      <c r="W51" s="113">
        <v>0</v>
      </c>
      <c r="X51" s="113">
        <v>40</v>
      </c>
      <c r="Y51" s="113">
        <v>20</v>
      </c>
      <c r="Z51" s="113"/>
      <c r="AA51" s="113"/>
      <c r="AB51" s="113">
        <v>1</v>
      </c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27071500</v>
      </c>
      <c r="AE51" s="27">
        <f t="shared" si="6"/>
        <v>57</v>
      </c>
      <c r="AF51" s="123"/>
      <c r="AG51" s="84"/>
      <c r="AH51" s="84">
        <v>24</v>
      </c>
      <c r="AI51" s="122"/>
      <c r="AJ51" s="84"/>
      <c r="AK51" s="84"/>
      <c r="AL51" s="84">
        <v>20</v>
      </c>
      <c r="AM51" s="84">
        <v>10</v>
      </c>
      <c r="AN51" s="84"/>
      <c r="AO51" s="84"/>
      <c r="AP51" s="84">
        <v>3</v>
      </c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9274000</v>
      </c>
      <c r="AV51" s="27">
        <f t="shared" si="7"/>
        <v>9475025</v>
      </c>
      <c r="AW51" s="30" t="str">
        <f t="shared" si="4"/>
        <v>Credit is within Limit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25">
      <c r="A52" s="117">
        <v>44</v>
      </c>
      <c r="B52" s="118" t="s">
        <v>358</v>
      </c>
      <c r="C52" s="118" t="s">
        <v>395</v>
      </c>
      <c r="D52" s="118"/>
      <c r="E52" s="118" t="s">
        <v>760</v>
      </c>
      <c r="F52" s="118" t="s">
        <v>933</v>
      </c>
      <c r="G52" s="25">
        <f t="shared" si="5"/>
        <v>850</v>
      </c>
      <c r="H52" s="113"/>
      <c r="I52" s="113"/>
      <c r="J52" s="113">
        <v>50</v>
      </c>
      <c r="K52" s="113">
        <v>15</v>
      </c>
      <c r="L52" s="113"/>
      <c r="M52" s="113"/>
      <c r="N52" s="113">
        <v>51</v>
      </c>
      <c r="O52" s="113">
        <v>77</v>
      </c>
      <c r="P52" s="113">
        <v>3</v>
      </c>
      <c r="Q52" s="113"/>
      <c r="R52" s="113"/>
      <c r="S52" s="113"/>
      <c r="T52" s="113"/>
      <c r="U52" s="113"/>
      <c r="V52" s="113">
        <v>442</v>
      </c>
      <c r="W52" s="113">
        <v>25</v>
      </c>
      <c r="X52" s="113">
        <v>40</v>
      </c>
      <c r="Y52" s="113">
        <v>145</v>
      </c>
      <c r="Z52" s="113"/>
      <c r="AA52" s="113"/>
      <c r="AB52" s="113">
        <v>2</v>
      </c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93100000</v>
      </c>
      <c r="AE52" s="27">
        <f t="shared" si="6"/>
        <v>182</v>
      </c>
      <c r="AF52" s="123"/>
      <c r="AG52" s="84"/>
      <c r="AH52" s="84">
        <v>122</v>
      </c>
      <c r="AI52" s="122"/>
      <c r="AJ52" s="84"/>
      <c r="AK52" s="84"/>
      <c r="AL52" s="84">
        <v>50</v>
      </c>
      <c r="AM52" s="84">
        <v>5</v>
      </c>
      <c r="AN52" s="84"/>
      <c r="AO52" s="84"/>
      <c r="AP52" s="84"/>
      <c r="AQ52" s="84"/>
      <c r="AR52" s="84"/>
      <c r="AS52" s="84"/>
      <c r="AT52" s="84">
        <v>5</v>
      </c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31772000</v>
      </c>
      <c r="AV52" s="27">
        <f t="shared" si="7"/>
        <v>32584999.999999996</v>
      </c>
      <c r="AW52" s="30" t="str">
        <f t="shared" si="4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25">
      <c r="A53" s="117">
        <v>45</v>
      </c>
      <c r="B53" s="118" t="s">
        <v>358</v>
      </c>
      <c r="C53" s="118" t="s">
        <v>390</v>
      </c>
      <c r="D53" s="118"/>
      <c r="E53" s="118" t="s">
        <v>763</v>
      </c>
      <c r="F53" s="118" t="s">
        <v>20</v>
      </c>
      <c r="G53" s="25">
        <f t="shared" si="5"/>
        <v>250</v>
      </c>
      <c r="H53" s="113"/>
      <c r="I53" s="113"/>
      <c r="J53" s="113">
        <v>30</v>
      </c>
      <c r="K53" s="113">
        <v>5</v>
      </c>
      <c r="L53" s="113"/>
      <c r="M53" s="113">
        <v>5</v>
      </c>
      <c r="N53" s="113">
        <v>0</v>
      </c>
      <c r="O53" s="113">
        <v>51</v>
      </c>
      <c r="P53" s="113">
        <v>3</v>
      </c>
      <c r="Q53" s="113">
        <v>1</v>
      </c>
      <c r="R53" s="113"/>
      <c r="S53" s="113"/>
      <c r="T53" s="113"/>
      <c r="U53" s="113"/>
      <c r="V53" s="113">
        <v>36</v>
      </c>
      <c r="W53" s="113">
        <v>18</v>
      </c>
      <c r="X53" s="113">
        <v>100</v>
      </c>
      <c r="Y53" s="113"/>
      <c r="Z53" s="113"/>
      <c r="AA53" s="113"/>
      <c r="AB53" s="113">
        <v>1</v>
      </c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38531500</v>
      </c>
      <c r="AE53" s="27">
        <f t="shared" si="6"/>
        <v>78</v>
      </c>
      <c r="AF53" s="123"/>
      <c r="AG53" s="84"/>
      <c r="AH53" s="84">
        <v>49</v>
      </c>
      <c r="AI53" s="122"/>
      <c r="AJ53" s="84"/>
      <c r="AK53" s="84"/>
      <c r="AL53" s="84">
        <v>17</v>
      </c>
      <c r="AM53" s="84">
        <v>10</v>
      </c>
      <c r="AN53" s="84"/>
      <c r="AO53" s="84"/>
      <c r="AP53" s="84"/>
      <c r="AQ53" s="84"/>
      <c r="AR53" s="84"/>
      <c r="AS53" s="84"/>
      <c r="AT53" s="84">
        <v>2</v>
      </c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13442500</v>
      </c>
      <c r="AV53" s="27">
        <f t="shared" si="7"/>
        <v>13486025</v>
      </c>
      <c r="AW53" s="30" t="str">
        <f t="shared" si="4"/>
        <v>Credit is within Limit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25">
      <c r="A54" s="117">
        <v>46</v>
      </c>
      <c r="B54" s="118" t="s">
        <v>358</v>
      </c>
      <c r="C54" s="118" t="s">
        <v>1103</v>
      </c>
      <c r="D54" s="118"/>
      <c r="E54" s="118" t="s">
        <v>903</v>
      </c>
      <c r="F54" s="118" t="s">
        <v>13</v>
      </c>
      <c r="G54" s="25">
        <f t="shared" si="5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  <c r="AZ54" s="84"/>
    </row>
    <row r="55" spans="1:52" x14ac:dyDescent="0.25">
      <c r="A55" s="117">
        <v>47</v>
      </c>
      <c r="B55" s="118" t="s">
        <v>358</v>
      </c>
      <c r="C55" s="118" t="s">
        <v>359</v>
      </c>
      <c r="D55" s="118"/>
      <c r="E55" s="118" t="s">
        <v>726</v>
      </c>
      <c r="F55" s="118" t="s">
        <v>933</v>
      </c>
      <c r="G55" s="25">
        <f t="shared" si="5"/>
        <v>800</v>
      </c>
      <c r="H55" s="113"/>
      <c r="I55" s="113"/>
      <c r="J55" s="113">
        <v>30</v>
      </c>
      <c r="K55" s="113">
        <v>10</v>
      </c>
      <c r="L55" s="113"/>
      <c r="M55" s="113">
        <v>8</v>
      </c>
      <c r="N55" s="113">
        <v>200</v>
      </c>
      <c r="O55" s="113">
        <v>70</v>
      </c>
      <c r="P55" s="113">
        <v>2</v>
      </c>
      <c r="Q55" s="113">
        <v>1</v>
      </c>
      <c r="R55" s="113"/>
      <c r="S55" s="113"/>
      <c r="T55" s="113"/>
      <c r="U55" s="113"/>
      <c r="V55" s="113">
        <v>392</v>
      </c>
      <c r="W55" s="113">
        <v>4</v>
      </c>
      <c r="X55" s="113">
        <v>76</v>
      </c>
      <c r="Y55" s="113">
        <v>5</v>
      </c>
      <c r="Z55" s="113"/>
      <c r="AA55" s="113"/>
      <c r="AB55" s="113">
        <v>2</v>
      </c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87408000</v>
      </c>
      <c r="AE55" s="27">
        <f t="shared" si="6"/>
        <v>179</v>
      </c>
      <c r="AF55" s="123"/>
      <c r="AG55" s="84"/>
      <c r="AH55" s="84">
        <v>110</v>
      </c>
      <c r="AI55" s="122"/>
      <c r="AJ55" s="84">
        <v>4</v>
      </c>
      <c r="AK55" s="84"/>
      <c r="AL55" s="84">
        <v>30</v>
      </c>
      <c r="AM55" s="84">
        <v>15</v>
      </c>
      <c r="AN55" s="84">
        <v>0</v>
      </c>
      <c r="AO55" s="84"/>
      <c r="AP55" s="84">
        <v>20</v>
      </c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29831000</v>
      </c>
      <c r="AV55" s="27">
        <f t="shared" si="7"/>
        <v>30592799.999999996</v>
      </c>
      <c r="AW55" s="30" t="str">
        <f t="shared" si="4"/>
        <v>Credit is within Limit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25">
      <c r="A56" s="117">
        <v>48</v>
      </c>
      <c r="B56" s="118" t="s">
        <v>358</v>
      </c>
      <c r="C56" s="118" t="s">
        <v>538</v>
      </c>
      <c r="D56" s="118"/>
      <c r="E56" s="118" t="s">
        <v>987</v>
      </c>
      <c r="F56" s="140" t="s">
        <v>13</v>
      </c>
      <c r="G56" s="25">
        <f t="shared" si="5"/>
        <v>120</v>
      </c>
      <c r="H56" s="113"/>
      <c r="I56" s="113"/>
      <c r="J56" s="113">
        <v>5</v>
      </c>
      <c r="K56" s="113">
        <v>8</v>
      </c>
      <c r="L56" s="113"/>
      <c r="M56" s="113">
        <v>5</v>
      </c>
      <c r="N56" s="113">
        <v>6</v>
      </c>
      <c r="O56" s="113">
        <v>30</v>
      </c>
      <c r="P56" s="113"/>
      <c r="Q56" s="113"/>
      <c r="R56" s="113"/>
      <c r="S56" s="113"/>
      <c r="T56" s="113"/>
      <c r="U56" s="113"/>
      <c r="V56" s="113">
        <v>6</v>
      </c>
      <c r="W56" s="113"/>
      <c r="X56" s="113">
        <v>59</v>
      </c>
      <c r="Y56" s="113"/>
      <c r="Z56" s="113"/>
      <c r="AA56" s="113"/>
      <c r="AB56" s="113">
        <v>1</v>
      </c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18814500</v>
      </c>
      <c r="AE56" s="27">
        <f t="shared" si="6"/>
        <v>42</v>
      </c>
      <c r="AF56" s="123"/>
      <c r="AG56" s="84"/>
      <c r="AH56" s="84">
        <v>18</v>
      </c>
      <c r="AI56" s="122"/>
      <c r="AJ56" s="84"/>
      <c r="AK56" s="84"/>
      <c r="AL56" s="84">
        <v>8</v>
      </c>
      <c r="AM56" s="84">
        <v>8</v>
      </c>
      <c r="AN56" s="84"/>
      <c r="AO56" s="84"/>
      <c r="AP56" s="84">
        <v>8</v>
      </c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6481000</v>
      </c>
      <c r="AV56" s="27">
        <f t="shared" si="7"/>
        <v>6585075</v>
      </c>
      <c r="AW56" s="30" t="str">
        <f t="shared" si="4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25">
      <c r="A57" s="117">
        <v>49</v>
      </c>
      <c r="B57" s="118" t="s">
        <v>358</v>
      </c>
      <c r="C57" s="118" t="s">
        <v>534</v>
      </c>
      <c r="D57" s="118"/>
      <c r="E57" s="118" t="s">
        <v>765</v>
      </c>
      <c r="F57" s="118" t="s">
        <v>13</v>
      </c>
      <c r="G57" s="25">
        <f t="shared" si="5"/>
        <v>120</v>
      </c>
      <c r="H57" s="113"/>
      <c r="I57" s="113"/>
      <c r="J57" s="113">
        <v>5</v>
      </c>
      <c r="K57" s="113">
        <v>1</v>
      </c>
      <c r="L57" s="113"/>
      <c r="M57" s="113">
        <v>5</v>
      </c>
      <c r="N57" s="113">
        <v>10</v>
      </c>
      <c r="O57" s="113">
        <v>40</v>
      </c>
      <c r="P57" s="113"/>
      <c r="Q57" s="113"/>
      <c r="R57" s="113"/>
      <c r="S57" s="113"/>
      <c r="T57" s="113"/>
      <c r="U57" s="113"/>
      <c r="V57" s="113">
        <v>9</v>
      </c>
      <c r="W57" s="113">
        <v>0</v>
      </c>
      <c r="X57" s="113">
        <v>50</v>
      </c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18709000</v>
      </c>
      <c r="AE57" s="27">
        <f t="shared" si="6"/>
        <v>41</v>
      </c>
      <c r="AF57" s="123"/>
      <c r="AG57" s="84"/>
      <c r="AH57" s="84">
        <v>20</v>
      </c>
      <c r="AI57" s="122"/>
      <c r="AJ57" s="84"/>
      <c r="AK57" s="84"/>
      <c r="AL57" s="84">
        <v>6</v>
      </c>
      <c r="AM57" s="84">
        <v>8</v>
      </c>
      <c r="AN57" s="84">
        <v>1</v>
      </c>
      <c r="AO57" s="84"/>
      <c r="AP57" s="84">
        <v>6</v>
      </c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6454000</v>
      </c>
      <c r="AV57" s="27">
        <f t="shared" si="7"/>
        <v>6548150</v>
      </c>
      <c r="AW57" s="30" t="str">
        <f t="shared" si="4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25">
      <c r="A58" s="117">
        <v>50</v>
      </c>
      <c r="B58" s="118" t="s">
        <v>358</v>
      </c>
      <c r="C58" s="118" t="s">
        <v>982</v>
      </c>
      <c r="D58" s="118"/>
      <c r="E58" s="118" t="s">
        <v>988</v>
      </c>
      <c r="F58" s="118" t="s">
        <v>11</v>
      </c>
      <c r="G58" s="25">
        <f t="shared" si="5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25">
      <c r="A59" s="117">
        <v>51</v>
      </c>
      <c r="B59" s="118" t="s">
        <v>358</v>
      </c>
      <c r="C59" s="118" t="s">
        <v>1069</v>
      </c>
      <c r="D59" s="118" t="s">
        <v>1070</v>
      </c>
      <c r="E59" s="118" t="s">
        <v>1071</v>
      </c>
      <c r="F59" s="118" t="s">
        <v>11</v>
      </c>
      <c r="G59" s="25">
        <f>SUM(H59:AB59)</f>
        <v>70</v>
      </c>
      <c r="H59" s="113"/>
      <c r="I59" s="113"/>
      <c r="J59" s="113">
        <v>3</v>
      </c>
      <c r="K59" s="113">
        <v>3</v>
      </c>
      <c r="L59" s="113"/>
      <c r="M59" s="113">
        <v>2</v>
      </c>
      <c r="N59" s="113">
        <v>20</v>
      </c>
      <c r="O59" s="113">
        <v>7</v>
      </c>
      <c r="P59" s="113"/>
      <c r="Q59" s="113">
        <v>0</v>
      </c>
      <c r="R59" s="113"/>
      <c r="S59" s="113"/>
      <c r="T59" s="113"/>
      <c r="U59" s="113"/>
      <c r="V59" s="113">
        <v>17</v>
      </c>
      <c r="W59" s="113">
        <v>0</v>
      </c>
      <c r="X59" s="113">
        <v>15</v>
      </c>
      <c r="Y59" s="113">
        <v>3</v>
      </c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8403500</v>
      </c>
      <c r="AE59" s="27">
        <f>SUM(AF59:AT59)</f>
        <v>19</v>
      </c>
      <c r="AF59" s="123"/>
      <c r="AG59" s="84"/>
      <c r="AH59" s="84">
        <v>5</v>
      </c>
      <c r="AI59" s="122"/>
      <c r="AJ59" s="84"/>
      <c r="AK59" s="84"/>
      <c r="AL59" s="84">
        <v>6</v>
      </c>
      <c r="AM59" s="84">
        <v>5</v>
      </c>
      <c r="AN59" s="84">
        <v>3</v>
      </c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2814500</v>
      </c>
      <c r="AV59" s="27">
        <f>AC59*0.35</f>
        <v>2941225</v>
      </c>
      <c r="AW59" s="30" t="str">
        <f>IF(AU59&gt;AV59,"Credit is above Limit. Requires HOTM approval",IF(AU59=0," ",IF(AV59&gt;=AU59,"Credit is within Limit","CheckInput")))</f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  <c r="AZ59" s="84"/>
    </row>
    <row r="60" spans="1:52" x14ac:dyDescent="0.25">
      <c r="A60" s="117">
        <v>52</v>
      </c>
      <c r="B60" s="118" t="s">
        <v>358</v>
      </c>
      <c r="C60" s="118" t="s">
        <v>1138</v>
      </c>
      <c r="D60" s="118" t="s">
        <v>1070</v>
      </c>
      <c r="E60" s="118" t="s">
        <v>1139</v>
      </c>
      <c r="F60" s="118" t="s">
        <v>11</v>
      </c>
      <c r="G60" s="25">
        <f t="shared" si="5"/>
        <v>120</v>
      </c>
      <c r="H60" s="113"/>
      <c r="I60" s="113"/>
      <c r="J60" s="113">
        <v>4</v>
      </c>
      <c r="K60" s="113">
        <v>6</v>
      </c>
      <c r="L60" s="113"/>
      <c r="M60" s="113">
        <v>2</v>
      </c>
      <c r="N60" s="113">
        <v>18</v>
      </c>
      <c r="O60" s="113">
        <v>37</v>
      </c>
      <c r="P60" s="113"/>
      <c r="Q60" s="113">
        <v>0</v>
      </c>
      <c r="R60" s="113"/>
      <c r="S60" s="113"/>
      <c r="T60" s="113"/>
      <c r="U60" s="113"/>
      <c r="V60" s="113">
        <v>15</v>
      </c>
      <c r="W60" s="113">
        <v>0</v>
      </c>
      <c r="X60" s="113">
        <v>35</v>
      </c>
      <c r="Y60" s="113">
        <v>3</v>
      </c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17397500</v>
      </c>
      <c r="AE60" s="27">
        <f t="shared" si="6"/>
        <v>46</v>
      </c>
      <c r="AF60" s="123"/>
      <c r="AG60" s="84"/>
      <c r="AH60" s="84"/>
      <c r="AI60" s="122"/>
      <c r="AJ60" s="84"/>
      <c r="AK60" s="84"/>
      <c r="AL60" s="84">
        <v>15</v>
      </c>
      <c r="AM60" s="84">
        <v>15</v>
      </c>
      <c r="AN60" s="84">
        <v>15</v>
      </c>
      <c r="AO60" s="84"/>
      <c r="AP60" s="84">
        <v>1</v>
      </c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5730000</v>
      </c>
      <c r="AV60" s="27">
        <f t="shared" si="7"/>
        <v>6089125</v>
      </c>
      <c r="AW60" s="30" t="str">
        <f t="shared" si="4"/>
        <v>Credit is within Limit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25">
      <c r="A61" s="117">
        <v>53</v>
      </c>
      <c r="B61" s="118" t="s">
        <v>358</v>
      </c>
      <c r="C61" s="118" t="s">
        <v>1130</v>
      </c>
      <c r="D61" s="118" t="s">
        <v>1070</v>
      </c>
      <c r="E61" s="118" t="s">
        <v>1131</v>
      </c>
      <c r="F61" s="118" t="s">
        <v>11</v>
      </c>
      <c r="G61" s="25">
        <f>SUM(H61:AB61)</f>
        <v>120</v>
      </c>
      <c r="H61" s="113"/>
      <c r="I61" s="113"/>
      <c r="J61" s="113">
        <v>4</v>
      </c>
      <c r="K61" s="113">
        <v>6</v>
      </c>
      <c r="L61" s="113"/>
      <c r="M61" s="113">
        <v>2</v>
      </c>
      <c r="N61" s="113">
        <v>18</v>
      </c>
      <c r="O61" s="113">
        <v>37</v>
      </c>
      <c r="P61" s="113"/>
      <c r="Q61" s="113">
        <v>0</v>
      </c>
      <c r="R61" s="113"/>
      <c r="S61" s="113"/>
      <c r="T61" s="113"/>
      <c r="U61" s="113"/>
      <c r="V61" s="113">
        <v>15</v>
      </c>
      <c r="W61" s="113">
        <v>0</v>
      </c>
      <c r="X61" s="113">
        <v>35</v>
      </c>
      <c r="Y61" s="113">
        <v>3</v>
      </c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17397500</v>
      </c>
      <c r="AE61" s="27">
        <f>SUM(AF61:AT61)</f>
        <v>46</v>
      </c>
      <c r="AF61" s="123"/>
      <c r="AG61" s="84"/>
      <c r="AH61" s="84"/>
      <c r="AI61" s="122"/>
      <c r="AJ61" s="84"/>
      <c r="AK61" s="84"/>
      <c r="AL61" s="84">
        <v>15</v>
      </c>
      <c r="AM61" s="84">
        <v>15</v>
      </c>
      <c r="AN61" s="84">
        <v>15</v>
      </c>
      <c r="AO61" s="84"/>
      <c r="AP61" s="84">
        <v>1</v>
      </c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5730000</v>
      </c>
      <c r="AV61" s="27">
        <f>AC61*0.35</f>
        <v>6089125</v>
      </c>
      <c r="AW61" s="30" t="str">
        <f>IF(AU61&gt;AV61,"Credit is above Limit. Requires HOTM approval",IF(AU61=0," ",IF(AV61&gt;=AU61,"Credit is within Limit","CheckInput")))</f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  <c r="AZ61" s="84"/>
    </row>
    <row r="62" spans="1:52" x14ac:dyDescent="0.25">
      <c r="A62" s="117">
        <v>54</v>
      </c>
      <c r="B62" s="118" t="s">
        <v>398</v>
      </c>
      <c r="C62" s="118" t="s">
        <v>990</v>
      </c>
      <c r="D62" s="118"/>
      <c r="E62" s="118" t="s">
        <v>995</v>
      </c>
      <c r="F62" s="118" t="s">
        <v>13</v>
      </c>
      <c r="G62" s="25">
        <f t="shared" si="5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4"/>
      <c r="AZ62" s="84"/>
    </row>
    <row r="63" spans="1:52" x14ac:dyDescent="0.25">
      <c r="A63" s="117">
        <v>55</v>
      </c>
      <c r="B63" s="118" t="s">
        <v>398</v>
      </c>
      <c r="C63" s="118" t="s">
        <v>991</v>
      </c>
      <c r="D63" s="118"/>
      <c r="E63" s="118" t="s">
        <v>996</v>
      </c>
      <c r="F63" s="118" t="s">
        <v>11</v>
      </c>
      <c r="G63" s="25">
        <f t="shared" si="5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25">
      <c r="A64" s="117">
        <v>56</v>
      </c>
      <c r="B64" s="118" t="s">
        <v>398</v>
      </c>
      <c r="C64" s="118" t="s">
        <v>695</v>
      </c>
      <c r="D64" s="118"/>
      <c r="E64" s="118" t="s">
        <v>696</v>
      </c>
      <c r="F64" s="118" t="s">
        <v>11</v>
      </c>
      <c r="G64" s="25">
        <f t="shared" si="5"/>
        <v>80</v>
      </c>
      <c r="H64" s="113"/>
      <c r="I64" s="113"/>
      <c r="J64" s="113"/>
      <c r="K64" s="113">
        <v>1</v>
      </c>
      <c r="L64" s="113"/>
      <c r="M64" s="113"/>
      <c r="N64" s="113">
        <v>2</v>
      </c>
      <c r="O64" s="113">
        <v>6</v>
      </c>
      <c r="P64" s="113"/>
      <c r="Q64" s="113"/>
      <c r="R64" s="113"/>
      <c r="S64" s="113"/>
      <c r="T64" s="113"/>
      <c r="U64" s="113"/>
      <c r="V64" s="113">
        <v>3</v>
      </c>
      <c r="W64" s="113"/>
      <c r="X64" s="113">
        <v>31</v>
      </c>
      <c r="Y64" s="113">
        <v>37</v>
      </c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9568000</v>
      </c>
      <c r="AE64" s="27">
        <f t="shared" si="6"/>
        <v>19</v>
      </c>
      <c r="AF64" s="123"/>
      <c r="AG64" s="84"/>
      <c r="AH64" s="84">
        <v>5</v>
      </c>
      <c r="AI64" s="122">
        <v>5</v>
      </c>
      <c r="AJ64" s="84">
        <v>3</v>
      </c>
      <c r="AK64" s="84"/>
      <c r="AL64" s="84">
        <v>5</v>
      </c>
      <c r="AM64" s="84">
        <v>1</v>
      </c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3343500</v>
      </c>
      <c r="AV64" s="27">
        <f t="shared" si="7"/>
        <v>3348800</v>
      </c>
      <c r="AW64" s="30" t="str">
        <f t="shared" si="4"/>
        <v>Credit is within Limit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25">
      <c r="A65" s="117">
        <v>57</v>
      </c>
      <c r="B65" s="118" t="s">
        <v>398</v>
      </c>
      <c r="C65" s="118" t="s">
        <v>992</v>
      </c>
      <c r="D65" s="118"/>
      <c r="E65" s="118" t="s">
        <v>997</v>
      </c>
      <c r="F65" s="118" t="s">
        <v>13</v>
      </c>
      <c r="G65" s="25">
        <f t="shared" si="5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25">
      <c r="A66" s="117">
        <v>58</v>
      </c>
      <c r="B66" s="118" t="s">
        <v>398</v>
      </c>
      <c r="C66" s="118" t="s">
        <v>417</v>
      </c>
      <c r="D66" s="118"/>
      <c r="E66" s="118" t="s">
        <v>688</v>
      </c>
      <c r="F66" s="118" t="s">
        <v>11</v>
      </c>
      <c r="G66" s="25">
        <f t="shared" si="5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25">
      <c r="A67" s="117">
        <v>59</v>
      </c>
      <c r="B67" s="118" t="s">
        <v>398</v>
      </c>
      <c r="C67" s="118" t="s">
        <v>993</v>
      </c>
      <c r="D67" s="118"/>
      <c r="E67" s="118" t="s">
        <v>998</v>
      </c>
      <c r="F67" s="118" t="s">
        <v>13</v>
      </c>
      <c r="G67" s="25">
        <f t="shared" si="5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  <c r="AZ67" s="84"/>
    </row>
    <row r="68" spans="1:52" x14ac:dyDescent="0.25">
      <c r="A68" s="117">
        <v>60</v>
      </c>
      <c r="B68" s="118" t="s">
        <v>398</v>
      </c>
      <c r="C68" s="118" t="s">
        <v>531</v>
      </c>
      <c r="D68" s="118"/>
      <c r="E68" s="118" t="s">
        <v>532</v>
      </c>
      <c r="F68" s="118" t="s">
        <v>20</v>
      </c>
      <c r="G68" s="25">
        <f t="shared" si="5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4"/>
      <c r="AZ68" s="84"/>
    </row>
    <row r="69" spans="1:52" x14ac:dyDescent="0.25">
      <c r="A69" s="117">
        <v>61</v>
      </c>
      <c r="B69" s="118" t="s">
        <v>398</v>
      </c>
      <c r="C69" s="118" t="s">
        <v>402</v>
      </c>
      <c r="D69" s="118"/>
      <c r="E69" s="118" t="s">
        <v>403</v>
      </c>
      <c r="F69" s="118" t="s">
        <v>11</v>
      </c>
      <c r="G69" s="25">
        <f t="shared" si="5"/>
        <v>80</v>
      </c>
      <c r="H69" s="113"/>
      <c r="I69" s="113"/>
      <c r="J69" s="113"/>
      <c r="K69" s="113">
        <v>1</v>
      </c>
      <c r="L69" s="113"/>
      <c r="M69" s="113"/>
      <c r="N69" s="113">
        <v>7</v>
      </c>
      <c r="O69" s="113">
        <v>6</v>
      </c>
      <c r="P69" s="113"/>
      <c r="Q69" s="113"/>
      <c r="R69" s="113"/>
      <c r="S69" s="113"/>
      <c r="T69" s="113"/>
      <c r="U69" s="113"/>
      <c r="V69" s="113">
        <v>2</v>
      </c>
      <c r="W69" s="113"/>
      <c r="X69" s="113">
        <v>19</v>
      </c>
      <c r="Y69" s="113">
        <v>45</v>
      </c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8749000</v>
      </c>
      <c r="AE69" s="27">
        <f t="shared" si="6"/>
        <v>18</v>
      </c>
      <c r="AF69" s="123"/>
      <c r="AG69" s="84"/>
      <c r="AH69" s="84">
        <v>5</v>
      </c>
      <c r="AI69" s="122">
        <v>1</v>
      </c>
      <c r="AJ69" s="84"/>
      <c r="AK69" s="84"/>
      <c r="AL69" s="84">
        <v>12</v>
      </c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2979500</v>
      </c>
      <c r="AV69" s="27">
        <f t="shared" si="7"/>
        <v>3062150</v>
      </c>
      <c r="AW69" s="30" t="str">
        <f t="shared" si="4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25">
      <c r="A70" s="117">
        <v>62</v>
      </c>
      <c r="B70" s="118" t="s">
        <v>398</v>
      </c>
      <c r="C70" s="118" t="s">
        <v>411</v>
      </c>
      <c r="D70" s="118"/>
      <c r="E70" s="118" t="s">
        <v>412</v>
      </c>
      <c r="F70" s="118" t="s">
        <v>11</v>
      </c>
      <c r="G70" s="25">
        <f t="shared" si="5"/>
        <v>80</v>
      </c>
      <c r="H70" s="113"/>
      <c r="I70" s="113"/>
      <c r="J70" s="113"/>
      <c r="K70" s="113">
        <v>1</v>
      </c>
      <c r="L70" s="113"/>
      <c r="M70" s="113"/>
      <c r="N70" s="113">
        <v>7</v>
      </c>
      <c r="O70" s="113">
        <v>6</v>
      </c>
      <c r="P70" s="113"/>
      <c r="Q70" s="113"/>
      <c r="R70" s="113"/>
      <c r="S70" s="113"/>
      <c r="T70" s="113"/>
      <c r="U70" s="113"/>
      <c r="V70" s="113">
        <v>3</v>
      </c>
      <c r="W70" s="113"/>
      <c r="X70" s="113">
        <v>57</v>
      </c>
      <c r="Y70" s="113">
        <v>6</v>
      </c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11300000</v>
      </c>
      <c r="AE70" s="27">
        <f t="shared" si="6"/>
        <v>23</v>
      </c>
      <c r="AF70" s="123"/>
      <c r="AG70" s="84"/>
      <c r="AH70" s="84">
        <v>5</v>
      </c>
      <c r="AI70" s="122">
        <v>4</v>
      </c>
      <c r="AJ70" s="84"/>
      <c r="AK70" s="84"/>
      <c r="AL70" s="84">
        <v>14</v>
      </c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3922500</v>
      </c>
      <c r="AV70" s="27">
        <f t="shared" si="7"/>
        <v>3954999.9999999995</v>
      </c>
      <c r="AW70" s="30" t="str">
        <f t="shared" si="4"/>
        <v>Credit is within Limit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  <c r="AZ70" s="84"/>
    </row>
    <row r="71" spans="1:52" x14ac:dyDescent="0.25">
      <c r="A71" s="117">
        <v>63</v>
      </c>
      <c r="B71" s="118" t="s">
        <v>398</v>
      </c>
      <c r="C71" s="118" t="s">
        <v>407</v>
      </c>
      <c r="D71" s="118"/>
      <c r="E71" s="118" t="s">
        <v>408</v>
      </c>
      <c r="F71" s="118" t="s">
        <v>20</v>
      </c>
      <c r="G71" s="25">
        <f t="shared" si="5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4"/>
      <c r="AZ71" s="84"/>
    </row>
    <row r="72" spans="1:52" x14ac:dyDescent="0.25">
      <c r="A72" s="117">
        <v>64</v>
      </c>
      <c r="B72" s="118" t="s">
        <v>398</v>
      </c>
      <c r="C72" s="118" t="s">
        <v>406</v>
      </c>
      <c r="D72" s="118"/>
      <c r="E72" s="118" t="s">
        <v>847</v>
      </c>
      <c r="F72" s="118" t="s">
        <v>11</v>
      </c>
      <c r="G72" s="25">
        <f t="shared" si="5"/>
        <v>0</v>
      </c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23"/>
      <c r="AG72" s="8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25">
      <c r="A73" s="117">
        <v>65</v>
      </c>
      <c r="B73" s="118" t="s">
        <v>398</v>
      </c>
      <c r="C73" s="118" t="s">
        <v>423</v>
      </c>
      <c r="D73" s="118"/>
      <c r="E73" s="118" t="s">
        <v>741</v>
      </c>
      <c r="F73" s="118" t="s">
        <v>13</v>
      </c>
      <c r="G73" s="25">
        <f t="shared" si="5"/>
        <v>130</v>
      </c>
      <c r="H73" s="113"/>
      <c r="I73" s="113"/>
      <c r="J73" s="113"/>
      <c r="K73" s="113">
        <v>1</v>
      </c>
      <c r="L73" s="113"/>
      <c r="M73" s="113"/>
      <c r="N73" s="113">
        <v>4</v>
      </c>
      <c r="O73" s="113">
        <v>20</v>
      </c>
      <c r="P73" s="113"/>
      <c r="Q73" s="113"/>
      <c r="R73" s="113"/>
      <c r="S73" s="113"/>
      <c r="T73" s="113"/>
      <c r="U73" s="113"/>
      <c r="V73" s="113">
        <v>10</v>
      </c>
      <c r="W73" s="113">
        <v>1</v>
      </c>
      <c r="X73" s="113">
        <v>84</v>
      </c>
      <c r="Y73" s="113">
        <v>10</v>
      </c>
      <c r="Z73" s="113"/>
      <c r="AA73" s="113"/>
      <c r="AB73" s="113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18855000</v>
      </c>
      <c r="AE73" s="27">
        <f t="shared" si="6"/>
        <v>37</v>
      </c>
      <c r="AF73" s="123"/>
      <c r="AG73" s="84"/>
      <c r="AH73" s="84">
        <v>9</v>
      </c>
      <c r="AI73" s="122">
        <v>10</v>
      </c>
      <c r="AJ73" s="84"/>
      <c r="AK73" s="84"/>
      <c r="AL73" s="84">
        <v>18</v>
      </c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6562500</v>
      </c>
      <c r="AV73" s="27">
        <f t="shared" si="7"/>
        <v>6599250</v>
      </c>
      <c r="AW73" s="30" t="str">
        <f t="shared" si="4"/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25">
      <c r="A74" s="117">
        <v>66</v>
      </c>
      <c r="B74" s="118" t="s">
        <v>398</v>
      </c>
      <c r="C74" s="118" t="s">
        <v>409</v>
      </c>
      <c r="D74" s="118"/>
      <c r="E74" s="118" t="s">
        <v>410</v>
      </c>
      <c r="F74" s="118" t="s">
        <v>13</v>
      </c>
      <c r="G74" s="25">
        <f t="shared" si="5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23"/>
      <c r="AG74" s="8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25">
      <c r="A75" s="117">
        <v>67</v>
      </c>
      <c r="B75" s="118" t="s">
        <v>398</v>
      </c>
      <c r="C75" s="118" t="s">
        <v>415</v>
      </c>
      <c r="D75" s="118"/>
      <c r="E75" s="118" t="s">
        <v>416</v>
      </c>
      <c r="F75" s="118" t="s">
        <v>933</v>
      </c>
      <c r="G75" s="25">
        <f t="shared" ref="G75:G87" si="8">SUM(H75:AB75)</f>
        <v>1600</v>
      </c>
      <c r="H75" s="113"/>
      <c r="I75" s="113"/>
      <c r="J75" s="113">
        <v>4</v>
      </c>
      <c r="K75" s="113">
        <v>11</v>
      </c>
      <c r="L75" s="113"/>
      <c r="M75" s="113">
        <v>4</v>
      </c>
      <c r="N75" s="113">
        <v>40</v>
      </c>
      <c r="O75" s="113">
        <v>114</v>
      </c>
      <c r="P75" s="113">
        <v>1</v>
      </c>
      <c r="Q75" s="113"/>
      <c r="R75" s="113"/>
      <c r="S75" s="113"/>
      <c r="T75" s="113"/>
      <c r="U75" s="113"/>
      <c r="V75" s="113">
        <v>59</v>
      </c>
      <c r="W75" s="113">
        <v>8</v>
      </c>
      <c r="X75" s="113">
        <v>146</v>
      </c>
      <c r="Y75" s="113">
        <v>1213</v>
      </c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159372500</v>
      </c>
      <c r="AE75" s="27">
        <f t="shared" ref="AE75:AE87" si="9">SUM(AF75:AT75)</f>
        <v>303</v>
      </c>
      <c r="AF75" s="123"/>
      <c r="AG75" s="84"/>
      <c r="AH75" s="84">
        <v>150</v>
      </c>
      <c r="AI75" s="122">
        <v>60</v>
      </c>
      <c r="AJ75" s="84">
        <v>3</v>
      </c>
      <c r="AK75" s="84"/>
      <c r="AL75" s="84">
        <v>50</v>
      </c>
      <c r="AM75" s="84">
        <v>40</v>
      </c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54847000</v>
      </c>
      <c r="AV75" s="27">
        <f t="shared" ref="AV75:AV87" si="10">AC75*0.35</f>
        <v>55780375</v>
      </c>
      <c r="AW75" s="30" t="str">
        <f t="shared" si="4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25">
      <c r="A76" s="117">
        <v>68</v>
      </c>
      <c r="B76" s="118" t="s">
        <v>398</v>
      </c>
      <c r="C76" s="118" t="s">
        <v>424</v>
      </c>
      <c r="D76" s="118"/>
      <c r="E76" s="118" t="s">
        <v>425</v>
      </c>
      <c r="F76" s="118" t="s">
        <v>20</v>
      </c>
      <c r="G76" s="25">
        <f t="shared" si="8"/>
        <v>255</v>
      </c>
      <c r="H76" s="113"/>
      <c r="I76" s="113"/>
      <c r="J76" s="113"/>
      <c r="K76" s="113">
        <v>2</v>
      </c>
      <c r="L76" s="113"/>
      <c r="M76" s="113"/>
      <c r="N76" s="113">
        <v>8</v>
      </c>
      <c r="O76" s="113">
        <v>40</v>
      </c>
      <c r="P76" s="113"/>
      <c r="Q76" s="113"/>
      <c r="R76" s="113"/>
      <c r="S76" s="113"/>
      <c r="T76" s="113"/>
      <c r="U76" s="113"/>
      <c r="V76" s="113">
        <v>10</v>
      </c>
      <c r="W76" s="113">
        <v>1</v>
      </c>
      <c r="X76" s="113">
        <v>164</v>
      </c>
      <c r="Y76" s="113">
        <v>30</v>
      </c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36961000</v>
      </c>
      <c r="AE76" s="27">
        <f t="shared" si="9"/>
        <v>71</v>
      </c>
      <c r="AF76" s="123"/>
      <c r="AG76" s="84"/>
      <c r="AH76" s="84">
        <v>30</v>
      </c>
      <c r="AI76" s="122">
        <v>20</v>
      </c>
      <c r="AJ76" s="84">
        <v>1</v>
      </c>
      <c r="AK76" s="84"/>
      <c r="AL76" s="84">
        <v>14</v>
      </c>
      <c r="AM76" s="84">
        <v>5</v>
      </c>
      <c r="AN76" s="84">
        <v>1</v>
      </c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12987000</v>
      </c>
      <c r="AV76" s="27">
        <f t="shared" si="10"/>
        <v>12936350</v>
      </c>
      <c r="AW76" s="30" t="str">
        <f t="shared" si="4"/>
        <v>Credit is above Limit. Requires HOTM approval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25">
      <c r="A77" s="117">
        <v>69</v>
      </c>
      <c r="B77" s="118" t="s">
        <v>398</v>
      </c>
      <c r="C77" s="118" t="s">
        <v>399</v>
      </c>
      <c r="D77" s="118"/>
      <c r="E77" s="118" t="s">
        <v>400</v>
      </c>
      <c r="F77" s="118" t="s">
        <v>13</v>
      </c>
      <c r="G77" s="25">
        <f t="shared" si="8"/>
        <v>125</v>
      </c>
      <c r="H77" s="113"/>
      <c r="I77" s="113"/>
      <c r="J77" s="113"/>
      <c r="K77" s="113">
        <v>1</v>
      </c>
      <c r="L77" s="113"/>
      <c r="M77" s="113"/>
      <c r="N77" s="113">
        <v>9</v>
      </c>
      <c r="O77" s="113">
        <v>10</v>
      </c>
      <c r="P77" s="113"/>
      <c r="Q77" s="113"/>
      <c r="R77" s="113"/>
      <c r="S77" s="113"/>
      <c r="T77" s="113"/>
      <c r="U77" s="113"/>
      <c r="V77" s="113">
        <v>5</v>
      </c>
      <c r="W77" s="113">
        <v>1</v>
      </c>
      <c r="X77" s="113">
        <v>33</v>
      </c>
      <c r="Y77" s="113">
        <v>66</v>
      </c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13943000</v>
      </c>
      <c r="AE77" s="27">
        <f t="shared" si="9"/>
        <v>27</v>
      </c>
      <c r="AF77" s="123"/>
      <c r="AG77" s="84"/>
      <c r="AH77" s="84">
        <v>5</v>
      </c>
      <c r="AI77" s="122">
        <v>10</v>
      </c>
      <c r="AJ77" s="84">
        <v>2</v>
      </c>
      <c r="AK77" s="84"/>
      <c r="AL77" s="84">
        <v>7</v>
      </c>
      <c r="AM77" s="84">
        <v>3</v>
      </c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4856500</v>
      </c>
      <c r="AV77" s="27">
        <f t="shared" si="10"/>
        <v>4880050</v>
      </c>
      <c r="AW77" s="30" t="str">
        <f t="shared" si="4"/>
        <v>Credit is within Limit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4"/>
      <c r="AZ77" s="84"/>
    </row>
    <row r="78" spans="1:52" x14ac:dyDescent="0.25">
      <c r="A78" s="117">
        <v>70</v>
      </c>
      <c r="B78" s="118" t="s">
        <v>398</v>
      </c>
      <c r="C78" s="118" t="s">
        <v>413</v>
      </c>
      <c r="D78" s="118"/>
      <c r="E78" s="118" t="s">
        <v>414</v>
      </c>
      <c r="F78" s="118" t="s">
        <v>20</v>
      </c>
      <c r="G78" s="25">
        <f t="shared" si="8"/>
        <v>500</v>
      </c>
      <c r="H78" s="113"/>
      <c r="I78" s="113"/>
      <c r="J78" s="113">
        <v>1</v>
      </c>
      <c r="K78" s="113">
        <v>4</v>
      </c>
      <c r="L78" s="113"/>
      <c r="M78" s="113">
        <v>1</v>
      </c>
      <c r="N78" s="113">
        <v>16</v>
      </c>
      <c r="O78" s="113">
        <v>33</v>
      </c>
      <c r="P78" s="113"/>
      <c r="Q78" s="113"/>
      <c r="R78" s="113"/>
      <c r="S78" s="113"/>
      <c r="T78" s="113"/>
      <c r="U78" s="113"/>
      <c r="V78" s="113">
        <v>20</v>
      </c>
      <c r="W78" s="113">
        <v>2</v>
      </c>
      <c r="X78" s="113">
        <v>11</v>
      </c>
      <c r="Y78" s="113">
        <v>412</v>
      </c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47155500</v>
      </c>
      <c r="AE78" s="27">
        <f t="shared" si="9"/>
        <v>87</v>
      </c>
      <c r="AF78" s="123"/>
      <c r="AG78" s="84"/>
      <c r="AH78" s="84">
        <v>55</v>
      </c>
      <c r="AI78" s="122">
        <v>16</v>
      </c>
      <c r="AJ78" s="84">
        <v>1</v>
      </c>
      <c r="AK78" s="84"/>
      <c r="AL78" s="84">
        <v>10</v>
      </c>
      <c r="AM78" s="84">
        <v>5</v>
      </c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16159500</v>
      </c>
      <c r="AV78" s="27">
        <f t="shared" si="10"/>
        <v>16504424.999999998</v>
      </c>
      <c r="AW78" s="30" t="str">
        <f t="shared" si="4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25">
      <c r="A79" s="117">
        <v>71</v>
      </c>
      <c r="B79" s="118" t="s">
        <v>398</v>
      </c>
      <c r="C79" s="118" t="s">
        <v>420</v>
      </c>
      <c r="D79" s="118"/>
      <c r="E79" s="118" t="s">
        <v>421</v>
      </c>
      <c r="F79" s="118" t="s">
        <v>20</v>
      </c>
      <c r="G79" s="25">
        <f t="shared" si="8"/>
        <v>311</v>
      </c>
      <c r="H79" s="113"/>
      <c r="I79" s="113"/>
      <c r="J79" s="113">
        <v>1</v>
      </c>
      <c r="K79" s="113">
        <v>2</v>
      </c>
      <c r="L79" s="113"/>
      <c r="M79" s="113">
        <v>1</v>
      </c>
      <c r="N79" s="113">
        <v>8</v>
      </c>
      <c r="O79" s="113">
        <v>14</v>
      </c>
      <c r="P79" s="113"/>
      <c r="Q79" s="113"/>
      <c r="R79" s="113"/>
      <c r="S79" s="113"/>
      <c r="T79" s="113"/>
      <c r="U79" s="113"/>
      <c r="V79" s="113">
        <v>28</v>
      </c>
      <c r="W79" s="113">
        <v>1</v>
      </c>
      <c r="X79" s="113">
        <v>78</v>
      </c>
      <c r="Y79" s="113">
        <v>178</v>
      </c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33545000</v>
      </c>
      <c r="AE79" s="27">
        <f t="shared" si="9"/>
        <v>64</v>
      </c>
      <c r="AF79" s="123"/>
      <c r="AG79" s="84"/>
      <c r="AH79" s="84">
        <v>20</v>
      </c>
      <c r="AI79" s="122">
        <v>14</v>
      </c>
      <c r="AJ79" s="84">
        <v>5</v>
      </c>
      <c r="AK79" s="84"/>
      <c r="AL79" s="84">
        <v>15</v>
      </c>
      <c r="AM79" s="84">
        <v>10</v>
      </c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11192000</v>
      </c>
      <c r="AV79" s="27">
        <f t="shared" si="10"/>
        <v>11740750</v>
      </c>
      <c r="AW79" s="30" t="str">
        <f t="shared" si="4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25">
      <c r="A80" s="117">
        <v>72</v>
      </c>
      <c r="B80" s="118" t="s">
        <v>398</v>
      </c>
      <c r="C80" s="118" t="s">
        <v>994</v>
      </c>
      <c r="D80" s="118"/>
      <c r="E80" s="118" t="s">
        <v>999</v>
      </c>
      <c r="F80" s="118" t="s">
        <v>11</v>
      </c>
      <c r="G80" s="25">
        <f t="shared" si="8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23"/>
      <c r="AG80" s="8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25">
      <c r="A81" s="117">
        <v>73</v>
      </c>
      <c r="B81" s="118" t="s">
        <v>398</v>
      </c>
      <c r="C81" s="118" t="s">
        <v>418</v>
      </c>
      <c r="D81" s="118"/>
      <c r="E81" s="118" t="s">
        <v>419</v>
      </c>
      <c r="F81" s="118" t="s">
        <v>11</v>
      </c>
      <c r="G81" s="25">
        <f t="shared" si="8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23"/>
      <c r="AG81" s="84"/>
      <c r="AH81" s="84"/>
      <c r="AI81" s="122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4"/>
      <c r="AZ81" s="84"/>
    </row>
    <row r="82" spans="1:52" x14ac:dyDescent="0.25">
      <c r="A82" s="117">
        <v>74</v>
      </c>
      <c r="B82" s="118" t="s">
        <v>398</v>
      </c>
      <c r="C82" s="118" t="s">
        <v>401</v>
      </c>
      <c r="D82" s="118"/>
      <c r="E82" s="118" t="s">
        <v>759</v>
      </c>
      <c r="F82" s="140" t="s">
        <v>13</v>
      </c>
      <c r="G82" s="25">
        <f t="shared" si="8"/>
        <v>150</v>
      </c>
      <c r="H82" s="113"/>
      <c r="I82" s="113"/>
      <c r="J82" s="113"/>
      <c r="K82" s="113">
        <v>2</v>
      </c>
      <c r="L82" s="113"/>
      <c r="M82" s="113"/>
      <c r="N82" s="113">
        <v>5</v>
      </c>
      <c r="O82" s="113">
        <v>43</v>
      </c>
      <c r="P82" s="113"/>
      <c r="Q82" s="113"/>
      <c r="R82" s="113"/>
      <c r="S82" s="113"/>
      <c r="T82" s="113"/>
      <c r="U82" s="113"/>
      <c r="V82" s="113">
        <v>3</v>
      </c>
      <c r="W82" s="113">
        <v>1</v>
      </c>
      <c r="X82" s="113">
        <v>59</v>
      </c>
      <c r="Y82" s="113">
        <v>37</v>
      </c>
      <c r="Z82" s="113"/>
      <c r="AA82" s="113"/>
      <c r="AB82" s="113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21282500</v>
      </c>
      <c r="AE82" s="27">
        <f t="shared" si="9"/>
        <v>39</v>
      </c>
      <c r="AF82" s="123"/>
      <c r="AG82" s="84"/>
      <c r="AH82" s="84">
        <v>15</v>
      </c>
      <c r="AI82" s="122">
        <v>9</v>
      </c>
      <c r="AJ82" s="84">
        <v>5</v>
      </c>
      <c r="AK82" s="84"/>
      <c r="AL82" s="84">
        <v>10</v>
      </c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6984500</v>
      </c>
      <c r="AV82" s="27">
        <f t="shared" si="10"/>
        <v>7448874.9999999991</v>
      </c>
      <c r="AW82" s="30" t="str">
        <f t="shared" si="4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25">
      <c r="A83" s="117">
        <v>75</v>
      </c>
      <c r="B83" s="118" t="s">
        <v>398</v>
      </c>
      <c r="C83" s="118" t="s">
        <v>422</v>
      </c>
      <c r="D83" s="118"/>
      <c r="E83" s="118" t="s">
        <v>905</v>
      </c>
      <c r="F83" s="140" t="s">
        <v>13</v>
      </c>
      <c r="G83" s="25">
        <f t="shared" si="8"/>
        <v>135</v>
      </c>
      <c r="H83" s="113"/>
      <c r="I83" s="113"/>
      <c r="J83" s="113"/>
      <c r="K83" s="113">
        <v>1</v>
      </c>
      <c r="L83" s="113"/>
      <c r="M83" s="113"/>
      <c r="N83" s="113">
        <v>4</v>
      </c>
      <c r="O83" s="113">
        <v>9</v>
      </c>
      <c r="P83" s="113"/>
      <c r="Q83" s="113"/>
      <c r="R83" s="113"/>
      <c r="S83" s="113"/>
      <c r="T83" s="113"/>
      <c r="U83" s="113"/>
      <c r="V83" s="113">
        <v>5</v>
      </c>
      <c r="W83" s="113">
        <v>1</v>
      </c>
      <c r="X83" s="113">
        <v>42</v>
      </c>
      <c r="Y83" s="113">
        <v>73</v>
      </c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15302500</v>
      </c>
      <c r="AE83" s="27">
        <f t="shared" si="9"/>
        <v>30</v>
      </c>
      <c r="AF83" s="123"/>
      <c r="AG83" s="84"/>
      <c r="AH83" s="84">
        <v>10</v>
      </c>
      <c r="AI83" s="122">
        <v>5</v>
      </c>
      <c r="AJ83" s="84">
        <v>1</v>
      </c>
      <c r="AK83" s="84"/>
      <c r="AL83" s="84">
        <v>14</v>
      </c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5222000</v>
      </c>
      <c r="AV83" s="27">
        <f t="shared" si="10"/>
        <v>5355875</v>
      </c>
      <c r="AW83" s="30" t="str">
        <f t="shared" si="4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25">
      <c r="A84" s="117">
        <v>76</v>
      </c>
      <c r="B84" s="118" t="s">
        <v>398</v>
      </c>
      <c r="C84" s="118" t="s">
        <v>426</v>
      </c>
      <c r="D84" s="118"/>
      <c r="E84" s="118" t="s">
        <v>427</v>
      </c>
      <c r="F84" s="118" t="s">
        <v>13</v>
      </c>
      <c r="G84" s="25">
        <f t="shared" si="8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23"/>
      <c r="AG84" s="84"/>
      <c r="AH84" s="84"/>
      <c r="AI84" s="122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4"/>
      <c r="AZ84" s="84"/>
    </row>
    <row r="85" spans="1:52" x14ac:dyDescent="0.25">
      <c r="A85" s="117">
        <v>77</v>
      </c>
      <c r="B85" s="118" t="s">
        <v>398</v>
      </c>
      <c r="C85" s="118" t="s">
        <v>533</v>
      </c>
      <c r="D85" s="118"/>
      <c r="E85" s="118" t="s">
        <v>1000</v>
      </c>
      <c r="F85" s="118" t="s">
        <v>13</v>
      </c>
      <c r="G85" s="25">
        <f t="shared" si="8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23"/>
      <c r="AG85" s="84"/>
      <c r="AH85" s="84"/>
      <c r="AI85" s="122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25">
      <c r="A86" s="117">
        <v>78</v>
      </c>
      <c r="B86" s="118" t="s">
        <v>398</v>
      </c>
      <c r="C86" s="118" t="s">
        <v>404</v>
      </c>
      <c r="D86" s="118"/>
      <c r="E86" s="118" t="s">
        <v>405</v>
      </c>
      <c r="F86" s="118" t="s">
        <v>43</v>
      </c>
      <c r="G86" s="25">
        <f t="shared" si="8"/>
        <v>500</v>
      </c>
      <c r="H86" s="113"/>
      <c r="I86" s="113"/>
      <c r="J86" s="113">
        <v>1</v>
      </c>
      <c r="K86" s="113">
        <v>3</v>
      </c>
      <c r="L86" s="113"/>
      <c r="M86" s="113">
        <v>1</v>
      </c>
      <c r="N86" s="113">
        <v>16</v>
      </c>
      <c r="O86" s="113">
        <v>22</v>
      </c>
      <c r="P86" s="113"/>
      <c r="Q86" s="113"/>
      <c r="R86" s="113"/>
      <c r="S86" s="113"/>
      <c r="T86" s="113"/>
      <c r="U86" s="113"/>
      <c r="V86" s="113">
        <v>20</v>
      </c>
      <c r="W86" s="113">
        <v>2</v>
      </c>
      <c r="X86" s="113">
        <v>50</v>
      </c>
      <c r="Y86" s="113">
        <v>385</v>
      </c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48571000</v>
      </c>
      <c r="AE86" s="27">
        <f t="shared" si="9"/>
        <v>92</v>
      </c>
      <c r="AF86" s="123"/>
      <c r="AG86" s="84"/>
      <c r="AH86" s="84">
        <v>50</v>
      </c>
      <c r="AI86" s="122">
        <v>20</v>
      </c>
      <c r="AJ86" s="84">
        <v>5</v>
      </c>
      <c r="AK86" s="84"/>
      <c r="AL86" s="84">
        <v>15</v>
      </c>
      <c r="AM86" s="84">
        <v>2</v>
      </c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16973000</v>
      </c>
      <c r="AV86" s="27">
        <f t="shared" si="10"/>
        <v>16999850</v>
      </c>
      <c r="AW86" s="30" t="str">
        <f t="shared" si="4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  <c r="AZ86" s="84"/>
    </row>
    <row r="87" spans="1:52" x14ac:dyDescent="0.25">
      <c r="A87" s="117">
        <v>79</v>
      </c>
      <c r="B87" s="118" t="s">
        <v>398</v>
      </c>
      <c r="C87" s="118" t="s">
        <v>1083</v>
      </c>
      <c r="D87" s="118" t="s">
        <v>1070</v>
      </c>
      <c r="E87" s="118" t="s">
        <v>1084</v>
      </c>
      <c r="F87" s="118" t="s">
        <v>20</v>
      </c>
      <c r="G87" s="25">
        <f t="shared" si="8"/>
        <v>301</v>
      </c>
      <c r="H87" s="113"/>
      <c r="I87" s="113"/>
      <c r="J87" s="113">
        <v>1</v>
      </c>
      <c r="K87" s="113">
        <v>2</v>
      </c>
      <c r="L87" s="113"/>
      <c r="M87" s="113">
        <v>1</v>
      </c>
      <c r="N87" s="113">
        <v>8</v>
      </c>
      <c r="O87" s="113">
        <v>20</v>
      </c>
      <c r="P87" s="113"/>
      <c r="Q87" s="113"/>
      <c r="R87" s="113"/>
      <c r="S87" s="113"/>
      <c r="T87" s="113"/>
      <c r="U87" s="113"/>
      <c r="V87" s="113">
        <v>5</v>
      </c>
      <c r="W87" s="113">
        <v>1</v>
      </c>
      <c r="X87" s="113">
        <v>206</v>
      </c>
      <c r="Y87" s="113">
        <v>57</v>
      </c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41777000</v>
      </c>
      <c r="AE87" s="27">
        <f t="shared" si="9"/>
        <v>83</v>
      </c>
      <c r="AF87" s="123"/>
      <c r="AG87" s="84"/>
      <c r="AH87" s="84">
        <v>31</v>
      </c>
      <c r="AI87" s="122">
        <v>10</v>
      </c>
      <c r="AJ87" s="84">
        <v>3</v>
      </c>
      <c r="AK87" s="84"/>
      <c r="AL87" s="84">
        <v>35</v>
      </c>
      <c r="AM87" s="84">
        <v>4</v>
      </c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14301500</v>
      </c>
      <c r="AV87" s="27">
        <f t="shared" si="10"/>
        <v>14621950</v>
      </c>
      <c r="AW87" s="30" t="str">
        <f t="shared" si="4"/>
        <v>Credit is within Limit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25">
      <c r="AC88" s="115">
        <f>SUM(AC9:AC87)</f>
        <v>2677357000</v>
      </c>
      <c r="AV88" s="4">
        <f>AC88*0.3</f>
        <v>803207100</v>
      </c>
    </row>
  </sheetData>
  <sheetProtection algorithmName="SHA-512" hashValue="QDqydcHzhAlUJ50brRGZ6qBaFKI9+JISDYOOWVDBI5TuGlH2yjbEJrixTJUgSFqYnljyoneX1RECShh83nhQHQ==" saltValue="EHaelc93SPey//jJ8g2+9Q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bestFit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509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56" t="s">
        <v>1160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35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43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82"/>
    </row>
    <row r="9" spans="1:52" x14ac:dyDescent="0.25">
      <c r="A9" s="24">
        <v>1</v>
      </c>
      <c r="B9" s="118"/>
      <c r="C9" s="118"/>
      <c r="D9" s="117"/>
      <c r="E9" s="117"/>
      <c r="F9" s="118"/>
      <c r="G9" s="132">
        <f>SUM(H9:AB9)</f>
        <v>0</v>
      </c>
      <c r="H9" s="116"/>
      <c r="I9" s="116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102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</row>
    <row r="10" spans="1:52" x14ac:dyDescent="0.25">
      <c r="A10" s="31">
        <v>2</v>
      </c>
      <c r="B10" s="117"/>
      <c r="C10" s="117"/>
      <c r="D10" s="117"/>
      <c r="E10" s="117"/>
      <c r="F10" s="117"/>
      <c r="G10" s="132">
        <f>SUM(H10:AB10)</f>
        <v>0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20"/>
      <c r="AG10" s="121"/>
      <c r="AH10" s="84"/>
      <c r="AI10" s="122"/>
      <c r="AJ10" s="84"/>
      <c r="AK10" s="84"/>
      <c r="AL10" s="84"/>
      <c r="AM10" s="84"/>
      <c r="AN10" s="84"/>
      <c r="AO10" s="84"/>
      <c r="AP10" s="84"/>
      <c r="AQ10" s="84"/>
      <c r="AR10" s="121"/>
      <c r="AS10" s="121"/>
      <c r="AT10" s="12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</row>
    <row r="11" spans="1:52" x14ac:dyDescent="0.25">
      <c r="A11" s="31">
        <v>3</v>
      </c>
      <c r="B11" s="117"/>
      <c r="C11" s="117"/>
      <c r="D11" s="117"/>
      <c r="E11" s="117"/>
      <c r="F11" s="117"/>
      <c r="G11" s="25">
        <f t="shared" ref="G11:G72" si="3">SUM(H11:AB11)</f>
        <v>0</v>
      </c>
      <c r="H11" s="116"/>
      <c r="I11" s="32"/>
      <c r="J11" s="116"/>
      <c r="K11" s="116"/>
      <c r="L11" s="32"/>
      <c r="M11" s="116"/>
      <c r="N11" s="116"/>
      <c r="O11" s="116"/>
      <c r="P11" s="116"/>
      <c r="Q11" s="32"/>
      <c r="R11" s="32"/>
      <c r="S11" s="32"/>
      <c r="T11" s="32"/>
      <c r="U11" s="32"/>
      <c r="V11" s="116"/>
      <c r="W11" s="32"/>
      <c r="X11" s="116"/>
      <c r="Y11" s="32"/>
      <c r="Z11" s="32"/>
      <c r="AA11" s="116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20"/>
      <c r="AG11" s="121"/>
      <c r="AH11" s="121"/>
      <c r="AI11" s="122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</row>
    <row r="12" spans="1:52" x14ac:dyDescent="0.25">
      <c r="A12" s="31">
        <v>4</v>
      </c>
      <c r="B12" s="118"/>
      <c r="C12" s="118"/>
      <c r="D12" s="117"/>
      <c r="E12" s="117"/>
      <c r="F12" s="118"/>
      <c r="G12" s="25">
        <f t="shared" si="3"/>
        <v>0</v>
      </c>
      <c r="H12" s="113"/>
      <c r="I12" s="32"/>
      <c r="J12" s="113"/>
      <c r="K12" s="113"/>
      <c r="L12" s="32"/>
      <c r="M12" s="113"/>
      <c r="N12" s="113"/>
      <c r="O12" s="113"/>
      <c r="P12" s="113"/>
      <c r="Q12" s="32"/>
      <c r="R12" s="32"/>
      <c r="S12" s="32"/>
      <c r="T12" s="32"/>
      <c r="U12" s="32"/>
      <c r="V12" s="113"/>
      <c r="W12" s="32"/>
      <c r="X12" s="113"/>
      <c r="Y12" s="32"/>
      <c r="Z12" s="32"/>
      <c r="AA12" s="113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</row>
    <row r="13" spans="1:52" x14ac:dyDescent="0.25">
      <c r="A13" s="31">
        <v>5</v>
      </c>
      <c r="B13" s="118"/>
      <c r="C13" s="117"/>
      <c r="D13" s="117"/>
      <c r="E13" s="117"/>
      <c r="F13" s="117"/>
      <c r="G13" s="25">
        <f t="shared" si="3"/>
        <v>0</v>
      </c>
      <c r="H13" s="113"/>
      <c r="I13" s="32"/>
      <c r="J13" s="113"/>
      <c r="K13" s="113"/>
      <c r="L13" s="32"/>
      <c r="M13" s="113"/>
      <c r="N13" s="113"/>
      <c r="O13" s="113"/>
      <c r="P13" s="113"/>
      <c r="Q13" s="32"/>
      <c r="R13" s="32"/>
      <c r="S13" s="32"/>
      <c r="T13" s="32"/>
      <c r="U13" s="32"/>
      <c r="V13" s="113"/>
      <c r="W13" s="32"/>
      <c r="X13" s="113"/>
      <c r="Y13" s="32"/>
      <c r="Z13" s="32"/>
      <c r="AA13" s="113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23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102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102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102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102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102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102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102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102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102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102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102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102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102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102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102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102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102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102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102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102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102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102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102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102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102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102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102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102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102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102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102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102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102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102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102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102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102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102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102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102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102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102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102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102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102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102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102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102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102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102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102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102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102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102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102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4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102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102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102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4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102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102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102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102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102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102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4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102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102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102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102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102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102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102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102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102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102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102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102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102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102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102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102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102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102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102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102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102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102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4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102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102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102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102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102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4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102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4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102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4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102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102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4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102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4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102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4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102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4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102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4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102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4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102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4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102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4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102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4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102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4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102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4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102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4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102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4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102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4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102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4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102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4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102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4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102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4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102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4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102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4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102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4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102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4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102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4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102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4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102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4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102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4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102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4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102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4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102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4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102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4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102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4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102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4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102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4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102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4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102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4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102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4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102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4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102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4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102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4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102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4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102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4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102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4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102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4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102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4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102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4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102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4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102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4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102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4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102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4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102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4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102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4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102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4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102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4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102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4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102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4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102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4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102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4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102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4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102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4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102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4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102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4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102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4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102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4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102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4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102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4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102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4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102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4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102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4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102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4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102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4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102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4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102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4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102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4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102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4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102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4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102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4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102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4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102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4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102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4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102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4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102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4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102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4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102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4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102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4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102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4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102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4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102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4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102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4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102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4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102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4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102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4"/>
    </row>
  </sheetData>
  <sheetProtection algorithmName="SHA-512" hashValue="cYB8aW9eInSiGEXnVH7m53pQPuxTo6yFPfFRKqewQU8TXNaZc2taOX9zI9hbRFKca35XgDtAUqpMOHNZVc5HnQ==" saltValue="9ZtQWoC/7ZfGUs95U3rbkQ==" spinCount="100000" sheet="1"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0"/>
  <sheetViews>
    <sheetView topLeftCell="A399" workbookViewId="0">
      <selection activeCell="F418" sqref="F418:F420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t="s">
        <v>507</v>
      </c>
      <c r="D1" t="s">
        <v>508</v>
      </c>
      <c r="E1" t="s">
        <v>357</v>
      </c>
      <c r="F1" t="s">
        <v>838</v>
      </c>
    </row>
    <row r="2" spans="1:12" x14ac:dyDescent="0.25">
      <c r="A2" t="s">
        <v>339</v>
      </c>
      <c r="B2" t="s">
        <v>770</v>
      </c>
      <c r="C2">
        <v>0</v>
      </c>
      <c r="D2" s="145">
        <v>0</v>
      </c>
      <c r="E2" s="145">
        <v>0</v>
      </c>
      <c r="F2">
        <f t="shared" ref="F2:F65" si="0">COUNTIF(C2:E2,"&gt;0")</f>
        <v>0</v>
      </c>
      <c r="I2" t="s">
        <v>834</v>
      </c>
      <c r="L2" s="83"/>
    </row>
    <row r="3" spans="1:12" x14ac:dyDescent="0.25">
      <c r="A3" t="s">
        <v>239</v>
      </c>
      <c r="B3" t="s">
        <v>240</v>
      </c>
      <c r="C3">
        <v>2474777.19</v>
      </c>
      <c r="D3" s="145">
        <v>2474777.19</v>
      </c>
      <c r="E3" s="145">
        <v>2474777.19</v>
      </c>
      <c r="F3">
        <f t="shared" si="0"/>
        <v>3</v>
      </c>
      <c r="I3" t="s">
        <v>835</v>
      </c>
      <c r="L3" s="83"/>
    </row>
    <row r="4" spans="1:12" x14ac:dyDescent="0.25">
      <c r="A4" t="s">
        <v>315</v>
      </c>
      <c r="B4" t="s">
        <v>316</v>
      </c>
      <c r="C4">
        <v>0</v>
      </c>
      <c r="D4" s="145">
        <v>0</v>
      </c>
      <c r="E4" s="145">
        <v>0</v>
      </c>
      <c r="F4">
        <f t="shared" si="0"/>
        <v>0</v>
      </c>
      <c r="I4" t="s">
        <v>836</v>
      </c>
      <c r="L4" s="83"/>
    </row>
    <row r="5" spans="1:12" x14ac:dyDescent="0.25">
      <c r="A5" t="s">
        <v>326</v>
      </c>
      <c r="B5" t="s">
        <v>327</v>
      </c>
      <c r="C5">
        <v>0</v>
      </c>
      <c r="D5" s="145">
        <v>0</v>
      </c>
      <c r="E5" s="145">
        <v>0</v>
      </c>
      <c r="F5">
        <f t="shared" si="0"/>
        <v>0</v>
      </c>
      <c r="L5" s="83"/>
    </row>
    <row r="6" spans="1:12" x14ac:dyDescent="0.25">
      <c r="A6" t="s">
        <v>346</v>
      </c>
      <c r="B6" t="s">
        <v>347</v>
      </c>
      <c r="C6">
        <v>0</v>
      </c>
      <c r="D6" s="145">
        <v>0</v>
      </c>
      <c r="E6" s="145">
        <v>0</v>
      </c>
      <c r="F6">
        <f t="shared" si="0"/>
        <v>0</v>
      </c>
      <c r="L6" s="83"/>
    </row>
    <row r="7" spans="1:12" x14ac:dyDescent="0.25">
      <c r="A7" t="s">
        <v>353</v>
      </c>
      <c r="B7" t="s">
        <v>670</v>
      </c>
      <c r="C7">
        <v>0</v>
      </c>
      <c r="D7" s="145">
        <v>0</v>
      </c>
      <c r="E7" s="145">
        <v>0</v>
      </c>
      <c r="F7">
        <f t="shared" si="0"/>
        <v>0</v>
      </c>
      <c r="L7" s="83"/>
    </row>
    <row r="8" spans="1:12" x14ac:dyDescent="0.25">
      <c r="A8" t="s">
        <v>553</v>
      </c>
      <c r="B8" t="s">
        <v>348</v>
      </c>
      <c r="C8">
        <v>0</v>
      </c>
      <c r="D8" s="145">
        <v>0</v>
      </c>
      <c r="E8" s="145">
        <v>0</v>
      </c>
      <c r="F8">
        <f t="shared" si="0"/>
        <v>0</v>
      </c>
      <c r="L8" s="83"/>
    </row>
    <row r="9" spans="1:12" x14ac:dyDescent="0.25">
      <c r="A9" t="s">
        <v>519</v>
      </c>
      <c r="B9" t="s">
        <v>520</v>
      </c>
      <c r="C9">
        <v>0</v>
      </c>
      <c r="D9" s="145">
        <v>0</v>
      </c>
      <c r="E9" s="145">
        <v>0</v>
      </c>
      <c r="F9">
        <f t="shared" si="0"/>
        <v>0</v>
      </c>
      <c r="L9" s="83"/>
    </row>
    <row r="10" spans="1:12" x14ac:dyDescent="0.25">
      <c r="A10" t="s">
        <v>862</v>
      </c>
      <c r="B10" t="s">
        <v>863</v>
      </c>
      <c r="C10">
        <v>0</v>
      </c>
      <c r="D10" s="145">
        <v>0</v>
      </c>
      <c r="E10" s="145">
        <v>0</v>
      </c>
      <c r="F10">
        <f t="shared" si="0"/>
        <v>0</v>
      </c>
      <c r="L10" s="83"/>
    </row>
    <row r="11" spans="1:12" x14ac:dyDescent="0.25">
      <c r="A11" t="s">
        <v>312</v>
      </c>
      <c r="B11" t="s">
        <v>313</v>
      </c>
      <c r="C11">
        <v>0</v>
      </c>
      <c r="D11" s="145">
        <v>0</v>
      </c>
      <c r="E11" s="145">
        <v>0</v>
      </c>
      <c r="F11">
        <f t="shared" si="0"/>
        <v>0</v>
      </c>
      <c r="L11" s="83"/>
    </row>
    <row r="12" spans="1:12" x14ac:dyDescent="0.25">
      <c r="A12" t="s">
        <v>343</v>
      </c>
      <c r="B12" t="s">
        <v>672</v>
      </c>
      <c r="C12">
        <v>0</v>
      </c>
      <c r="D12" s="145">
        <v>0</v>
      </c>
      <c r="E12" s="145">
        <v>0</v>
      </c>
      <c r="F12">
        <f t="shared" si="0"/>
        <v>0</v>
      </c>
      <c r="L12" s="83"/>
    </row>
    <row r="13" spans="1:12" x14ac:dyDescent="0.25">
      <c r="A13" t="s">
        <v>310</v>
      </c>
      <c r="B13" t="s">
        <v>311</v>
      </c>
      <c r="C13">
        <v>0</v>
      </c>
      <c r="D13" s="145">
        <v>0</v>
      </c>
      <c r="E13" s="145">
        <v>0</v>
      </c>
      <c r="F13">
        <f t="shared" si="0"/>
        <v>0</v>
      </c>
      <c r="L13" s="83"/>
    </row>
    <row r="14" spans="1:12" x14ac:dyDescent="0.25">
      <c r="A14" t="s">
        <v>322</v>
      </c>
      <c r="B14" t="s">
        <v>323</v>
      </c>
      <c r="C14">
        <v>0</v>
      </c>
      <c r="D14" s="145">
        <v>0</v>
      </c>
      <c r="E14" s="145">
        <v>0</v>
      </c>
      <c r="F14">
        <f t="shared" si="0"/>
        <v>0</v>
      </c>
      <c r="L14" s="83"/>
    </row>
    <row r="15" spans="1:12" x14ac:dyDescent="0.25">
      <c r="A15" t="s">
        <v>517</v>
      </c>
      <c r="B15" t="s">
        <v>857</v>
      </c>
      <c r="C15">
        <v>0</v>
      </c>
      <c r="D15" s="145">
        <v>0</v>
      </c>
      <c r="E15" s="145">
        <v>0</v>
      </c>
      <c r="F15">
        <f t="shared" si="0"/>
        <v>0</v>
      </c>
      <c r="L15" s="83"/>
    </row>
    <row r="16" spans="1:12" x14ac:dyDescent="0.25">
      <c r="A16" t="s">
        <v>336</v>
      </c>
      <c r="B16" t="s">
        <v>669</v>
      </c>
      <c r="C16">
        <v>0</v>
      </c>
      <c r="D16" s="145">
        <v>0</v>
      </c>
      <c r="E16" s="145">
        <v>0</v>
      </c>
      <c r="F16">
        <f t="shared" si="0"/>
        <v>0</v>
      </c>
      <c r="L16" s="83"/>
    </row>
    <row r="17" spans="1:12" x14ac:dyDescent="0.25">
      <c r="A17" t="s">
        <v>330</v>
      </c>
      <c r="B17" t="s">
        <v>667</v>
      </c>
      <c r="C17">
        <v>0</v>
      </c>
      <c r="D17" s="145">
        <v>0</v>
      </c>
      <c r="E17" s="145">
        <v>0</v>
      </c>
      <c r="F17">
        <f t="shared" si="0"/>
        <v>0</v>
      </c>
      <c r="L17" s="83"/>
    </row>
    <row r="18" spans="1:12" x14ac:dyDescent="0.25">
      <c r="A18" t="s">
        <v>307</v>
      </c>
      <c r="B18" t="s">
        <v>668</v>
      </c>
      <c r="C18">
        <v>0</v>
      </c>
      <c r="D18" s="145">
        <v>0</v>
      </c>
      <c r="E18" s="145">
        <v>0</v>
      </c>
      <c r="F18">
        <f t="shared" si="0"/>
        <v>0</v>
      </c>
      <c r="L18" s="83"/>
    </row>
    <row r="19" spans="1:12" x14ac:dyDescent="0.25">
      <c r="A19" t="s">
        <v>328</v>
      </c>
      <c r="B19" s="133" t="s">
        <v>329</v>
      </c>
      <c r="C19">
        <v>0</v>
      </c>
      <c r="D19" s="145">
        <v>0</v>
      </c>
      <c r="E19" s="145">
        <v>0</v>
      </c>
      <c r="F19">
        <f t="shared" si="0"/>
        <v>0</v>
      </c>
    </row>
    <row r="20" spans="1:12" x14ac:dyDescent="0.25">
      <c r="A20" t="s">
        <v>331</v>
      </c>
      <c r="B20" t="s">
        <v>332</v>
      </c>
      <c r="C20">
        <v>0</v>
      </c>
      <c r="D20" s="145">
        <v>0</v>
      </c>
      <c r="E20" s="145">
        <v>0</v>
      </c>
      <c r="F20">
        <f t="shared" si="0"/>
        <v>0</v>
      </c>
    </row>
    <row r="21" spans="1:12" x14ac:dyDescent="0.25">
      <c r="A21" t="s">
        <v>333</v>
      </c>
      <c r="B21" t="s">
        <v>732</v>
      </c>
      <c r="C21">
        <v>0</v>
      </c>
      <c r="D21" s="145">
        <v>0</v>
      </c>
      <c r="E21" s="145">
        <v>0</v>
      </c>
      <c r="F21">
        <f t="shared" si="0"/>
        <v>0</v>
      </c>
    </row>
    <row r="22" spans="1:12" x14ac:dyDescent="0.25">
      <c r="A22" t="s">
        <v>320</v>
      </c>
      <c r="B22" t="s">
        <v>321</v>
      </c>
      <c r="C22">
        <v>0</v>
      </c>
      <c r="D22" s="145">
        <v>0</v>
      </c>
      <c r="E22" s="145">
        <v>0</v>
      </c>
      <c r="F22">
        <f t="shared" si="0"/>
        <v>0</v>
      </c>
    </row>
    <row r="23" spans="1:12" x14ac:dyDescent="0.25">
      <c r="A23" t="s">
        <v>341</v>
      </c>
      <c r="B23" t="s">
        <v>342</v>
      </c>
      <c r="C23">
        <v>0</v>
      </c>
      <c r="D23" s="145">
        <v>0</v>
      </c>
      <c r="E23" s="145">
        <v>0</v>
      </c>
      <c r="F23">
        <f t="shared" si="0"/>
        <v>0</v>
      </c>
    </row>
    <row r="24" spans="1:12" x14ac:dyDescent="0.25">
      <c r="A24" t="s">
        <v>324</v>
      </c>
      <c r="B24" t="s">
        <v>325</v>
      </c>
      <c r="C24">
        <v>0</v>
      </c>
      <c r="D24" s="145">
        <v>0</v>
      </c>
      <c r="E24" s="145">
        <v>0</v>
      </c>
      <c r="F24">
        <f t="shared" si="0"/>
        <v>0</v>
      </c>
    </row>
    <row r="25" spans="1:12" x14ac:dyDescent="0.25">
      <c r="A25" t="s">
        <v>317</v>
      </c>
      <c r="B25" t="s">
        <v>318</v>
      </c>
      <c r="C25">
        <v>0</v>
      </c>
      <c r="D25" s="145">
        <v>0</v>
      </c>
      <c r="E25" s="145">
        <v>0</v>
      </c>
      <c r="F25">
        <f t="shared" si="0"/>
        <v>0</v>
      </c>
    </row>
    <row r="26" spans="1:12" x14ac:dyDescent="0.25">
      <c r="A26" t="s">
        <v>308</v>
      </c>
      <c r="B26" t="s">
        <v>309</v>
      </c>
      <c r="C26">
        <v>0</v>
      </c>
      <c r="D26" s="145">
        <v>0</v>
      </c>
      <c r="E26" s="145">
        <v>0</v>
      </c>
      <c r="F26">
        <f t="shared" si="0"/>
        <v>0</v>
      </c>
    </row>
    <row r="27" spans="1:12" x14ac:dyDescent="0.25">
      <c r="A27" t="s">
        <v>334</v>
      </c>
      <c r="B27" t="s">
        <v>335</v>
      </c>
      <c r="C27">
        <v>0</v>
      </c>
      <c r="D27" s="145">
        <v>0</v>
      </c>
      <c r="E27" s="145">
        <v>0</v>
      </c>
      <c r="F27">
        <f t="shared" si="0"/>
        <v>0</v>
      </c>
    </row>
    <row r="28" spans="1:12" x14ac:dyDescent="0.25">
      <c r="A28" t="s">
        <v>349</v>
      </c>
      <c r="B28" t="s">
        <v>350</v>
      </c>
      <c r="C28">
        <v>0</v>
      </c>
      <c r="D28" s="145">
        <v>0</v>
      </c>
      <c r="E28" s="145">
        <v>0</v>
      </c>
      <c r="F28">
        <f t="shared" si="0"/>
        <v>0</v>
      </c>
    </row>
    <row r="29" spans="1:12" x14ac:dyDescent="0.25">
      <c r="A29" t="s">
        <v>337</v>
      </c>
      <c r="B29" t="s">
        <v>338</v>
      </c>
      <c r="C29">
        <v>0</v>
      </c>
      <c r="D29" s="145">
        <v>0</v>
      </c>
      <c r="E29" s="145">
        <v>0</v>
      </c>
      <c r="F29">
        <f t="shared" si="0"/>
        <v>0</v>
      </c>
    </row>
    <row r="30" spans="1:12" x14ac:dyDescent="0.25">
      <c r="A30" t="s">
        <v>306</v>
      </c>
      <c r="B30" t="s">
        <v>725</v>
      </c>
      <c r="C30">
        <v>0</v>
      </c>
      <c r="D30" s="145">
        <v>0</v>
      </c>
      <c r="E30" s="145">
        <v>0</v>
      </c>
      <c r="F30">
        <f t="shared" si="0"/>
        <v>0</v>
      </c>
    </row>
    <row r="31" spans="1:12" x14ac:dyDescent="0.25">
      <c r="A31" t="s">
        <v>344</v>
      </c>
      <c r="B31" t="s">
        <v>345</v>
      </c>
      <c r="C31">
        <v>0</v>
      </c>
      <c r="D31" s="145">
        <v>0</v>
      </c>
      <c r="E31" s="145">
        <v>0</v>
      </c>
      <c r="F31">
        <f t="shared" si="0"/>
        <v>0</v>
      </c>
    </row>
    <row r="32" spans="1:12" x14ac:dyDescent="0.25">
      <c r="A32" t="s">
        <v>319</v>
      </c>
      <c r="B32" t="s">
        <v>671</v>
      </c>
      <c r="C32">
        <v>0</v>
      </c>
      <c r="D32" s="145">
        <v>0</v>
      </c>
      <c r="E32" s="145">
        <v>0</v>
      </c>
      <c r="F32">
        <f t="shared" si="0"/>
        <v>0</v>
      </c>
    </row>
    <row r="33" spans="1:6" x14ac:dyDescent="0.25">
      <c r="A33" t="s">
        <v>864</v>
      </c>
      <c r="B33" t="s">
        <v>906</v>
      </c>
      <c r="C33">
        <v>0</v>
      </c>
      <c r="D33" s="145">
        <v>0</v>
      </c>
      <c r="E33" s="145">
        <v>0</v>
      </c>
      <c r="F33">
        <f t="shared" si="0"/>
        <v>0</v>
      </c>
    </row>
    <row r="34" spans="1:6" x14ac:dyDescent="0.25">
      <c r="A34" t="s">
        <v>522</v>
      </c>
      <c r="B34" t="s">
        <v>523</v>
      </c>
      <c r="C34">
        <v>2107164.46</v>
      </c>
      <c r="D34" s="145">
        <v>2107164.46</v>
      </c>
      <c r="E34" s="145">
        <v>2107164.46</v>
      </c>
      <c r="F34">
        <f t="shared" si="0"/>
        <v>3</v>
      </c>
    </row>
    <row r="35" spans="1:6" x14ac:dyDescent="0.25">
      <c r="A35" t="s">
        <v>524</v>
      </c>
      <c r="B35" t="s">
        <v>747</v>
      </c>
      <c r="C35">
        <v>194997.5</v>
      </c>
      <c r="D35" s="145">
        <v>194997.5</v>
      </c>
      <c r="E35" s="145">
        <v>194997.5</v>
      </c>
      <c r="F35">
        <f t="shared" si="0"/>
        <v>3</v>
      </c>
    </row>
    <row r="36" spans="1:6" x14ac:dyDescent="0.25">
      <c r="A36" t="s">
        <v>297</v>
      </c>
      <c r="B36" t="s">
        <v>298</v>
      </c>
      <c r="C36">
        <v>0</v>
      </c>
      <c r="D36" s="145">
        <v>0</v>
      </c>
      <c r="E36" s="145">
        <v>0</v>
      </c>
      <c r="F36">
        <f t="shared" si="0"/>
        <v>0</v>
      </c>
    </row>
    <row r="37" spans="1:6" x14ac:dyDescent="0.25">
      <c r="A37" t="s">
        <v>301</v>
      </c>
      <c r="B37" t="s">
        <v>302</v>
      </c>
      <c r="C37">
        <v>0</v>
      </c>
      <c r="D37" s="145">
        <v>0</v>
      </c>
      <c r="E37" s="145">
        <v>0</v>
      </c>
      <c r="F37">
        <f t="shared" si="0"/>
        <v>0</v>
      </c>
    </row>
    <row r="38" spans="1:6" x14ac:dyDescent="0.25">
      <c r="A38" t="s">
        <v>303</v>
      </c>
      <c r="B38" t="s">
        <v>304</v>
      </c>
      <c r="C38">
        <v>0</v>
      </c>
      <c r="D38" s="145">
        <v>0</v>
      </c>
      <c r="E38" s="145">
        <v>0</v>
      </c>
      <c r="F38">
        <f t="shared" si="0"/>
        <v>0</v>
      </c>
    </row>
    <row r="39" spans="1:6" x14ac:dyDescent="0.25">
      <c r="A39" t="s">
        <v>305</v>
      </c>
      <c r="B39" t="s">
        <v>734</v>
      </c>
      <c r="C39">
        <v>0</v>
      </c>
      <c r="D39" s="145">
        <v>0</v>
      </c>
      <c r="E39" s="145">
        <v>0</v>
      </c>
      <c r="F39">
        <f t="shared" si="0"/>
        <v>0</v>
      </c>
    </row>
    <row r="40" spans="1:6" x14ac:dyDescent="0.25">
      <c r="A40" t="s">
        <v>299</v>
      </c>
      <c r="B40" t="s">
        <v>300</v>
      </c>
      <c r="C40">
        <v>0</v>
      </c>
      <c r="D40" s="145">
        <v>0</v>
      </c>
      <c r="E40" s="145">
        <v>0</v>
      </c>
      <c r="F40">
        <f t="shared" si="0"/>
        <v>0</v>
      </c>
    </row>
    <row r="41" spans="1:6" x14ac:dyDescent="0.25">
      <c r="A41" t="s">
        <v>554</v>
      </c>
      <c r="B41" t="s">
        <v>268</v>
      </c>
      <c r="C41">
        <v>0</v>
      </c>
      <c r="D41" s="145">
        <v>0</v>
      </c>
      <c r="E41" s="145">
        <v>0</v>
      </c>
      <c r="F41">
        <f t="shared" si="0"/>
        <v>0</v>
      </c>
    </row>
    <row r="42" spans="1:6" x14ac:dyDescent="0.25">
      <c r="A42" t="s">
        <v>275</v>
      </c>
      <c r="B42" t="s">
        <v>673</v>
      </c>
      <c r="C42">
        <v>853902.75</v>
      </c>
      <c r="D42" s="145">
        <v>853902.75</v>
      </c>
      <c r="E42" s="145">
        <v>853902.75</v>
      </c>
      <c r="F42">
        <f t="shared" si="0"/>
        <v>3</v>
      </c>
    </row>
    <row r="43" spans="1:6" x14ac:dyDescent="0.25">
      <c r="A43" t="s">
        <v>278</v>
      </c>
      <c r="B43" t="s">
        <v>769</v>
      </c>
      <c r="C43">
        <v>0</v>
      </c>
      <c r="D43" s="145">
        <v>0</v>
      </c>
      <c r="E43" s="145">
        <v>0</v>
      </c>
      <c r="F43">
        <f t="shared" si="0"/>
        <v>0</v>
      </c>
    </row>
    <row r="44" spans="1:6" x14ac:dyDescent="0.25">
      <c r="A44" t="s">
        <v>290</v>
      </c>
      <c r="B44" t="s">
        <v>291</v>
      </c>
      <c r="C44">
        <v>0</v>
      </c>
      <c r="D44" s="145">
        <v>0</v>
      </c>
      <c r="E44" s="145">
        <v>0</v>
      </c>
      <c r="F44">
        <f t="shared" si="0"/>
        <v>0</v>
      </c>
    </row>
    <row r="45" spans="1:6" x14ac:dyDescent="0.25">
      <c r="A45" t="s">
        <v>768</v>
      </c>
      <c r="B45" t="s">
        <v>525</v>
      </c>
      <c r="C45">
        <v>0</v>
      </c>
      <c r="D45" s="145">
        <v>0</v>
      </c>
      <c r="E45" s="145">
        <v>0</v>
      </c>
      <c r="F45">
        <f t="shared" si="0"/>
        <v>0</v>
      </c>
    </row>
    <row r="46" spans="1:6" x14ac:dyDescent="0.25">
      <c r="A46" t="s">
        <v>527</v>
      </c>
      <c r="B46" s="133" t="s">
        <v>766</v>
      </c>
      <c r="C46">
        <v>3392217.24</v>
      </c>
      <c r="D46" s="145">
        <v>1882153.7500000005</v>
      </c>
      <c r="E46" s="145">
        <v>0</v>
      </c>
      <c r="F46">
        <f t="shared" si="0"/>
        <v>2</v>
      </c>
    </row>
    <row r="47" spans="1:6" x14ac:dyDescent="0.25">
      <c r="A47" t="s">
        <v>526</v>
      </c>
      <c r="B47" t="s">
        <v>881</v>
      </c>
      <c r="C47">
        <v>0</v>
      </c>
      <c r="D47" s="145">
        <v>0</v>
      </c>
      <c r="E47" s="145">
        <v>0</v>
      </c>
      <c r="F47">
        <f t="shared" si="0"/>
        <v>0</v>
      </c>
    </row>
    <row r="48" spans="1:6" x14ac:dyDescent="0.25">
      <c r="A48" t="s">
        <v>951</v>
      </c>
      <c r="B48" t="s">
        <v>678</v>
      </c>
      <c r="C48">
        <v>0</v>
      </c>
      <c r="D48" s="145">
        <v>0</v>
      </c>
      <c r="E48" s="145">
        <v>0</v>
      </c>
      <c r="F48">
        <f t="shared" si="0"/>
        <v>0</v>
      </c>
    </row>
    <row r="49" spans="1:6" x14ac:dyDescent="0.25">
      <c r="A49" t="s">
        <v>558</v>
      </c>
      <c r="B49" t="s">
        <v>528</v>
      </c>
      <c r="C49">
        <v>6273544.1300000008</v>
      </c>
      <c r="D49" s="145">
        <v>0</v>
      </c>
      <c r="E49" s="145">
        <v>2717421.9800000004</v>
      </c>
      <c r="F49">
        <f t="shared" si="0"/>
        <v>2</v>
      </c>
    </row>
    <row r="50" spans="1:6" x14ac:dyDescent="0.25">
      <c r="A50" t="s">
        <v>529</v>
      </c>
      <c r="B50" t="s">
        <v>680</v>
      </c>
      <c r="C50">
        <v>0</v>
      </c>
      <c r="D50" s="145">
        <v>0</v>
      </c>
      <c r="E50" s="145">
        <v>0</v>
      </c>
      <c r="F50">
        <f t="shared" si="0"/>
        <v>0</v>
      </c>
    </row>
    <row r="51" spans="1:6" x14ac:dyDescent="0.25">
      <c r="A51" t="s">
        <v>242</v>
      </c>
      <c r="B51" t="s">
        <v>243</v>
      </c>
      <c r="C51">
        <v>0</v>
      </c>
      <c r="D51" s="145">
        <v>0</v>
      </c>
      <c r="E51" s="145">
        <v>0</v>
      </c>
      <c r="F51">
        <f t="shared" si="0"/>
        <v>0</v>
      </c>
    </row>
    <row r="52" spans="1:6" x14ac:dyDescent="0.25">
      <c r="A52" t="s">
        <v>283</v>
      </c>
      <c r="B52" s="133" t="s">
        <v>674</v>
      </c>
      <c r="C52">
        <v>0</v>
      </c>
      <c r="D52" s="145">
        <v>0</v>
      </c>
      <c r="E52" s="145">
        <v>872580.76999999955</v>
      </c>
      <c r="F52">
        <f t="shared" si="0"/>
        <v>1</v>
      </c>
    </row>
    <row r="53" spans="1:6" x14ac:dyDescent="0.25">
      <c r="A53" t="s">
        <v>272</v>
      </c>
      <c r="B53" t="s">
        <v>273</v>
      </c>
      <c r="C53">
        <v>0</v>
      </c>
      <c r="D53" s="145">
        <v>0</v>
      </c>
      <c r="E53" s="145">
        <v>0</v>
      </c>
      <c r="F53">
        <f t="shared" si="0"/>
        <v>0</v>
      </c>
    </row>
    <row r="54" spans="1:6" x14ac:dyDescent="0.25">
      <c r="A54" t="s">
        <v>266</v>
      </c>
      <c r="B54" t="s">
        <v>267</v>
      </c>
      <c r="C54">
        <v>0</v>
      </c>
      <c r="D54" s="145">
        <v>0</v>
      </c>
      <c r="E54" s="145">
        <v>0</v>
      </c>
      <c r="F54">
        <f t="shared" si="0"/>
        <v>0</v>
      </c>
    </row>
    <row r="55" spans="1:6" x14ac:dyDescent="0.25">
      <c r="A55" t="s">
        <v>286</v>
      </c>
      <c r="B55" t="s">
        <v>287</v>
      </c>
      <c r="C55">
        <v>0</v>
      </c>
      <c r="D55" s="145">
        <v>0</v>
      </c>
      <c r="E55" s="145">
        <v>0</v>
      </c>
      <c r="F55">
        <f t="shared" si="0"/>
        <v>0</v>
      </c>
    </row>
    <row r="56" spans="1:6" x14ac:dyDescent="0.25">
      <c r="A56" t="s">
        <v>555</v>
      </c>
      <c r="B56" t="s">
        <v>271</v>
      </c>
      <c r="C56">
        <v>0</v>
      </c>
      <c r="D56" s="145">
        <v>0</v>
      </c>
      <c r="E56" s="145">
        <v>0</v>
      </c>
      <c r="F56">
        <f t="shared" si="0"/>
        <v>0</v>
      </c>
    </row>
    <row r="57" spans="1:6" x14ac:dyDescent="0.25">
      <c r="A57" t="s">
        <v>281</v>
      </c>
      <c r="B57" t="s">
        <v>282</v>
      </c>
      <c r="C57">
        <v>0</v>
      </c>
      <c r="D57" s="145">
        <v>0</v>
      </c>
      <c r="E57" s="145">
        <v>0</v>
      </c>
      <c r="F57">
        <f t="shared" si="0"/>
        <v>0</v>
      </c>
    </row>
    <row r="58" spans="1:6" x14ac:dyDescent="0.25">
      <c r="A58" t="s">
        <v>285</v>
      </c>
      <c r="B58" t="s">
        <v>729</v>
      </c>
      <c r="C58">
        <v>6264093.3200000003</v>
      </c>
      <c r="D58" s="145">
        <v>0</v>
      </c>
      <c r="E58" s="145">
        <v>0</v>
      </c>
      <c r="F58">
        <f t="shared" si="0"/>
        <v>1</v>
      </c>
    </row>
    <row r="59" spans="1:6" x14ac:dyDescent="0.25">
      <c r="A59" t="s">
        <v>279</v>
      </c>
      <c r="B59" t="s">
        <v>280</v>
      </c>
      <c r="C59">
        <v>4443368.7800000012</v>
      </c>
      <c r="D59" s="145">
        <v>0</v>
      </c>
      <c r="E59" s="145">
        <v>0</v>
      </c>
      <c r="F59">
        <f t="shared" si="0"/>
        <v>1</v>
      </c>
    </row>
    <row r="60" spans="1:6" x14ac:dyDescent="0.25">
      <c r="A60" t="s">
        <v>288</v>
      </c>
      <c r="B60" t="s">
        <v>289</v>
      </c>
      <c r="C60">
        <v>0</v>
      </c>
      <c r="D60" s="145">
        <v>0</v>
      </c>
      <c r="E60" s="145">
        <v>0</v>
      </c>
      <c r="F60">
        <f t="shared" si="0"/>
        <v>0</v>
      </c>
    </row>
    <row r="61" spans="1:6" x14ac:dyDescent="0.25">
      <c r="A61" t="s">
        <v>274</v>
      </c>
      <c r="B61" t="s">
        <v>677</v>
      </c>
      <c r="C61">
        <v>14274271.850000001</v>
      </c>
      <c r="D61" s="145">
        <v>0</v>
      </c>
      <c r="E61" s="145">
        <v>0</v>
      </c>
      <c r="F61">
        <f t="shared" si="0"/>
        <v>1</v>
      </c>
    </row>
    <row r="62" spans="1:6" x14ac:dyDescent="0.25">
      <c r="A62" t="s">
        <v>284</v>
      </c>
      <c r="B62" t="s">
        <v>679</v>
      </c>
      <c r="C62">
        <v>10288410.090000004</v>
      </c>
      <c r="D62" s="145">
        <v>0</v>
      </c>
      <c r="E62" s="145">
        <v>0</v>
      </c>
      <c r="F62">
        <f t="shared" si="0"/>
        <v>1</v>
      </c>
    </row>
    <row r="63" spans="1:6" x14ac:dyDescent="0.25">
      <c r="A63" t="s">
        <v>556</v>
      </c>
      <c r="B63" t="s">
        <v>557</v>
      </c>
      <c r="C63">
        <v>0</v>
      </c>
      <c r="D63" s="145">
        <v>0</v>
      </c>
      <c r="E63" s="145">
        <v>0</v>
      </c>
      <c r="F63">
        <f t="shared" si="0"/>
        <v>0</v>
      </c>
    </row>
    <row r="64" spans="1:6" x14ac:dyDescent="0.25">
      <c r="A64" t="s">
        <v>276</v>
      </c>
      <c r="B64" t="s">
        <v>277</v>
      </c>
      <c r="C64">
        <v>0</v>
      </c>
      <c r="D64" s="145">
        <v>0</v>
      </c>
      <c r="E64" s="145">
        <v>0</v>
      </c>
      <c r="F64">
        <f t="shared" si="0"/>
        <v>0</v>
      </c>
    </row>
    <row r="65" spans="1:6" x14ac:dyDescent="0.25">
      <c r="A65" t="s">
        <v>356</v>
      </c>
      <c r="B65" t="s">
        <v>675</v>
      </c>
      <c r="C65">
        <v>1511557.79</v>
      </c>
      <c r="D65" s="145">
        <v>1511557.79</v>
      </c>
      <c r="E65" s="145">
        <v>1511557.79</v>
      </c>
      <c r="F65">
        <f t="shared" si="0"/>
        <v>3</v>
      </c>
    </row>
    <row r="66" spans="1:6" x14ac:dyDescent="0.25">
      <c r="A66" t="s">
        <v>254</v>
      </c>
      <c r="B66" t="s">
        <v>255</v>
      </c>
      <c r="C66">
        <v>0</v>
      </c>
      <c r="D66" s="145">
        <v>0</v>
      </c>
      <c r="E66" s="145">
        <v>0</v>
      </c>
      <c r="F66">
        <f t="shared" ref="F66:F129" si="1">COUNTIF(C66:E66,"&gt;0")</f>
        <v>0</v>
      </c>
    </row>
    <row r="67" spans="1:6" x14ac:dyDescent="0.25">
      <c r="A67" t="s">
        <v>354</v>
      </c>
      <c r="B67" t="s">
        <v>355</v>
      </c>
      <c r="C67">
        <v>1207030.06</v>
      </c>
      <c r="D67" s="145">
        <v>1207030.06</v>
      </c>
      <c r="E67" s="145">
        <v>1207030.06</v>
      </c>
      <c r="F67">
        <f t="shared" si="1"/>
        <v>3</v>
      </c>
    </row>
    <row r="68" spans="1:6" x14ac:dyDescent="0.25">
      <c r="A68" t="s">
        <v>530</v>
      </c>
      <c r="B68" t="s">
        <v>767</v>
      </c>
      <c r="C68">
        <v>1385118.5200000005</v>
      </c>
      <c r="D68" s="145">
        <v>0</v>
      </c>
      <c r="E68" s="145">
        <v>0</v>
      </c>
      <c r="F68">
        <f t="shared" si="1"/>
        <v>1</v>
      </c>
    </row>
    <row r="69" spans="1:6" x14ac:dyDescent="0.25">
      <c r="A69" t="s">
        <v>249</v>
      </c>
      <c r="B69" t="s">
        <v>250</v>
      </c>
      <c r="C69">
        <v>11618331.52</v>
      </c>
      <c r="D69" s="145">
        <v>11618331.52</v>
      </c>
      <c r="E69" s="145">
        <v>11618331.52</v>
      </c>
      <c r="F69">
        <f t="shared" si="1"/>
        <v>3</v>
      </c>
    </row>
    <row r="70" spans="1:6" x14ac:dyDescent="0.25">
      <c r="A70" t="s">
        <v>248</v>
      </c>
      <c r="B70" t="s">
        <v>731</v>
      </c>
      <c r="C70">
        <v>0</v>
      </c>
      <c r="D70" s="145">
        <v>0</v>
      </c>
      <c r="E70" s="145">
        <v>0</v>
      </c>
      <c r="F70">
        <f t="shared" si="1"/>
        <v>0</v>
      </c>
    </row>
    <row r="71" spans="1:6" x14ac:dyDescent="0.25">
      <c r="A71" t="s">
        <v>258</v>
      </c>
      <c r="B71" t="s">
        <v>259</v>
      </c>
      <c r="C71">
        <v>0</v>
      </c>
      <c r="D71" s="145">
        <v>0</v>
      </c>
      <c r="E71" s="145">
        <v>0</v>
      </c>
      <c r="F71">
        <f t="shared" si="1"/>
        <v>0</v>
      </c>
    </row>
    <row r="72" spans="1:6" x14ac:dyDescent="0.25">
      <c r="A72" t="s">
        <v>251</v>
      </c>
      <c r="B72" t="s">
        <v>730</v>
      </c>
      <c r="C72">
        <v>0</v>
      </c>
      <c r="D72" s="145">
        <v>0</v>
      </c>
      <c r="E72" s="145">
        <v>0</v>
      </c>
      <c r="F72">
        <f t="shared" si="1"/>
        <v>0</v>
      </c>
    </row>
    <row r="73" spans="1:6" x14ac:dyDescent="0.25">
      <c r="A73" t="s">
        <v>252</v>
      </c>
      <c r="B73" t="s">
        <v>253</v>
      </c>
      <c r="C73">
        <v>0</v>
      </c>
      <c r="D73" s="145">
        <v>0</v>
      </c>
      <c r="E73" s="145">
        <v>0</v>
      </c>
      <c r="F73">
        <f t="shared" si="1"/>
        <v>0</v>
      </c>
    </row>
    <row r="74" spans="1:6" x14ac:dyDescent="0.25">
      <c r="A74" t="s">
        <v>245</v>
      </c>
      <c r="B74" t="s">
        <v>246</v>
      </c>
      <c r="C74">
        <v>0</v>
      </c>
      <c r="D74" s="145">
        <v>0</v>
      </c>
      <c r="E74" s="145">
        <v>0</v>
      </c>
      <c r="F74">
        <f t="shared" si="1"/>
        <v>0</v>
      </c>
    </row>
    <row r="75" spans="1:6" x14ac:dyDescent="0.25">
      <c r="A75" t="s">
        <v>840</v>
      </c>
      <c r="B75" t="s">
        <v>874</v>
      </c>
      <c r="C75">
        <v>0</v>
      </c>
      <c r="D75" s="145">
        <v>5910804.1100000003</v>
      </c>
      <c r="E75" s="145">
        <v>5910804.1100000013</v>
      </c>
      <c r="F75">
        <f t="shared" si="1"/>
        <v>2</v>
      </c>
    </row>
    <row r="76" spans="1:6" x14ac:dyDescent="0.25">
      <c r="A76" t="s">
        <v>264</v>
      </c>
      <c r="B76" t="s">
        <v>265</v>
      </c>
      <c r="C76">
        <v>0</v>
      </c>
      <c r="D76" s="145">
        <v>0</v>
      </c>
      <c r="E76" s="145">
        <v>0</v>
      </c>
      <c r="F76">
        <f t="shared" si="1"/>
        <v>0</v>
      </c>
    </row>
    <row r="77" spans="1:6" x14ac:dyDescent="0.25">
      <c r="A77" t="s">
        <v>247</v>
      </c>
      <c r="B77" t="s">
        <v>727</v>
      </c>
      <c r="C77">
        <v>0</v>
      </c>
      <c r="D77" s="145">
        <v>0</v>
      </c>
      <c r="E77" s="145">
        <v>0</v>
      </c>
      <c r="F77">
        <f t="shared" si="1"/>
        <v>0</v>
      </c>
    </row>
    <row r="78" spans="1:6" x14ac:dyDescent="0.25">
      <c r="A78" t="s">
        <v>260</v>
      </c>
      <c r="B78" t="s">
        <v>261</v>
      </c>
      <c r="C78">
        <v>0</v>
      </c>
      <c r="D78" s="145">
        <v>0</v>
      </c>
      <c r="E78" s="145">
        <v>0</v>
      </c>
      <c r="F78">
        <f t="shared" si="1"/>
        <v>0</v>
      </c>
    </row>
    <row r="79" spans="1:6" x14ac:dyDescent="0.25">
      <c r="A79" t="s">
        <v>269</v>
      </c>
      <c r="B79" s="133" t="s">
        <v>270</v>
      </c>
      <c r="C79">
        <v>0</v>
      </c>
      <c r="D79" s="145">
        <v>0</v>
      </c>
      <c r="E79" s="145">
        <v>0</v>
      </c>
      <c r="F79">
        <f t="shared" si="1"/>
        <v>0</v>
      </c>
    </row>
    <row r="80" spans="1:6" x14ac:dyDescent="0.25">
      <c r="A80" t="s">
        <v>292</v>
      </c>
      <c r="B80" t="s">
        <v>293</v>
      </c>
      <c r="C80">
        <v>2278498.7400000002</v>
      </c>
      <c r="D80" s="145">
        <v>0</v>
      </c>
      <c r="E80" s="145">
        <v>0</v>
      </c>
      <c r="F80">
        <f t="shared" si="1"/>
        <v>1</v>
      </c>
    </row>
    <row r="81" spans="1:6" x14ac:dyDescent="0.25">
      <c r="A81" t="s">
        <v>340</v>
      </c>
      <c r="B81" t="s">
        <v>1118</v>
      </c>
      <c r="C81">
        <v>0</v>
      </c>
      <c r="D81" s="145">
        <v>0</v>
      </c>
      <c r="E81" s="145">
        <v>0</v>
      </c>
      <c r="F81">
        <f t="shared" si="1"/>
        <v>0</v>
      </c>
    </row>
    <row r="82" spans="1:6" x14ac:dyDescent="0.25">
      <c r="A82" t="s">
        <v>956</v>
      </c>
      <c r="B82" t="s">
        <v>1065</v>
      </c>
      <c r="C82">
        <v>0</v>
      </c>
      <c r="D82" s="145">
        <v>0</v>
      </c>
      <c r="E82" s="145">
        <v>0</v>
      </c>
      <c r="F82">
        <f t="shared" si="1"/>
        <v>0</v>
      </c>
    </row>
    <row r="83" spans="1:6" x14ac:dyDescent="0.25">
      <c r="A83" t="s">
        <v>949</v>
      </c>
      <c r="B83" t="s">
        <v>1063</v>
      </c>
      <c r="C83">
        <v>0</v>
      </c>
      <c r="D83" s="145">
        <v>0</v>
      </c>
      <c r="E83" s="145">
        <v>0</v>
      </c>
      <c r="F83">
        <f t="shared" si="1"/>
        <v>0</v>
      </c>
    </row>
    <row r="84" spans="1:6" x14ac:dyDescent="0.25">
      <c r="A84" t="s">
        <v>1115</v>
      </c>
      <c r="B84" t="s">
        <v>1114</v>
      </c>
      <c r="C84">
        <v>0</v>
      </c>
      <c r="D84" s="145">
        <v>0</v>
      </c>
      <c r="E84" s="145">
        <v>0</v>
      </c>
      <c r="F84">
        <f t="shared" si="1"/>
        <v>0</v>
      </c>
    </row>
    <row r="85" spans="1:6" x14ac:dyDescent="0.25">
      <c r="A85" t="s">
        <v>1104</v>
      </c>
      <c r="B85" t="s">
        <v>1105</v>
      </c>
      <c r="C85">
        <v>1691165.9400000009</v>
      </c>
      <c r="D85" s="145">
        <v>1687164</v>
      </c>
      <c r="E85" s="145">
        <v>1687164</v>
      </c>
      <c r="F85">
        <f t="shared" si="1"/>
        <v>3</v>
      </c>
    </row>
    <row r="86" spans="1:6" x14ac:dyDescent="0.25">
      <c r="A86" t="s">
        <v>693</v>
      </c>
      <c r="B86" t="s">
        <v>694</v>
      </c>
      <c r="C86">
        <v>0</v>
      </c>
      <c r="D86">
        <v>0</v>
      </c>
      <c r="E86" s="145">
        <v>0</v>
      </c>
      <c r="F86">
        <f t="shared" si="1"/>
        <v>0</v>
      </c>
    </row>
    <row r="87" spans="1:6" x14ac:dyDescent="0.25">
      <c r="A87" t="s">
        <v>841</v>
      </c>
      <c r="B87" t="s">
        <v>851</v>
      </c>
      <c r="C87">
        <v>0</v>
      </c>
      <c r="D87">
        <v>0</v>
      </c>
      <c r="E87" s="145">
        <v>0</v>
      </c>
      <c r="F87">
        <f t="shared" si="1"/>
        <v>0</v>
      </c>
    </row>
    <row r="88" spans="1:6" x14ac:dyDescent="0.25">
      <c r="A88" t="s">
        <v>364</v>
      </c>
      <c r="B88" t="s">
        <v>365</v>
      </c>
      <c r="C88">
        <v>0</v>
      </c>
      <c r="D88">
        <v>0</v>
      </c>
      <c r="E88" s="145">
        <v>0</v>
      </c>
      <c r="F88">
        <f t="shared" si="1"/>
        <v>0</v>
      </c>
    </row>
    <row r="89" spans="1:6" x14ac:dyDescent="0.25">
      <c r="A89" t="s">
        <v>371</v>
      </c>
      <c r="B89" t="s">
        <v>372</v>
      </c>
      <c r="C89">
        <v>0</v>
      </c>
      <c r="D89">
        <v>0</v>
      </c>
      <c r="E89" s="145">
        <v>0</v>
      </c>
      <c r="F89">
        <f t="shared" si="1"/>
        <v>0</v>
      </c>
    </row>
    <row r="90" spans="1:6" x14ac:dyDescent="0.25">
      <c r="A90" t="s">
        <v>369</v>
      </c>
      <c r="B90" t="s">
        <v>856</v>
      </c>
      <c r="C90">
        <v>0</v>
      </c>
      <c r="D90">
        <v>0</v>
      </c>
      <c r="E90" s="145">
        <v>0</v>
      </c>
      <c r="F90">
        <f t="shared" si="1"/>
        <v>0</v>
      </c>
    </row>
    <row r="91" spans="1:6" x14ac:dyDescent="0.25">
      <c r="A91" t="s">
        <v>367</v>
      </c>
      <c r="B91" t="s">
        <v>368</v>
      </c>
      <c r="C91">
        <v>0</v>
      </c>
      <c r="D91">
        <v>0</v>
      </c>
      <c r="E91" s="145">
        <v>0</v>
      </c>
      <c r="F91">
        <f t="shared" si="1"/>
        <v>0</v>
      </c>
    </row>
    <row r="92" spans="1:6" x14ac:dyDescent="0.25">
      <c r="A92" t="s">
        <v>370</v>
      </c>
      <c r="B92" t="s">
        <v>746</v>
      </c>
      <c r="C92">
        <v>0</v>
      </c>
      <c r="D92">
        <v>0</v>
      </c>
      <c r="E92" s="145">
        <v>0</v>
      </c>
      <c r="F92">
        <f t="shared" si="1"/>
        <v>0</v>
      </c>
    </row>
    <row r="93" spans="1:6" x14ac:dyDescent="0.25">
      <c r="A93" t="s">
        <v>366</v>
      </c>
      <c r="B93" t="s">
        <v>745</v>
      </c>
      <c r="C93">
        <v>0</v>
      </c>
      <c r="D93">
        <v>0</v>
      </c>
      <c r="E93" s="145">
        <v>0</v>
      </c>
      <c r="F93">
        <f t="shared" si="1"/>
        <v>0</v>
      </c>
    </row>
    <row r="94" spans="1:6" x14ac:dyDescent="0.25">
      <c r="A94" t="s">
        <v>373</v>
      </c>
      <c r="B94" t="s">
        <v>374</v>
      </c>
      <c r="C94">
        <v>0</v>
      </c>
      <c r="D94">
        <v>0</v>
      </c>
      <c r="E94" s="145">
        <v>0</v>
      </c>
      <c r="F94">
        <f t="shared" si="1"/>
        <v>0</v>
      </c>
    </row>
    <row r="95" spans="1:6" x14ac:dyDescent="0.25">
      <c r="A95" t="s">
        <v>379</v>
      </c>
      <c r="B95" t="s">
        <v>380</v>
      </c>
      <c r="C95">
        <v>0</v>
      </c>
      <c r="D95">
        <v>0</v>
      </c>
      <c r="E95" s="145">
        <v>0</v>
      </c>
      <c r="F95">
        <f t="shared" si="1"/>
        <v>0</v>
      </c>
    </row>
    <row r="96" spans="1:6" x14ac:dyDescent="0.25">
      <c r="A96" t="s">
        <v>384</v>
      </c>
      <c r="B96" t="s">
        <v>764</v>
      </c>
      <c r="C96">
        <v>0</v>
      </c>
      <c r="D96">
        <v>0</v>
      </c>
      <c r="E96" s="145">
        <v>0</v>
      </c>
      <c r="F96">
        <f t="shared" si="1"/>
        <v>0</v>
      </c>
    </row>
    <row r="97" spans="1:6" x14ac:dyDescent="0.25">
      <c r="A97" t="s">
        <v>377</v>
      </c>
      <c r="B97" t="s">
        <v>378</v>
      </c>
      <c r="C97">
        <v>24983.75</v>
      </c>
      <c r="D97">
        <v>24983.75</v>
      </c>
      <c r="E97" s="145">
        <v>24983.75</v>
      </c>
      <c r="F97">
        <f t="shared" si="1"/>
        <v>3</v>
      </c>
    </row>
    <row r="98" spans="1:6" x14ac:dyDescent="0.25">
      <c r="A98" t="s">
        <v>376</v>
      </c>
      <c r="B98" t="s">
        <v>758</v>
      </c>
      <c r="C98">
        <v>0</v>
      </c>
      <c r="D98">
        <v>0</v>
      </c>
      <c r="E98" s="145">
        <v>0</v>
      </c>
      <c r="F98">
        <f t="shared" si="1"/>
        <v>0</v>
      </c>
    </row>
    <row r="99" spans="1:6" x14ac:dyDescent="0.25">
      <c r="A99" t="s">
        <v>382</v>
      </c>
      <c r="B99" t="s">
        <v>383</v>
      </c>
      <c r="C99">
        <v>0</v>
      </c>
      <c r="D99">
        <v>0</v>
      </c>
      <c r="E99" s="145">
        <v>0</v>
      </c>
      <c r="F99">
        <f t="shared" si="1"/>
        <v>0</v>
      </c>
    </row>
    <row r="100" spans="1:6" x14ac:dyDescent="0.25">
      <c r="A100" t="s">
        <v>682</v>
      </c>
      <c r="B100" t="s">
        <v>683</v>
      </c>
      <c r="C100">
        <v>869112</v>
      </c>
      <c r="D100">
        <v>869112</v>
      </c>
      <c r="E100" s="145">
        <v>869112</v>
      </c>
      <c r="F100">
        <f t="shared" si="1"/>
        <v>3</v>
      </c>
    </row>
    <row r="101" spans="1:6" x14ac:dyDescent="0.25">
      <c r="A101" t="s">
        <v>381</v>
      </c>
      <c r="B101" t="s">
        <v>744</v>
      </c>
      <c r="C101">
        <v>0</v>
      </c>
      <c r="D101">
        <v>0</v>
      </c>
      <c r="E101" s="145">
        <v>0</v>
      </c>
      <c r="F101">
        <f t="shared" si="1"/>
        <v>0</v>
      </c>
    </row>
    <row r="102" spans="1:6" x14ac:dyDescent="0.25">
      <c r="A102" t="s">
        <v>534</v>
      </c>
      <c r="B102" t="s">
        <v>765</v>
      </c>
      <c r="C102">
        <v>0</v>
      </c>
      <c r="D102">
        <v>0</v>
      </c>
      <c r="E102" s="145">
        <v>0</v>
      </c>
      <c r="F102">
        <f t="shared" si="1"/>
        <v>0</v>
      </c>
    </row>
    <row r="103" spans="1:6" x14ac:dyDescent="0.25">
      <c r="A103" t="s">
        <v>538</v>
      </c>
      <c r="B103" t="s">
        <v>681</v>
      </c>
      <c r="C103">
        <v>0</v>
      </c>
      <c r="D103">
        <v>0</v>
      </c>
      <c r="E103" s="145">
        <v>0</v>
      </c>
      <c r="F103">
        <f t="shared" si="1"/>
        <v>0</v>
      </c>
    </row>
    <row r="104" spans="1:6" x14ac:dyDescent="0.25">
      <c r="A104" t="s">
        <v>390</v>
      </c>
      <c r="B104" t="s">
        <v>763</v>
      </c>
      <c r="C104">
        <v>0</v>
      </c>
      <c r="D104">
        <v>0</v>
      </c>
      <c r="E104" s="145">
        <v>0</v>
      </c>
      <c r="F104">
        <f t="shared" si="1"/>
        <v>0</v>
      </c>
    </row>
    <row r="105" spans="1:6" x14ac:dyDescent="0.25">
      <c r="A105" t="s">
        <v>395</v>
      </c>
      <c r="B105" t="s">
        <v>760</v>
      </c>
      <c r="C105">
        <v>0</v>
      </c>
      <c r="D105">
        <v>0</v>
      </c>
      <c r="E105" s="145">
        <v>0</v>
      </c>
      <c r="F105">
        <f t="shared" si="1"/>
        <v>0</v>
      </c>
    </row>
    <row r="106" spans="1:6" x14ac:dyDescent="0.25">
      <c r="A106" t="s">
        <v>393</v>
      </c>
      <c r="B106" t="s">
        <v>394</v>
      </c>
      <c r="C106">
        <v>0</v>
      </c>
      <c r="D106">
        <v>0</v>
      </c>
      <c r="E106" s="145">
        <v>0</v>
      </c>
      <c r="F106">
        <f t="shared" si="1"/>
        <v>0</v>
      </c>
    </row>
    <row r="107" spans="1:6" x14ac:dyDescent="0.25">
      <c r="A107" t="s">
        <v>560</v>
      </c>
      <c r="B107" t="s">
        <v>535</v>
      </c>
      <c r="C107">
        <v>0</v>
      </c>
      <c r="D107">
        <v>0</v>
      </c>
      <c r="E107" s="145">
        <v>0</v>
      </c>
      <c r="F107">
        <f t="shared" si="1"/>
        <v>0</v>
      </c>
    </row>
    <row r="108" spans="1:6" x14ac:dyDescent="0.25">
      <c r="A108" t="s">
        <v>391</v>
      </c>
      <c r="B108" t="s">
        <v>392</v>
      </c>
      <c r="C108">
        <v>0</v>
      </c>
      <c r="D108">
        <v>0</v>
      </c>
      <c r="E108" s="145">
        <v>0</v>
      </c>
      <c r="F108">
        <f t="shared" si="1"/>
        <v>0</v>
      </c>
    </row>
    <row r="109" spans="1:6" x14ac:dyDescent="0.25">
      <c r="A109" t="s">
        <v>396</v>
      </c>
      <c r="B109" t="s">
        <v>397</v>
      </c>
      <c r="C109">
        <v>0</v>
      </c>
      <c r="D109">
        <v>0</v>
      </c>
      <c r="E109" s="145">
        <v>0</v>
      </c>
      <c r="F109">
        <f t="shared" si="1"/>
        <v>0</v>
      </c>
    </row>
    <row r="110" spans="1:6" x14ac:dyDescent="0.25">
      <c r="A110" t="s">
        <v>686</v>
      </c>
      <c r="B110" t="s">
        <v>687</v>
      </c>
      <c r="C110">
        <v>0</v>
      </c>
      <c r="D110">
        <v>0</v>
      </c>
      <c r="E110" s="145">
        <v>0</v>
      </c>
      <c r="F110">
        <f t="shared" si="1"/>
        <v>0</v>
      </c>
    </row>
    <row r="111" spans="1:6" x14ac:dyDescent="0.25">
      <c r="A111" t="s">
        <v>360</v>
      </c>
      <c r="B111" t="s">
        <v>728</v>
      </c>
      <c r="C111">
        <v>0</v>
      </c>
      <c r="D111">
        <v>0</v>
      </c>
      <c r="E111" s="145">
        <v>0</v>
      </c>
      <c r="F111">
        <f t="shared" si="1"/>
        <v>0</v>
      </c>
    </row>
    <row r="112" spans="1:6" x14ac:dyDescent="0.25">
      <c r="A112" t="s">
        <v>359</v>
      </c>
      <c r="B112" t="s">
        <v>726</v>
      </c>
      <c r="C112">
        <v>0</v>
      </c>
      <c r="D112">
        <v>0</v>
      </c>
      <c r="E112" s="145">
        <v>0</v>
      </c>
      <c r="F112">
        <f t="shared" si="1"/>
        <v>0</v>
      </c>
    </row>
    <row r="113" spans="1:6" x14ac:dyDescent="0.25">
      <c r="A113" t="s">
        <v>362</v>
      </c>
      <c r="B113" t="s">
        <v>903</v>
      </c>
      <c r="C113">
        <v>0</v>
      </c>
      <c r="D113">
        <v>0</v>
      </c>
      <c r="E113" s="145">
        <v>0</v>
      </c>
      <c r="F113">
        <f t="shared" si="1"/>
        <v>0</v>
      </c>
    </row>
    <row r="114" spans="1:6" x14ac:dyDescent="0.25">
      <c r="A114" t="s">
        <v>762</v>
      </c>
      <c r="B114" t="s">
        <v>761</v>
      </c>
      <c r="C114">
        <v>4520000</v>
      </c>
      <c r="D114">
        <v>4520000</v>
      </c>
      <c r="E114" s="145">
        <v>4520000</v>
      </c>
      <c r="F114">
        <f t="shared" si="1"/>
        <v>3</v>
      </c>
    </row>
    <row r="115" spans="1:6" x14ac:dyDescent="0.25">
      <c r="A115" t="s">
        <v>404</v>
      </c>
      <c r="B115" t="s">
        <v>405</v>
      </c>
      <c r="C115">
        <v>0</v>
      </c>
      <c r="D115">
        <v>0</v>
      </c>
      <c r="E115" s="145">
        <v>0</v>
      </c>
      <c r="F115">
        <f t="shared" si="1"/>
        <v>0</v>
      </c>
    </row>
    <row r="116" spans="1:6" x14ac:dyDescent="0.25">
      <c r="A116" t="s">
        <v>422</v>
      </c>
      <c r="B116" t="s">
        <v>905</v>
      </c>
      <c r="C116">
        <v>0</v>
      </c>
      <c r="D116">
        <v>0</v>
      </c>
      <c r="E116" s="145">
        <v>0</v>
      </c>
      <c r="F116">
        <f t="shared" si="1"/>
        <v>0</v>
      </c>
    </row>
    <row r="117" spans="1:6" x14ac:dyDescent="0.25">
      <c r="A117" t="s">
        <v>401</v>
      </c>
      <c r="B117" t="s">
        <v>759</v>
      </c>
      <c r="C117">
        <v>0</v>
      </c>
      <c r="D117">
        <v>0</v>
      </c>
      <c r="E117" s="145">
        <v>0</v>
      </c>
      <c r="F117">
        <f t="shared" si="1"/>
        <v>0</v>
      </c>
    </row>
    <row r="118" spans="1:6" x14ac:dyDescent="0.25">
      <c r="A118" t="s">
        <v>409</v>
      </c>
      <c r="B118" t="s">
        <v>410</v>
      </c>
      <c r="C118">
        <v>0</v>
      </c>
      <c r="D118">
        <v>0</v>
      </c>
      <c r="E118" s="145">
        <v>0</v>
      </c>
      <c r="F118">
        <f t="shared" si="1"/>
        <v>0</v>
      </c>
    </row>
    <row r="119" spans="1:6" x14ac:dyDescent="0.25">
      <c r="A119" t="s">
        <v>418</v>
      </c>
      <c r="B119" t="s">
        <v>419</v>
      </c>
      <c r="C119">
        <v>336691.4</v>
      </c>
      <c r="D119">
        <v>336691.4</v>
      </c>
      <c r="E119" s="145">
        <v>336691.4</v>
      </c>
      <c r="F119">
        <f t="shared" si="1"/>
        <v>3</v>
      </c>
    </row>
    <row r="120" spans="1:6" x14ac:dyDescent="0.25">
      <c r="A120" t="s">
        <v>531</v>
      </c>
      <c r="B120" t="s">
        <v>532</v>
      </c>
      <c r="C120">
        <v>170262.5</v>
      </c>
      <c r="D120">
        <v>170262.5</v>
      </c>
      <c r="E120" s="145">
        <v>170262.5</v>
      </c>
      <c r="F120">
        <f t="shared" si="1"/>
        <v>3</v>
      </c>
    </row>
    <row r="121" spans="1:6" x14ac:dyDescent="0.25">
      <c r="A121" t="s">
        <v>420</v>
      </c>
      <c r="B121" t="s">
        <v>421</v>
      </c>
      <c r="C121">
        <v>0</v>
      </c>
      <c r="D121">
        <v>0</v>
      </c>
      <c r="E121" s="145">
        <v>0</v>
      </c>
      <c r="F121">
        <f t="shared" si="1"/>
        <v>0</v>
      </c>
    </row>
    <row r="122" spans="1:6" x14ac:dyDescent="0.25">
      <c r="A122" t="s">
        <v>413</v>
      </c>
      <c r="B122" t="s">
        <v>414</v>
      </c>
      <c r="C122">
        <v>0</v>
      </c>
      <c r="D122">
        <v>0</v>
      </c>
      <c r="E122" s="145">
        <v>0</v>
      </c>
      <c r="F122">
        <f t="shared" si="1"/>
        <v>0</v>
      </c>
    </row>
    <row r="123" spans="1:6" x14ac:dyDescent="0.25">
      <c r="A123" t="s">
        <v>743</v>
      </c>
      <c r="B123" t="s">
        <v>742</v>
      </c>
      <c r="C123">
        <v>42029.5</v>
      </c>
      <c r="D123">
        <v>42029.5</v>
      </c>
      <c r="E123" s="145">
        <v>42029.5</v>
      </c>
      <c r="F123">
        <f t="shared" si="1"/>
        <v>3</v>
      </c>
    </row>
    <row r="124" spans="1:6" x14ac:dyDescent="0.25">
      <c r="A124" t="s">
        <v>399</v>
      </c>
      <c r="B124" t="s">
        <v>400</v>
      </c>
      <c r="C124">
        <v>0</v>
      </c>
      <c r="D124">
        <v>2852321.57</v>
      </c>
      <c r="E124" s="145">
        <v>0</v>
      </c>
      <c r="F124">
        <f t="shared" si="1"/>
        <v>1</v>
      </c>
    </row>
    <row r="125" spans="1:6" x14ac:dyDescent="0.25">
      <c r="A125" t="s">
        <v>424</v>
      </c>
      <c r="B125" t="s">
        <v>425</v>
      </c>
      <c r="C125">
        <v>0</v>
      </c>
      <c r="D125">
        <v>0</v>
      </c>
      <c r="E125" s="145">
        <v>0</v>
      </c>
      <c r="F125">
        <f t="shared" si="1"/>
        <v>0</v>
      </c>
    </row>
    <row r="126" spans="1:6" x14ac:dyDescent="0.25">
      <c r="A126" t="s">
        <v>415</v>
      </c>
      <c r="B126" t="s">
        <v>416</v>
      </c>
      <c r="C126">
        <v>0</v>
      </c>
      <c r="D126">
        <v>0</v>
      </c>
      <c r="E126" s="145">
        <v>0</v>
      </c>
      <c r="F126">
        <f t="shared" si="1"/>
        <v>0</v>
      </c>
    </row>
    <row r="127" spans="1:6" x14ac:dyDescent="0.25">
      <c r="A127" t="s">
        <v>423</v>
      </c>
      <c r="B127" t="s">
        <v>741</v>
      </c>
      <c r="C127">
        <v>0</v>
      </c>
      <c r="D127">
        <v>0</v>
      </c>
      <c r="E127" s="145">
        <v>0</v>
      </c>
      <c r="F127">
        <f t="shared" si="1"/>
        <v>0</v>
      </c>
    </row>
    <row r="128" spans="1:6" x14ac:dyDescent="0.25">
      <c r="A128" t="s">
        <v>406</v>
      </c>
      <c r="B128" t="s">
        <v>847</v>
      </c>
      <c r="C128">
        <v>0</v>
      </c>
      <c r="D128">
        <v>0</v>
      </c>
      <c r="E128" s="145">
        <v>0</v>
      </c>
      <c r="F128">
        <f t="shared" si="1"/>
        <v>0</v>
      </c>
    </row>
    <row r="129" spans="1:16" x14ac:dyDescent="0.25">
      <c r="A129" t="s">
        <v>407</v>
      </c>
      <c r="B129" t="s">
        <v>408</v>
      </c>
      <c r="C129">
        <v>0</v>
      </c>
      <c r="D129">
        <v>0</v>
      </c>
      <c r="E129" s="145">
        <v>0</v>
      </c>
      <c r="F129">
        <f t="shared" si="1"/>
        <v>0</v>
      </c>
    </row>
    <row r="130" spans="1:16" x14ac:dyDescent="0.25">
      <c r="A130" t="s">
        <v>411</v>
      </c>
      <c r="B130" t="s">
        <v>412</v>
      </c>
      <c r="C130">
        <v>0</v>
      </c>
      <c r="D130">
        <v>0</v>
      </c>
      <c r="E130" s="145">
        <v>0</v>
      </c>
      <c r="F130">
        <f t="shared" ref="F130:F193" si="2">COUNTIF(C130:E130,"&gt;0")</f>
        <v>0</v>
      </c>
    </row>
    <row r="131" spans="1:16" x14ac:dyDescent="0.25">
      <c r="A131" t="s">
        <v>740</v>
      </c>
      <c r="B131" t="s">
        <v>739</v>
      </c>
      <c r="C131">
        <v>0.17</v>
      </c>
      <c r="D131">
        <v>0.17</v>
      </c>
      <c r="E131" s="145">
        <v>0.17</v>
      </c>
      <c r="F131">
        <f t="shared" si="2"/>
        <v>3</v>
      </c>
    </row>
    <row r="132" spans="1:16" x14ac:dyDescent="0.25">
      <c r="A132" t="s">
        <v>402</v>
      </c>
      <c r="B132" t="s">
        <v>403</v>
      </c>
      <c r="C132">
        <v>0</v>
      </c>
      <c r="D132">
        <v>0</v>
      </c>
      <c r="E132" s="145">
        <v>0</v>
      </c>
      <c r="F132">
        <f t="shared" si="2"/>
        <v>0</v>
      </c>
    </row>
    <row r="133" spans="1:16" x14ac:dyDescent="0.25">
      <c r="A133" t="s">
        <v>314</v>
      </c>
      <c r="B133" t="s">
        <v>930</v>
      </c>
      <c r="C133">
        <v>0</v>
      </c>
      <c r="D133">
        <v>0</v>
      </c>
      <c r="E133" s="145">
        <v>0</v>
      </c>
      <c r="F133">
        <f t="shared" si="2"/>
        <v>0</v>
      </c>
    </row>
    <row r="134" spans="1:16" x14ac:dyDescent="0.25">
      <c r="A134" t="s">
        <v>684</v>
      </c>
      <c r="B134" t="s">
        <v>685</v>
      </c>
      <c r="C134">
        <v>0</v>
      </c>
      <c r="D134">
        <v>0</v>
      </c>
      <c r="E134" s="145">
        <v>0</v>
      </c>
      <c r="F134">
        <f t="shared" si="2"/>
        <v>0</v>
      </c>
    </row>
    <row r="135" spans="1:16" x14ac:dyDescent="0.25">
      <c r="A135" t="s">
        <v>536</v>
      </c>
      <c r="B135" t="s">
        <v>537</v>
      </c>
      <c r="C135">
        <v>0</v>
      </c>
      <c r="D135">
        <v>0</v>
      </c>
      <c r="E135" s="145">
        <v>0</v>
      </c>
      <c r="F135">
        <f t="shared" si="2"/>
        <v>0</v>
      </c>
    </row>
    <row r="136" spans="1:16" x14ac:dyDescent="0.25">
      <c r="A136" t="s">
        <v>695</v>
      </c>
      <c r="B136" t="s">
        <v>1116</v>
      </c>
      <c r="C136">
        <v>0</v>
      </c>
      <c r="D136">
        <v>0</v>
      </c>
      <c r="E136" s="145">
        <v>0</v>
      </c>
      <c r="F136">
        <f t="shared" si="2"/>
        <v>0</v>
      </c>
    </row>
    <row r="137" spans="1:16" x14ac:dyDescent="0.25">
      <c r="A137" t="s">
        <v>990</v>
      </c>
      <c r="B137" t="s">
        <v>995</v>
      </c>
      <c r="C137">
        <v>2851392.76</v>
      </c>
      <c r="D137">
        <v>2851392.76</v>
      </c>
      <c r="E137" s="145">
        <v>2851392.76</v>
      </c>
      <c r="F137">
        <f t="shared" si="2"/>
        <v>3</v>
      </c>
      <c r="P137">
        <v>0</v>
      </c>
    </row>
    <row r="138" spans="1:16" x14ac:dyDescent="0.25">
      <c r="A138" t="s">
        <v>979</v>
      </c>
      <c r="B138" t="s">
        <v>692</v>
      </c>
      <c r="C138">
        <v>0</v>
      </c>
      <c r="D138">
        <v>0</v>
      </c>
      <c r="E138" s="145">
        <v>0</v>
      </c>
      <c r="F138">
        <f t="shared" si="2"/>
        <v>0</v>
      </c>
    </row>
    <row r="139" spans="1:16" x14ac:dyDescent="0.25">
      <c r="A139" t="s">
        <v>1083</v>
      </c>
      <c r="B139" t="s">
        <v>1117</v>
      </c>
      <c r="C139">
        <v>0</v>
      </c>
      <c r="D139">
        <v>0</v>
      </c>
      <c r="E139" s="145">
        <v>0</v>
      </c>
      <c r="F139">
        <f t="shared" si="2"/>
        <v>0</v>
      </c>
    </row>
    <row r="140" spans="1:16" x14ac:dyDescent="0.25">
      <c r="A140" t="s">
        <v>426</v>
      </c>
      <c r="B140" t="s">
        <v>427</v>
      </c>
      <c r="C140">
        <v>663.68</v>
      </c>
      <c r="D140">
        <v>663.68</v>
      </c>
      <c r="E140" s="145">
        <v>0</v>
      </c>
      <c r="F140">
        <f t="shared" si="2"/>
        <v>2</v>
      </c>
    </row>
    <row r="141" spans="1:16" x14ac:dyDescent="0.25">
      <c r="A141" t="s">
        <v>1069</v>
      </c>
      <c r="B141" t="s">
        <v>1071</v>
      </c>
      <c r="C141">
        <v>0</v>
      </c>
      <c r="D141">
        <v>0</v>
      </c>
      <c r="E141" s="145">
        <v>0</v>
      </c>
      <c r="F141">
        <f t="shared" si="2"/>
        <v>0</v>
      </c>
    </row>
    <row r="142" spans="1:16" x14ac:dyDescent="0.25">
      <c r="A142" t="s">
        <v>559</v>
      </c>
      <c r="B142" t="s">
        <v>389</v>
      </c>
      <c r="C142">
        <v>0</v>
      </c>
      <c r="D142">
        <v>0</v>
      </c>
      <c r="E142" s="145">
        <v>0</v>
      </c>
      <c r="F142">
        <f t="shared" si="2"/>
        <v>0</v>
      </c>
    </row>
    <row r="143" spans="1:16" x14ac:dyDescent="0.25">
      <c r="A143" t="s">
        <v>978</v>
      </c>
      <c r="B143" t="s">
        <v>1128</v>
      </c>
      <c r="C143">
        <v>0</v>
      </c>
      <c r="D143">
        <v>0</v>
      </c>
      <c r="E143" s="145">
        <v>0</v>
      </c>
      <c r="F143">
        <f t="shared" si="2"/>
        <v>0</v>
      </c>
    </row>
    <row r="144" spans="1:16" x14ac:dyDescent="0.25">
      <c r="A144" t="s">
        <v>230</v>
      </c>
      <c r="B144" t="s">
        <v>231</v>
      </c>
      <c r="C144">
        <v>0</v>
      </c>
      <c r="D144">
        <v>0</v>
      </c>
      <c r="E144" s="145">
        <v>0</v>
      </c>
      <c r="F144">
        <f t="shared" si="2"/>
        <v>0</v>
      </c>
    </row>
    <row r="145" spans="1:6" x14ac:dyDescent="0.25">
      <c r="A145" t="s">
        <v>222</v>
      </c>
      <c r="B145" t="s">
        <v>223</v>
      </c>
      <c r="C145">
        <v>0</v>
      </c>
      <c r="D145">
        <v>0</v>
      </c>
      <c r="E145" s="145">
        <v>0</v>
      </c>
      <c r="F145">
        <f t="shared" si="2"/>
        <v>0</v>
      </c>
    </row>
    <row r="146" spans="1:6" x14ac:dyDescent="0.25">
      <c r="A146" t="s">
        <v>199</v>
      </c>
      <c r="B146" t="s">
        <v>748</v>
      </c>
      <c r="C146">
        <v>0</v>
      </c>
      <c r="D146">
        <v>0</v>
      </c>
      <c r="E146" s="145">
        <v>0</v>
      </c>
      <c r="F146">
        <f t="shared" si="2"/>
        <v>0</v>
      </c>
    </row>
    <row r="147" spans="1:6" x14ac:dyDescent="0.25">
      <c r="A147" t="s">
        <v>212</v>
      </c>
      <c r="B147" t="s">
        <v>213</v>
      </c>
      <c r="C147">
        <v>0</v>
      </c>
      <c r="D147">
        <v>0</v>
      </c>
      <c r="E147" s="145">
        <v>0</v>
      </c>
      <c r="F147">
        <f t="shared" si="2"/>
        <v>0</v>
      </c>
    </row>
    <row r="148" spans="1:6" x14ac:dyDescent="0.25">
      <c r="A148" t="s">
        <v>210</v>
      </c>
      <c r="B148" t="s">
        <v>211</v>
      </c>
      <c r="C148">
        <v>4344881.5999999996</v>
      </c>
      <c r="D148">
        <v>4344881.5999999996</v>
      </c>
      <c r="E148" s="145">
        <v>4344881.5999999996</v>
      </c>
      <c r="F148">
        <f t="shared" si="2"/>
        <v>3</v>
      </c>
    </row>
    <row r="149" spans="1:6" x14ac:dyDescent="0.25">
      <c r="A149" t="s">
        <v>236</v>
      </c>
      <c r="B149" t="s">
        <v>237</v>
      </c>
      <c r="C149">
        <v>0</v>
      </c>
      <c r="D149">
        <v>0</v>
      </c>
      <c r="E149" s="145">
        <v>0</v>
      </c>
      <c r="F149">
        <f t="shared" si="2"/>
        <v>0</v>
      </c>
    </row>
    <row r="150" spans="1:6" x14ac:dyDescent="0.25">
      <c r="A150" t="s">
        <v>854</v>
      </c>
      <c r="B150" t="s">
        <v>855</v>
      </c>
      <c r="C150">
        <v>0</v>
      </c>
      <c r="D150">
        <v>0</v>
      </c>
      <c r="E150" s="145">
        <v>0</v>
      </c>
      <c r="F150">
        <f t="shared" si="2"/>
        <v>0</v>
      </c>
    </row>
    <row r="151" spans="1:6" x14ac:dyDescent="0.25">
      <c r="A151" t="s">
        <v>204</v>
      </c>
      <c r="B151" t="s">
        <v>205</v>
      </c>
      <c r="C151">
        <v>0.09</v>
      </c>
      <c r="D151">
        <v>0.09</v>
      </c>
      <c r="E151" s="145">
        <v>0.09</v>
      </c>
      <c r="F151">
        <f t="shared" si="2"/>
        <v>3</v>
      </c>
    </row>
    <row r="152" spans="1:6" x14ac:dyDescent="0.25">
      <c r="A152" t="s">
        <v>200</v>
      </c>
      <c r="B152" t="s">
        <v>201</v>
      </c>
      <c r="C152">
        <v>0</v>
      </c>
      <c r="D152">
        <v>0</v>
      </c>
      <c r="E152" s="145">
        <v>0</v>
      </c>
      <c r="F152">
        <f t="shared" si="2"/>
        <v>0</v>
      </c>
    </row>
    <row r="153" spans="1:6" x14ac:dyDescent="0.25">
      <c r="A153" t="s">
        <v>234</v>
      </c>
      <c r="B153" t="s">
        <v>235</v>
      </c>
      <c r="C153">
        <v>0</v>
      </c>
      <c r="D153">
        <v>0</v>
      </c>
      <c r="E153" s="145">
        <v>0</v>
      </c>
      <c r="F153">
        <f t="shared" si="2"/>
        <v>0</v>
      </c>
    </row>
    <row r="154" spans="1:6" x14ac:dyDescent="0.25">
      <c r="A154" t="s">
        <v>220</v>
      </c>
      <c r="B154" t="s">
        <v>899</v>
      </c>
      <c r="C154">
        <v>1948470.91</v>
      </c>
      <c r="D154">
        <v>1848470.91</v>
      </c>
      <c r="E154" s="145">
        <v>1848470.91</v>
      </c>
      <c r="F154">
        <f t="shared" si="2"/>
        <v>3</v>
      </c>
    </row>
    <row r="155" spans="1:6" x14ac:dyDescent="0.25">
      <c r="A155" t="s">
        <v>214</v>
      </c>
      <c r="B155" t="s">
        <v>215</v>
      </c>
      <c r="C155">
        <v>1310436.25</v>
      </c>
      <c r="D155">
        <v>1310436.25</v>
      </c>
      <c r="E155" s="145">
        <v>1310436.25</v>
      </c>
      <c r="F155">
        <f t="shared" si="2"/>
        <v>3</v>
      </c>
    </row>
    <row r="156" spans="1:6" x14ac:dyDescent="0.25">
      <c r="A156" t="s">
        <v>193</v>
      </c>
      <c r="B156" t="s">
        <v>194</v>
      </c>
      <c r="C156">
        <v>0</v>
      </c>
      <c r="D156">
        <v>0</v>
      </c>
      <c r="E156" s="145">
        <v>0</v>
      </c>
      <c r="F156">
        <f t="shared" si="2"/>
        <v>0</v>
      </c>
    </row>
    <row r="157" spans="1:6" x14ac:dyDescent="0.25">
      <c r="A157" t="s">
        <v>228</v>
      </c>
      <c r="B157" t="s">
        <v>229</v>
      </c>
      <c r="C157">
        <v>0</v>
      </c>
      <c r="D157">
        <v>0</v>
      </c>
      <c r="E157" s="145">
        <v>0</v>
      </c>
      <c r="F157">
        <f t="shared" si="2"/>
        <v>0</v>
      </c>
    </row>
    <row r="158" spans="1:6" x14ac:dyDescent="0.25">
      <c r="A158" t="s">
        <v>197</v>
      </c>
      <c r="B158" t="s">
        <v>198</v>
      </c>
      <c r="C158">
        <v>0</v>
      </c>
      <c r="D158">
        <v>0</v>
      </c>
      <c r="E158" s="145">
        <v>0</v>
      </c>
      <c r="F158">
        <f t="shared" si="2"/>
        <v>0</v>
      </c>
    </row>
    <row r="159" spans="1:6" x14ac:dyDescent="0.25">
      <c r="A159" t="s">
        <v>226</v>
      </c>
      <c r="B159" t="s">
        <v>227</v>
      </c>
      <c r="C159">
        <v>0</v>
      </c>
      <c r="D159">
        <v>0</v>
      </c>
      <c r="E159" s="145">
        <v>0</v>
      </c>
      <c r="F159">
        <f t="shared" si="2"/>
        <v>0</v>
      </c>
    </row>
    <row r="160" spans="1:6" x14ac:dyDescent="0.25">
      <c r="A160" t="s">
        <v>216</v>
      </c>
      <c r="B160" t="s">
        <v>217</v>
      </c>
      <c r="C160">
        <v>0</v>
      </c>
      <c r="D160">
        <v>0</v>
      </c>
      <c r="E160" s="145">
        <v>0</v>
      </c>
      <c r="F160">
        <f t="shared" si="2"/>
        <v>0</v>
      </c>
    </row>
    <row r="161" spans="1:6" x14ac:dyDescent="0.25">
      <c r="A161" t="s">
        <v>224</v>
      </c>
      <c r="B161" t="s">
        <v>225</v>
      </c>
      <c r="C161">
        <v>0</v>
      </c>
      <c r="D161">
        <v>0</v>
      </c>
      <c r="E161" s="145">
        <v>0</v>
      </c>
      <c r="F161">
        <f t="shared" si="2"/>
        <v>0</v>
      </c>
    </row>
    <row r="162" spans="1:6" x14ac:dyDescent="0.25">
      <c r="A162" t="s">
        <v>218</v>
      </c>
      <c r="B162" t="s">
        <v>219</v>
      </c>
      <c r="C162">
        <v>0</v>
      </c>
      <c r="D162">
        <v>1455472.84</v>
      </c>
      <c r="E162" s="145">
        <v>0</v>
      </c>
      <c r="F162">
        <f t="shared" si="2"/>
        <v>1</v>
      </c>
    </row>
    <row r="163" spans="1:6" x14ac:dyDescent="0.25">
      <c r="A163" t="s">
        <v>195</v>
      </c>
      <c r="B163" t="s">
        <v>196</v>
      </c>
      <c r="C163">
        <v>0</v>
      </c>
      <c r="D163">
        <v>0</v>
      </c>
      <c r="E163" s="145">
        <v>0</v>
      </c>
      <c r="F163">
        <f t="shared" si="2"/>
        <v>0</v>
      </c>
    </row>
    <row r="164" spans="1:6" x14ac:dyDescent="0.25">
      <c r="A164" t="s">
        <v>206</v>
      </c>
      <c r="B164" t="s">
        <v>207</v>
      </c>
      <c r="C164">
        <v>0</v>
      </c>
      <c r="D164">
        <v>0</v>
      </c>
      <c r="E164" s="145">
        <v>0</v>
      </c>
      <c r="F164">
        <f t="shared" si="2"/>
        <v>0</v>
      </c>
    </row>
    <row r="165" spans="1:6" x14ac:dyDescent="0.25">
      <c r="A165" t="s">
        <v>232</v>
      </c>
      <c r="B165" t="s">
        <v>233</v>
      </c>
      <c r="C165">
        <v>0</v>
      </c>
      <c r="D165">
        <v>0</v>
      </c>
      <c r="E165" s="145">
        <v>0</v>
      </c>
      <c r="F165">
        <f t="shared" si="2"/>
        <v>0</v>
      </c>
    </row>
    <row r="166" spans="1:6" x14ac:dyDescent="0.25">
      <c r="A166" t="s">
        <v>192</v>
      </c>
      <c r="B166" t="s">
        <v>664</v>
      </c>
      <c r="C166">
        <v>0</v>
      </c>
      <c r="D166">
        <v>0</v>
      </c>
      <c r="E166" s="145">
        <v>0</v>
      </c>
      <c r="F166">
        <f t="shared" si="2"/>
        <v>0</v>
      </c>
    </row>
    <row r="167" spans="1:6" x14ac:dyDescent="0.25">
      <c r="A167" t="s">
        <v>181</v>
      </c>
      <c r="B167" t="s">
        <v>182</v>
      </c>
      <c r="C167">
        <v>0</v>
      </c>
      <c r="D167">
        <v>0</v>
      </c>
      <c r="E167" s="145">
        <v>0</v>
      </c>
      <c r="F167">
        <f t="shared" si="2"/>
        <v>0</v>
      </c>
    </row>
    <row r="168" spans="1:6" x14ac:dyDescent="0.25">
      <c r="A168" t="s">
        <v>174</v>
      </c>
      <c r="B168" t="s">
        <v>175</v>
      </c>
      <c r="C168">
        <v>0</v>
      </c>
      <c r="D168">
        <v>0</v>
      </c>
      <c r="E168" s="145">
        <v>0</v>
      </c>
      <c r="F168">
        <f t="shared" si="2"/>
        <v>0</v>
      </c>
    </row>
    <row r="169" spans="1:6" x14ac:dyDescent="0.25">
      <c r="A169" t="s">
        <v>122</v>
      </c>
      <c r="B169" t="s">
        <v>123</v>
      </c>
      <c r="C169">
        <v>0</v>
      </c>
      <c r="D169">
        <v>0</v>
      </c>
      <c r="E169" s="145">
        <v>0</v>
      </c>
      <c r="F169">
        <f t="shared" si="2"/>
        <v>0</v>
      </c>
    </row>
    <row r="170" spans="1:6" x14ac:dyDescent="0.25">
      <c r="A170" t="s">
        <v>176</v>
      </c>
      <c r="B170" t="s">
        <v>754</v>
      </c>
      <c r="C170">
        <v>0</v>
      </c>
      <c r="D170">
        <v>5985780.1299999999</v>
      </c>
      <c r="E170" s="145">
        <v>0</v>
      </c>
      <c r="F170">
        <f t="shared" si="2"/>
        <v>1</v>
      </c>
    </row>
    <row r="171" spans="1:6" x14ac:dyDescent="0.25">
      <c r="A171" t="s">
        <v>184</v>
      </c>
      <c r="B171" t="s">
        <v>753</v>
      </c>
      <c r="C171">
        <v>0</v>
      </c>
      <c r="D171">
        <v>0</v>
      </c>
      <c r="E171" s="145">
        <v>0</v>
      </c>
      <c r="F171">
        <f t="shared" si="2"/>
        <v>0</v>
      </c>
    </row>
    <row r="172" spans="1:6" x14ac:dyDescent="0.25">
      <c r="A172" t="s">
        <v>860</v>
      </c>
      <c r="B172" t="s">
        <v>861</v>
      </c>
      <c r="C172">
        <v>0</v>
      </c>
      <c r="D172">
        <v>0</v>
      </c>
      <c r="E172" s="145">
        <v>0</v>
      </c>
      <c r="F172">
        <f t="shared" si="2"/>
        <v>0</v>
      </c>
    </row>
    <row r="173" spans="1:6" x14ac:dyDescent="0.25">
      <c r="A173" t="s">
        <v>177</v>
      </c>
      <c r="B173" t="s">
        <v>846</v>
      </c>
      <c r="C173">
        <v>0</v>
      </c>
      <c r="D173">
        <v>0</v>
      </c>
      <c r="E173" s="145">
        <v>0</v>
      </c>
      <c r="F173">
        <f t="shared" si="2"/>
        <v>0</v>
      </c>
    </row>
    <row r="174" spans="1:6" x14ac:dyDescent="0.25">
      <c r="A174" t="s">
        <v>183</v>
      </c>
      <c r="B174" t="s">
        <v>722</v>
      </c>
      <c r="C174">
        <v>0</v>
      </c>
      <c r="D174">
        <v>0</v>
      </c>
      <c r="E174" s="145">
        <v>0</v>
      </c>
      <c r="F174">
        <f t="shared" si="2"/>
        <v>0</v>
      </c>
    </row>
    <row r="175" spans="1:6" x14ac:dyDescent="0.25">
      <c r="A175" t="s">
        <v>189</v>
      </c>
      <c r="B175" t="s">
        <v>721</v>
      </c>
      <c r="C175">
        <v>0</v>
      </c>
      <c r="D175">
        <v>0</v>
      </c>
      <c r="E175" s="145">
        <v>0</v>
      </c>
      <c r="F175">
        <f t="shared" si="2"/>
        <v>0</v>
      </c>
    </row>
    <row r="176" spans="1:6" x14ac:dyDescent="0.25">
      <c r="A176" t="s">
        <v>178</v>
      </c>
      <c r="B176" t="s">
        <v>720</v>
      </c>
      <c r="C176">
        <v>0</v>
      </c>
      <c r="D176">
        <v>0</v>
      </c>
      <c r="E176" s="145">
        <v>0</v>
      </c>
      <c r="F176">
        <f t="shared" si="2"/>
        <v>0</v>
      </c>
    </row>
    <row r="177" spans="1:6" x14ac:dyDescent="0.25">
      <c r="A177" t="s">
        <v>186</v>
      </c>
      <c r="B177" t="s">
        <v>719</v>
      </c>
      <c r="C177">
        <v>0</v>
      </c>
      <c r="D177">
        <v>0</v>
      </c>
      <c r="E177" s="145">
        <v>0</v>
      </c>
      <c r="F177">
        <f t="shared" si="2"/>
        <v>0</v>
      </c>
    </row>
    <row r="178" spans="1:6" x14ac:dyDescent="0.25">
      <c r="A178" t="s">
        <v>179</v>
      </c>
      <c r="B178" t="s">
        <v>707</v>
      </c>
      <c r="C178">
        <v>0</v>
      </c>
      <c r="D178">
        <v>0</v>
      </c>
      <c r="E178" s="145">
        <v>0</v>
      </c>
      <c r="F178">
        <f t="shared" si="2"/>
        <v>0</v>
      </c>
    </row>
    <row r="179" spans="1:6" x14ac:dyDescent="0.25">
      <c r="A179" t="s">
        <v>191</v>
      </c>
      <c r="B179" t="s">
        <v>900</v>
      </c>
      <c r="C179">
        <v>0</v>
      </c>
      <c r="D179">
        <v>0</v>
      </c>
      <c r="E179" s="145">
        <v>0</v>
      </c>
      <c r="F179">
        <f t="shared" si="2"/>
        <v>0</v>
      </c>
    </row>
    <row r="180" spans="1:6" x14ac:dyDescent="0.25">
      <c r="A180" t="s">
        <v>180</v>
      </c>
      <c r="B180" t="s">
        <v>706</v>
      </c>
      <c r="C180">
        <v>0</v>
      </c>
      <c r="D180">
        <v>0</v>
      </c>
      <c r="E180" s="145">
        <v>0</v>
      </c>
      <c r="F180">
        <f t="shared" si="2"/>
        <v>0</v>
      </c>
    </row>
    <row r="181" spans="1:6" x14ac:dyDescent="0.25">
      <c r="A181" t="s">
        <v>187</v>
      </c>
      <c r="B181" t="s">
        <v>705</v>
      </c>
      <c r="C181">
        <v>0</v>
      </c>
      <c r="D181">
        <v>0</v>
      </c>
      <c r="E181" s="145">
        <v>0</v>
      </c>
      <c r="F181">
        <f t="shared" si="2"/>
        <v>0</v>
      </c>
    </row>
    <row r="182" spans="1:6" x14ac:dyDescent="0.25">
      <c r="A182" t="s">
        <v>185</v>
      </c>
      <c r="B182" t="s">
        <v>704</v>
      </c>
      <c r="C182">
        <v>0</v>
      </c>
      <c r="D182">
        <v>0</v>
      </c>
      <c r="E182" s="145">
        <v>0</v>
      </c>
      <c r="F182">
        <f t="shared" si="2"/>
        <v>0</v>
      </c>
    </row>
    <row r="183" spans="1:6" x14ac:dyDescent="0.25">
      <c r="A183" t="s">
        <v>188</v>
      </c>
      <c r="B183" t="s">
        <v>703</v>
      </c>
      <c r="C183">
        <v>0</v>
      </c>
      <c r="D183">
        <v>0</v>
      </c>
      <c r="E183" s="145">
        <v>0</v>
      </c>
      <c r="F183">
        <f t="shared" si="2"/>
        <v>0</v>
      </c>
    </row>
    <row r="184" spans="1:6" x14ac:dyDescent="0.25">
      <c r="A184" t="s">
        <v>190</v>
      </c>
      <c r="B184" t="s">
        <v>702</v>
      </c>
      <c r="C184">
        <v>0</v>
      </c>
      <c r="D184">
        <v>0</v>
      </c>
      <c r="E184" s="145">
        <v>0</v>
      </c>
      <c r="F184">
        <f t="shared" si="2"/>
        <v>0</v>
      </c>
    </row>
    <row r="185" spans="1:6" x14ac:dyDescent="0.25">
      <c r="A185" t="s">
        <v>141</v>
      </c>
      <c r="B185" t="s">
        <v>701</v>
      </c>
      <c r="C185">
        <v>0</v>
      </c>
      <c r="D185">
        <v>0</v>
      </c>
      <c r="E185" s="145">
        <v>0</v>
      </c>
      <c r="F185">
        <f t="shared" si="2"/>
        <v>0</v>
      </c>
    </row>
    <row r="186" spans="1:6" x14ac:dyDescent="0.25">
      <c r="A186" t="s">
        <v>156</v>
      </c>
      <c r="B186" t="s">
        <v>757</v>
      </c>
      <c r="C186">
        <v>0</v>
      </c>
      <c r="D186">
        <v>0</v>
      </c>
      <c r="E186" s="145">
        <v>0</v>
      </c>
      <c r="F186">
        <f t="shared" si="2"/>
        <v>0</v>
      </c>
    </row>
    <row r="187" spans="1:6" x14ac:dyDescent="0.25">
      <c r="A187" t="s">
        <v>168</v>
      </c>
      <c r="B187" t="s">
        <v>169</v>
      </c>
      <c r="C187">
        <v>0</v>
      </c>
      <c r="D187">
        <v>0</v>
      </c>
      <c r="E187" s="145">
        <v>0</v>
      </c>
      <c r="F187">
        <f t="shared" si="2"/>
        <v>0</v>
      </c>
    </row>
    <row r="188" spans="1:6" x14ac:dyDescent="0.25">
      <c r="A188" t="s">
        <v>159</v>
      </c>
      <c r="B188" t="s">
        <v>160</v>
      </c>
      <c r="C188">
        <v>0</v>
      </c>
      <c r="D188">
        <v>0</v>
      </c>
      <c r="E188" s="145">
        <v>0</v>
      </c>
      <c r="F188">
        <f t="shared" si="2"/>
        <v>0</v>
      </c>
    </row>
    <row r="189" spans="1:6" x14ac:dyDescent="0.25">
      <c r="A189" t="s">
        <v>154</v>
      </c>
      <c r="B189" t="s">
        <v>155</v>
      </c>
      <c r="C189">
        <v>0</v>
      </c>
      <c r="D189">
        <v>0</v>
      </c>
      <c r="E189" s="145">
        <v>0</v>
      </c>
      <c r="F189">
        <f t="shared" si="2"/>
        <v>0</v>
      </c>
    </row>
    <row r="190" spans="1:6" x14ac:dyDescent="0.25">
      <c r="A190" t="s">
        <v>158</v>
      </c>
      <c r="B190" t="s">
        <v>756</v>
      </c>
      <c r="C190">
        <v>615.97</v>
      </c>
      <c r="D190">
        <v>0</v>
      </c>
      <c r="E190" s="145">
        <v>0</v>
      </c>
      <c r="F190">
        <f t="shared" si="2"/>
        <v>1</v>
      </c>
    </row>
    <row r="191" spans="1:6" x14ac:dyDescent="0.25">
      <c r="A191" t="s">
        <v>167</v>
      </c>
      <c r="B191" t="s">
        <v>755</v>
      </c>
      <c r="C191">
        <v>0</v>
      </c>
      <c r="D191">
        <v>0</v>
      </c>
      <c r="E191" s="145">
        <v>0</v>
      </c>
      <c r="F191">
        <f t="shared" si="2"/>
        <v>0</v>
      </c>
    </row>
    <row r="192" spans="1:6" x14ac:dyDescent="0.25">
      <c r="A192" t="s">
        <v>164</v>
      </c>
      <c r="B192" t="s">
        <v>165</v>
      </c>
      <c r="C192">
        <v>2268731.39</v>
      </c>
      <c r="D192">
        <v>2268731.39</v>
      </c>
      <c r="E192" s="145">
        <v>2198731.39</v>
      </c>
      <c r="F192">
        <f t="shared" si="2"/>
        <v>3</v>
      </c>
    </row>
    <row r="193" spans="1:6" x14ac:dyDescent="0.25">
      <c r="A193" t="s">
        <v>173</v>
      </c>
      <c r="B193" t="s">
        <v>752</v>
      </c>
      <c r="C193">
        <v>0</v>
      </c>
      <c r="D193">
        <v>0</v>
      </c>
      <c r="E193" s="145">
        <v>0</v>
      </c>
      <c r="F193">
        <f t="shared" si="2"/>
        <v>0</v>
      </c>
    </row>
    <row r="194" spans="1:6" x14ac:dyDescent="0.25">
      <c r="A194" t="s">
        <v>171</v>
      </c>
      <c r="B194" t="s">
        <v>172</v>
      </c>
      <c r="C194">
        <v>0</v>
      </c>
      <c r="D194">
        <v>0</v>
      </c>
      <c r="E194" s="145">
        <v>0</v>
      </c>
      <c r="F194">
        <f t="shared" ref="F194:F257" si="3">COUNTIF(C194:E194,"&gt;0")</f>
        <v>0</v>
      </c>
    </row>
    <row r="195" spans="1:6" x14ac:dyDescent="0.25">
      <c r="A195" t="s">
        <v>689</v>
      </c>
      <c r="B195" t="s">
        <v>690</v>
      </c>
      <c r="C195">
        <v>0</v>
      </c>
      <c r="D195">
        <v>0</v>
      </c>
      <c r="E195" s="145">
        <v>0</v>
      </c>
      <c r="F195">
        <f t="shared" si="3"/>
        <v>0</v>
      </c>
    </row>
    <row r="196" spans="1:6" x14ac:dyDescent="0.25">
      <c r="A196" t="s">
        <v>882</v>
      </c>
      <c r="B196" t="s">
        <v>883</v>
      </c>
      <c r="C196">
        <v>0</v>
      </c>
      <c r="D196">
        <v>0</v>
      </c>
      <c r="E196" s="145">
        <v>0</v>
      </c>
      <c r="F196">
        <f t="shared" si="3"/>
        <v>0</v>
      </c>
    </row>
    <row r="197" spans="1:6" x14ac:dyDescent="0.25">
      <c r="A197" t="s">
        <v>120</v>
      </c>
      <c r="B197" t="s">
        <v>716</v>
      </c>
      <c r="C197">
        <v>0</v>
      </c>
      <c r="D197">
        <v>0</v>
      </c>
      <c r="E197" s="145">
        <v>0</v>
      </c>
      <c r="F197">
        <f t="shared" si="3"/>
        <v>0</v>
      </c>
    </row>
    <row r="198" spans="1:6" x14ac:dyDescent="0.25">
      <c r="A198" t="s">
        <v>119</v>
      </c>
      <c r="B198" t="s">
        <v>715</v>
      </c>
      <c r="C198">
        <v>0</v>
      </c>
      <c r="D198">
        <v>0</v>
      </c>
      <c r="E198" s="145">
        <v>0</v>
      </c>
      <c r="F198">
        <f t="shared" si="3"/>
        <v>0</v>
      </c>
    </row>
    <row r="199" spans="1:6" x14ac:dyDescent="0.25">
      <c r="A199" t="s">
        <v>163</v>
      </c>
      <c r="B199" t="s">
        <v>714</v>
      </c>
      <c r="C199">
        <v>0</v>
      </c>
      <c r="D199">
        <v>0</v>
      </c>
      <c r="E199" s="145">
        <v>0</v>
      </c>
      <c r="F199">
        <f t="shared" si="3"/>
        <v>0</v>
      </c>
    </row>
    <row r="200" spans="1:6" x14ac:dyDescent="0.25">
      <c r="A200" t="s">
        <v>170</v>
      </c>
      <c r="B200" t="s">
        <v>713</v>
      </c>
      <c r="C200">
        <v>0</v>
      </c>
      <c r="D200">
        <v>0</v>
      </c>
      <c r="E200" s="145">
        <v>0</v>
      </c>
      <c r="F200">
        <f t="shared" si="3"/>
        <v>0</v>
      </c>
    </row>
    <row r="201" spans="1:6" x14ac:dyDescent="0.25">
      <c r="A201" t="s">
        <v>162</v>
      </c>
      <c r="B201" t="s">
        <v>712</v>
      </c>
      <c r="C201">
        <v>0</v>
      </c>
      <c r="D201">
        <v>0</v>
      </c>
      <c r="E201" s="145">
        <v>0</v>
      </c>
      <c r="F201">
        <f t="shared" si="3"/>
        <v>0</v>
      </c>
    </row>
    <row r="202" spans="1:6" x14ac:dyDescent="0.25">
      <c r="A202" t="s">
        <v>166</v>
      </c>
      <c r="B202" t="s">
        <v>711</v>
      </c>
      <c r="C202">
        <v>0</v>
      </c>
      <c r="D202">
        <v>0</v>
      </c>
      <c r="E202" s="145">
        <v>0</v>
      </c>
      <c r="F202">
        <f t="shared" si="3"/>
        <v>0</v>
      </c>
    </row>
    <row r="203" spans="1:6" x14ac:dyDescent="0.25">
      <c r="A203" t="s">
        <v>157</v>
      </c>
      <c r="B203" t="s">
        <v>710</v>
      </c>
      <c r="C203">
        <v>0</v>
      </c>
      <c r="D203">
        <v>0</v>
      </c>
      <c r="E203" s="145">
        <v>0</v>
      </c>
      <c r="F203">
        <f t="shared" si="3"/>
        <v>0</v>
      </c>
    </row>
    <row r="204" spans="1:6" x14ac:dyDescent="0.25">
      <c r="A204" t="s">
        <v>153</v>
      </c>
      <c r="B204" t="s">
        <v>709</v>
      </c>
      <c r="C204">
        <v>0</v>
      </c>
      <c r="D204">
        <v>0</v>
      </c>
      <c r="E204" s="145">
        <v>0</v>
      </c>
      <c r="F204">
        <f t="shared" si="3"/>
        <v>0</v>
      </c>
    </row>
    <row r="205" spans="1:6" x14ac:dyDescent="0.25">
      <c r="A205" t="s">
        <v>161</v>
      </c>
      <c r="B205" t="s">
        <v>708</v>
      </c>
      <c r="C205">
        <v>0</v>
      </c>
      <c r="D205">
        <v>0</v>
      </c>
      <c r="E205" s="145">
        <v>0</v>
      </c>
      <c r="F205">
        <f t="shared" si="3"/>
        <v>0</v>
      </c>
    </row>
    <row r="206" spans="1:6" x14ac:dyDescent="0.25">
      <c r="A206" t="s">
        <v>111</v>
      </c>
      <c r="B206" t="s">
        <v>112</v>
      </c>
      <c r="C206">
        <v>0</v>
      </c>
      <c r="D206">
        <v>0</v>
      </c>
      <c r="E206" s="145">
        <v>0</v>
      </c>
      <c r="F206">
        <f t="shared" si="3"/>
        <v>0</v>
      </c>
    </row>
    <row r="207" spans="1:6" x14ac:dyDescent="0.25">
      <c r="A207" t="s">
        <v>116</v>
      </c>
      <c r="B207" t="s">
        <v>117</v>
      </c>
      <c r="C207">
        <v>0</v>
      </c>
      <c r="D207">
        <v>0</v>
      </c>
      <c r="E207" s="145">
        <v>0</v>
      </c>
      <c r="F207">
        <f t="shared" si="3"/>
        <v>0</v>
      </c>
    </row>
    <row r="208" spans="1:6" x14ac:dyDescent="0.25">
      <c r="A208" t="s">
        <v>150</v>
      </c>
      <c r="B208" t="s">
        <v>751</v>
      </c>
      <c r="C208">
        <v>0</v>
      </c>
      <c r="D208">
        <v>0</v>
      </c>
      <c r="E208" s="145">
        <v>0</v>
      </c>
      <c r="F208">
        <f t="shared" si="3"/>
        <v>0</v>
      </c>
    </row>
    <row r="209" spans="1:6" x14ac:dyDescent="0.25">
      <c r="A209" t="s">
        <v>551</v>
      </c>
      <c r="B209" t="s">
        <v>750</v>
      </c>
      <c r="C209">
        <v>0</v>
      </c>
      <c r="D209">
        <v>0</v>
      </c>
      <c r="E209" s="145">
        <v>0</v>
      </c>
      <c r="F209">
        <f t="shared" si="3"/>
        <v>0</v>
      </c>
    </row>
    <row r="210" spans="1:6" x14ac:dyDescent="0.25">
      <c r="A210" t="s">
        <v>552</v>
      </c>
      <c r="B210" t="s">
        <v>749</v>
      </c>
      <c r="C210">
        <v>0</v>
      </c>
      <c r="D210">
        <v>0</v>
      </c>
      <c r="E210" s="145">
        <v>0</v>
      </c>
      <c r="F210">
        <f t="shared" si="3"/>
        <v>0</v>
      </c>
    </row>
    <row r="211" spans="1:6" x14ac:dyDescent="0.25">
      <c r="A211" t="s">
        <v>844</v>
      </c>
      <c r="B211" t="s">
        <v>845</v>
      </c>
      <c r="C211">
        <v>0</v>
      </c>
      <c r="D211">
        <v>0</v>
      </c>
      <c r="E211" s="145">
        <v>0</v>
      </c>
      <c r="F211">
        <f t="shared" si="3"/>
        <v>0</v>
      </c>
    </row>
    <row r="212" spans="1:6" x14ac:dyDescent="0.25">
      <c r="A212" t="s">
        <v>839</v>
      </c>
      <c r="B212" t="s">
        <v>842</v>
      </c>
      <c r="C212">
        <v>0</v>
      </c>
      <c r="D212">
        <v>0</v>
      </c>
      <c r="E212" s="145">
        <v>0</v>
      </c>
      <c r="F212">
        <f t="shared" si="3"/>
        <v>0</v>
      </c>
    </row>
    <row r="213" spans="1:6" x14ac:dyDescent="0.25">
      <c r="A213" t="s">
        <v>876</v>
      </c>
      <c r="B213" t="s">
        <v>877</v>
      </c>
      <c r="C213">
        <v>0</v>
      </c>
      <c r="D213">
        <v>0</v>
      </c>
      <c r="E213" s="145">
        <v>0</v>
      </c>
      <c r="F213">
        <f t="shared" si="3"/>
        <v>0</v>
      </c>
    </row>
    <row r="214" spans="1:6" x14ac:dyDescent="0.25">
      <c r="A214" t="s">
        <v>146</v>
      </c>
      <c r="B214" t="s">
        <v>147</v>
      </c>
      <c r="C214">
        <v>0</v>
      </c>
      <c r="D214">
        <v>0</v>
      </c>
      <c r="E214" s="145">
        <v>0</v>
      </c>
      <c r="F214">
        <f t="shared" si="3"/>
        <v>0</v>
      </c>
    </row>
    <row r="215" spans="1:6" x14ac:dyDescent="0.25">
      <c r="A215" t="s">
        <v>126</v>
      </c>
      <c r="B215" t="s">
        <v>127</v>
      </c>
      <c r="C215">
        <v>0</v>
      </c>
      <c r="D215">
        <v>0</v>
      </c>
      <c r="E215" s="145">
        <v>0</v>
      </c>
      <c r="F215">
        <f t="shared" si="3"/>
        <v>0</v>
      </c>
    </row>
    <row r="216" spans="1:6" x14ac:dyDescent="0.25">
      <c r="A216" t="s">
        <v>539</v>
      </c>
      <c r="B216" t="s">
        <v>540</v>
      </c>
      <c r="C216">
        <v>0</v>
      </c>
      <c r="D216">
        <v>0</v>
      </c>
      <c r="E216" s="145">
        <v>0</v>
      </c>
      <c r="F216">
        <f t="shared" si="3"/>
        <v>0</v>
      </c>
    </row>
    <row r="217" spans="1:6" x14ac:dyDescent="0.25">
      <c r="A217" t="s">
        <v>114</v>
      </c>
      <c r="B217" t="s">
        <v>115</v>
      </c>
      <c r="C217">
        <v>0</v>
      </c>
      <c r="D217">
        <v>0</v>
      </c>
      <c r="E217" s="145">
        <v>0</v>
      </c>
      <c r="F217">
        <f t="shared" si="3"/>
        <v>0</v>
      </c>
    </row>
    <row r="218" spans="1:6" x14ac:dyDescent="0.25">
      <c r="A218" t="s">
        <v>142</v>
      </c>
      <c r="B218" t="s">
        <v>143</v>
      </c>
      <c r="C218">
        <v>0</v>
      </c>
      <c r="D218">
        <v>0</v>
      </c>
      <c r="E218" s="145">
        <v>0</v>
      </c>
      <c r="F218">
        <f t="shared" si="3"/>
        <v>0</v>
      </c>
    </row>
    <row r="219" spans="1:6" x14ac:dyDescent="0.25">
      <c r="A219" t="s">
        <v>144</v>
      </c>
      <c r="B219" t="s">
        <v>145</v>
      </c>
      <c r="C219">
        <v>4499524.1399999997</v>
      </c>
      <c r="D219">
        <v>4499524.1399999997</v>
      </c>
      <c r="E219" s="145">
        <v>4499524.1399999997</v>
      </c>
      <c r="F219">
        <f t="shared" si="3"/>
        <v>3</v>
      </c>
    </row>
    <row r="220" spans="1:6" x14ac:dyDescent="0.25">
      <c r="A220" t="s">
        <v>130</v>
      </c>
      <c r="B220" t="s">
        <v>131</v>
      </c>
      <c r="C220">
        <v>0</v>
      </c>
      <c r="D220">
        <v>0</v>
      </c>
      <c r="E220" s="145">
        <v>0</v>
      </c>
      <c r="F220">
        <f t="shared" si="3"/>
        <v>0</v>
      </c>
    </row>
    <row r="221" spans="1:6" x14ac:dyDescent="0.25">
      <c r="A221" t="s">
        <v>124</v>
      </c>
      <c r="B221" t="s">
        <v>125</v>
      </c>
      <c r="C221">
        <v>0</v>
      </c>
      <c r="D221">
        <v>0</v>
      </c>
      <c r="E221" s="145">
        <v>0</v>
      </c>
      <c r="F221">
        <f t="shared" si="3"/>
        <v>0</v>
      </c>
    </row>
    <row r="222" spans="1:6" x14ac:dyDescent="0.25">
      <c r="A222" t="s">
        <v>133</v>
      </c>
      <c r="B222" t="s">
        <v>134</v>
      </c>
      <c r="C222">
        <v>1396661.5899999999</v>
      </c>
      <c r="D222">
        <v>0</v>
      </c>
      <c r="E222" s="145">
        <v>6820161.5899999999</v>
      </c>
      <c r="F222">
        <f t="shared" si="3"/>
        <v>2</v>
      </c>
    </row>
    <row r="223" spans="1:6" x14ac:dyDescent="0.25">
      <c r="A223" t="s">
        <v>849</v>
      </c>
      <c r="B223" t="s">
        <v>850</v>
      </c>
      <c r="C223">
        <v>0</v>
      </c>
      <c r="D223">
        <v>0</v>
      </c>
      <c r="E223" s="145">
        <v>0</v>
      </c>
      <c r="F223">
        <f t="shared" si="3"/>
        <v>0</v>
      </c>
    </row>
    <row r="224" spans="1:6" x14ac:dyDescent="0.25">
      <c r="A224" t="s">
        <v>135</v>
      </c>
      <c r="B224" t="s">
        <v>724</v>
      </c>
      <c r="C224">
        <v>0</v>
      </c>
      <c r="D224">
        <v>0</v>
      </c>
      <c r="E224" s="145">
        <v>0</v>
      </c>
      <c r="F224">
        <f t="shared" si="3"/>
        <v>0</v>
      </c>
    </row>
    <row r="225" spans="1:6" x14ac:dyDescent="0.25">
      <c r="A225" t="s">
        <v>139</v>
      </c>
      <c r="B225" t="s">
        <v>904</v>
      </c>
      <c r="C225">
        <v>0</v>
      </c>
      <c r="D225">
        <v>0</v>
      </c>
      <c r="E225" s="145">
        <v>0</v>
      </c>
      <c r="F225">
        <f t="shared" si="3"/>
        <v>0</v>
      </c>
    </row>
    <row r="226" spans="1:6" x14ac:dyDescent="0.25">
      <c r="A226" t="s">
        <v>129</v>
      </c>
      <c r="B226" t="s">
        <v>723</v>
      </c>
      <c r="C226">
        <v>0</v>
      </c>
      <c r="D226">
        <v>0</v>
      </c>
      <c r="E226" s="145">
        <v>0</v>
      </c>
      <c r="F226">
        <f t="shared" si="3"/>
        <v>0</v>
      </c>
    </row>
    <row r="227" spans="1:6" x14ac:dyDescent="0.25">
      <c r="A227" t="s">
        <v>137</v>
      </c>
      <c r="B227" t="s">
        <v>901</v>
      </c>
      <c r="C227">
        <v>0</v>
      </c>
      <c r="D227">
        <v>0</v>
      </c>
      <c r="E227" s="145">
        <v>0</v>
      </c>
      <c r="F227">
        <f t="shared" si="3"/>
        <v>0</v>
      </c>
    </row>
    <row r="228" spans="1:6" x14ac:dyDescent="0.25">
      <c r="A228" t="s">
        <v>138</v>
      </c>
      <c r="B228" t="s">
        <v>892</v>
      </c>
      <c r="C228">
        <v>0</v>
      </c>
      <c r="D228">
        <v>0</v>
      </c>
      <c r="E228" s="145">
        <v>0</v>
      </c>
      <c r="F228">
        <f t="shared" si="3"/>
        <v>0</v>
      </c>
    </row>
    <row r="229" spans="1:6" x14ac:dyDescent="0.25">
      <c r="A229" t="s">
        <v>136</v>
      </c>
      <c r="B229" t="s">
        <v>718</v>
      </c>
      <c r="C229">
        <v>602358</v>
      </c>
      <c r="D229">
        <v>602358</v>
      </c>
      <c r="E229" s="145">
        <v>602358</v>
      </c>
      <c r="F229">
        <f t="shared" si="3"/>
        <v>3</v>
      </c>
    </row>
    <row r="230" spans="1:6" x14ac:dyDescent="0.25">
      <c r="A230" t="s">
        <v>109</v>
      </c>
      <c r="B230" t="s">
        <v>902</v>
      </c>
      <c r="C230">
        <v>0</v>
      </c>
      <c r="D230">
        <v>0</v>
      </c>
      <c r="E230" s="145">
        <v>0</v>
      </c>
      <c r="F230">
        <f t="shared" si="3"/>
        <v>0</v>
      </c>
    </row>
    <row r="231" spans="1:6" x14ac:dyDescent="0.25">
      <c r="A231" t="s">
        <v>128</v>
      </c>
      <c r="B231" t="s">
        <v>909</v>
      </c>
      <c r="C231">
        <v>0</v>
      </c>
      <c r="D231">
        <v>0</v>
      </c>
      <c r="E231" s="145">
        <v>0</v>
      </c>
      <c r="F231">
        <f t="shared" si="3"/>
        <v>0</v>
      </c>
    </row>
    <row r="232" spans="1:6" x14ac:dyDescent="0.25">
      <c r="A232" t="s">
        <v>132</v>
      </c>
      <c r="B232" t="s">
        <v>717</v>
      </c>
      <c r="C232">
        <v>35256644.329999998</v>
      </c>
      <c r="D232">
        <v>0</v>
      </c>
      <c r="E232" s="145">
        <v>0</v>
      </c>
      <c r="F232">
        <f t="shared" si="3"/>
        <v>1</v>
      </c>
    </row>
    <row r="233" spans="1:6" x14ac:dyDescent="0.25">
      <c r="A233" t="s">
        <v>148</v>
      </c>
      <c r="B233" t="s">
        <v>149</v>
      </c>
      <c r="C233">
        <v>0</v>
      </c>
      <c r="D233">
        <v>0</v>
      </c>
      <c r="E233" s="145">
        <v>0</v>
      </c>
      <c r="F233">
        <f t="shared" si="3"/>
        <v>0</v>
      </c>
    </row>
    <row r="234" spans="1:6" x14ac:dyDescent="0.25">
      <c r="A234" t="s">
        <v>1080</v>
      </c>
      <c r="B234" t="s">
        <v>1119</v>
      </c>
      <c r="C234">
        <v>0</v>
      </c>
      <c r="D234">
        <v>0</v>
      </c>
      <c r="E234" s="145">
        <v>0</v>
      </c>
      <c r="F234">
        <f t="shared" si="3"/>
        <v>0</v>
      </c>
    </row>
    <row r="235" spans="1:6" x14ac:dyDescent="0.25">
      <c r="A235" t="s">
        <v>1106</v>
      </c>
      <c r="B235" t="s">
        <v>1120</v>
      </c>
      <c r="C235">
        <v>0</v>
      </c>
      <c r="D235">
        <v>0</v>
      </c>
      <c r="E235" s="145">
        <v>0</v>
      </c>
      <c r="F235">
        <f t="shared" si="3"/>
        <v>0</v>
      </c>
    </row>
    <row r="236" spans="1:6" x14ac:dyDescent="0.25">
      <c r="A236" t="s">
        <v>1108</v>
      </c>
      <c r="B236" t="s">
        <v>1121</v>
      </c>
      <c r="C236">
        <v>0</v>
      </c>
      <c r="D236">
        <v>0</v>
      </c>
      <c r="E236" s="145">
        <v>0</v>
      </c>
      <c r="F236">
        <f t="shared" si="3"/>
        <v>0</v>
      </c>
    </row>
    <row r="237" spans="1:6" x14ac:dyDescent="0.25">
      <c r="A237" t="s">
        <v>514</v>
      </c>
      <c r="B237" t="s">
        <v>515</v>
      </c>
      <c r="C237">
        <v>0</v>
      </c>
      <c r="D237">
        <v>0</v>
      </c>
      <c r="E237" s="145">
        <v>0</v>
      </c>
      <c r="F237">
        <f t="shared" si="3"/>
        <v>0</v>
      </c>
    </row>
    <row r="238" spans="1:6" x14ac:dyDescent="0.25">
      <c r="A238" t="s">
        <v>1077</v>
      </c>
      <c r="B238" t="s">
        <v>1122</v>
      </c>
      <c r="C238">
        <v>0</v>
      </c>
      <c r="D238">
        <v>0</v>
      </c>
      <c r="E238" s="145">
        <v>0</v>
      </c>
      <c r="F238">
        <f t="shared" si="3"/>
        <v>0</v>
      </c>
    </row>
    <row r="239" spans="1:6" x14ac:dyDescent="0.25">
      <c r="A239" t="s">
        <v>102</v>
      </c>
      <c r="B239" t="s">
        <v>812</v>
      </c>
      <c r="C239">
        <v>0</v>
      </c>
      <c r="D239">
        <v>0</v>
      </c>
      <c r="E239" s="145">
        <v>0</v>
      </c>
      <c r="F239">
        <f t="shared" si="3"/>
        <v>0</v>
      </c>
    </row>
    <row r="240" spans="1:6" x14ac:dyDescent="0.25">
      <c r="A240" t="s">
        <v>96</v>
      </c>
      <c r="B240" t="s">
        <v>811</v>
      </c>
      <c r="C240">
        <v>6622668.9400000004</v>
      </c>
      <c r="D240">
        <v>6622668.9400000004</v>
      </c>
      <c r="E240" s="145">
        <v>6372668.9400000004</v>
      </c>
      <c r="F240">
        <f t="shared" si="3"/>
        <v>3</v>
      </c>
    </row>
    <row r="241" spans="1:6" x14ac:dyDescent="0.25">
      <c r="A241" t="s">
        <v>19</v>
      </c>
      <c r="B241" t="s">
        <v>890</v>
      </c>
      <c r="C241">
        <v>0</v>
      </c>
      <c r="D241">
        <v>0</v>
      </c>
      <c r="E241" s="145">
        <v>0</v>
      </c>
      <c r="F241">
        <f t="shared" si="3"/>
        <v>0</v>
      </c>
    </row>
    <row r="242" spans="1:6" x14ac:dyDescent="0.25">
      <c r="A242" t="s">
        <v>871</v>
      </c>
      <c r="B242" t="s">
        <v>872</v>
      </c>
      <c r="C242">
        <v>482</v>
      </c>
      <c r="D242">
        <v>482</v>
      </c>
      <c r="E242" s="145">
        <v>482</v>
      </c>
      <c r="F242">
        <f t="shared" si="3"/>
        <v>3</v>
      </c>
    </row>
    <row r="243" spans="1:6" x14ac:dyDescent="0.25">
      <c r="A243" t="s">
        <v>99</v>
      </c>
      <c r="B243" t="s">
        <v>563</v>
      </c>
      <c r="C243">
        <v>0</v>
      </c>
      <c r="D243">
        <v>0</v>
      </c>
      <c r="E243" s="145">
        <v>0</v>
      </c>
      <c r="F243">
        <f t="shared" si="3"/>
        <v>0</v>
      </c>
    </row>
    <row r="244" spans="1:6" x14ac:dyDescent="0.25">
      <c r="A244" t="s">
        <v>101</v>
      </c>
      <c r="B244" t="s">
        <v>561</v>
      </c>
      <c r="C244">
        <v>414286.22</v>
      </c>
      <c r="D244">
        <v>414286.22</v>
      </c>
      <c r="E244" s="145">
        <v>414286.22</v>
      </c>
      <c r="F244">
        <f t="shared" si="3"/>
        <v>3</v>
      </c>
    </row>
    <row r="245" spans="1:6" x14ac:dyDescent="0.25">
      <c r="A245" t="s">
        <v>108</v>
      </c>
      <c r="B245" t="s">
        <v>810</v>
      </c>
      <c r="C245">
        <v>0</v>
      </c>
      <c r="D245">
        <v>0</v>
      </c>
      <c r="E245" s="145">
        <v>0</v>
      </c>
      <c r="F245">
        <f t="shared" si="3"/>
        <v>0</v>
      </c>
    </row>
    <row r="246" spans="1:6" x14ac:dyDescent="0.25">
      <c r="A246" t="s">
        <v>104</v>
      </c>
      <c r="B246" t="s">
        <v>809</v>
      </c>
      <c r="C246">
        <v>10198286.25</v>
      </c>
      <c r="D246">
        <v>10198286.25</v>
      </c>
      <c r="E246" s="145">
        <v>10198286.25</v>
      </c>
      <c r="F246">
        <f t="shared" si="3"/>
        <v>3</v>
      </c>
    </row>
    <row r="247" spans="1:6" x14ac:dyDescent="0.25">
      <c r="A247" t="s">
        <v>94</v>
      </c>
      <c r="B247" t="s">
        <v>808</v>
      </c>
      <c r="C247">
        <v>0</v>
      </c>
      <c r="D247">
        <v>0</v>
      </c>
      <c r="E247" s="145">
        <v>0</v>
      </c>
      <c r="F247">
        <f t="shared" si="3"/>
        <v>0</v>
      </c>
    </row>
    <row r="248" spans="1:6" x14ac:dyDescent="0.25">
      <c r="A248" t="s">
        <v>93</v>
      </c>
      <c r="B248" t="s">
        <v>807</v>
      </c>
      <c r="C248">
        <v>0</v>
      </c>
      <c r="D248">
        <v>0</v>
      </c>
      <c r="E248" s="145">
        <v>0</v>
      </c>
      <c r="F248">
        <f t="shared" si="3"/>
        <v>0</v>
      </c>
    </row>
    <row r="249" spans="1:6" x14ac:dyDescent="0.25">
      <c r="A249" t="s">
        <v>15</v>
      </c>
      <c r="B249" t="s">
        <v>806</v>
      </c>
      <c r="C249">
        <v>0</v>
      </c>
      <c r="D249">
        <v>0</v>
      </c>
      <c r="E249" s="145">
        <v>0</v>
      </c>
      <c r="F249">
        <f t="shared" si="3"/>
        <v>0</v>
      </c>
    </row>
    <row r="250" spans="1:6" x14ac:dyDescent="0.25">
      <c r="A250" t="s">
        <v>92</v>
      </c>
      <c r="B250" t="s">
        <v>785</v>
      </c>
      <c r="C250">
        <v>0</v>
      </c>
      <c r="D250">
        <v>0</v>
      </c>
      <c r="E250" s="145">
        <v>0</v>
      </c>
      <c r="F250">
        <f t="shared" si="3"/>
        <v>0</v>
      </c>
    </row>
    <row r="251" spans="1:6" x14ac:dyDescent="0.25">
      <c r="A251" t="s">
        <v>95</v>
      </c>
      <c r="B251" t="s">
        <v>565</v>
      </c>
      <c r="C251">
        <v>0</v>
      </c>
      <c r="D251">
        <v>0</v>
      </c>
      <c r="E251" s="145">
        <v>0</v>
      </c>
      <c r="F251">
        <f t="shared" si="3"/>
        <v>0</v>
      </c>
    </row>
    <row r="252" spans="1:6" x14ac:dyDescent="0.25">
      <c r="A252" t="s">
        <v>97</v>
      </c>
      <c r="B252" t="s">
        <v>784</v>
      </c>
      <c r="C252">
        <v>4942169.0999999996</v>
      </c>
      <c r="D252">
        <v>4942169.0999999996</v>
      </c>
      <c r="E252" s="145">
        <v>4942169.0999999996</v>
      </c>
      <c r="F252">
        <f t="shared" si="3"/>
        <v>3</v>
      </c>
    </row>
    <row r="253" spans="1:6" x14ac:dyDescent="0.25">
      <c r="A253" t="s">
        <v>100</v>
      </c>
      <c r="B253" t="s">
        <v>566</v>
      </c>
      <c r="C253">
        <v>0</v>
      </c>
      <c r="D253">
        <v>0</v>
      </c>
      <c r="E253" s="145">
        <v>0</v>
      </c>
      <c r="F253">
        <f t="shared" si="3"/>
        <v>0</v>
      </c>
    </row>
    <row r="254" spans="1:6" x14ac:dyDescent="0.25">
      <c r="A254" t="s">
        <v>98</v>
      </c>
      <c r="B254" t="s">
        <v>562</v>
      </c>
      <c r="C254">
        <v>5026539.0599999996</v>
      </c>
      <c r="D254">
        <v>5026539.0599999996</v>
      </c>
      <c r="E254" s="145">
        <v>5026539.0599999996</v>
      </c>
      <c r="F254">
        <f t="shared" si="3"/>
        <v>3</v>
      </c>
    </row>
    <row r="255" spans="1:6" x14ac:dyDescent="0.25">
      <c r="A255" t="s">
        <v>105</v>
      </c>
      <c r="B255" t="s">
        <v>564</v>
      </c>
      <c r="C255">
        <v>0</v>
      </c>
      <c r="D255">
        <v>0</v>
      </c>
      <c r="E255" s="145">
        <v>0</v>
      </c>
      <c r="F255">
        <f t="shared" si="3"/>
        <v>0</v>
      </c>
    </row>
    <row r="256" spans="1:6" x14ac:dyDescent="0.25">
      <c r="A256" t="s">
        <v>103</v>
      </c>
      <c r="B256" t="s">
        <v>780</v>
      </c>
      <c r="C256">
        <v>0</v>
      </c>
      <c r="D256">
        <v>0</v>
      </c>
      <c r="E256" s="145">
        <v>0</v>
      </c>
      <c r="F256">
        <f t="shared" si="3"/>
        <v>0</v>
      </c>
    </row>
    <row r="257" spans="1:6" x14ac:dyDescent="0.25">
      <c r="A257" t="s">
        <v>106</v>
      </c>
      <c r="B257" t="s">
        <v>778</v>
      </c>
      <c r="C257">
        <v>0</v>
      </c>
      <c r="D257">
        <v>0</v>
      </c>
      <c r="E257" s="145">
        <v>0</v>
      </c>
      <c r="F257">
        <f t="shared" si="3"/>
        <v>0</v>
      </c>
    </row>
    <row r="258" spans="1:6" x14ac:dyDescent="0.25">
      <c r="A258" t="s">
        <v>478</v>
      </c>
      <c r="B258" t="s">
        <v>907</v>
      </c>
      <c r="C258">
        <v>0</v>
      </c>
      <c r="D258">
        <v>0</v>
      </c>
      <c r="E258" s="145">
        <v>0</v>
      </c>
      <c r="F258">
        <f t="shared" ref="F258:F321" si="4">COUNTIF(C258:E258,"&gt;0")</f>
        <v>0</v>
      </c>
    </row>
    <row r="259" spans="1:6" x14ac:dyDescent="0.25">
      <c r="A259" t="s">
        <v>479</v>
      </c>
      <c r="B259" t="s">
        <v>772</v>
      </c>
      <c r="C259">
        <v>0</v>
      </c>
      <c r="D259">
        <v>0</v>
      </c>
      <c r="E259" s="145">
        <v>0</v>
      </c>
      <c r="F259">
        <f t="shared" si="4"/>
        <v>0</v>
      </c>
    </row>
    <row r="260" spans="1:6" x14ac:dyDescent="0.25">
      <c r="A260" t="s">
        <v>485</v>
      </c>
      <c r="B260" t="s">
        <v>567</v>
      </c>
      <c r="C260">
        <v>0</v>
      </c>
      <c r="D260">
        <v>0</v>
      </c>
      <c r="E260" s="145">
        <v>0</v>
      </c>
      <c r="F260">
        <f t="shared" si="4"/>
        <v>0</v>
      </c>
    </row>
    <row r="261" spans="1:6" x14ac:dyDescent="0.25">
      <c r="A261" t="s">
        <v>550</v>
      </c>
      <c r="B261" t="s">
        <v>873</v>
      </c>
      <c r="C261">
        <v>0</v>
      </c>
      <c r="D261">
        <v>0</v>
      </c>
      <c r="E261" s="145">
        <v>0</v>
      </c>
      <c r="F261">
        <f t="shared" si="4"/>
        <v>0</v>
      </c>
    </row>
    <row r="262" spans="1:6" x14ac:dyDescent="0.25">
      <c r="A262" t="s">
        <v>88</v>
      </c>
      <c r="B262" t="s">
        <v>569</v>
      </c>
      <c r="C262">
        <v>0</v>
      </c>
      <c r="D262">
        <v>0</v>
      </c>
      <c r="E262" s="145">
        <v>0</v>
      </c>
      <c r="F262">
        <f t="shared" si="4"/>
        <v>0</v>
      </c>
    </row>
    <row r="263" spans="1:6" x14ac:dyDescent="0.25">
      <c r="A263" t="s">
        <v>699</v>
      </c>
      <c r="B263" t="s">
        <v>700</v>
      </c>
      <c r="C263">
        <v>0</v>
      </c>
      <c r="D263">
        <v>0</v>
      </c>
      <c r="E263" s="145">
        <v>0</v>
      </c>
      <c r="F263">
        <f t="shared" si="4"/>
        <v>0</v>
      </c>
    </row>
    <row r="264" spans="1:6" x14ac:dyDescent="0.25">
      <c r="A264" t="s">
        <v>90</v>
      </c>
      <c r="B264" t="s">
        <v>573</v>
      </c>
      <c r="C264">
        <v>3037178.1</v>
      </c>
      <c r="D264">
        <v>3037178.1</v>
      </c>
      <c r="E264" s="145">
        <v>3037178.1</v>
      </c>
      <c r="F264">
        <f t="shared" si="4"/>
        <v>3</v>
      </c>
    </row>
    <row r="265" spans="1:6" x14ac:dyDescent="0.25">
      <c r="A265" t="s">
        <v>85</v>
      </c>
      <c r="B265" t="s">
        <v>570</v>
      </c>
      <c r="C265">
        <v>0</v>
      </c>
      <c r="D265">
        <v>0</v>
      </c>
      <c r="E265" s="145">
        <v>0</v>
      </c>
      <c r="F265">
        <f t="shared" si="4"/>
        <v>0</v>
      </c>
    </row>
    <row r="266" spans="1:6" x14ac:dyDescent="0.25">
      <c r="A266" t="s">
        <v>86</v>
      </c>
      <c r="B266" t="s">
        <v>574</v>
      </c>
      <c r="C266">
        <v>0</v>
      </c>
      <c r="D266">
        <v>0</v>
      </c>
      <c r="E266" s="145">
        <v>0</v>
      </c>
      <c r="F266">
        <f t="shared" si="4"/>
        <v>0</v>
      </c>
    </row>
    <row r="267" spans="1:6" x14ac:dyDescent="0.25">
      <c r="A267" t="s">
        <v>87</v>
      </c>
      <c r="B267" t="s">
        <v>571</v>
      </c>
      <c r="C267">
        <v>0</v>
      </c>
      <c r="D267">
        <v>0</v>
      </c>
      <c r="E267" s="145">
        <v>0</v>
      </c>
      <c r="F267">
        <f t="shared" si="4"/>
        <v>0</v>
      </c>
    </row>
    <row r="268" spans="1:6" x14ac:dyDescent="0.25">
      <c r="A268" t="s">
        <v>84</v>
      </c>
      <c r="B268" t="s">
        <v>733</v>
      </c>
      <c r="C268">
        <v>0</v>
      </c>
      <c r="D268">
        <v>0</v>
      </c>
      <c r="E268" s="145">
        <v>0</v>
      </c>
      <c r="F268">
        <f t="shared" si="4"/>
        <v>0</v>
      </c>
    </row>
    <row r="269" spans="1:6" x14ac:dyDescent="0.25">
      <c r="A269" t="s">
        <v>89</v>
      </c>
      <c r="B269" t="s">
        <v>568</v>
      </c>
      <c r="C269">
        <v>0</v>
      </c>
      <c r="D269">
        <v>0</v>
      </c>
      <c r="E269" s="145">
        <v>0</v>
      </c>
      <c r="F269">
        <f t="shared" si="4"/>
        <v>0</v>
      </c>
    </row>
    <row r="270" spans="1:6" x14ac:dyDescent="0.25">
      <c r="A270" t="s">
        <v>202</v>
      </c>
      <c r="B270" t="s">
        <v>203</v>
      </c>
      <c r="C270">
        <v>1634731.7</v>
      </c>
      <c r="D270">
        <v>1534731.7</v>
      </c>
      <c r="E270" s="145">
        <v>1434731.7</v>
      </c>
      <c r="F270">
        <f t="shared" si="4"/>
        <v>3</v>
      </c>
    </row>
    <row r="271" spans="1:6" x14ac:dyDescent="0.25">
      <c r="A271" t="s">
        <v>82</v>
      </c>
      <c r="B271" t="s">
        <v>935</v>
      </c>
      <c r="C271">
        <v>0</v>
      </c>
      <c r="D271">
        <v>0</v>
      </c>
      <c r="E271" s="145">
        <v>0</v>
      </c>
      <c r="F271">
        <f t="shared" si="4"/>
        <v>0</v>
      </c>
    </row>
    <row r="272" spans="1:6" x14ac:dyDescent="0.25">
      <c r="A272" t="s">
        <v>21</v>
      </c>
      <c r="B272" t="s">
        <v>805</v>
      </c>
      <c r="C272">
        <v>1737571.79</v>
      </c>
      <c r="D272">
        <v>1737571.79</v>
      </c>
      <c r="E272" s="145">
        <v>0</v>
      </c>
      <c r="F272">
        <f t="shared" si="4"/>
        <v>2</v>
      </c>
    </row>
    <row r="273" spans="1:6" x14ac:dyDescent="0.25">
      <c r="A273" t="s">
        <v>79</v>
      </c>
      <c r="B273" t="s">
        <v>804</v>
      </c>
      <c r="C273">
        <v>0</v>
      </c>
      <c r="D273">
        <v>0</v>
      </c>
      <c r="E273" s="145">
        <v>0</v>
      </c>
      <c r="F273">
        <f t="shared" si="4"/>
        <v>0</v>
      </c>
    </row>
    <row r="274" spans="1:6" x14ac:dyDescent="0.25">
      <c r="A274" t="s">
        <v>76</v>
      </c>
      <c r="B274" t="s">
        <v>852</v>
      </c>
      <c r="C274">
        <v>866237.6</v>
      </c>
      <c r="D274">
        <v>866237.6</v>
      </c>
      <c r="E274" s="145">
        <v>846237.6</v>
      </c>
      <c r="F274">
        <f t="shared" si="4"/>
        <v>3</v>
      </c>
    </row>
    <row r="275" spans="1:6" x14ac:dyDescent="0.25">
      <c r="A275" t="s">
        <v>80</v>
      </c>
      <c r="B275" t="s">
        <v>803</v>
      </c>
      <c r="C275">
        <v>0</v>
      </c>
      <c r="D275">
        <v>0</v>
      </c>
      <c r="E275" s="145">
        <v>0</v>
      </c>
      <c r="F275">
        <f t="shared" si="4"/>
        <v>0</v>
      </c>
    </row>
    <row r="276" spans="1:6" x14ac:dyDescent="0.25">
      <c r="A276" t="s">
        <v>77</v>
      </c>
      <c r="B276" t="s">
        <v>802</v>
      </c>
      <c r="C276">
        <v>0</v>
      </c>
      <c r="D276">
        <v>0</v>
      </c>
      <c r="E276" s="145">
        <v>0</v>
      </c>
      <c r="F276">
        <f t="shared" si="4"/>
        <v>0</v>
      </c>
    </row>
    <row r="277" spans="1:6" x14ac:dyDescent="0.25">
      <c r="A277" t="s">
        <v>81</v>
      </c>
      <c r="B277" t="s">
        <v>801</v>
      </c>
      <c r="C277">
        <v>0</v>
      </c>
      <c r="D277">
        <v>0</v>
      </c>
      <c r="E277" s="145">
        <v>0</v>
      </c>
      <c r="F277">
        <f t="shared" si="4"/>
        <v>0</v>
      </c>
    </row>
    <row r="278" spans="1:6" x14ac:dyDescent="0.25">
      <c r="A278" t="s">
        <v>17</v>
      </c>
      <c r="B278" t="s">
        <v>800</v>
      </c>
      <c r="C278">
        <v>0</v>
      </c>
      <c r="D278">
        <v>0</v>
      </c>
      <c r="E278" s="145">
        <v>0</v>
      </c>
      <c r="F278">
        <f t="shared" si="4"/>
        <v>0</v>
      </c>
    </row>
    <row r="279" spans="1:6" x14ac:dyDescent="0.25">
      <c r="A279" t="s">
        <v>78</v>
      </c>
      <c r="B279" t="s">
        <v>576</v>
      </c>
      <c r="C279">
        <v>9143319.6600000001</v>
      </c>
      <c r="D279">
        <v>9043319.6600000001</v>
      </c>
      <c r="E279" s="145">
        <v>9043319.6600000001</v>
      </c>
      <c r="F279">
        <f t="shared" si="4"/>
        <v>3</v>
      </c>
    </row>
    <row r="280" spans="1:6" x14ac:dyDescent="0.25">
      <c r="A280" t="s">
        <v>543</v>
      </c>
      <c r="B280" t="s">
        <v>908</v>
      </c>
      <c r="C280">
        <v>0</v>
      </c>
      <c r="D280">
        <v>0</v>
      </c>
      <c r="E280" s="145">
        <v>0</v>
      </c>
      <c r="F280">
        <f t="shared" si="4"/>
        <v>0</v>
      </c>
    </row>
    <row r="281" spans="1:6" x14ac:dyDescent="0.25">
      <c r="A281" t="s">
        <v>429</v>
      </c>
      <c r="B281" t="s">
        <v>893</v>
      </c>
      <c r="C281">
        <v>0</v>
      </c>
      <c r="D281">
        <v>0</v>
      </c>
      <c r="E281" s="145">
        <v>0</v>
      </c>
      <c r="F281">
        <f t="shared" si="4"/>
        <v>0</v>
      </c>
    </row>
    <row r="282" spans="1:6" x14ac:dyDescent="0.25">
      <c r="A282" t="s">
        <v>544</v>
      </c>
      <c r="B282" t="s">
        <v>777</v>
      </c>
      <c r="C282">
        <v>0</v>
      </c>
      <c r="D282">
        <v>0</v>
      </c>
      <c r="E282" s="145">
        <v>0</v>
      </c>
      <c r="F282">
        <f t="shared" si="4"/>
        <v>0</v>
      </c>
    </row>
    <row r="283" spans="1:6" x14ac:dyDescent="0.25">
      <c r="A283" t="s">
        <v>545</v>
      </c>
      <c r="B283" t="s">
        <v>776</v>
      </c>
      <c r="C283">
        <v>0</v>
      </c>
      <c r="D283">
        <v>0</v>
      </c>
      <c r="E283" s="145">
        <v>0</v>
      </c>
      <c r="F283">
        <f t="shared" si="4"/>
        <v>0</v>
      </c>
    </row>
    <row r="284" spans="1:6" x14ac:dyDescent="0.25">
      <c r="A284" t="s">
        <v>546</v>
      </c>
      <c r="B284" t="s">
        <v>75</v>
      </c>
      <c r="C284">
        <v>0</v>
      </c>
      <c r="D284">
        <v>0</v>
      </c>
      <c r="E284" s="145">
        <v>0</v>
      </c>
      <c r="F284">
        <f t="shared" si="4"/>
        <v>0</v>
      </c>
    </row>
    <row r="285" spans="1:6" x14ac:dyDescent="0.25">
      <c r="A285" t="s">
        <v>775</v>
      </c>
      <c r="B285" t="s">
        <v>774</v>
      </c>
      <c r="C285">
        <v>3000</v>
      </c>
      <c r="D285">
        <v>3000</v>
      </c>
      <c r="E285" s="145">
        <v>3000</v>
      </c>
      <c r="F285">
        <f t="shared" si="4"/>
        <v>3</v>
      </c>
    </row>
    <row r="286" spans="1:6" x14ac:dyDescent="0.25">
      <c r="A286" t="s">
        <v>548</v>
      </c>
      <c r="B286" t="s">
        <v>773</v>
      </c>
      <c r="C286">
        <v>0</v>
      </c>
      <c r="D286">
        <v>0</v>
      </c>
      <c r="E286" s="145">
        <v>0</v>
      </c>
      <c r="F286">
        <f t="shared" si="4"/>
        <v>0</v>
      </c>
    </row>
    <row r="287" spans="1:6" x14ac:dyDescent="0.25">
      <c r="A287" t="s">
        <v>547</v>
      </c>
      <c r="B287" t="s">
        <v>936</v>
      </c>
      <c r="C287">
        <v>0</v>
      </c>
      <c r="D287">
        <v>0</v>
      </c>
      <c r="E287" s="145">
        <v>0</v>
      </c>
      <c r="F287">
        <f t="shared" si="4"/>
        <v>0</v>
      </c>
    </row>
    <row r="288" spans="1:6" x14ac:dyDescent="0.25">
      <c r="A288" t="s">
        <v>549</v>
      </c>
      <c r="B288" t="s">
        <v>575</v>
      </c>
      <c r="C288">
        <v>0</v>
      </c>
      <c r="D288">
        <v>0</v>
      </c>
      <c r="E288" s="145">
        <v>0</v>
      </c>
      <c r="F288">
        <f t="shared" si="4"/>
        <v>0</v>
      </c>
    </row>
    <row r="289" spans="1:6" x14ac:dyDescent="0.25">
      <c r="A289" t="s">
        <v>887</v>
      </c>
      <c r="B289" t="s">
        <v>894</v>
      </c>
      <c r="C289">
        <v>0</v>
      </c>
      <c r="D289">
        <v>976555.76</v>
      </c>
      <c r="E289" s="145">
        <v>0</v>
      </c>
      <c r="F289">
        <f t="shared" si="4"/>
        <v>1</v>
      </c>
    </row>
    <row r="290" spans="1:6" x14ac:dyDescent="0.25">
      <c r="A290" t="s">
        <v>879</v>
      </c>
      <c r="B290" t="s">
        <v>891</v>
      </c>
      <c r="C290">
        <v>0</v>
      </c>
      <c r="D290">
        <v>0</v>
      </c>
      <c r="E290" s="145">
        <v>0</v>
      </c>
      <c r="F290">
        <f t="shared" si="4"/>
        <v>0</v>
      </c>
    </row>
    <row r="291" spans="1:6" x14ac:dyDescent="0.25">
      <c r="A291" t="s">
        <v>869</v>
      </c>
      <c r="B291" t="s">
        <v>870</v>
      </c>
      <c r="C291">
        <v>0</v>
      </c>
      <c r="D291">
        <v>0</v>
      </c>
      <c r="E291" s="145">
        <v>0</v>
      </c>
      <c r="F291">
        <f t="shared" si="4"/>
        <v>0</v>
      </c>
    </row>
    <row r="292" spans="1:6" x14ac:dyDescent="0.25">
      <c r="A292" t="s">
        <v>878</v>
      </c>
      <c r="B292" t="s">
        <v>885</v>
      </c>
      <c r="C292">
        <v>0</v>
      </c>
      <c r="D292">
        <v>0</v>
      </c>
      <c r="E292" s="145">
        <v>0</v>
      </c>
      <c r="F292">
        <f t="shared" si="4"/>
        <v>0</v>
      </c>
    </row>
    <row r="293" spans="1:6" x14ac:dyDescent="0.25">
      <c r="A293" t="s">
        <v>44</v>
      </c>
      <c r="B293" t="s">
        <v>590</v>
      </c>
      <c r="C293">
        <v>3213822.27</v>
      </c>
      <c r="D293">
        <v>0</v>
      </c>
      <c r="E293" s="145">
        <v>0</v>
      </c>
      <c r="F293">
        <f t="shared" si="4"/>
        <v>1</v>
      </c>
    </row>
    <row r="294" spans="1:6" x14ac:dyDescent="0.25">
      <c r="A294" t="s">
        <v>67</v>
      </c>
      <c r="B294" t="s">
        <v>604</v>
      </c>
      <c r="C294">
        <v>891355</v>
      </c>
      <c r="D294">
        <v>0</v>
      </c>
      <c r="E294" s="145">
        <v>891355</v>
      </c>
      <c r="F294">
        <f t="shared" si="4"/>
        <v>2</v>
      </c>
    </row>
    <row r="295" spans="1:6" x14ac:dyDescent="0.25">
      <c r="A295" t="s">
        <v>61</v>
      </c>
      <c r="B295" t="s">
        <v>606</v>
      </c>
      <c r="C295">
        <v>0</v>
      </c>
      <c r="D295">
        <v>0</v>
      </c>
      <c r="E295" s="145">
        <v>2666803.8599999985</v>
      </c>
      <c r="F295">
        <f t="shared" si="4"/>
        <v>1</v>
      </c>
    </row>
    <row r="296" spans="1:6" x14ac:dyDescent="0.25">
      <c r="A296" t="s">
        <v>62</v>
      </c>
      <c r="B296" t="s">
        <v>605</v>
      </c>
      <c r="C296">
        <v>0</v>
      </c>
      <c r="D296">
        <v>0</v>
      </c>
      <c r="E296" s="145">
        <v>0</v>
      </c>
      <c r="F296">
        <f t="shared" si="4"/>
        <v>0</v>
      </c>
    </row>
    <row r="297" spans="1:6" x14ac:dyDescent="0.25">
      <c r="A297" t="s">
        <v>39</v>
      </c>
      <c r="B297" t="s">
        <v>884</v>
      </c>
      <c r="C297">
        <v>0</v>
      </c>
      <c r="D297">
        <v>0</v>
      </c>
      <c r="E297" s="145">
        <v>0</v>
      </c>
      <c r="F297">
        <f t="shared" si="4"/>
        <v>0</v>
      </c>
    </row>
    <row r="298" spans="1:6" x14ac:dyDescent="0.25">
      <c r="A298" t="s">
        <v>430</v>
      </c>
      <c r="B298" t="s">
        <v>837</v>
      </c>
      <c r="C298">
        <v>0</v>
      </c>
      <c r="D298">
        <v>0</v>
      </c>
      <c r="E298" s="145">
        <v>0</v>
      </c>
      <c r="F298">
        <f t="shared" si="4"/>
        <v>0</v>
      </c>
    </row>
    <row r="299" spans="1:6" x14ac:dyDescent="0.25">
      <c r="A299" t="s">
        <v>482</v>
      </c>
      <c r="B299" t="s">
        <v>483</v>
      </c>
      <c r="C299">
        <v>0</v>
      </c>
      <c r="D299">
        <v>0</v>
      </c>
      <c r="E299" s="145">
        <v>0</v>
      </c>
      <c r="F299">
        <f t="shared" si="4"/>
        <v>0</v>
      </c>
    </row>
    <row r="300" spans="1:6" x14ac:dyDescent="0.25">
      <c r="A300" t="s">
        <v>66</v>
      </c>
      <c r="B300" t="s">
        <v>596</v>
      </c>
      <c r="C300">
        <v>0</v>
      </c>
      <c r="D300">
        <v>0</v>
      </c>
      <c r="E300" s="145">
        <v>2042957.3999999994</v>
      </c>
      <c r="F300">
        <f t="shared" si="4"/>
        <v>1</v>
      </c>
    </row>
    <row r="301" spans="1:6" x14ac:dyDescent="0.25">
      <c r="A301" t="s">
        <v>54</v>
      </c>
      <c r="B301" t="s">
        <v>577</v>
      </c>
      <c r="C301">
        <v>4163904.5999999978</v>
      </c>
      <c r="D301">
        <v>0</v>
      </c>
      <c r="E301" s="145">
        <v>0</v>
      </c>
      <c r="F301">
        <f t="shared" si="4"/>
        <v>1</v>
      </c>
    </row>
    <row r="302" spans="1:6" x14ac:dyDescent="0.25">
      <c r="A302" t="s">
        <v>73</v>
      </c>
      <c r="B302" t="s">
        <v>586</v>
      </c>
      <c r="C302">
        <v>2072750.0199999996</v>
      </c>
      <c r="D302">
        <v>0</v>
      </c>
      <c r="E302" s="145">
        <v>0</v>
      </c>
      <c r="F302">
        <f t="shared" si="4"/>
        <v>1</v>
      </c>
    </row>
    <row r="303" spans="1:6" x14ac:dyDescent="0.25">
      <c r="A303" t="s">
        <v>69</v>
      </c>
      <c r="B303" t="s">
        <v>600</v>
      </c>
      <c r="C303">
        <v>0</v>
      </c>
      <c r="D303">
        <v>0</v>
      </c>
      <c r="E303" s="145">
        <v>0</v>
      </c>
      <c r="F303">
        <f t="shared" si="4"/>
        <v>0</v>
      </c>
    </row>
    <row r="304" spans="1:6" x14ac:dyDescent="0.25">
      <c r="A304" t="s">
        <v>46</v>
      </c>
      <c r="B304" t="s">
        <v>603</v>
      </c>
      <c r="C304">
        <v>0</v>
      </c>
      <c r="D304">
        <v>0</v>
      </c>
      <c r="E304" s="145">
        <v>0</v>
      </c>
      <c r="F304">
        <f t="shared" si="4"/>
        <v>0</v>
      </c>
    </row>
    <row r="305" spans="1:6" x14ac:dyDescent="0.25">
      <c r="A305" t="s">
        <v>70</v>
      </c>
      <c r="B305" t="s">
        <v>595</v>
      </c>
      <c r="C305">
        <v>0</v>
      </c>
      <c r="D305">
        <v>0</v>
      </c>
      <c r="E305" s="145">
        <v>0</v>
      </c>
      <c r="F305">
        <f t="shared" si="4"/>
        <v>0</v>
      </c>
    </row>
    <row r="306" spans="1:6" x14ac:dyDescent="0.25">
      <c r="A306" t="s">
        <v>45</v>
      </c>
      <c r="B306" t="s">
        <v>738</v>
      </c>
      <c r="C306">
        <v>0</v>
      </c>
      <c r="D306">
        <v>0</v>
      </c>
      <c r="E306" s="145">
        <v>0</v>
      </c>
      <c r="F306">
        <f t="shared" si="4"/>
        <v>0</v>
      </c>
    </row>
    <row r="307" spans="1:6" x14ac:dyDescent="0.25">
      <c r="A307" t="s">
        <v>55</v>
      </c>
      <c r="B307" t="s">
        <v>593</v>
      </c>
      <c r="C307">
        <v>833105.5</v>
      </c>
      <c r="D307">
        <v>681105.5</v>
      </c>
      <c r="E307" s="145">
        <v>0</v>
      </c>
      <c r="F307">
        <f t="shared" si="4"/>
        <v>2</v>
      </c>
    </row>
    <row r="308" spans="1:6" x14ac:dyDescent="0.25">
      <c r="A308" t="s">
        <v>42</v>
      </c>
      <c r="B308" t="s">
        <v>610</v>
      </c>
      <c r="C308">
        <v>0</v>
      </c>
      <c r="D308">
        <v>0</v>
      </c>
      <c r="E308" s="145">
        <v>0</v>
      </c>
      <c r="F308">
        <f t="shared" si="4"/>
        <v>0</v>
      </c>
    </row>
    <row r="309" spans="1:6" x14ac:dyDescent="0.25">
      <c r="A309" t="s">
        <v>737</v>
      </c>
      <c r="B309" t="s">
        <v>736</v>
      </c>
      <c r="C309">
        <v>0.5</v>
      </c>
      <c r="D309">
        <v>0.5</v>
      </c>
      <c r="E309" s="145">
        <v>0.5</v>
      </c>
      <c r="F309">
        <f t="shared" si="4"/>
        <v>3</v>
      </c>
    </row>
    <row r="310" spans="1:6" x14ac:dyDescent="0.25">
      <c r="A310" t="s">
        <v>72</v>
      </c>
      <c r="B310" t="s">
        <v>592</v>
      </c>
      <c r="C310">
        <v>0</v>
      </c>
      <c r="D310">
        <v>0</v>
      </c>
      <c r="E310" s="145">
        <v>0</v>
      </c>
      <c r="F310">
        <f t="shared" si="4"/>
        <v>0</v>
      </c>
    </row>
    <row r="311" spans="1:6" x14ac:dyDescent="0.25">
      <c r="A311" t="s">
        <v>68</v>
      </c>
      <c r="B311" t="s">
        <v>601</v>
      </c>
      <c r="C311">
        <v>0</v>
      </c>
      <c r="D311">
        <v>0</v>
      </c>
      <c r="E311" s="145">
        <v>0</v>
      </c>
      <c r="F311">
        <f t="shared" si="4"/>
        <v>0</v>
      </c>
    </row>
    <row r="312" spans="1:6" x14ac:dyDescent="0.25">
      <c r="A312" t="s">
        <v>50</v>
      </c>
      <c r="B312" t="s">
        <v>585</v>
      </c>
      <c r="C312">
        <v>0</v>
      </c>
      <c r="D312">
        <v>0</v>
      </c>
      <c r="E312" s="145">
        <v>0</v>
      </c>
      <c r="F312">
        <f t="shared" si="4"/>
        <v>0</v>
      </c>
    </row>
    <row r="313" spans="1:6" x14ac:dyDescent="0.25">
      <c r="A313" t="s">
        <v>51</v>
      </c>
      <c r="B313" t="s">
        <v>582</v>
      </c>
      <c r="C313">
        <v>0</v>
      </c>
      <c r="D313">
        <v>0</v>
      </c>
      <c r="E313" s="145">
        <v>0</v>
      </c>
      <c r="F313">
        <f t="shared" si="4"/>
        <v>0</v>
      </c>
    </row>
    <row r="314" spans="1:6" x14ac:dyDescent="0.25">
      <c r="A314" t="s">
        <v>52</v>
      </c>
      <c r="B314" t="s">
        <v>580</v>
      </c>
      <c r="C314">
        <v>0</v>
      </c>
      <c r="D314">
        <v>1408180.7800000003</v>
      </c>
      <c r="E314" s="145">
        <v>0</v>
      </c>
      <c r="F314">
        <f t="shared" si="4"/>
        <v>1</v>
      </c>
    </row>
    <row r="315" spans="1:6" x14ac:dyDescent="0.25">
      <c r="A315" t="s">
        <v>58</v>
      </c>
      <c r="B315" t="s">
        <v>598</v>
      </c>
      <c r="C315">
        <v>0</v>
      </c>
      <c r="D315">
        <v>1174913.3200000003</v>
      </c>
      <c r="E315" s="145">
        <v>0</v>
      </c>
      <c r="F315">
        <f t="shared" si="4"/>
        <v>1</v>
      </c>
    </row>
    <row r="316" spans="1:6" x14ac:dyDescent="0.25">
      <c r="A316" t="s">
        <v>48</v>
      </c>
      <c r="B316" t="s">
        <v>594</v>
      </c>
      <c r="C316">
        <v>1559031.74</v>
      </c>
      <c r="D316">
        <v>1559031.74</v>
      </c>
      <c r="E316" s="145">
        <v>1559031.74</v>
      </c>
      <c r="F316">
        <f t="shared" si="4"/>
        <v>3</v>
      </c>
    </row>
    <row r="317" spans="1:6" x14ac:dyDescent="0.25">
      <c r="A317" t="s">
        <v>38</v>
      </c>
      <c r="B317" t="s">
        <v>589</v>
      </c>
      <c r="C317">
        <v>0</v>
      </c>
      <c r="D317">
        <v>0</v>
      </c>
      <c r="E317" s="145">
        <v>0</v>
      </c>
      <c r="F317">
        <f t="shared" si="4"/>
        <v>0</v>
      </c>
    </row>
    <row r="318" spans="1:6" x14ac:dyDescent="0.25">
      <c r="A318" t="s">
        <v>64</v>
      </c>
      <c r="B318" t="s">
        <v>599</v>
      </c>
      <c r="C318">
        <v>0</v>
      </c>
      <c r="D318">
        <v>0</v>
      </c>
      <c r="E318" s="145">
        <v>0</v>
      </c>
      <c r="F318">
        <f t="shared" si="4"/>
        <v>0</v>
      </c>
    </row>
    <row r="319" spans="1:6" x14ac:dyDescent="0.25">
      <c r="A319" t="s">
        <v>65</v>
      </c>
      <c r="B319" t="s">
        <v>578</v>
      </c>
      <c r="C319">
        <v>0</v>
      </c>
      <c r="D319">
        <v>0</v>
      </c>
      <c r="E319" s="145">
        <v>0</v>
      </c>
      <c r="F319">
        <f t="shared" si="4"/>
        <v>0</v>
      </c>
    </row>
    <row r="320" spans="1:6" x14ac:dyDescent="0.25">
      <c r="A320" t="s">
        <v>57</v>
      </c>
      <c r="B320" t="s">
        <v>579</v>
      </c>
      <c r="C320">
        <v>3723242.59</v>
      </c>
      <c r="D320">
        <v>0</v>
      </c>
      <c r="E320" s="145">
        <v>0</v>
      </c>
      <c r="F320">
        <f t="shared" si="4"/>
        <v>1</v>
      </c>
    </row>
    <row r="321" spans="1:6" x14ac:dyDescent="0.25">
      <c r="A321" t="s">
        <v>47</v>
      </c>
      <c r="B321" t="s">
        <v>607</v>
      </c>
      <c r="C321">
        <v>580437.26</v>
      </c>
      <c r="D321">
        <v>580437.26</v>
      </c>
      <c r="E321" s="145">
        <v>580437.26</v>
      </c>
      <c r="F321">
        <f t="shared" si="4"/>
        <v>3</v>
      </c>
    </row>
    <row r="322" spans="1:6" x14ac:dyDescent="0.25">
      <c r="A322" t="s">
        <v>49</v>
      </c>
      <c r="B322" t="s">
        <v>584</v>
      </c>
      <c r="C322">
        <v>2765618.78</v>
      </c>
      <c r="D322">
        <v>2765618.78</v>
      </c>
      <c r="E322" s="145">
        <v>2765618.78</v>
      </c>
      <c r="F322">
        <f t="shared" ref="F322:F385" si="5">COUNTIF(C322:E322,"&gt;0")</f>
        <v>3</v>
      </c>
    </row>
    <row r="323" spans="1:6" x14ac:dyDescent="0.25">
      <c r="A323" t="s">
        <v>60</v>
      </c>
      <c r="B323" t="s">
        <v>581</v>
      </c>
      <c r="C323">
        <v>0</v>
      </c>
      <c r="D323">
        <v>0</v>
      </c>
      <c r="E323" s="145">
        <v>127416043.63</v>
      </c>
      <c r="F323">
        <f t="shared" si="5"/>
        <v>1</v>
      </c>
    </row>
    <row r="324" spans="1:6" x14ac:dyDescent="0.25">
      <c r="A324" t="s">
        <v>41</v>
      </c>
      <c r="B324" t="s">
        <v>602</v>
      </c>
      <c r="C324">
        <v>0</v>
      </c>
      <c r="D324">
        <v>0</v>
      </c>
      <c r="E324" s="145">
        <v>0</v>
      </c>
      <c r="F324">
        <f t="shared" si="5"/>
        <v>0</v>
      </c>
    </row>
    <row r="325" spans="1:6" x14ac:dyDescent="0.25">
      <c r="A325" t="s">
        <v>71</v>
      </c>
      <c r="B325" t="s">
        <v>587</v>
      </c>
      <c r="C325">
        <v>0</v>
      </c>
      <c r="D325">
        <v>0</v>
      </c>
      <c r="E325" s="145">
        <v>0</v>
      </c>
      <c r="F325">
        <f t="shared" si="5"/>
        <v>0</v>
      </c>
    </row>
    <row r="326" spans="1:6" x14ac:dyDescent="0.25">
      <c r="A326" t="s">
        <v>59</v>
      </c>
      <c r="B326" t="s">
        <v>735</v>
      </c>
      <c r="C326">
        <v>0</v>
      </c>
      <c r="D326">
        <v>0</v>
      </c>
      <c r="E326" s="145">
        <v>0</v>
      </c>
      <c r="F326">
        <f t="shared" si="5"/>
        <v>0</v>
      </c>
    </row>
    <row r="327" spans="1:6" x14ac:dyDescent="0.25">
      <c r="A327" t="s">
        <v>53</v>
      </c>
      <c r="B327" t="s">
        <v>597</v>
      </c>
      <c r="C327">
        <v>0</v>
      </c>
      <c r="D327">
        <v>0</v>
      </c>
      <c r="E327" s="145">
        <v>0</v>
      </c>
      <c r="F327">
        <f t="shared" si="5"/>
        <v>0</v>
      </c>
    </row>
    <row r="328" spans="1:6" x14ac:dyDescent="0.25">
      <c r="A328" t="s">
        <v>40</v>
      </c>
      <c r="B328" t="s">
        <v>609</v>
      </c>
      <c r="C328">
        <v>1924896.5</v>
      </c>
      <c r="D328">
        <v>1924896.5</v>
      </c>
      <c r="E328" s="145">
        <v>1924896.5</v>
      </c>
      <c r="F328">
        <f t="shared" si="5"/>
        <v>3</v>
      </c>
    </row>
    <row r="329" spans="1:6" x14ac:dyDescent="0.25">
      <c r="A329" t="s">
        <v>33</v>
      </c>
      <c r="B329" t="s">
        <v>624</v>
      </c>
      <c r="C329">
        <v>0</v>
      </c>
      <c r="D329">
        <v>0</v>
      </c>
      <c r="E329" s="145">
        <v>0</v>
      </c>
      <c r="F329">
        <f t="shared" si="5"/>
        <v>0</v>
      </c>
    </row>
    <row r="330" spans="1:6" x14ac:dyDescent="0.25">
      <c r="A330" t="s">
        <v>18</v>
      </c>
      <c r="B330" t="s">
        <v>618</v>
      </c>
      <c r="C330">
        <v>0</v>
      </c>
      <c r="D330">
        <v>0</v>
      </c>
      <c r="E330" s="145">
        <v>0</v>
      </c>
      <c r="F330">
        <f t="shared" si="5"/>
        <v>0</v>
      </c>
    </row>
    <row r="331" spans="1:6" x14ac:dyDescent="0.25">
      <c r="A331" t="s">
        <v>34</v>
      </c>
      <c r="B331" t="s">
        <v>617</v>
      </c>
      <c r="C331">
        <v>0</v>
      </c>
      <c r="D331">
        <v>0</v>
      </c>
      <c r="E331" s="145">
        <v>0</v>
      </c>
      <c r="F331">
        <f t="shared" si="5"/>
        <v>0</v>
      </c>
    </row>
    <row r="332" spans="1:6" x14ac:dyDescent="0.25">
      <c r="A332" t="s">
        <v>31</v>
      </c>
      <c r="B332" t="s">
        <v>625</v>
      </c>
      <c r="C332">
        <v>0</v>
      </c>
      <c r="D332">
        <v>0</v>
      </c>
      <c r="E332" s="145">
        <v>0</v>
      </c>
      <c r="F332">
        <f t="shared" si="5"/>
        <v>0</v>
      </c>
    </row>
    <row r="333" spans="1:6" x14ac:dyDescent="0.25">
      <c r="A333" t="s">
        <v>37</v>
      </c>
      <c r="B333" t="s">
        <v>611</v>
      </c>
      <c r="C333">
        <v>0</v>
      </c>
      <c r="D333">
        <v>0</v>
      </c>
      <c r="E333" s="145">
        <v>0</v>
      </c>
      <c r="F333">
        <f t="shared" si="5"/>
        <v>0</v>
      </c>
    </row>
    <row r="334" spans="1:6" x14ac:dyDescent="0.25">
      <c r="A334" t="s">
        <v>28</v>
      </c>
      <c r="B334" t="s">
        <v>628</v>
      </c>
      <c r="C334">
        <v>0</v>
      </c>
      <c r="D334">
        <v>0</v>
      </c>
      <c r="E334" s="145">
        <v>0</v>
      </c>
      <c r="F334">
        <f t="shared" si="5"/>
        <v>0</v>
      </c>
    </row>
    <row r="335" spans="1:6" x14ac:dyDescent="0.25">
      <c r="A335" t="s">
        <v>29</v>
      </c>
      <c r="B335" t="s">
        <v>615</v>
      </c>
      <c r="C335">
        <v>0</v>
      </c>
      <c r="D335">
        <v>0</v>
      </c>
      <c r="E335" s="145">
        <v>0</v>
      </c>
      <c r="F335">
        <f t="shared" si="5"/>
        <v>0</v>
      </c>
    </row>
    <row r="336" spans="1:6" x14ac:dyDescent="0.25">
      <c r="A336" t="s">
        <v>26</v>
      </c>
      <c r="B336" t="s">
        <v>616</v>
      </c>
      <c r="C336">
        <v>0</v>
      </c>
      <c r="D336">
        <v>0</v>
      </c>
      <c r="E336" s="145">
        <v>0</v>
      </c>
      <c r="F336">
        <f t="shared" si="5"/>
        <v>0</v>
      </c>
    </row>
    <row r="337" spans="1:6" x14ac:dyDescent="0.25">
      <c r="A337" t="s">
        <v>32</v>
      </c>
      <c r="B337" t="s">
        <v>621</v>
      </c>
      <c r="C337">
        <v>0</v>
      </c>
      <c r="D337">
        <v>0</v>
      </c>
      <c r="E337" s="145">
        <v>0</v>
      </c>
      <c r="F337">
        <f t="shared" si="5"/>
        <v>0</v>
      </c>
    </row>
    <row r="338" spans="1:6" x14ac:dyDescent="0.25">
      <c r="A338" t="s">
        <v>23</v>
      </c>
      <c r="B338" t="s">
        <v>613</v>
      </c>
      <c r="C338">
        <v>0</v>
      </c>
      <c r="D338">
        <v>0</v>
      </c>
      <c r="E338" s="145">
        <v>0</v>
      </c>
      <c r="F338">
        <f t="shared" si="5"/>
        <v>0</v>
      </c>
    </row>
    <row r="339" spans="1:6" x14ac:dyDescent="0.25">
      <c r="A339" t="s">
        <v>24</v>
      </c>
      <c r="B339" t="s">
        <v>619</v>
      </c>
      <c r="C339">
        <v>0</v>
      </c>
      <c r="D339">
        <v>0</v>
      </c>
      <c r="E339" s="145">
        <v>0</v>
      </c>
      <c r="F339">
        <f t="shared" si="5"/>
        <v>0</v>
      </c>
    </row>
    <row r="340" spans="1:6" x14ac:dyDescent="0.25">
      <c r="A340" t="s">
        <v>30</v>
      </c>
      <c r="B340" t="s">
        <v>614</v>
      </c>
      <c r="C340">
        <v>0</v>
      </c>
      <c r="D340">
        <v>0</v>
      </c>
      <c r="E340" s="145">
        <v>0</v>
      </c>
      <c r="F340">
        <f t="shared" si="5"/>
        <v>0</v>
      </c>
    </row>
    <row r="341" spans="1:6" x14ac:dyDescent="0.25">
      <c r="A341" t="s">
        <v>14</v>
      </c>
      <c r="B341" t="s">
        <v>622</v>
      </c>
      <c r="C341">
        <v>0.05</v>
      </c>
      <c r="D341">
        <v>0.05</v>
      </c>
      <c r="E341" s="145">
        <v>0.05</v>
      </c>
      <c r="F341">
        <f t="shared" si="5"/>
        <v>3</v>
      </c>
    </row>
    <row r="342" spans="1:6" x14ac:dyDescent="0.25">
      <c r="A342" t="s">
        <v>25</v>
      </c>
      <c r="B342" t="s">
        <v>620</v>
      </c>
      <c r="C342">
        <v>0</v>
      </c>
      <c r="D342">
        <v>0</v>
      </c>
      <c r="E342" s="145">
        <v>0</v>
      </c>
      <c r="F342">
        <f t="shared" si="5"/>
        <v>0</v>
      </c>
    </row>
    <row r="343" spans="1:6" x14ac:dyDescent="0.25">
      <c r="A343" t="s">
        <v>36</v>
      </c>
      <c r="B343" t="s">
        <v>626</v>
      </c>
      <c r="C343">
        <v>568991.35</v>
      </c>
      <c r="D343">
        <v>568991.35</v>
      </c>
      <c r="E343" s="145">
        <v>568991.35</v>
      </c>
      <c r="F343">
        <f t="shared" si="5"/>
        <v>3</v>
      </c>
    </row>
    <row r="344" spans="1:6" x14ac:dyDescent="0.25">
      <c r="A344" t="s">
        <v>35</v>
      </c>
      <c r="B344" t="s">
        <v>627</v>
      </c>
      <c r="C344">
        <v>0</v>
      </c>
      <c r="D344">
        <v>0</v>
      </c>
      <c r="E344" s="145">
        <v>0</v>
      </c>
      <c r="F344">
        <f t="shared" si="5"/>
        <v>0</v>
      </c>
    </row>
    <row r="345" spans="1:6" x14ac:dyDescent="0.25">
      <c r="A345" t="s">
        <v>27</v>
      </c>
      <c r="B345" t="s">
        <v>623</v>
      </c>
      <c r="C345">
        <v>0</v>
      </c>
      <c r="D345">
        <v>0</v>
      </c>
      <c r="E345" s="145">
        <v>0</v>
      </c>
      <c r="F345">
        <f t="shared" si="5"/>
        <v>0</v>
      </c>
    </row>
    <row r="346" spans="1:6" x14ac:dyDescent="0.25">
      <c r="A346" t="s">
        <v>10</v>
      </c>
      <c r="B346" t="s">
        <v>612</v>
      </c>
      <c r="C346">
        <v>0</v>
      </c>
      <c r="D346">
        <v>3955824.2099999981</v>
      </c>
      <c r="E346" s="145">
        <v>0</v>
      </c>
      <c r="F346">
        <f t="shared" si="5"/>
        <v>1</v>
      </c>
    </row>
    <row r="347" spans="1:6" x14ac:dyDescent="0.25">
      <c r="A347" t="s">
        <v>432</v>
      </c>
      <c r="B347" t="s">
        <v>831</v>
      </c>
      <c r="C347">
        <v>932345.4</v>
      </c>
      <c r="D347">
        <v>932345.4</v>
      </c>
      <c r="E347" s="145">
        <v>932345.4</v>
      </c>
      <c r="F347">
        <f t="shared" si="5"/>
        <v>3</v>
      </c>
    </row>
    <row r="348" spans="1:6" x14ac:dyDescent="0.25">
      <c r="A348" t="s">
        <v>433</v>
      </c>
      <c r="B348" t="s">
        <v>830</v>
      </c>
      <c r="C348">
        <v>822784.12</v>
      </c>
      <c r="D348">
        <v>822784.12</v>
      </c>
      <c r="E348" s="145">
        <v>822784.12</v>
      </c>
      <c r="F348">
        <f t="shared" si="5"/>
        <v>3</v>
      </c>
    </row>
    <row r="349" spans="1:6" x14ac:dyDescent="0.25">
      <c r="A349" t="s">
        <v>434</v>
      </c>
      <c r="B349" t="s">
        <v>829</v>
      </c>
      <c r="C349">
        <v>0</v>
      </c>
      <c r="D349">
        <v>0</v>
      </c>
      <c r="E349" s="145">
        <v>0</v>
      </c>
      <c r="F349">
        <f t="shared" si="5"/>
        <v>0</v>
      </c>
    </row>
    <row r="350" spans="1:6" x14ac:dyDescent="0.25">
      <c r="A350" t="s">
        <v>435</v>
      </c>
      <c r="B350" t="s">
        <v>828</v>
      </c>
      <c r="C350">
        <v>0</v>
      </c>
      <c r="D350">
        <v>0</v>
      </c>
      <c r="E350" s="145">
        <v>0</v>
      </c>
      <c r="F350">
        <f t="shared" si="5"/>
        <v>0</v>
      </c>
    </row>
    <row r="351" spans="1:6" x14ac:dyDescent="0.25">
      <c r="A351" t="s">
        <v>436</v>
      </c>
      <c r="B351" t="s">
        <v>827</v>
      </c>
      <c r="C351">
        <v>0</v>
      </c>
      <c r="D351">
        <v>0</v>
      </c>
      <c r="E351" s="145">
        <v>0</v>
      </c>
      <c r="F351">
        <f t="shared" si="5"/>
        <v>0</v>
      </c>
    </row>
    <row r="352" spans="1:6" x14ac:dyDescent="0.25">
      <c r="A352" t="s">
        <v>438</v>
      </c>
      <c r="B352" t="s">
        <v>826</v>
      </c>
      <c r="C352">
        <v>0</v>
      </c>
      <c r="D352">
        <v>0</v>
      </c>
      <c r="E352" s="145">
        <v>0</v>
      </c>
      <c r="F352">
        <f t="shared" si="5"/>
        <v>0</v>
      </c>
    </row>
    <row r="353" spans="1:6" x14ac:dyDescent="0.25">
      <c r="A353" t="s">
        <v>439</v>
      </c>
      <c r="B353" t="s">
        <v>825</v>
      </c>
      <c r="C353">
        <v>0</v>
      </c>
      <c r="D353">
        <v>0</v>
      </c>
      <c r="E353" s="145">
        <v>0</v>
      </c>
      <c r="F353">
        <f t="shared" si="5"/>
        <v>0</v>
      </c>
    </row>
    <row r="354" spans="1:6" x14ac:dyDescent="0.25">
      <c r="A354" t="s">
        <v>1142</v>
      </c>
      <c r="B354" t="s">
        <v>824</v>
      </c>
      <c r="C354">
        <v>0</v>
      </c>
      <c r="D354">
        <v>0</v>
      </c>
      <c r="E354" s="145">
        <v>0</v>
      </c>
      <c r="F354">
        <f t="shared" si="5"/>
        <v>0</v>
      </c>
    </row>
    <row r="355" spans="1:6" x14ac:dyDescent="0.25">
      <c r="A355" t="s">
        <v>1148</v>
      </c>
      <c r="B355" t="s">
        <v>824</v>
      </c>
      <c r="C355">
        <v>53.75</v>
      </c>
      <c r="D355">
        <v>53.75</v>
      </c>
      <c r="E355" s="145">
        <v>0</v>
      </c>
      <c r="F355">
        <f t="shared" si="5"/>
        <v>2</v>
      </c>
    </row>
    <row r="356" spans="1:6" x14ac:dyDescent="0.25">
      <c r="A356" t="s">
        <v>440</v>
      </c>
      <c r="B356" t="s">
        <v>823</v>
      </c>
      <c r="C356">
        <v>0</v>
      </c>
      <c r="D356">
        <v>0</v>
      </c>
      <c r="E356" s="145">
        <v>0</v>
      </c>
      <c r="F356">
        <f t="shared" si="5"/>
        <v>0</v>
      </c>
    </row>
    <row r="357" spans="1:6" x14ac:dyDescent="0.25">
      <c r="A357" t="s">
        <v>441</v>
      </c>
      <c r="B357" t="s">
        <v>822</v>
      </c>
      <c r="C357">
        <v>14068725.65</v>
      </c>
      <c r="D357">
        <v>12965821.65</v>
      </c>
      <c r="E357" s="145">
        <v>13159773.65</v>
      </c>
      <c r="F357">
        <f t="shared" si="5"/>
        <v>3</v>
      </c>
    </row>
    <row r="358" spans="1:6" x14ac:dyDescent="0.25">
      <c r="A358" t="s">
        <v>442</v>
      </c>
      <c r="B358" t="s">
        <v>821</v>
      </c>
      <c r="C358">
        <v>0</v>
      </c>
      <c r="D358">
        <v>0</v>
      </c>
      <c r="E358" s="145">
        <v>0</v>
      </c>
      <c r="F358">
        <f t="shared" si="5"/>
        <v>0</v>
      </c>
    </row>
    <row r="359" spans="1:6" x14ac:dyDescent="0.25">
      <c r="A359" t="s">
        <v>443</v>
      </c>
      <c r="B359" t="s">
        <v>820</v>
      </c>
      <c r="C359">
        <v>0</v>
      </c>
      <c r="D359">
        <v>0</v>
      </c>
      <c r="E359" s="145">
        <v>0</v>
      </c>
      <c r="F359">
        <f t="shared" si="5"/>
        <v>0</v>
      </c>
    </row>
    <row r="360" spans="1:6" x14ac:dyDescent="0.25">
      <c r="A360" t="s">
        <v>445</v>
      </c>
      <c r="B360" t="s">
        <v>819</v>
      </c>
      <c r="C360">
        <v>453946.68</v>
      </c>
      <c r="D360">
        <v>453946.68</v>
      </c>
      <c r="E360" s="145">
        <v>453946.68</v>
      </c>
      <c r="F360">
        <f t="shared" si="5"/>
        <v>3</v>
      </c>
    </row>
    <row r="361" spans="1:6" x14ac:dyDescent="0.25">
      <c r="A361" t="s">
        <v>446</v>
      </c>
      <c r="B361" t="s">
        <v>631</v>
      </c>
      <c r="C361">
        <v>0</v>
      </c>
      <c r="D361">
        <v>0</v>
      </c>
      <c r="E361" s="145">
        <v>0</v>
      </c>
      <c r="F361">
        <f t="shared" si="5"/>
        <v>0</v>
      </c>
    </row>
    <row r="362" spans="1:6" x14ac:dyDescent="0.25">
      <c r="A362" t="s">
        <v>447</v>
      </c>
      <c r="B362" t="s">
        <v>818</v>
      </c>
      <c r="C362">
        <v>0</v>
      </c>
      <c r="D362">
        <v>0</v>
      </c>
      <c r="E362" s="145">
        <v>0</v>
      </c>
      <c r="F362">
        <f t="shared" si="5"/>
        <v>0</v>
      </c>
    </row>
    <row r="363" spans="1:6" x14ac:dyDescent="0.25">
      <c r="A363" t="s">
        <v>448</v>
      </c>
      <c r="B363" t="s">
        <v>817</v>
      </c>
      <c r="C363">
        <v>0</v>
      </c>
      <c r="D363">
        <v>0</v>
      </c>
      <c r="E363" s="145">
        <v>0</v>
      </c>
      <c r="F363">
        <f t="shared" si="5"/>
        <v>0</v>
      </c>
    </row>
    <row r="364" spans="1:6" x14ac:dyDescent="0.25">
      <c r="A364" t="s">
        <v>449</v>
      </c>
      <c r="B364" t="s">
        <v>816</v>
      </c>
      <c r="C364">
        <v>0</v>
      </c>
      <c r="D364">
        <v>0</v>
      </c>
      <c r="E364" s="145">
        <v>0</v>
      </c>
      <c r="F364">
        <f t="shared" si="5"/>
        <v>0</v>
      </c>
    </row>
    <row r="365" spans="1:6" x14ac:dyDescent="0.25">
      <c r="A365" t="s">
        <v>450</v>
      </c>
      <c r="B365" t="s">
        <v>880</v>
      </c>
      <c r="C365">
        <v>0</v>
      </c>
      <c r="D365">
        <v>0</v>
      </c>
      <c r="E365" s="145">
        <v>0</v>
      </c>
      <c r="F365">
        <f t="shared" si="5"/>
        <v>0</v>
      </c>
    </row>
    <row r="366" spans="1:6" x14ac:dyDescent="0.25">
      <c r="A366" t="s">
        <v>451</v>
      </c>
      <c r="B366" t="s">
        <v>843</v>
      </c>
      <c r="C366">
        <v>0</v>
      </c>
      <c r="D366">
        <v>0</v>
      </c>
      <c r="E366" s="145">
        <v>0</v>
      </c>
      <c r="F366">
        <f t="shared" si="5"/>
        <v>0</v>
      </c>
    </row>
    <row r="367" spans="1:6" x14ac:dyDescent="0.25">
      <c r="A367" t="s">
        <v>815</v>
      </c>
      <c r="B367" t="s">
        <v>814</v>
      </c>
      <c r="C367">
        <v>0</v>
      </c>
      <c r="D367">
        <v>0</v>
      </c>
      <c r="E367" s="145">
        <v>0</v>
      </c>
      <c r="F367">
        <f t="shared" si="5"/>
        <v>0</v>
      </c>
    </row>
    <row r="368" spans="1:6" x14ac:dyDescent="0.25">
      <c r="A368" t="s">
        <v>486</v>
      </c>
      <c r="B368" t="s">
        <v>813</v>
      </c>
      <c r="C368">
        <v>201245</v>
      </c>
      <c r="D368">
        <v>201245</v>
      </c>
      <c r="E368" s="145">
        <v>201245</v>
      </c>
      <c r="F368">
        <f t="shared" si="5"/>
        <v>3</v>
      </c>
    </row>
    <row r="369" spans="1:6" x14ac:dyDescent="0.25">
      <c r="A369" t="s">
        <v>480</v>
      </c>
      <c r="B369" t="s">
        <v>786</v>
      </c>
      <c r="C369">
        <v>962691.12</v>
      </c>
      <c r="D369">
        <v>962691.12</v>
      </c>
      <c r="E369" s="145">
        <v>962691.12</v>
      </c>
      <c r="F369">
        <f t="shared" si="5"/>
        <v>3</v>
      </c>
    </row>
    <row r="370" spans="1:6" x14ac:dyDescent="0.25">
      <c r="A370" t="s">
        <v>452</v>
      </c>
      <c r="B370" t="s">
        <v>630</v>
      </c>
      <c r="C370">
        <v>0</v>
      </c>
      <c r="D370">
        <v>0</v>
      </c>
      <c r="E370" s="145">
        <v>0</v>
      </c>
      <c r="F370">
        <f t="shared" si="5"/>
        <v>0</v>
      </c>
    </row>
    <row r="371" spans="1:6" x14ac:dyDescent="0.25">
      <c r="A371" t="s">
        <v>453</v>
      </c>
      <c r="B371" t="s">
        <v>633</v>
      </c>
      <c r="C371">
        <v>0</v>
      </c>
      <c r="D371">
        <v>0</v>
      </c>
      <c r="E371" s="145">
        <v>0</v>
      </c>
      <c r="F371">
        <f t="shared" si="5"/>
        <v>0</v>
      </c>
    </row>
    <row r="372" spans="1:6" x14ac:dyDescent="0.25">
      <c r="A372" t="s">
        <v>1143</v>
      </c>
      <c r="B372" t="s">
        <v>632</v>
      </c>
      <c r="C372">
        <v>0</v>
      </c>
      <c r="D372">
        <v>0</v>
      </c>
      <c r="E372" s="145">
        <v>0</v>
      </c>
      <c r="F372">
        <f t="shared" si="5"/>
        <v>0</v>
      </c>
    </row>
    <row r="373" spans="1:6" x14ac:dyDescent="0.25">
      <c r="A373" t="s">
        <v>454</v>
      </c>
      <c r="B373" t="s">
        <v>937</v>
      </c>
      <c r="C373">
        <v>327186.62</v>
      </c>
      <c r="D373">
        <v>327186.62</v>
      </c>
      <c r="E373" s="145">
        <v>327186.62</v>
      </c>
      <c r="F373">
        <f t="shared" si="5"/>
        <v>3</v>
      </c>
    </row>
    <row r="374" spans="1:6" x14ac:dyDescent="0.25">
      <c r="A374" t="s">
        <v>455</v>
      </c>
      <c r="B374" t="s">
        <v>781</v>
      </c>
      <c r="C374">
        <v>0</v>
      </c>
      <c r="D374">
        <v>0</v>
      </c>
      <c r="E374" s="145">
        <v>0</v>
      </c>
      <c r="F374">
        <f t="shared" si="5"/>
        <v>0</v>
      </c>
    </row>
    <row r="375" spans="1:6" x14ac:dyDescent="0.25">
      <c r="A375" t="s">
        <v>1144</v>
      </c>
      <c r="B375" t="s">
        <v>629</v>
      </c>
      <c r="C375">
        <v>0</v>
      </c>
      <c r="D375">
        <v>0</v>
      </c>
      <c r="E375" s="145">
        <v>0</v>
      </c>
      <c r="F375">
        <f t="shared" si="5"/>
        <v>0</v>
      </c>
    </row>
    <row r="376" spans="1:6" x14ac:dyDescent="0.25">
      <c r="A376" t="s">
        <v>437</v>
      </c>
      <c r="B376" t="s">
        <v>779</v>
      </c>
      <c r="C376">
        <v>0</v>
      </c>
      <c r="D376">
        <v>0</v>
      </c>
      <c r="E376" s="145">
        <v>0</v>
      </c>
      <c r="F376">
        <f t="shared" si="5"/>
        <v>0</v>
      </c>
    </row>
    <row r="377" spans="1:6" x14ac:dyDescent="0.25">
      <c r="A377" t="s">
        <v>865</v>
      </c>
      <c r="B377" t="s">
        <v>875</v>
      </c>
      <c r="C377">
        <v>2982159.75</v>
      </c>
      <c r="D377">
        <v>2982159.75</v>
      </c>
      <c r="E377" s="145">
        <v>2982159.75</v>
      </c>
      <c r="F377">
        <f t="shared" si="5"/>
        <v>3</v>
      </c>
    </row>
    <row r="378" spans="1:6" x14ac:dyDescent="0.25">
      <c r="A378" t="s">
        <v>457</v>
      </c>
      <c r="B378" t="s">
        <v>638</v>
      </c>
      <c r="C378">
        <v>1249581.31</v>
      </c>
      <c r="D378">
        <v>1249581.31</v>
      </c>
      <c r="E378" s="145">
        <v>1249581.31</v>
      </c>
      <c r="F378">
        <f t="shared" si="5"/>
        <v>3</v>
      </c>
    </row>
    <row r="379" spans="1:6" x14ac:dyDescent="0.25">
      <c r="A379" t="s">
        <v>458</v>
      </c>
      <c r="B379" t="s">
        <v>799</v>
      </c>
      <c r="C379">
        <v>0</v>
      </c>
      <c r="D379">
        <v>0</v>
      </c>
      <c r="E379" s="145">
        <v>0</v>
      </c>
      <c r="F379">
        <f t="shared" si="5"/>
        <v>0</v>
      </c>
    </row>
    <row r="380" spans="1:6" x14ac:dyDescent="0.25">
      <c r="A380" t="s">
        <v>459</v>
      </c>
      <c r="B380" t="s">
        <v>798</v>
      </c>
      <c r="C380">
        <v>0</v>
      </c>
      <c r="D380">
        <v>0</v>
      </c>
      <c r="E380" s="145">
        <v>0</v>
      </c>
      <c r="F380">
        <f t="shared" si="5"/>
        <v>0</v>
      </c>
    </row>
    <row r="381" spans="1:6" x14ac:dyDescent="0.25">
      <c r="A381" t="s">
        <v>460</v>
      </c>
      <c r="B381" t="s">
        <v>797</v>
      </c>
      <c r="C381">
        <v>0</v>
      </c>
      <c r="D381">
        <v>0</v>
      </c>
      <c r="E381" s="145">
        <v>0</v>
      </c>
      <c r="F381">
        <f t="shared" si="5"/>
        <v>0</v>
      </c>
    </row>
    <row r="382" spans="1:6" x14ac:dyDescent="0.25">
      <c r="A382" t="s">
        <v>461</v>
      </c>
      <c r="B382" t="s">
        <v>796</v>
      </c>
      <c r="C382">
        <v>0</v>
      </c>
      <c r="D382">
        <v>0</v>
      </c>
      <c r="E382" s="145">
        <v>0</v>
      </c>
      <c r="F382">
        <f t="shared" si="5"/>
        <v>0</v>
      </c>
    </row>
    <row r="383" spans="1:6" x14ac:dyDescent="0.25">
      <c r="A383" t="s">
        <v>477</v>
      </c>
      <c r="B383" t="s">
        <v>795</v>
      </c>
      <c r="C383">
        <v>0</v>
      </c>
      <c r="D383">
        <v>0</v>
      </c>
      <c r="E383" s="145">
        <v>0</v>
      </c>
      <c r="F383">
        <f t="shared" si="5"/>
        <v>0</v>
      </c>
    </row>
    <row r="384" spans="1:6" x14ac:dyDescent="0.25">
      <c r="A384" t="s">
        <v>463</v>
      </c>
      <c r="B384" t="s">
        <v>794</v>
      </c>
      <c r="C384">
        <v>0</v>
      </c>
      <c r="D384">
        <v>0</v>
      </c>
      <c r="E384" s="145">
        <v>0</v>
      </c>
      <c r="F384">
        <f t="shared" si="5"/>
        <v>0</v>
      </c>
    </row>
    <row r="385" spans="1:6" x14ac:dyDescent="0.25">
      <c r="A385" t="s">
        <v>464</v>
      </c>
      <c r="B385" t="s">
        <v>793</v>
      </c>
      <c r="C385">
        <v>0</v>
      </c>
      <c r="D385">
        <v>0</v>
      </c>
      <c r="E385" s="145">
        <v>0</v>
      </c>
      <c r="F385">
        <f t="shared" si="5"/>
        <v>0</v>
      </c>
    </row>
    <row r="386" spans="1:6" x14ac:dyDescent="0.25">
      <c r="A386" t="s">
        <v>466</v>
      </c>
      <c r="B386" t="s">
        <v>792</v>
      </c>
      <c r="C386">
        <v>0</v>
      </c>
      <c r="D386">
        <v>0</v>
      </c>
      <c r="E386" s="145">
        <v>0</v>
      </c>
      <c r="F386">
        <f t="shared" ref="F386:F418" si="6">COUNTIF(C386:E386,"&gt;0")</f>
        <v>0</v>
      </c>
    </row>
    <row r="387" spans="1:6" x14ac:dyDescent="0.25">
      <c r="A387" t="s">
        <v>467</v>
      </c>
      <c r="B387" t="s">
        <v>791</v>
      </c>
      <c r="C387">
        <v>2410032.21</v>
      </c>
      <c r="D387">
        <v>2410032.21</v>
      </c>
      <c r="E387" s="145">
        <v>2410032.21</v>
      </c>
      <c r="F387">
        <f t="shared" si="6"/>
        <v>3</v>
      </c>
    </row>
    <row r="388" spans="1:6" x14ac:dyDescent="0.25">
      <c r="A388" t="s">
        <v>468</v>
      </c>
      <c r="B388" t="s">
        <v>790</v>
      </c>
      <c r="C388">
        <v>0</v>
      </c>
      <c r="D388">
        <v>0</v>
      </c>
      <c r="E388" s="145">
        <v>0</v>
      </c>
      <c r="F388">
        <f t="shared" si="6"/>
        <v>0</v>
      </c>
    </row>
    <row r="389" spans="1:6" x14ac:dyDescent="0.25">
      <c r="A389" t="s">
        <v>469</v>
      </c>
      <c r="B389" t="s">
        <v>789</v>
      </c>
      <c r="C389">
        <v>0</v>
      </c>
      <c r="D389">
        <v>0</v>
      </c>
      <c r="E389" s="145">
        <v>0</v>
      </c>
      <c r="F389">
        <f t="shared" si="6"/>
        <v>0</v>
      </c>
    </row>
    <row r="390" spans="1:6" x14ac:dyDescent="0.25">
      <c r="A390" t="s">
        <v>470</v>
      </c>
      <c r="B390" t="s">
        <v>788</v>
      </c>
      <c r="C390">
        <v>0</v>
      </c>
      <c r="D390">
        <v>0</v>
      </c>
      <c r="E390" s="145">
        <v>0</v>
      </c>
      <c r="F390">
        <f t="shared" si="6"/>
        <v>0</v>
      </c>
    </row>
    <row r="391" spans="1:6" x14ac:dyDescent="0.25">
      <c r="A391" t="s">
        <v>471</v>
      </c>
      <c r="B391" t="s">
        <v>787</v>
      </c>
      <c r="C391">
        <v>0</v>
      </c>
      <c r="D391">
        <v>0</v>
      </c>
      <c r="E391" s="145">
        <v>0</v>
      </c>
      <c r="F391">
        <f t="shared" si="6"/>
        <v>0</v>
      </c>
    </row>
    <row r="392" spans="1:6" x14ac:dyDescent="0.25">
      <c r="A392" t="s">
        <v>472</v>
      </c>
      <c r="B392" t="s">
        <v>634</v>
      </c>
      <c r="C392">
        <v>1433034.2</v>
      </c>
      <c r="D392">
        <v>1433034.2</v>
      </c>
      <c r="E392" s="145">
        <v>1433034.2</v>
      </c>
      <c r="F392">
        <f t="shared" si="6"/>
        <v>3</v>
      </c>
    </row>
    <row r="393" spans="1:6" x14ac:dyDescent="0.25">
      <c r="A393" t="s">
        <v>473</v>
      </c>
      <c r="B393" t="s">
        <v>637</v>
      </c>
      <c r="C393">
        <v>0</v>
      </c>
      <c r="D393">
        <v>0</v>
      </c>
      <c r="E393" s="145">
        <v>0</v>
      </c>
      <c r="F393">
        <f t="shared" si="6"/>
        <v>0</v>
      </c>
    </row>
    <row r="394" spans="1:6" x14ac:dyDescent="0.25">
      <c r="A394" t="s">
        <v>474</v>
      </c>
      <c r="B394" t="s">
        <v>639</v>
      </c>
      <c r="C394">
        <v>0</v>
      </c>
      <c r="D394">
        <v>0</v>
      </c>
      <c r="E394" s="145">
        <v>0</v>
      </c>
      <c r="F394">
        <f t="shared" si="6"/>
        <v>0</v>
      </c>
    </row>
    <row r="395" spans="1:6" x14ac:dyDescent="0.25">
      <c r="A395" t="s">
        <v>475</v>
      </c>
      <c r="B395" t="s">
        <v>635</v>
      </c>
      <c r="C395">
        <v>0</v>
      </c>
      <c r="D395">
        <v>0</v>
      </c>
      <c r="E395" s="145">
        <v>0</v>
      </c>
      <c r="F395">
        <f t="shared" si="6"/>
        <v>0</v>
      </c>
    </row>
    <row r="396" spans="1:6" x14ac:dyDescent="0.25">
      <c r="A396" t="s">
        <v>476</v>
      </c>
      <c r="B396" t="s">
        <v>636</v>
      </c>
      <c r="C396">
        <v>0</v>
      </c>
      <c r="D396">
        <v>0</v>
      </c>
      <c r="E396" s="145">
        <v>0</v>
      </c>
      <c r="F396">
        <f t="shared" si="6"/>
        <v>0</v>
      </c>
    </row>
    <row r="397" spans="1:6" x14ac:dyDescent="0.25">
      <c r="A397" t="s">
        <v>783</v>
      </c>
      <c r="B397" t="s">
        <v>782</v>
      </c>
      <c r="C397">
        <v>1</v>
      </c>
      <c r="D397">
        <v>1</v>
      </c>
      <c r="E397" s="145">
        <v>1</v>
      </c>
      <c r="F397">
        <f t="shared" si="6"/>
        <v>3</v>
      </c>
    </row>
    <row r="398" spans="1:6" x14ac:dyDescent="0.25">
      <c r="A398" t="s">
        <v>484</v>
      </c>
      <c r="B398" t="s">
        <v>771</v>
      </c>
      <c r="C398">
        <v>11863272.550000001</v>
      </c>
      <c r="D398">
        <v>11863272.550000001</v>
      </c>
      <c r="E398" s="145">
        <v>11863272.550000001</v>
      </c>
      <c r="F398">
        <f t="shared" si="6"/>
        <v>3</v>
      </c>
    </row>
    <row r="399" spans="1:6" x14ac:dyDescent="0.25">
      <c r="A399" t="s">
        <v>867</v>
      </c>
      <c r="B399" t="s">
        <v>868</v>
      </c>
      <c r="C399">
        <v>0</v>
      </c>
      <c r="D399">
        <v>0</v>
      </c>
      <c r="E399" s="145">
        <v>0</v>
      </c>
      <c r="F399">
        <f t="shared" si="6"/>
        <v>0</v>
      </c>
    </row>
    <row r="400" spans="1:6" x14ac:dyDescent="0.25">
      <c r="A400" t="s">
        <v>931</v>
      </c>
      <c r="B400" t="s">
        <v>932</v>
      </c>
      <c r="C400">
        <v>0</v>
      </c>
      <c r="D400">
        <v>0</v>
      </c>
      <c r="E400" s="145">
        <v>0</v>
      </c>
      <c r="F400">
        <f t="shared" si="6"/>
        <v>0</v>
      </c>
    </row>
    <row r="401" spans="1:6" x14ac:dyDescent="0.25">
      <c r="A401" t="s">
        <v>91</v>
      </c>
      <c r="B401" t="s">
        <v>572</v>
      </c>
      <c r="C401">
        <v>1385118.91</v>
      </c>
      <c r="D401">
        <v>1385118.91</v>
      </c>
      <c r="E401" s="145">
        <v>1385118.91</v>
      </c>
      <c r="F401">
        <f t="shared" si="6"/>
        <v>3</v>
      </c>
    </row>
    <row r="402" spans="1:6" x14ac:dyDescent="0.25">
      <c r="A402" t="s">
        <v>1099</v>
      </c>
      <c r="B402" t="s">
        <v>1123</v>
      </c>
      <c r="C402" s="145">
        <v>0</v>
      </c>
      <c r="D402" s="145">
        <v>0</v>
      </c>
      <c r="E402" s="145">
        <v>0</v>
      </c>
      <c r="F402">
        <f t="shared" si="6"/>
        <v>0</v>
      </c>
    </row>
    <row r="403" spans="1:6" x14ac:dyDescent="0.25">
      <c r="A403" t="s">
        <v>465</v>
      </c>
      <c r="B403" t="s">
        <v>1057</v>
      </c>
      <c r="C403" s="145">
        <v>0</v>
      </c>
      <c r="D403" s="145">
        <v>0</v>
      </c>
      <c r="E403" s="145">
        <v>0</v>
      </c>
      <c r="F403">
        <f t="shared" si="6"/>
        <v>0</v>
      </c>
    </row>
    <row r="404" spans="1:6" x14ac:dyDescent="0.25">
      <c r="A404" t="s">
        <v>462</v>
      </c>
      <c r="B404" t="s">
        <v>1058</v>
      </c>
      <c r="C404" s="145">
        <v>0</v>
      </c>
      <c r="D404" s="145">
        <v>0</v>
      </c>
      <c r="E404" s="145">
        <v>0</v>
      </c>
      <c r="F404">
        <f t="shared" si="6"/>
        <v>0</v>
      </c>
    </row>
    <row r="405" spans="1:6" x14ac:dyDescent="0.25">
      <c r="A405" t="s">
        <v>444</v>
      </c>
      <c r="B405" t="s">
        <v>1052</v>
      </c>
      <c r="C405" s="145">
        <v>0</v>
      </c>
      <c r="D405" s="145">
        <v>0</v>
      </c>
      <c r="E405" s="145">
        <v>0</v>
      </c>
      <c r="F405">
        <f t="shared" si="6"/>
        <v>0</v>
      </c>
    </row>
    <row r="406" spans="1:6" x14ac:dyDescent="0.25">
      <c r="A406" t="s">
        <v>1001</v>
      </c>
      <c r="B406" t="s">
        <v>1008</v>
      </c>
      <c r="C406" s="145">
        <v>0</v>
      </c>
      <c r="D406" s="145">
        <v>0</v>
      </c>
      <c r="E406" s="145">
        <v>0</v>
      </c>
      <c r="F406">
        <f t="shared" si="6"/>
        <v>0</v>
      </c>
    </row>
    <row r="407" spans="1:6" x14ac:dyDescent="0.25">
      <c r="A407" t="s">
        <v>1130</v>
      </c>
      <c r="B407" s="133" t="s">
        <v>1131</v>
      </c>
      <c r="C407" s="145">
        <v>0</v>
      </c>
      <c r="D407" s="145">
        <v>0</v>
      </c>
      <c r="E407" s="145">
        <v>0</v>
      </c>
      <c r="F407">
        <f t="shared" si="6"/>
        <v>0</v>
      </c>
    </row>
    <row r="408" spans="1:6" x14ac:dyDescent="0.25">
      <c r="A408" t="s">
        <v>1140</v>
      </c>
      <c r="B408" s="133" t="s">
        <v>1145</v>
      </c>
      <c r="C408" s="145">
        <v>4628589</v>
      </c>
      <c r="D408" s="145">
        <v>4628589</v>
      </c>
      <c r="E408" s="145">
        <v>4628589</v>
      </c>
      <c r="F408">
        <f t="shared" si="6"/>
        <v>3</v>
      </c>
    </row>
    <row r="409" spans="1:6" x14ac:dyDescent="0.25">
      <c r="A409" t="s">
        <v>1137</v>
      </c>
      <c r="B409" t="s">
        <v>1136</v>
      </c>
      <c r="C409" s="145">
        <v>0</v>
      </c>
      <c r="D409" s="145">
        <v>0</v>
      </c>
      <c r="E409" s="145">
        <v>0</v>
      </c>
      <c r="F409">
        <f t="shared" si="6"/>
        <v>0</v>
      </c>
    </row>
    <row r="410" spans="1:6" x14ac:dyDescent="0.25">
      <c r="A410" t="s">
        <v>387</v>
      </c>
      <c r="B410" t="s">
        <v>388</v>
      </c>
      <c r="C410" s="145">
        <v>0</v>
      </c>
      <c r="D410" s="145">
        <v>0</v>
      </c>
      <c r="E410" s="145">
        <v>0</v>
      </c>
      <c r="F410">
        <f t="shared" si="6"/>
        <v>0</v>
      </c>
    </row>
    <row r="411" spans="1:6" x14ac:dyDescent="0.25">
      <c r="A411" t="s">
        <v>1138</v>
      </c>
      <c r="B411" t="s">
        <v>1139</v>
      </c>
      <c r="C411" s="145">
        <v>0</v>
      </c>
      <c r="D411" s="145">
        <v>0</v>
      </c>
      <c r="E411" s="145">
        <v>0</v>
      </c>
      <c r="F411">
        <f t="shared" si="6"/>
        <v>0</v>
      </c>
    </row>
    <row r="412" spans="1:6" x14ac:dyDescent="0.25">
      <c r="A412" t="s">
        <v>1132</v>
      </c>
      <c r="B412" t="s">
        <v>1133</v>
      </c>
      <c r="C412" s="145">
        <v>0</v>
      </c>
      <c r="D412" s="145">
        <v>0</v>
      </c>
      <c r="E412" s="145">
        <v>0</v>
      </c>
      <c r="F412">
        <f t="shared" si="6"/>
        <v>0</v>
      </c>
    </row>
    <row r="413" spans="1:6" x14ac:dyDescent="0.25">
      <c r="A413" t="s">
        <v>1017</v>
      </c>
      <c r="B413" t="s">
        <v>1021</v>
      </c>
      <c r="C413" s="145">
        <v>210310.2</v>
      </c>
      <c r="D413" s="145">
        <v>0</v>
      </c>
      <c r="E413" s="145">
        <v>0</v>
      </c>
      <c r="F413">
        <f t="shared" si="6"/>
        <v>1</v>
      </c>
    </row>
    <row r="414" spans="1:6" x14ac:dyDescent="0.25">
      <c r="A414" t="s">
        <v>1149</v>
      </c>
      <c r="B414" t="s">
        <v>1151</v>
      </c>
      <c r="C414" s="145">
        <v>0</v>
      </c>
      <c r="D414" s="145">
        <v>0</v>
      </c>
      <c r="E414" s="145">
        <v>0</v>
      </c>
      <c r="F414">
        <f t="shared" si="6"/>
        <v>0</v>
      </c>
    </row>
    <row r="415" spans="1:6" x14ac:dyDescent="0.25">
      <c r="A415" t="s">
        <v>1150</v>
      </c>
      <c r="B415" t="s">
        <v>1152</v>
      </c>
      <c r="C415" s="145">
        <v>0</v>
      </c>
      <c r="D415" s="145">
        <v>0</v>
      </c>
      <c r="E415" s="145">
        <v>0</v>
      </c>
      <c r="F415">
        <f t="shared" si="6"/>
        <v>0</v>
      </c>
    </row>
    <row r="416" spans="1:6" x14ac:dyDescent="0.25">
      <c r="A416" t="s">
        <v>1154</v>
      </c>
      <c r="B416" t="s">
        <v>1157</v>
      </c>
      <c r="C416" s="145">
        <v>0</v>
      </c>
      <c r="D416" s="145">
        <v>0</v>
      </c>
      <c r="E416" s="145">
        <v>0</v>
      </c>
      <c r="F416">
        <f t="shared" si="6"/>
        <v>0</v>
      </c>
    </row>
    <row r="417" spans="1:6" x14ac:dyDescent="0.25">
      <c r="A417" t="s">
        <v>1155</v>
      </c>
      <c r="B417" t="s">
        <v>1158</v>
      </c>
      <c r="C417" s="145">
        <v>0</v>
      </c>
      <c r="D417" s="145">
        <v>0</v>
      </c>
      <c r="E417" s="145">
        <v>0</v>
      </c>
      <c r="F417">
        <f t="shared" si="6"/>
        <v>0</v>
      </c>
    </row>
    <row r="418" spans="1:6" x14ac:dyDescent="0.25">
      <c r="A418" t="s">
        <v>1163</v>
      </c>
      <c r="B418" s="133" t="s">
        <v>1164</v>
      </c>
      <c r="C418" s="145">
        <v>0</v>
      </c>
      <c r="D418" s="145">
        <v>0</v>
      </c>
      <c r="E418" s="145">
        <v>0</v>
      </c>
      <c r="F418">
        <f t="shared" si="6"/>
        <v>0</v>
      </c>
    </row>
    <row r="419" spans="1:6" x14ac:dyDescent="0.25">
      <c r="A419" t="s">
        <v>56</v>
      </c>
      <c r="B419" t="s">
        <v>608</v>
      </c>
      <c r="C419">
        <v>0</v>
      </c>
      <c r="D419">
        <v>0</v>
      </c>
      <c r="E419">
        <v>0</v>
      </c>
      <c r="F419">
        <f t="shared" ref="F419:F420" si="7">COUNTIF(C419:E419,"&gt;0")</f>
        <v>0</v>
      </c>
    </row>
    <row r="420" spans="1:6" x14ac:dyDescent="0.25">
      <c r="A420" t="s">
        <v>1156</v>
      </c>
      <c r="B420" t="s">
        <v>1159</v>
      </c>
      <c r="D420">
        <v>0</v>
      </c>
      <c r="E420">
        <v>0</v>
      </c>
      <c r="F420">
        <f t="shared" si="7"/>
        <v>0</v>
      </c>
    </row>
  </sheetData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0"/>
  <sheetViews>
    <sheetView showGridLines="0" topLeftCell="A20" workbookViewId="0">
      <selection activeCell="H29" sqref="H29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3.5703125" style="44" hidden="1" customWidth="1"/>
    <col min="10" max="10" width="16.5703125" style="44" hidden="1" customWidth="1"/>
    <col min="11" max="11" width="21.5703125" style="44" hidden="1" customWidth="1"/>
    <col min="12" max="12" width="18.42578125" style="44" hidden="1" customWidth="1"/>
    <col min="13" max="13" width="10.5703125" style="44" hidden="1" customWidth="1"/>
    <col min="14" max="14" width="0" style="44" hidden="1" customWidth="1"/>
    <col min="15" max="16384" width="9.28515625" style="44"/>
  </cols>
  <sheetData>
    <row r="1" spans="1:13" ht="15.75" thickBot="1" x14ac:dyDescent="0.3">
      <c r="A1" s="43" t="s">
        <v>910</v>
      </c>
      <c r="B1" s="43">
        <v>489.85</v>
      </c>
    </row>
    <row r="2" spans="1:13" ht="24" thickBot="1" x14ac:dyDescent="0.3">
      <c r="A2" s="46" t="s">
        <v>1165</v>
      </c>
      <c r="B2" s="47">
        <v>138000</v>
      </c>
      <c r="C2" s="45" t="s">
        <v>911</v>
      </c>
    </row>
    <row r="3" spans="1:13" ht="24" thickBot="1" x14ac:dyDescent="0.3">
      <c r="A3" s="46" t="s">
        <v>1166</v>
      </c>
      <c r="B3" s="47">
        <v>140000</v>
      </c>
      <c r="C3" s="48">
        <f>(B3-B2)/B2</f>
        <v>1.4492753623188406E-2</v>
      </c>
      <c r="D3" s="49"/>
    </row>
    <row r="4" spans="1:13" ht="21.75" thickBot="1" x14ac:dyDescent="0.4">
      <c r="B4" s="50" t="s">
        <v>912</v>
      </c>
    </row>
    <row r="5" spans="1:13" ht="45.75" thickBot="1" x14ac:dyDescent="0.3">
      <c r="B5" s="134" t="s">
        <v>913</v>
      </c>
      <c r="C5" s="135" t="s">
        <v>1129</v>
      </c>
      <c r="D5" s="136" t="s">
        <v>914</v>
      </c>
      <c r="E5" s="136" t="s">
        <v>915</v>
      </c>
      <c r="F5" s="146" t="s">
        <v>1146</v>
      </c>
      <c r="G5" s="137" t="s">
        <v>1167</v>
      </c>
      <c r="I5" s="85"/>
      <c r="J5" s="93" t="s">
        <v>1073</v>
      </c>
      <c r="K5" s="93" t="s">
        <v>1074</v>
      </c>
      <c r="L5" s="93" t="s">
        <v>1075</v>
      </c>
      <c r="M5" s="86" t="s">
        <v>1072</v>
      </c>
    </row>
    <row r="6" spans="1:13" ht="17.25" x14ac:dyDescent="0.35">
      <c r="B6" s="51" t="s">
        <v>916</v>
      </c>
      <c r="C6" s="152">
        <v>0.22</v>
      </c>
      <c r="D6" s="148">
        <f>G6/$B$3</f>
        <v>6737.9357046142859</v>
      </c>
      <c r="E6" s="52">
        <f>C6*$E$10</f>
        <v>974466730.77600002</v>
      </c>
      <c r="F6" s="125">
        <v>31155732.130000003</v>
      </c>
      <c r="G6" s="149">
        <f>E6-F6</f>
        <v>943310998.64600003</v>
      </c>
      <c r="H6" s="53"/>
      <c r="I6" s="87" t="s">
        <v>916</v>
      </c>
      <c r="J6" s="94">
        <v>536537034.54777312</v>
      </c>
      <c r="K6" s="94">
        <f>E6</f>
        <v>974466730.77600002</v>
      </c>
      <c r="L6" s="97">
        <f>K6-J6</f>
        <v>437929696.2282269</v>
      </c>
      <c r="M6" s="90">
        <f>L6/K6</f>
        <v>0.44940446132982809</v>
      </c>
    </row>
    <row r="7" spans="1:13" ht="17.25" x14ac:dyDescent="0.35">
      <c r="B7" s="56" t="s">
        <v>917</v>
      </c>
      <c r="C7" s="153">
        <v>0.3</v>
      </c>
      <c r="D7" s="148">
        <f>G7/$B$3</f>
        <v>9304.0365447857148</v>
      </c>
      <c r="E7" s="52">
        <f>C7*$E$10</f>
        <v>1328818269.24</v>
      </c>
      <c r="F7" s="125">
        <v>26253152.969999999</v>
      </c>
      <c r="G7" s="149">
        <f>E7-F7</f>
        <v>1302565116.27</v>
      </c>
      <c r="H7" s="53"/>
      <c r="I7" s="88" t="s">
        <v>917</v>
      </c>
      <c r="J7" s="95">
        <v>846549711.73896289</v>
      </c>
      <c r="K7" s="95">
        <f>E7</f>
        <v>1328818269.24</v>
      </c>
      <c r="L7" s="98">
        <f>K7-J7</f>
        <v>482268557.50103712</v>
      </c>
      <c r="M7" s="91">
        <f>L7/K7</f>
        <v>0.36293040866819526</v>
      </c>
    </row>
    <row r="8" spans="1:13" ht="17.25" x14ac:dyDescent="0.35">
      <c r="B8" s="56" t="s">
        <v>918</v>
      </c>
      <c r="C8" s="153">
        <v>0.28000000000000003</v>
      </c>
      <c r="D8" s="148">
        <f>G8/$B$3</f>
        <v>7287.9441243142865</v>
      </c>
      <c r="E8" s="52">
        <f>C8*$E$10</f>
        <v>1240230384.6240001</v>
      </c>
      <c r="F8" s="125">
        <v>219918207.22000003</v>
      </c>
      <c r="G8" s="149">
        <f t="shared" ref="G8:G9" si="0">E8-F8</f>
        <v>1020312177.404</v>
      </c>
      <c r="H8" s="53"/>
      <c r="I8" s="88" t="s">
        <v>918</v>
      </c>
      <c r="J8" s="95">
        <v>870909107.38665724</v>
      </c>
      <c r="K8" s="95">
        <f>E8</f>
        <v>1240230384.6240001</v>
      </c>
      <c r="L8" s="98">
        <f>K8-J8</f>
        <v>369321277.23734283</v>
      </c>
      <c r="M8" s="91">
        <f>L8/K8</f>
        <v>0.297784413134911</v>
      </c>
    </row>
    <row r="9" spans="1:13" ht="18" thickBot="1" x14ac:dyDescent="0.4">
      <c r="B9" s="128" t="s">
        <v>919</v>
      </c>
      <c r="C9" s="154">
        <v>0.2</v>
      </c>
      <c r="D9" s="148">
        <f>G9/$B$3</f>
        <v>6264.7455291428578</v>
      </c>
      <c r="E9" s="52">
        <f>C9*$E$10</f>
        <v>885878846.16000009</v>
      </c>
      <c r="F9" s="126">
        <v>8814472.0800000001</v>
      </c>
      <c r="G9" s="149">
        <f t="shared" si="0"/>
        <v>877064374.08000004</v>
      </c>
      <c r="H9" s="53"/>
      <c r="I9" s="89" t="s">
        <v>919</v>
      </c>
      <c r="J9" s="96">
        <v>508758029.0266065</v>
      </c>
      <c r="K9" s="96">
        <f>E9</f>
        <v>885878846.16000009</v>
      </c>
      <c r="L9" s="99">
        <f>K9-J9</f>
        <v>377120817.13339359</v>
      </c>
      <c r="M9" s="92">
        <f>L9/K9</f>
        <v>0.4257024747436865</v>
      </c>
    </row>
    <row r="10" spans="1:13" ht="15.75" thickBot="1" x14ac:dyDescent="0.3">
      <c r="B10" s="163" t="s">
        <v>920</v>
      </c>
      <c r="C10" s="164"/>
      <c r="D10" s="59">
        <f>SUM(D6:D9)</f>
        <v>29594.661902857144</v>
      </c>
      <c r="E10" s="60">
        <v>4429394230.8000002</v>
      </c>
      <c r="F10" s="61">
        <f>SUM(F6:F9)</f>
        <v>286141564.40000004</v>
      </c>
      <c r="G10" s="62">
        <f>SUM(G6:G9)</f>
        <v>4143252666.3999996</v>
      </c>
      <c r="H10" s="53"/>
      <c r="I10" s="55"/>
      <c r="J10" s="57"/>
      <c r="K10" s="58"/>
    </row>
    <row r="11" spans="1:13" ht="15.75" thickBot="1" x14ac:dyDescent="0.3">
      <c r="B11" s="165" t="s">
        <v>921</v>
      </c>
      <c r="C11" s="166"/>
      <c r="D11" s="63" t="s">
        <v>922</v>
      </c>
      <c r="E11" s="64">
        <f>E10/FXRate</f>
        <v>9042348.1286107991</v>
      </c>
      <c r="F11" s="64">
        <f>F10/FXRate</f>
        <v>584141.19505971216</v>
      </c>
      <c r="G11" s="65">
        <f>G10/FXRate</f>
        <v>8458206.9335510861</v>
      </c>
      <c r="H11" s="53"/>
      <c r="I11" s="58"/>
      <c r="J11" s="58"/>
    </row>
    <row r="12" spans="1:13" x14ac:dyDescent="0.25">
      <c r="E12" s="57"/>
      <c r="F12" s="57"/>
      <c r="H12" s="53"/>
      <c r="I12" s="55"/>
      <c r="J12" s="57"/>
    </row>
    <row r="13" spans="1:13" x14ac:dyDescent="0.25">
      <c r="F13" s="66"/>
      <c r="H13" s="53"/>
    </row>
    <row r="14" spans="1:13" ht="21.75" thickBot="1" x14ac:dyDescent="0.4">
      <c r="B14" s="50" t="s">
        <v>923</v>
      </c>
      <c r="H14" s="53"/>
    </row>
    <row r="15" spans="1:13" ht="45.75" thickBot="1" x14ac:dyDescent="0.3">
      <c r="B15" s="138" t="s">
        <v>913</v>
      </c>
      <c r="C15" s="135" t="s">
        <v>1129</v>
      </c>
      <c r="D15" s="136" t="s">
        <v>914</v>
      </c>
      <c r="E15" s="136" t="s">
        <v>915</v>
      </c>
      <c r="F15" s="146" t="s">
        <v>1146</v>
      </c>
      <c r="G15" s="137" t="s">
        <v>1167</v>
      </c>
      <c r="H15" s="53"/>
    </row>
    <row r="16" spans="1:13" x14ac:dyDescent="0.25">
      <c r="B16" s="51" t="s">
        <v>916</v>
      </c>
      <c r="C16" s="147">
        <v>0.22</v>
      </c>
      <c r="D16" s="148">
        <f>G16/$B$3</f>
        <v>877.38143259614094</v>
      </c>
      <c r="E16" s="67">
        <f>C16*$E$20</f>
        <v>133118796.59345973</v>
      </c>
      <c r="F16" s="67">
        <v>10285396.030000003</v>
      </c>
      <c r="G16" s="67">
        <f>E16-F16</f>
        <v>122833400.56345972</v>
      </c>
      <c r="H16" s="53"/>
    </row>
    <row r="17" spans="2:10" x14ac:dyDescent="0.25">
      <c r="B17" s="56" t="s">
        <v>917</v>
      </c>
      <c r="C17" s="150">
        <v>0.32</v>
      </c>
      <c r="D17" s="148">
        <f>G17/$B$3</f>
        <v>1291.8162885684128</v>
      </c>
      <c r="E17" s="67">
        <f>C17*$E$20</f>
        <v>193627340.49957779</v>
      </c>
      <c r="F17" s="67">
        <v>12773060.100000003</v>
      </c>
      <c r="G17" s="67">
        <f>E17-F17</f>
        <v>180854280.3995778</v>
      </c>
      <c r="H17" s="53"/>
    </row>
    <row r="18" spans="2:10" x14ac:dyDescent="0.25">
      <c r="B18" s="56" t="s">
        <v>918</v>
      </c>
      <c r="C18" s="150">
        <v>0.34</v>
      </c>
      <c r="D18" s="148">
        <f>G18/$B$3</f>
        <v>1379.8879273628672</v>
      </c>
      <c r="E18" s="67">
        <f>C18*$E$20</f>
        <v>205729049.28080142</v>
      </c>
      <c r="F18" s="67">
        <v>12544739.450000001</v>
      </c>
      <c r="G18" s="67">
        <f>E18-F18</f>
        <v>193184309.83080143</v>
      </c>
      <c r="H18" s="53"/>
      <c r="I18" s="57"/>
      <c r="J18" s="57"/>
    </row>
    <row r="19" spans="2:10" ht="15.75" thickBot="1" x14ac:dyDescent="0.3">
      <c r="B19" s="128" t="s">
        <v>919</v>
      </c>
      <c r="C19" s="151">
        <v>0.12</v>
      </c>
      <c r="D19" s="148">
        <f>G19/$B$3</f>
        <v>504.21822426672622</v>
      </c>
      <c r="E19" s="67">
        <f>C19*$E$20</f>
        <v>72610252.687341675</v>
      </c>
      <c r="F19" s="67">
        <v>2019701.29</v>
      </c>
      <c r="G19" s="67">
        <f>E19-F19</f>
        <v>70590551.397341669</v>
      </c>
      <c r="H19" s="53"/>
    </row>
    <row r="20" spans="2:10" ht="15.75" thickBot="1" x14ac:dyDescent="0.3">
      <c r="B20" s="163" t="s">
        <v>920</v>
      </c>
      <c r="C20" s="164"/>
      <c r="D20" s="59">
        <f>SUM(D16:D19)</f>
        <v>4053.3038727941471</v>
      </c>
      <c r="E20" s="155">
        <v>605085439.06118059</v>
      </c>
      <c r="F20" s="62">
        <f>SUM(F16:F19)</f>
        <v>37622896.870000005</v>
      </c>
      <c r="G20" s="62">
        <f>SUM(G16:G19)</f>
        <v>567462542.19118059</v>
      </c>
      <c r="H20" s="53"/>
      <c r="I20" s="58"/>
    </row>
    <row r="21" spans="2:10" ht="15.75" thickBot="1" x14ac:dyDescent="0.3">
      <c r="B21" s="165" t="s">
        <v>921</v>
      </c>
      <c r="C21" s="166"/>
      <c r="D21" s="63" t="s">
        <v>922</v>
      </c>
      <c r="E21" s="64">
        <f>E20/FXRate</f>
        <v>1235246.3796288264</v>
      </c>
      <c r="F21" s="64">
        <f>F20/FXRate</f>
        <v>76804.933898132091</v>
      </c>
      <c r="G21" s="65">
        <f>G20/FXRate</f>
        <v>1158441.4457306941</v>
      </c>
      <c r="H21" s="53"/>
      <c r="I21" s="58"/>
    </row>
    <row r="22" spans="2:10" x14ac:dyDescent="0.25">
      <c r="B22" s="68"/>
      <c r="C22" s="68"/>
      <c r="D22" s="68"/>
      <c r="E22" s="69"/>
    </row>
    <row r="23" spans="2:10" x14ac:dyDescent="0.25">
      <c r="E23" s="57"/>
      <c r="F23" s="58"/>
      <c r="G23" s="58"/>
    </row>
    <row r="24" spans="2:10" x14ac:dyDescent="0.25">
      <c r="F24" s="58"/>
      <c r="G24" s="58"/>
    </row>
    <row r="25" spans="2:10" x14ac:dyDescent="0.25">
      <c r="F25" s="58"/>
    </row>
    <row r="26" spans="2:10" ht="21" x14ac:dyDescent="0.35">
      <c r="B26" s="50" t="s">
        <v>924</v>
      </c>
    </row>
    <row r="27" spans="2:10" ht="15.75" thickBot="1" x14ac:dyDescent="0.3">
      <c r="B27" s="171"/>
      <c r="C27" s="172"/>
      <c r="D27" s="70" t="s">
        <v>925</v>
      </c>
      <c r="E27" s="71" t="s">
        <v>922</v>
      </c>
      <c r="G27" s="54"/>
    </row>
    <row r="28" spans="2:10" x14ac:dyDescent="0.25">
      <c r="B28" s="167" t="s">
        <v>926</v>
      </c>
      <c r="C28" s="168"/>
      <c r="D28" s="72">
        <v>97670928.319999993</v>
      </c>
      <c r="E28" s="73">
        <f>D28/FXRate</f>
        <v>199389.46273348981</v>
      </c>
      <c r="F28" s="53"/>
    </row>
    <row r="29" spans="2:10" x14ac:dyDescent="0.25">
      <c r="B29" s="169" t="s">
        <v>927</v>
      </c>
      <c r="C29" s="170"/>
      <c r="D29" s="74">
        <v>37557708.609999999</v>
      </c>
      <c r="E29" s="75">
        <f>D29/FXRate</f>
        <v>76671.855894661625</v>
      </c>
    </row>
    <row r="30" spans="2:10" x14ac:dyDescent="0.25">
      <c r="B30" s="160" t="s">
        <v>928</v>
      </c>
      <c r="C30" s="161"/>
      <c r="D30" s="76">
        <f>D28-D29</f>
        <v>60113219.709999993</v>
      </c>
      <c r="E30" s="75">
        <f>D30/FXRate</f>
        <v>122717.6068388282</v>
      </c>
    </row>
    <row r="31" spans="2:10" x14ac:dyDescent="0.25">
      <c r="B31" s="162" t="s">
        <v>929</v>
      </c>
      <c r="C31" s="162"/>
      <c r="D31" s="162"/>
      <c r="E31" s="77">
        <v>300000</v>
      </c>
      <c r="F31" s="78">
        <f>E31*FXRate</f>
        <v>146955000</v>
      </c>
      <c r="G31" s="58"/>
    </row>
    <row r="33" spans="1:8" x14ac:dyDescent="0.25">
      <c r="C33" s="79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1085</v>
      </c>
      <c r="D40" s="55"/>
      <c r="E40" s="58"/>
      <c r="F40" s="58"/>
    </row>
    <row r="41" spans="1:8" x14ac:dyDescent="0.25">
      <c r="B41" s="55" t="s">
        <v>1086</v>
      </c>
      <c r="C41" s="55" t="s">
        <v>1087</v>
      </c>
      <c r="D41" s="55" t="s">
        <v>920</v>
      </c>
      <c r="E41" s="58"/>
    </row>
    <row r="42" spans="1:8" x14ac:dyDescent="0.25">
      <c r="A42" s="44" t="s">
        <v>916</v>
      </c>
      <c r="B42" s="107">
        <f>SUM('MIDDLE BELT'!AC9:AC103)</f>
        <v>0</v>
      </c>
    </row>
    <row r="43" spans="1:8" x14ac:dyDescent="0.25">
      <c r="A43" s="44" t="s">
        <v>917</v>
      </c>
      <c r="B43" s="107">
        <f>SUM('SOUTH EAST'!AC9:AC96)</f>
        <v>0</v>
      </c>
    </row>
    <row r="44" spans="1:8" x14ac:dyDescent="0.25">
      <c r="A44" s="44" t="s">
        <v>918</v>
      </c>
      <c r="B44" s="107">
        <f>SUM('SOUTH WEST'!AC9:AC199)</f>
        <v>0</v>
      </c>
      <c r="C44" s="107">
        <v>2859208881.283236</v>
      </c>
    </row>
    <row r="45" spans="1:8" x14ac:dyDescent="0.25">
      <c r="A45" s="44" t="s">
        <v>1064</v>
      </c>
      <c r="B45" s="107">
        <f>SUM(NORTH!AC9:AC87)</f>
        <v>2677357000</v>
      </c>
    </row>
    <row r="56" spans="2:6" x14ac:dyDescent="0.25">
      <c r="B56" s="55" t="s">
        <v>1096</v>
      </c>
    </row>
    <row r="57" spans="2:6" x14ac:dyDescent="0.25">
      <c r="B57" s="111" t="s">
        <v>1094</v>
      </c>
      <c r="C57" s="111" t="s">
        <v>913</v>
      </c>
      <c r="D57" s="111"/>
      <c r="E57" s="111"/>
      <c r="F57" s="111"/>
    </row>
    <row r="58" spans="2:6" x14ac:dyDescent="0.25">
      <c r="B58" s="112" t="s">
        <v>1095</v>
      </c>
      <c r="C58" s="112" t="s">
        <v>1062</v>
      </c>
      <c r="D58" s="112" t="s">
        <v>1064</v>
      </c>
      <c r="E58" s="112" t="s">
        <v>1061</v>
      </c>
      <c r="F58" s="112" t="s">
        <v>1060</v>
      </c>
    </row>
    <row r="59" spans="2:6" x14ac:dyDescent="0.25">
      <c r="B59" t="s">
        <v>1088</v>
      </c>
      <c r="C59" s="109">
        <v>286335.8</v>
      </c>
      <c r="D59" s="109">
        <v>416541.2</v>
      </c>
      <c r="E59" s="109">
        <v>1509716.1</v>
      </c>
      <c r="F59" s="109">
        <v>647818.52</v>
      </c>
    </row>
    <row r="60" spans="2:6" x14ac:dyDescent="0.25">
      <c r="B60" t="s">
        <v>1089</v>
      </c>
      <c r="C60" s="109">
        <v>2661.8</v>
      </c>
      <c r="D60" s="109">
        <v>8330.44</v>
      </c>
      <c r="E60" s="109">
        <v>684.54</v>
      </c>
      <c r="F60" s="109">
        <v>2380.09</v>
      </c>
    </row>
    <row r="61" spans="2:6" x14ac:dyDescent="0.25">
      <c r="B61" t="s">
        <v>1090</v>
      </c>
      <c r="C61" s="109">
        <v>258.92</v>
      </c>
      <c r="D61" s="109">
        <v>57.160000000000011</v>
      </c>
      <c r="E61" s="109">
        <v>1265.58</v>
      </c>
      <c r="F61" s="109">
        <v>1445.528</v>
      </c>
    </row>
    <row r="62" spans="2:6" x14ac:dyDescent="0.25">
      <c r="B62" t="s">
        <v>1091</v>
      </c>
      <c r="C62" s="109">
        <v>130620</v>
      </c>
      <c r="D62" s="109">
        <v>54310.400000000001</v>
      </c>
      <c r="E62" s="109">
        <v>106286</v>
      </c>
      <c r="F62" s="109">
        <v>388286.81999999995</v>
      </c>
    </row>
    <row r="63" spans="2:6" x14ac:dyDescent="0.25">
      <c r="B63" t="s">
        <v>1092</v>
      </c>
      <c r="C63" s="109">
        <v>1939.2</v>
      </c>
      <c r="D63" s="109">
        <v>3720</v>
      </c>
      <c r="E63" s="109">
        <v>190</v>
      </c>
      <c r="F63" s="109">
        <v>596.4</v>
      </c>
    </row>
    <row r="64" spans="2:6" x14ac:dyDescent="0.25">
      <c r="B64" t="s">
        <v>1093</v>
      </c>
      <c r="C64" s="109">
        <v>10950.8</v>
      </c>
      <c r="D64" s="109">
        <v>9480</v>
      </c>
      <c r="E64" s="109">
        <v>9738</v>
      </c>
      <c r="F64" s="109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1097</v>
      </c>
    </row>
    <row r="69" spans="2:7" x14ac:dyDescent="0.25">
      <c r="B69" s="111" t="s">
        <v>1094</v>
      </c>
      <c r="C69" s="111" t="s">
        <v>913</v>
      </c>
      <c r="D69" s="111"/>
      <c r="E69" s="111"/>
      <c r="F69" s="111"/>
    </row>
    <row r="70" spans="2:7" x14ac:dyDescent="0.25">
      <c r="B70" s="112" t="s">
        <v>1095</v>
      </c>
      <c r="C70" s="112" t="s">
        <v>1062</v>
      </c>
      <c r="D70" s="112" t="s">
        <v>1064</v>
      </c>
      <c r="E70" s="112" t="s">
        <v>1061</v>
      </c>
      <c r="F70" s="112" t="s">
        <v>1060</v>
      </c>
    </row>
    <row r="71" spans="2:7" x14ac:dyDescent="0.25">
      <c r="B71" t="s">
        <v>1088</v>
      </c>
      <c r="C71" s="109">
        <v>41506.840000000004</v>
      </c>
      <c r="D71" s="109">
        <v>21683.359199999999</v>
      </c>
      <c r="E71" s="109">
        <v>148758.15999999997</v>
      </c>
      <c r="F71" s="109">
        <v>94708.64</v>
      </c>
    </row>
    <row r="72" spans="2:7" x14ac:dyDescent="0.25">
      <c r="B72" t="s">
        <v>1089</v>
      </c>
      <c r="C72" s="109">
        <v>973.95</v>
      </c>
      <c r="D72" s="109">
        <v>748.6</v>
      </c>
      <c r="E72" s="109">
        <v>558.36</v>
      </c>
      <c r="F72" s="109">
        <v>1382.7</v>
      </c>
    </row>
    <row r="73" spans="2:7" x14ac:dyDescent="0.25">
      <c r="B73" t="s">
        <v>1090</v>
      </c>
      <c r="C73" s="109">
        <v>8.0500000000000007</v>
      </c>
      <c r="D73" s="109">
        <v>4.4000000000000004</v>
      </c>
      <c r="E73" s="109">
        <v>17.200000000000003</v>
      </c>
      <c r="F73" s="109">
        <v>26.349999999999998</v>
      </c>
    </row>
    <row r="74" spans="2:7" x14ac:dyDescent="0.25">
      <c r="B74" t="s">
        <v>1091</v>
      </c>
      <c r="C74" s="109">
        <v>9251.0799999999981</v>
      </c>
      <c r="D74" s="109">
        <v>2240.12</v>
      </c>
      <c r="E74" s="109">
        <v>8609.64</v>
      </c>
      <c r="F74" s="109">
        <v>23968.379999999997</v>
      </c>
    </row>
    <row r="75" spans="2:7" x14ac:dyDescent="0.25">
      <c r="B75" t="s">
        <v>1092</v>
      </c>
      <c r="C75" s="109">
        <v>515.74</v>
      </c>
      <c r="D75" s="109">
        <v>294.58</v>
      </c>
      <c r="E75" s="109">
        <v>192.8</v>
      </c>
      <c r="F75" s="109">
        <v>941.76</v>
      </c>
    </row>
    <row r="76" spans="2:7" x14ac:dyDescent="0.25">
      <c r="B76" t="s">
        <v>1093</v>
      </c>
      <c r="C76" s="109">
        <v>1515.4599999999998</v>
      </c>
      <c r="D76" s="109">
        <v>150.78</v>
      </c>
      <c r="E76" s="109">
        <v>1705.8600000000001</v>
      </c>
      <c r="F76" s="109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1098</v>
      </c>
    </row>
    <row r="81" spans="2:7" x14ac:dyDescent="0.25">
      <c r="B81" s="111" t="s">
        <v>1094</v>
      </c>
      <c r="C81" s="111" t="s">
        <v>913</v>
      </c>
      <c r="D81" s="111"/>
      <c r="E81" s="111"/>
      <c r="F81" s="111"/>
    </row>
    <row r="82" spans="2:7" x14ac:dyDescent="0.25">
      <c r="B82" s="112" t="s">
        <v>1095</v>
      </c>
      <c r="C82" s="112" t="s">
        <v>1062</v>
      </c>
      <c r="D82" s="112" t="s">
        <v>1064</v>
      </c>
      <c r="E82" s="112" t="s">
        <v>1061</v>
      </c>
      <c r="F82" s="112" t="s">
        <v>1060</v>
      </c>
    </row>
    <row r="83" spans="2:7" x14ac:dyDescent="0.25">
      <c r="B83" t="s">
        <v>1088</v>
      </c>
      <c r="C83" s="109">
        <v>386224.04639799998</v>
      </c>
      <c r="D83" s="109">
        <v>483828.29279800004</v>
      </c>
      <c r="E83" s="109">
        <v>1780512.4158799998</v>
      </c>
      <c r="F83" s="109">
        <v>879705.38822000008</v>
      </c>
    </row>
    <row r="84" spans="2:7" x14ac:dyDescent="0.25">
      <c r="B84" t="s">
        <v>1089</v>
      </c>
      <c r="C84" s="109">
        <v>6506.8781412000008</v>
      </c>
      <c r="D84" s="109">
        <v>12003.084704999999</v>
      </c>
      <c r="E84" s="109">
        <v>3604.0044914999994</v>
      </c>
      <c r="F84" s="109">
        <v>7368.0266622999989</v>
      </c>
    </row>
    <row r="85" spans="2:7" x14ac:dyDescent="0.25">
      <c r="B85" t="s">
        <v>1090</v>
      </c>
      <c r="C85" s="109">
        <v>3826.17103</v>
      </c>
      <c r="D85" s="109">
        <v>2376.3374167100005</v>
      </c>
      <c r="E85" s="109">
        <v>5365.9680514000001</v>
      </c>
      <c r="F85" s="109">
        <v>6434.099502</v>
      </c>
    </row>
    <row r="86" spans="2:7" x14ac:dyDescent="0.25">
      <c r="B86" t="s">
        <v>1091</v>
      </c>
      <c r="C86" s="109">
        <v>168648.84576800003</v>
      </c>
      <c r="D86" s="109">
        <v>65310.106041699997</v>
      </c>
      <c r="E86" s="109">
        <v>137303.87631500006</v>
      </c>
      <c r="F86" s="109">
        <v>498716.53287600004</v>
      </c>
    </row>
    <row r="87" spans="2:7" x14ac:dyDescent="0.25">
      <c r="B87" t="s">
        <v>1092</v>
      </c>
      <c r="C87" s="109">
        <v>3534.7260200999999</v>
      </c>
      <c r="D87" s="109">
        <v>5589.5418801000005</v>
      </c>
      <c r="E87" s="109">
        <v>1201.7325352</v>
      </c>
      <c r="F87" s="109">
        <v>2247.5195647000005</v>
      </c>
    </row>
    <row r="88" spans="2:7" x14ac:dyDescent="0.25">
      <c r="B88" t="s">
        <v>1093</v>
      </c>
      <c r="C88" s="109">
        <v>15892.567100099999</v>
      </c>
      <c r="D88" s="109">
        <v>10736.528362610001</v>
      </c>
      <c r="E88" s="109">
        <v>18538.695625300006</v>
      </c>
      <c r="F88" s="109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formatCells="0" formatColumns="0" formatRows="0" insertColumns="0" insertRows="0" insertHyperlinks="0" deleteColumns="0" deleteRows="0"/>
  <mergeCells count="9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G22" sqref="G22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1161</v>
      </c>
      <c r="B1" t="s">
        <v>497</v>
      </c>
      <c r="C1" t="s">
        <v>498</v>
      </c>
    </row>
    <row r="2" spans="1:12" x14ac:dyDescent="0.25">
      <c r="B2" t="s">
        <v>895</v>
      </c>
      <c r="C2" s="80">
        <v>144000</v>
      </c>
      <c r="G2" t="s">
        <v>505</v>
      </c>
      <c r="I2" t="s">
        <v>43</v>
      </c>
    </row>
    <row r="3" spans="1:12" x14ac:dyDescent="0.25">
      <c r="B3" t="s">
        <v>641</v>
      </c>
      <c r="C3" s="80">
        <v>213000</v>
      </c>
      <c r="G3" t="s">
        <v>1</v>
      </c>
      <c r="I3" t="s">
        <v>20</v>
      </c>
    </row>
    <row r="4" spans="1:12" x14ac:dyDescent="0.25">
      <c r="B4" t="s">
        <v>853</v>
      </c>
      <c r="C4" s="80">
        <v>144000</v>
      </c>
      <c r="G4" t="s">
        <v>506</v>
      </c>
      <c r="I4" t="s">
        <v>13</v>
      </c>
    </row>
    <row r="5" spans="1:12" x14ac:dyDescent="0.25">
      <c r="B5" t="s">
        <v>644</v>
      </c>
      <c r="C5" s="80">
        <v>50000</v>
      </c>
      <c r="G5" t="s">
        <v>507</v>
      </c>
      <c r="I5" t="s">
        <v>11</v>
      </c>
    </row>
    <row r="6" spans="1:12" x14ac:dyDescent="0.25">
      <c r="B6" t="s">
        <v>1126</v>
      </c>
      <c r="C6" s="80">
        <v>68000</v>
      </c>
      <c r="G6" t="s">
        <v>508</v>
      </c>
      <c r="I6" t="s">
        <v>516</v>
      </c>
    </row>
    <row r="7" spans="1:12" x14ac:dyDescent="0.25">
      <c r="B7" t="s">
        <v>1127</v>
      </c>
      <c r="C7" s="55">
        <v>80000</v>
      </c>
      <c r="G7" t="s">
        <v>357</v>
      </c>
    </row>
    <row r="8" spans="1:12" x14ac:dyDescent="0.25">
      <c r="B8" t="s">
        <v>487</v>
      </c>
      <c r="C8" s="55">
        <v>139000</v>
      </c>
      <c r="G8" t="s">
        <v>509</v>
      </c>
      <c r="J8" s="109"/>
      <c r="K8" s="109"/>
      <c r="L8" s="81"/>
    </row>
    <row r="9" spans="1:12" x14ac:dyDescent="0.25">
      <c r="B9" t="s">
        <v>649</v>
      </c>
      <c r="C9" s="133">
        <v>144000</v>
      </c>
      <c r="G9" t="s">
        <v>510</v>
      </c>
      <c r="J9" s="109"/>
      <c r="K9" s="109"/>
      <c r="L9" s="81"/>
    </row>
    <row r="10" spans="1:12" x14ac:dyDescent="0.25">
      <c r="B10" t="s">
        <v>488</v>
      </c>
      <c r="C10" s="133">
        <v>188500</v>
      </c>
      <c r="G10" t="s">
        <v>428</v>
      </c>
      <c r="J10" s="109"/>
      <c r="K10" s="109"/>
      <c r="L10" s="81"/>
    </row>
    <row r="11" spans="1:12" x14ac:dyDescent="0.25">
      <c r="B11" t="s">
        <v>489</v>
      </c>
      <c r="C11" s="55">
        <v>216500</v>
      </c>
      <c r="G11" t="s">
        <v>511</v>
      </c>
      <c r="J11" s="109"/>
      <c r="K11" s="109"/>
      <c r="L11" s="81"/>
    </row>
    <row r="12" spans="1:12" x14ac:dyDescent="0.25">
      <c r="B12" t="s">
        <v>1090</v>
      </c>
      <c r="C12" s="55">
        <v>116000</v>
      </c>
      <c r="G12" t="s">
        <v>512</v>
      </c>
      <c r="J12" s="109"/>
      <c r="K12" s="109"/>
      <c r="L12" s="81"/>
    </row>
    <row r="13" spans="1:12" x14ac:dyDescent="0.25">
      <c r="B13" t="s">
        <v>490</v>
      </c>
      <c r="C13" s="55">
        <v>144000</v>
      </c>
      <c r="G13" t="s">
        <v>513</v>
      </c>
      <c r="J13" s="109"/>
      <c r="K13" s="109"/>
      <c r="L13" s="81"/>
    </row>
    <row r="14" spans="1:12" x14ac:dyDescent="0.25">
      <c r="B14" t="s">
        <v>1153</v>
      </c>
      <c r="C14" s="55">
        <v>101000</v>
      </c>
    </row>
    <row r="15" spans="1:12" x14ac:dyDescent="0.25">
      <c r="B15" t="s">
        <v>1113</v>
      </c>
      <c r="C15" s="55">
        <v>127000</v>
      </c>
    </row>
    <row r="16" spans="1:12" x14ac:dyDescent="0.25">
      <c r="B16" t="s">
        <v>491</v>
      </c>
      <c r="C16" s="55">
        <v>90000</v>
      </c>
    </row>
    <row r="17" spans="2:12" x14ac:dyDescent="0.25">
      <c r="B17" t="s">
        <v>492</v>
      </c>
      <c r="C17" s="133">
        <v>91000</v>
      </c>
    </row>
    <row r="18" spans="2:12" x14ac:dyDescent="0.25">
      <c r="B18" t="s">
        <v>493</v>
      </c>
      <c r="C18" s="55">
        <v>152000</v>
      </c>
    </row>
    <row r="19" spans="2:12" x14ac:dyDescent="0.25">
      <c r="B19" t="s">
        <v>494</v>
      </c>
      <c r="C19" s="55">
        <v>85000</v>
      </c>
    </row>
    <row r="20" spans="2:12" x14ac:dyDescent="0.25">
      <c r="B20" t="s">
        <v>1076</v>
      </c>
      <c r="C20" s="55">
        <v>91000</v>
      </c>
    </row>
    <row r="21" spans="2:12" x14ac:dyDescent="0.25">
      <c r="B21" t="s">
        <v>495</v>
      </c>
      <c r="C21" s="55">
        <v>100000</v>
      </c>
    </row>
    <row r="22" spans="2:12" x14ac:dyDescent="0.25">
      <c r="B22" t="s">
        <v>496</v>
      </c>
      <c r="C22" s="55">
        <v>216500</v>
      </c>
    </row>
    <row r="23" spans="2:12" x14ac:dyDescent="0.25">
      <c r="B23" t="s">
        <v>1112</v>
      </c>
      <c r="C23" s="55">
        <v>92000</v>
      </c>
      <c r="L23" s="81"/>
    </row>
    <row r="24" spans="2:12" x14ac:dyDescent="0.25">
      <c r="B24" t="s">
        <v>848</v>
      </c>
      <c r="C24" s="55">
        <v>83000</v>
      </c>
    </row>
    <row r="25" spans="2:12" x14ac:dyDescent="0.25">
      <c r="B25" t="s">
        <v>898</v>
      </c>
      <c r="C25" s="133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July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Dauda Abdulmalik</cp:lastModifiedBy>
  <cp:lastPrinted>2020-01-13T09:49:42Z</cp:lastPrinted>
  <dcterms:created xsi:type="dcterms:W3CDTF">2016-08-30T08:14:26Z</dcterms:created>
  <dcterms:modified xsi:type="dcterms:W3CDTF">2021-07-15T15:08:35Z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