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Bitnami\wampstack-5.61\apache2\htdocs\creditrequest\uploads\attachments\urban\"/>
    </mc:Choice>
  </mc:AlternateContent>
  <xr:revisionPtr revIDLastSave="0" documentId="13_ncr:1_{5621310D-5422-429C-9C60-75071B36348F}" xr6:coauthVersionLast="47" xr6:coauthVersionMax="47" xr10:uidLastSave="{00000000-0000-0000-0000-000000000000}"/>
  <bookViews>
    <workbookView xWindow="-108" yWindow="-108" windowWidth="23256" windowHeight="12576" tabRatio="657" xr2:uid="{00000000-000D-0000-FFFF-FFFF00000000}"/>
  </bookViews>
  <sheets>
    <sheet name="Consolidated" sheetId="30" r:id="rId1"/>
    <sheet name="Overdue Credits" sheetId="17" state="hidden" r:id="rId2"/>
    <sheet name="October Credit Allocation" sheetId="26" state="hidden" r:id="rId3"/>
    <sheet name="Brand Prices" sheetId="5" state="hidden" r:id="rId4"/>
  </sheets>
  <externalReferences>
    <externalReference r:id="rId5"/>
    <externalReference r:id="rId6"/>
  </externalReferences>
  <definedNames>
    <definedName name="_xlnm._FilterDatabase" localSheetId="0" hidden="1">Consolidated!$A$8:$AX$197</definedName>
    <definedName name="_xlnm._FilterDatabase" localSheetId="1" hidden="1">'Overdue Credits'!$A$1:$F$377</definedName>
    <definedName name="FXRate">'October Credit Allocation'!$B$1</definedName>
    <definedName name="Manuel">'[1]September Allocation'!$B$1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9" i="30" l="1"/>
  <c r="AX9" i="30"/>
  <c r="AU10" i="30"/>
  <c r="AX10" i="30"/>
  <c r="AU11" i="30"/>
  <c r="AX11" i="30"/>
  <c r="AU12" i="30"/>
  <c r="AX12" i="30"/>
  <c r="AU13" i="30"/>
  <c r="AX13" i="30"/>
  <c r="AU14" i="30"/>
  <c r="AX14" i="30"/>
  <c r="AU15" i="30"/>
  <c r="AX15" i="30"/>
  <c r="AU16" i="30"/>
  <c r="AX16" i="30"/>
  <c r="AU17" i="30"/>
  <c r="AX17" i="30"/>
  <c r="AU18" i="30"/>
  <c r="AX18" i="30"/>
  <c r="AU19" i="30"/>
  <c r="AX19" i="30"/>
  <c r="AU20" i="30"/>
  <c r="AX20" i="30"/>
  <c r="AU21" i="30"/>
  <c r="AX21" i="30"/>
  <c r="AU22" i="30"/>
  <c r="AX22" i="30"/>
  <c r="AU23" i="30"/>
  <c r="AX23" i="30"/>
  <c r="AU24" i="30"/>
  <c r="AX24" i="30"/>
  <c r="AU25" i="30"/>
  <c r="AX25" i="30"/>
  <c r="AU26" i="30"/>
  <c r="AX26" i="30"/>
  <c r="AU27" i="30"/>
  <c r="AX27" i="30"/>
  <c r="AU28" i="30"/>
  <c r="AX28" i="30"/>
  <c r="AU29" i="30"/>
  <c r="AX29" i="30"/>
  <c r="AU30" i="30"/>
  <c r="AX30" i="30"/>
  <c r="AU31" i="30"/>
  <c r="AX31" i="30"/>
  <c r="AU32" i="30"/>
  <c r="AX32" i="30"/>
  <c r="AU33" i="30"/>
  <c r="AX33" i="30"/>
  <c r="AU34" i="30"/>
  <c r="AX34" i="30"/>
  <c r="AU35" i="30"/>
  <c r="AX35" i="30"/>
  <c r="AU36" i="30"/>
  <c r="AX36" i="30"/>
  <c r="AU37" i="30"/>
  <c r="AX37" i="30"/>
  <c r="AU38" i="30"/>
  <c r="AX38" i="30"/>
  <c r="AU39" i="30"/>
  <c r="AX39" i="30"/>
  <c r="AU40" i="30"/>
  <c r="AX40" i="30"/>
  <c r="AU41" i="30"/>
  <c r="AX41" i="30"/>
  <c r="AU42" i="30"/>
  <c r="AX42" i="30"/>
  <c r="AU43" i="30"/>
  <c r="AX43" i="30"/>
  <c r="AU44" i="30"/>
  <c r="AX44" i="30"/>
  <c r="AU45" i="30"/>
  <c r="AX45" i="30"/>
  <c r="AU46" i="30"/>
  <c r="AX46" i="30"/>
  <c r="AU47" i="30"/>
  <c r="AX47" i="30"/>
  <c r="AU48" i="30"/>
  <c r="AX48" i="30"/>
  <c r="AU49" i="30"/>
  <c r="AX49" i="30"/>
  <c r="AU50" i="30"/>
  <c r="AX50" i="30"/>
  <c r="AU51" i="30"/>
  <c r="AX51" i="30"/>
  <c r="AU52" i="30"/>
  <c r="AX52" i="30"/>
  <c r="AU53" i="30"/>
  <c r="AX53" i="30"/>
  <c r="AU54" i="30"/>
  <c r="AX54" i="30"/>
  <c r="AU55" i="30"/>
  <c r="AX55" i="30"/>
  <c r="AU56" i="30"/>
  <c r="AX56" i="30"/>
  <c r="AU57" i="30"/>
  <c r="AX57" i="30"/>
  <c r="AU58" i="30"/>
  <c r="AX58" i="30"/>
  <c r="AU59" i="30"/>
  <c r="AX59" i="30"/>
  <c r="AU60" i="30"/>
  <c r="AX60" i="30"/>
  <c r="AU61" i="30"/>
  <c r="AX61" i="30"/>
  <c r="AU62" i="30"/>
  <c r="AX62" i="30"/>
  <c r="AU63" i="30"/>
  <c r="AX63" i="30"/>
  <c r="AU64" i="30"/>
  <c r="AX64" i="30"/>
  <c r="AU65" i="30"/>
  <c r="AX65" i="30"/>
  <c r="AU66" i="30"/>
  <c r="AX66" i="30"/>
  <c r="AU67" i="30"/>
  <c r="AX67" i="30"/>
  <c r="AU68" i="30"/>
  <c r="AX68" i="30"/>
  <c r="AU69" i="30"/>
  <c r="AX69" i="30"/>
  <c r="AU70" i="30"/>
  <c r="AX70" i="30"/>
  <c r="AU71" i="30"/>
  <c r="AX71" i="30"/>
  <c r="AU72" i="30"/>
  <c r="AX72" i="30"/>
  <c r="AU73" i="30"/>
  <c r="AX73" i="30"/>
  <c r="AU74" i="30"/>
  <c r="AX74" i="30"/>
  <c r="AU75" i="30"/>
  <c r="AX75" i="30"/>
  <c r="AU76" i="30"/>
  <c r="AX76" i="30"/>
  <c r="AU77" i="30"/>
  <c r="AX77" i="30"/>
  <c r="AU78" i="30"/>
  <c r="AX78" i="30"/>
  <c r="AU79" i="30"/>
  <c r="AX79" i="30"/>
  <c r="AU80" i="30"/>
  <c r="AX80" i="30"/>
  <c r="AU81" i="30"/>
  <c r="AX81" i="30"/>
  <c r="AU82" i="30"/>
  <c r="AX82" i="30"/>
  <c r="AU83" i="30"/>
  <c r="AX83" i="30"/>
  <c r="AU84" i="30"/>
  <c r="AX84" i="30"/>
  <c r="AU85" i="30"/>
  <c r="AX85" i="30"/>
  <c r="AU86" i="30"/>
  <c r="AX86" i="30"/>
  <c r="AU87" i="30"/>
  <c r="AX87" i="30"/>
  <c r="AU88" i="30"/>
  <c r="AX88" i="30"/>
  <c r="AU89" i="30"/>
  <c r="AX89" i="30"/>
  <c r="AU90" i="30"/>
  <c r="AX90" i="30"/>
  <c r="AU91" i="30"/>
  <c r="AX91" i="30"/>
  <c r="AU92" i="30"/>
  <c r="AX92" i="30"/>
  <c r="AU93" i="30"/>
  <c r="AX93" i="30"/>
  <c r="AU94" i="30"/>
  <c r="AX94" i="30"/>
  <c r="AU95" i="30"/>
  <c r="AX95" i="30"/>
  <c r="AU96" i="30"/>
  <c r="AX96" i="30"/>
  <c r="AU97" i="30"/>
  <c r="AX97" i="30"/>
  <c r="AU98" i="30"/>
  <c r="AX98" i="30"/>
  <c r="AU99" i="30"/>
  <c r="AX99" i="30"/>
  <c r="AU100" i="30"/>
  <c r="AX100" i="30"/>
  <c r="AU101" i="30"/>
  <c r="AX101" i="30"/>
  <c r="AU102" i="30"/>
  <c r="AX102" i="30"/>
  <c r="AU103" i="30"/>
  <c r="AX103" i="30"/>
  <c r="AU104" i="30"/>
  <c r="AX104" i="30"/>
  <c r="AU105" i="30"/>
  <c r="AX105" i="30"/>
  <c r="AU106" i="30"/>
  <c r="AX106" i="30"/>
  <c r="AU107" i="30"/>
  <c r="AX107" i="30"/>
  <c r="AU108" i="30"/>
  <c r="AX108" i="30"/>
  <c r="AU109" i="30"/>
  <c r="AX109" i="30"/>
  <c r="AU110" i="30"/>
  <c r="AX110" i="30"/>
  <c r="AU111" i="30"/>
  <c r="AX111" i="30"/>
  <c r="AU112" i="30"/>
  <c r="AX112" i="30"/>
  <c r="AU113" i="30"/>
  <c r="AX113" i="30"/>
  <c r="AU114" i="30"/>
  <c r="AX114" i="30"/>
  <c r="AU115" i="30"/>
  <c r="AX115" i="30"/>
  <c r="AU116" i="30"/>
  <c r="AX116" i="30"/>
  <c r="AU117" i="30"/>
  <c r="AX117" i="30"/>
  <c r="AU118" i="30"/>
  <c r="AX118" i="30"/>
  <c r="AU119" i="30"/>
  <c r="AX119" i="30"/>
  <c r="AU120" i="30"/>
  <c r="AX120" i="30"/>
  <c r="AU121" i="30"/>
  <c r="AX121" i="30"/>
  <c r="AU122" i="30"/>
  <c r="AX122" i="30"/>
  <c r="AU123" i="30"/>
  <c r="AX123" i="30"/>
  <c r="AU124" i="30"/>
  <c r="AX124" i="30"/>
  <c r="AU125" i="30"/>
  <c r="AX125" i="30"/>
  <c r="AU126" i="30"/>
  <c r="AX126" i="30"/>
  <c r="AU127" i="30"/>
  <c r="AX127" i="30"/>
  <c r="AU128" i="30"/>
  <c r="AX128" i="30"/>
  <c r="AU129" i="30"/>
  <c r="AX129" i="30"/>
  <c r="AU130" i="30"/>
  <c r="AX130" i="30"/>
  <c r="AU131" i="30"/>
  <c r="AX131" i="30"/>
  <c r="AU132" i="30"/>
  <c r="AX132" i="30"/>
  <c r="AU133" i="30"/>
  <c r="AX133" i="30"/>
  <c r="AU134" i="30"/>
  <c r="AX134" i="30"/>
  <c r="AU135" i="30"/>
  <c r="AX135" i="30"/>
  <c r="AU136" i="30"/>
  <c r="AX136" i="30"/>
  <c r="AU137" i="30"/>
  <c r="AX137" i="30"/>
  <c r="AU138" i="30"/>
  <c r="AX138" i="30"/>
  <c r="AU139" i="30"/>
  <c r="AX139" i="30"/>
  <c r="AU140" i="30"/>
  <c r="AX140" i="30"/>
  <c r="AU141" i="30"/>
  <c r="AX141" i="30"/>
  <c r="AU142" i="30"/>
  <c r="AX142" i="30"/>
  <c r="AU143" i="30"/>
  <c r="AX143" i="30"/>
  <c r="AU144" i="30"/>
  <c r="AX144" i="30"/>
  <c r="AU145" i="30"/>
  <c r="AX145" i="30"/>
  <c r="AU146" i="30"/>
  <c r="AX146" i="30"/>
  <c r="AU147" i="30"/>
  <c r="AX147" i="30"/>
  <c r="AU148" i="30"/>
  <c r="AX148" i="30"/>
  <c r="AU149" i="30"/>
  <c r="AX149" i="30"/>
  <c r="AU150" i="30"/>
  <c r="AX150" i="30"/>
  <c r="AU151" i="30"/>
  <c r="AX151" i="30"/>
  <c r="AU152" i="30"/>
  <c r="AX152" i="30"/>
  <c r="AU153" i="30"/>
  <c r="AX153" i="30"/>
  <c r="AU154" i="30"/>
  <c r="AX154" i="30"/>
  <c r="AU155" i="30"/>
  <c r="AX155" i="30"/>
  <c r="AU156" i="30"/>
  <c r="AX156" i="30"/>
  <c r="AU157" i="30"/>
  <c r="AX157" i="30"/>
  <c r="AU158" i="30"/>
  <c r="AX158" i="30"/>
  <c r="AU159" i="30"/>
  <c r="AX159" i="30"/>
  <c r="AU160" i="30"/>
  <c r="AX160" i="30"/>
  <c r="AU161" i="30"/>
  <c r="AX161" i="30"/>
  <c r="AU162" i="30"/>
  <c r="AX162" i="30"/>
  <c r="AU163" i="30"/>
  <c r="AX163" i="30"/>
  <c r="AU164" i="30"/>
  <c r="AX164" i="30"/>
  <c r="AU165" i="30"/>
  <c r="AX165" i="30"/>
  <c r="AU166" i="30"/>
  <c r="AX166" i="30"/>
  <c r="AU167" i="30"/>
  <c r="AX167" i="30"/>
  <c r="AU168" i="30"/>
  <c r="AX168" i="30"/>
  <c r="AU169" i="30"/>
  <c r="AX169" i="30"/>
  <c r="AU170" i="30"/>
  <c r="AX170" i="30"/>
  <c r="AU171" i="30"/>
  <c r="AX171" i="30"/>
  <c r="AU172" i="30"/>
  <c r="AX172" i="30"/>
  <c r="AU173" i="30"/>
  <c r="AX173" i="30"/>
  <c r="AU174" i="30"/>
  <c r="AX174" i="30"/>
  <c r="AU175" i="30"/>
  <c r="AX175" i="30"/>
  <c r="AU176" i="30"/>
  <c r="AX176" i="30"/>
  <c r="AU177" i="30"/>
  <c r="AX177" i="30"/>
  <c r="AU178" i="30"/>
  <c r="AX178" i="30"/>
  <c r="AU179" i="30"/>
  <c r="AX179" i="30"/>
  <c r="AU180" i="30"/>
  <c r="AX180" i="30"/>
  <c r="AU181" i="30"/>
  <c r="AX181" i="30"/>
  <c r="AU182" i="30"/>
  <c r="AX182" i="30"/>
  <c r="AU183" i="30"/>
  <c r="AX183" i="30"/>
  <c r="AU184" i="30"/>
  <c r="AX184" i="30"/>
  <c r="AU185" i="30"/>
  <c r="AX185" i="30"/>
  <c r="AU186" i="30"/>
  <c r="AX186" i="30"/>
  <c r="AU187" i="30"/>
  <c r="AX187" i="30"/>
  <c r="AU188" i="30"/>
  <c r="AX188" i="30"/>
  <c r="AU189" i="30"/>
  <c r="AX189" i="30"/>
  <c r="AU190" i="30"/>
  <c r="AX190" i="30"/>
  <c r="AU191" i="30"/>
  <c r="AX191" i="30"/>
  <c r="AU192" i="30"/>
  <c r="AX192" i="30"/>
  <c r="AU193" i="30"/>
  <c r="AX193" i="30"/>
  <c r="AU194" i="30"/>
  <c r="AX194" i="30"/>
  <c r="AU195" i="30"/>
  <c r="AX195" i="30"/>
  <c r="AU196" i="30"/>
  <c r="AX196" i="30"/>
  <c r="AU197" i="30"/>
  <c r="AX197" i="30"/>
  <c r="AU198" i="30"/>
  <c r="AX198" i="30"/>
  <c r="AU199" i="30"/>
  <c r="AX199" i="30"/>
  <c r="AU200" i="30"/>
  <c r="AX200" i="30"/>
  <c r="AU201" i="30"/>
  <c r="AX201" i="30"/>
  <c r="AU202" i="30"/>
  <c r="AX202" i="30"/>
  <c r="AU203" i="30"/>
  <c r="AX203" i="30"/>
  <c r="AU204" i="30"/>
  <c r="AX204" i="30"/>
  <c r="AU205" i="30"/>
  <c r="AX205" i="30"/>
  <c r="AU206" i="30"/>
  <c r="AX206" i="30"/>
  <c r="AU207" i="30"/>
  <c r="AX207" i="30"/>
  <c r="AU208" i="30"/>
  <c r="AX208" i="30"/>
  <c r="AU209" i="30"/>
  <c r="AX209" i="30"/>
  <c r="AU210" i="30"/>
  <c r="AX210" i="30"/>
  <c r="AU211" i="30"/>
  <c r="AX211" i="30"/>
  <c r="AU212" i="30"/>
  <c r="AX212" i="30"/>
  <c r="AU213" i="30"/>
  <c r="AX213" i="30"/>
  <c r="AU214" i="30"/>
  <c r="AX214" i="30"/>
  <c r="AU215" i="30"/>
  <c r="AX215" i="30"/>
  <c r="AU216" i="30"/>
  <c r="AX216" i="30"/>
  <c r="AU217" i="30"/>
  <c r="AX217" i="30"/>
  <c r="AU218" i="30"/>
  <c r="AX218" i="30"/>
  <c r="AU219" i="30"/>
  <c r="AX219" i="30"/>
  <c r="AU220" i="30"/>
  <c r="AX220" i="30"/>
  <c r="AU221" i="30"/>
  <c r="AX221" i="30"/>
  <c r="AU222" i="30"/>
  <c r="AX222" i="30"/>
  <c r="AU223" i="30"/>
  <c r="AX223" i="30"/>
  <c r="AU224" i="30"/>
  <c r="AX224" i="30"/>
  <c r="AU225" i="30"/>
  <c r="AX225" i="30"/>
  <c r="AU226" i="30"/>
  <c r="AX226" i="30"/>
  <c r="AU227" i="30"/>
  <c r="AX227" i="30"/>
  <c r="AU228" i="30"/>
  <c r="AX228" i="30"/>
  <c r="AU229" i="30"/>
  <c r="AX229" i="30"/>
  <c r="AU230" i="30"/>
  <c r="AX230" i="30"/>
  <c r="AU231" i="30"/>
  <c r="AX231" i="30"/>
  <c r="AU232" i="30"/>
  <c r="AX232" i="30"/>
  <c r="AU233" i="30"/>
  <c r="AX233" i="30"/>
  <c r="AU234" i="30"/>
  <c r="AX234" i="30"/>
  <c r="AU235" i="30"/>
  <c r="AX235" i="30"/>
  <c r="AU236" i="30"/>
  <c r="AX236" i="30"/>
  <c r="AU237" i="30"/>
  <c r="AX237" i="30"/>
  <c r="AU238" i="30"/>
  <c r="AX238" i="30"/>
  <c r="AU239" i="30"/>
  <c r="AX239" i="30"/>
  <c r="AU240" i="30"/>
  <c r="AX240" i="30"/>
  <c r="AU241" i="30"/>
  <c r="AX241" i="30"/>
  <c r="AU242" i="30"/>
  <c r="AX242" i="30"/>
  <c r="AU243" i="30"/>
  <c r="AX243" i="30"/>
  <c r="AU244" i="30"/>
  <c r="AX244" i="30"/>
  <c r="AU245" i="30"/>
  <c r="AX245" i="30"/>
  <c r="AU246" i="30"/>
  <c r="AX246" i="30"/>
  <c r="AU247" i="30"/>
  <c r="AX247" i="30"/>
  <c r="AU248" i="30"/>
  <c r="AX248" i="30"/>
  <c r="AU249" i="30"/>
  <c r="AX249" i="30"/>
  <c r="AU250" i="30"/>
  <c r="AX250" i="30"/>
  <c r="AU251" i="30"/>
  <c r="AX251" i="30"/>
  <c r="AU252" i="30"/>
  <c r="AX252" i="30"/>
  <c r="AU253" i="30"/>
  <c r="AX253" i="30"/>
  <c r="AU254" i="30"/>
  <c r="AX254" i="30"/>
  <c r="AU255" i="30"/>
  <c r="AX255" i="30"/>
  <c r="AU256" i="30"/>
  <c r="AX256" i="30"/>
  <c r="AU257" i="30"/>
  <c r="AX257" i="30"/>
  <c r="AU258" i="30"/>
  <c r="AX258" i="30"/>
  <c r="AU259" i="30"/>
  <c r="AX259" i="30"/>
  <c r="AU260" i="30"/>
  <c r="AX260" i="30"/>
  <c r="AU261" i="30"/>
  <c r="AX261" i="30"/>
  <c r="AU262" i="30"/>
  <c r="AX262" i="30"/>
  <c r="AU263" i="30"/>
  <c r="AX263" i="30"/>
  <c r="AU264" i="30"/>
  <c r="AX264" i="30"/>
  <c r="AU265" i="30"/>
  <c r="AX265" i="30"/>
  <c r="AU266" i="30"/>
  <c r="AX266" i="30"/>
  <c r="AU267" i="30"/>
  <c r="AX267" i="30"/>
  <c r="AU268" i="30"/>
  <c r="AX268" i="30"/>
  <c r="AU269" i="30"/>
  <c r="AX269" i="30"/>
  <c r="AU270" i="30"/>
  <c r="AX270" i="30"/>
  <c r="AU271" i="30"/>
  <c r="AX271" i="30"/>
  <c r="AU272" i="30"/>
  <c r="AX272" i="30"/>
  <c r="AU273" i="30"/>
  <c r="AX273" i="30"/>
  <c r="AU274" i="30"/>
  <c r="AX274" i="30"/>
  <c r="AU275" i="30"/>
  <c r="AX275" i="30"/>
  <c r="AU276" i="30"/>
  <c r="AX276" i="30"/>
  <c r="AU277" i="30"/>
  <c r="AX277" i="30"/>
  <c r="AU278" i="30"/>
  <c r="AX278" i="30"/>
  <c r="AU279" i="30"/>
  <c r="AX279" i="30"/>
  <c r="AU280" i="30"/>
  <c r="AX280" i="30"/>
  <c r="AU281" i="30"/>
  <c r="AX281" i="30"/>
  <c r="AU282" i="30"/>
  <c r="AX282" i="30"/>
  <c r="AU283" i="30"/>
  <c r="AX283" i="30"/>
  <c r="AU284" i="30"/>
  <c r="AX284" i="30"/>
  <c r="AU285" i="30"/>
  <c r="AX285" i="30"/>
  <c r="AU286" i="30"/>
  <c r="AX286" i="30"/>
  <c r="AU287" i="30"/>
  <c r="AX287" i="30"/>
  <c r="AU288" i="30"/>
  <c r="AX288" i="30"/>
  <c r="AU289" i="30"/>
  <c r="AX289" i="30"/>
  <c r="AU290" i="30"/>
  <c r="AX290" i="30"/>
  <c r="AU291" i="30"/>
  <c r="AX291" i="30"/>
  <c r="AU292" i="30"/>
  <c r="AX292" i="30"/>
  <c r="AU293" i="30"/>
  <c r="AX293" i="30"/>
  <c r="AU294" i="30"/>
  <c r="AX294" i="30"/>
  <c r="AU295" i="30"/>
  <c r="AX295" i="30"/>
  <c r="AU296" i="30"/>
  <c r="AX296" i="30"/>
  <c r="AU297" i="30"/>
  <c r="AX297" i="30"/>
  <c r="AU298" i="30"/>
  <c r="AX298" i="30"/>
  <c r="AU299" i="30"/>
  <c r="AX299" i="30"/>
  <c r="AU300" i="30"/>
  <c r="AX300" i="30"/>
  <c r="AU301" i="30"/>
  <c r="AX301" i="30"/>
  <c r="AU302" i="30"/>
  <c r="AX302" i="30"/>
  <c r="AU303" i="30"/>
  <c r="AX303" i="30"/>
  <c r="AU304" i="30"/>
  <c r="AX304" i="30"/>
  <c r="AU305" i="30"/>
  <c r="AX305" i="30"/>
  <c r="AU306" i="30"/>
  <c r="AX306" i="30"/>
  <c r="AU307" i="30"/>
  <c r="AX307" i="30"/>
  <c r="AU308" i="30"/>
  <c r="AX308" i="30"/>
  <c r="AU309" i="30"/>
  <c r="AX309" i="30"/>
  <c r="AU310" i="30"/>
  <c r="AX310" i="30"/>
  <c r="AU311" i="30"/>
  <c r="AX311" i="30"/>
  <c r="AU312" i="30"/>
  <c r="AX312" i="30"/>
  <c r="AU313" i="30"/>
  <c r="AX313" i="30"/>
  <c r="AU314" i="30"/>
  <c r="AX314" i="30"/>
  <c r="AU315" i="30"/>
  <c r="AX315" i="30"/>
  <c r="AU316" i="30"/>
  <c r="AX316" i="30"/>
  <c r="AU317" i="30"/>
  <c r="AX317" i="30"/>
  <c r="AU318" i="30"/>
  <c r="AX318" i="30"/>
  <c r="AU319" i="30"/>
  <c r="AX319" i="30"/>
  <c r="AU320" i="30"/>
  <c r="AX320" i="30"/>
  <c r="AU321" i="30"/>
  <c r="AX321" i="30"/>
  <c r="AU322" i="30"/>
  <c r="AX322" i="30"/>
  <c r="AU323" i="30"/>
  <c r="AX323" i="30"/>
  <c r="AU324" i="30"/>
  <c r="AX324" i="30"/>
  <c r="AU325" i="30"/>
  <c r="AX325" i="30"/>
  <c r="AU326" i="30"/>
  <c r="AX326" i="30"/>
  <c r="AU327" i="30"/>
  <c r="AX327" i="30"/>
  <c r="AU328" i="30"/>
  <c r="AX328" i="30"/>
  <c r="AU329" i="30"/>
  <c r="AX329" i="30"/>
  <c r="AU330" i="30"/>
  <c r="AX330" i="30"/>
  <c r="AU331" i="30"/>
  <c r="AX331" i="30"/>
  <c r="AU332" i="30"/>
  <c r="AX332" i="30"/>
  <c r="AU333" i="30"/>
  <c r="AX333" i="30"/>
  <c r="AU334" i="30"/>
  <c r="AX334" i="30"/>
  <c r="AU335" i="30"/>
  <c r="AX335" i="30"/>
  <c r="AU336" i="30"/>
  <c r="AX336" i="30"/>
  <c r="AU337" i="30"/>
  <c r="AX337" i="30"/>
  <c r="AU338" i="30"/>
  <c r="AX338" i="30"/>
  <c r="AU339" i="30"/>
  <c r="AX339" i="30"/>
  <c r="AU340" i="30"/>
  <c r="AX340" i="30"/>
  <c r="AU341" i="30"/>
  <c r="AX341" i="30"/>
  <c r="AU342" i="30"/>
  <c r="AX342" i="30"/>
  <c r="AU343" i="30"/>
  <c r="AX343" i="30"/>
  <c r="AU344" i="30"/>
  <c r="AX344" i="30"/>
  <c r="AU345" i="30"/>
  <c r="AX345" i="30"/>
  <c r="AU346" i="30"/>
  <c r="AX346" i="30"/>
  <c r="AU347" i="30"/>
  <c r="AX347" i="30"/>
  <c r="AU348" i="30"/>
  <c r="AX348" i="30"/>
  <c r="AU349" i="30"/>
  <c r="AX349" i="30"/>
  <c r="AU350" i="30"/>
  <c r="AX350" i="30"/>
  <c r="AU351" i="30"/>
  <c r="AX351" i="30"/>
  <c r="AU352" i="30"/>
  <c r="AX352" i="30"/>
  <c r="AU353" i="30"/>
  <c r="AX353" i="30"/>
  <c r="AU354" i="30"/>
  <c r="AX354" i="30"/>
  <c r="AU355" i="30"/>
  <c r="AX355" i="30"/>
  <c r="AU356" i="30"/>
  <c r="AX356" i="30"/>
  <c r="AU357" i="30"/>
  <c r="AX357" i="30"/>
  <c r="AU358" i="30"/>
  <c r="AX358" i="30"/>
  <c r="AU359" i="30"/>
  <c r="AX359" i="30"/>
  <c r="AU360" i="30"/>
  <c r="AX360" i="30"/>
  <c r="AU361" i="30"/>
  <c r="AX361" i="30"/>
  <c r="AU362" i="30"/>
  <c r="AX362" i="30"/>
  <c r="AU363" i="30"/>
  <c r="AX363" i="30"/>
  <c r="AU364" i="30"/>
  <c r="AX364" i="30"/>
  <c r="AU365" i="30"/>
  <c r="AX365" i="30"/>
  <c r="AU366" i="30"/>
  <c r="AX366" i="30"/>
  <c r="AU367" i="30"/>
  <c r="AX367" i="30"/>
  <c r="AU368" i="30"/>
  <c r="AX368" i="30"/>
  <c r="AU369" i="30"/>
  <c r="AX369" i="30"/>
  <c r="AU370" i="30"/>
  <c r="AX370" i="30"/>
  <c r="AU371" i="30"/>
  <c r="AX371" i="30"/>
  <c r="AU372" i="30"/>
  <c r="AX372" i="30"/>
  <c r="AU373" i="30"/>
  <c r="AX373" i="30"/>
  <c r="AU374" i="30"/>
  <c r="AX374" i="30"/>
  <c r="AU375" i="30"/>
  <c r="AX375" i="30"/>
  <c r="AU376" i="30"/>
  <c r="AX376" i="30"/>
  <c r="AU377" i="30"/>
  <c r="AX377" i="30"/>
  <c r="AU378" i="30"/>
  <c r="AX378" i="30"/>
  <c r="AU379" i="30"/>
  <c r="AX379" i="30"/>
  <c r="AU380" i="30"/>
  <c r="AX380" i="30"/>
  <c r="AU381" i="30"/>
  <c r="AX381" i="30"/>
  <c r="AU382" i="30"/>
  <c r="AX382" i="30"/>
  <c r="AU383" i="30"/>
  <c r="AX383" i="30"/>
  <c r="AU384" i="30"/>
  <c r="AX384" i="30"/>
  <c r="AU385" i="30"/>
  <c r="AX385" i="30"/>
  <c r="AU386" i="30"/>
  <c r="AX386" i="30"/>
  <c r="AU387" i="30"/>
  <c r="AX387" i="30"/>
  <c r="AU388" i="30"/>
  <c r="AX388" i="30"/>
  <c r="AU389" i="30"/>
  <c r="AX389" i="30"/>
  <c r="AU390" i="30"/>
  <c r="AX390" i="30"/>
  <c r="AU391" i="30"/>
  <c r="AX391" i="30"/>
  <c r="AU392" i="30"/>
  <c r="AX392" i="30"/>
  <c r="AU393" i="30"/>
  <c r="AX393" i="30"/>
  <c r="AU394" i="30"/>
  <c r="AX394" i="30"/>
  <c r="AU395" i="30"/>
  <c r="AX395" i="30"/>
  <c r="AU396" i="30"/>
  <c r="AX396" i="30"/>
  <c r="AU397" i="30"/>
  <c r="AX397" i="30"/>
  <c r="AU398" i="30"/>
  <c r="AX398" i="30"/>
  <c r="AU399" i="30"/>
  <c r="AX399" i="30"/>
  <c r="AU400" i="30"/>
  <c r="AX400" i="30"/>
  <c r="AU401" i="30"/>
  <c r="AX401" i="30"/>
  <c r="AU402" i="30"/>
  <c r="AX402" i="30"/>
  <c r="AU403" i="30"/>
  <c r="AX403" i="30"/>
  <c r="AU404" i="30"/>
  <c r="AX404" i="30"/>
  <c r="AU405" i="30"/>
  <c r="AX405" i="30"/>
  <c r="AU406" i="30"/>
  <c r="AX406" i="30"/>
  <c r="AU407" i="30"/>
  <c r="AX407" i="30"/>
  <c r="AU408" i="30"/>
  <c r="AX408" i="30"/>
  <c r="AU409" i="30"/>
  <c r="AX409" i="30"/>
  <c r="AU410" i="30"/>
  <c r="AX410" i="30"/>
  <c r="AU411" i="30"/>
  <c r="AX411" i="30"/>
  <c r="AU412" i="30"/>
  <c r="AX412" i="30"/>
  <c r="AU413" i="30"/>
  <c r="AX413" i="30"/>
  <c r="AU414" i="30"/>
  <c r="AX414" i="30"/>
  <c r="AU415" i="30"/>
  <c r="AX415" i="30"/>
  <c r="AU416" i="30"/>
  <c r="AX416" i="30"/>
  <c r="AU417" i="30"/>
  <c r="AX417" i="30"/>
  <c r="AU418" i="30"/>
  <c r="AX418" i="30"/>
  <c r="AU419" i="30"/>
  <c r="AX419" i="30"/>
  <c r="AU420" i="30"/>
  <c r="AX420" i="30"/>
  <c r="AU421" i="30"/>
  <c r="AX421" i="30"/>
  <c r="AU422" i="30"/>
  <c r="AX422" i="30"/>
  <c r="AU423" i="30"/>
  <c r="AX423" i="30"/>
  <c r="AU424" i="30"/>
  <c r="AX424" i="30"/>
  <c r="AU425" i="30"/>
  <c r="AX425" i="30"/>
  <c r="AU426" i="30"/>
  <c r="AX426" i="30"/>
  <c r="AU427" i="30"/>
  <c r="AX427" i="30"/>
  <c r="AU428" i="30"/>
  <c r="AX428" i="30"/>
  <c r="AU429" i="30"/>
  <c r="AX429" i="30"/>
  <c r="AU430" i="30"/>
  <c r="AX430" i="30"/>
  <c r="AU431" i="30"/>
  <c r="AX431" i="30"/>
  <c r="AU432" i="30"/>
  <c r="AX432" i="30"/>
  <c r="AU433" i="30"/>
  <c r="AX433" i="30"/>
  <c r="AU434" i="30"/>
  <c r="AX434" i="30"/>
  <c r="AU435" i="30"/>
  <c r="AX435" i="30"/>
  <c r="AU436" i="30"/>
  <c r="AX436" i="30"/>
  <c r="AU437" i="30"/>
  <c r="AX437" i="30"/>
  <c r="AU438" i="30"/>
  <c r="AX438" i="30"/>
  <c r="AU439" i="30"/>
  <c r="AX439" i="30"/>
  <c r="AU440" i="30"/>
  <c r="AX440" i="30"/>
  <c r="AU441" i="30"/>
  <c r="AX441" i="30"/>
  <c r="AU442" i="30"/>
  <c r="AX442" i="30"/>
  <c r="AU443" i="30"/>
  <c r="AX443" i="30"/>
  <c r="AU444" i="30"/>
  <c r="AX444" i="30"/>
  <c r="AU445" i="30"/>
  <c r="AX445" i="30"/>
  <c r="AU446" i="30"/>
  <c r="AX446" i="30"/>
  <c r="AU447" i="30"/>
  <c r="AX447" i="30"/>
  <c r="AU448" i="30"/>
  <c r="AX448" i="30"/>
  <c r="AU449" i="30"/>
  <c r="AX449" i="30"/>
  <c r="AU450" i="30"/>
  <c r="AX450" i="30"/>
  <c r="AU451" i="30"/>
  <c r="AX451" i="30"/>
  <c r="AU452" i="30"/>
  <c r="AX452" i="30"/>
  <c r="AU453" i="30"/>
  <c r="AX453" i="30"/>
  <c r="AU454" i="30"/>
  <c r="AX454" i="30"/>
  <c r="AU455" i="30"/>
  <c r="AX455" i="30"/>
  <c r="AU456" i="30"/>
  <c r="AX456" i="30"/>
  <c r="AU457" i="30"/>
  <c r="AX457" i="30"/>
  <c r="AU458" i="30"/>
  <c r="AX458" i="30"/>
  <c r="AU459" i="30"/>
  <c r="AX459" i="30"/>
  <c r="AU460" i="30"/>
  <c r="AX460" i="30"/>
  <c r="AU461" i="30"/>
  <c r="AX461" i="30"/>
  <c r="AU462" i="30"/>
  <c r="AX462" i="30"/>
  <c r="AU463" i="30"/>
  <c r="AX463" i="30"/>
  <c r="AU464" i="30"/>
  <c r="AX464" i="30"/>
  <c r="AU465" i="30"/>
  <c r="AX465" i="30"/>
  <c r="AU466" i="30"/>
  <c r="AX466" i="30"/>
  <c r="AU467" i="30"/>
  <c r="AX467" i="30"/>
  <c r="AU468" i="30"/>
  <c r="AX468" i="30"/>
  <c r="AU469" i="30"/>
  <c r="AX469" i="30"/>
  <c r="AU470" i="30"/>
  <c r="AX470" i="30"/>
  <c r="AU471" i="30"/>
  <c r="AX471" i="30"/>
  <c r="AU472" i="30"/>
  <c r="AX472" i="30"/>
  <c r="AU473" i="30"/>
  <c r="AX473" i="30"/>
  <c r="AU474" i="30"/>
  <c r="AX474" i="30"/>
  <c r="AU475" i="30"/>
  <c r="AX475" i="30"/>
  <c r="AU476" i="30"/>
  <c r="AX476" i="30"/>
  <c r="AU477" i="30"/>
  <c r="AX477" i="30"/>
  <c r="AU478" i="30"/>
  <c r="AX478" i="30"/>
  <c r="AU479" i="30"/>
  <c r="AX479" i="30"/>
  <c r="AU480" i="30"/>
  <c r="AX480" i="30"/>
  <c r="AC9" i="30"/>
  <c r="AV9" i="30" s="1"/>
  <c r="AE9" i="30"/>
  <c r="AC10" i="30"/>
  <c r="AV10" i="30" s="1"/>
  <c r="AE10" i="30"/>
  <c r="AC11" i="30"/>
  <c r="AV11" i="30" s="1"/>
  <c r="AE11" i="30"/>
  <c r="AC12" i="30"/>
  <c r="AV12" i="30" s="1"/>
  <c r="AE12" i="30"/>
  <c r="AC13" i="30"/>
  <c r="AV13" i="30" s="1"/>
  <c r="AE13" i="30"/>
  <c r="AC14" i="30"/>
  <c r="AV14" i="30" s="1"/>
  <c r="AE14" i="30"/>
  <c r="AC15" i="30"/>
  <c r="AV15" i="30" s="1"/>
  <c r="AE15" i="30"/>
  <c r="AC16" i="30"/>
  <c r="AV16" i="30" s="1"/>
  <c r="AE16" i="30"/>
  <c r="AC17" i="30"/>
  <c r="AV17" i="30" s="1"/>
  <c r="AE17" i="30"/>
  <c r="AC18" i="30"/>
  <c r="AV18" i="30" s="1"/>
  <c r="AE18" i="30"/>
  <c r="AC19" i="30"/>
  <c r="AV19" i="30" s="1"/>
  <c r="AE19" i="30"/>
  <c r="AC20" i="30"/>
  <c r="AV20" i="30" s="1"/>
  <c r="AE20" i="30"/>
  <c r="AC21" i="30"/>
  <c r="AV21" i="30" s="1"/>
  <c r="AE21" i="30"/>
  <c r="AC22" i="30"/>
  <c r="AV22" i="30" s="1"/>
  <c r="AW22" i="30" s="1"/>
  <c r="AE22" i="30"/>
  <c r="AC23" i="30"/>
  <c r="AV23" i="30" s="1"/>
  <c r="AE23" i="30"/>
  <c r="AC24" i="30"/>
  <c r="AV24" i="30" s="1"/>
  <c r="AE24" i="30"/>
  <c r="AC25" i="30"/>
  <c r="AV25" i="30" s="1"/>
  <c r="AE25" i="30"/>
  <c r="AC26" i="30"/>
  <c r="AV26" i="30" s="1"/>
  <c r="AE26" i="30"/>
  <c r="AC27" i="30"/>
  <c r="AV27" i="30" s="1"/>
  <c r="AE27" i="30"/>
  <c r="AC28" i="30"/>
  <c r="AV28" i="30" s="1"/>
  <c r="AW28" i="30" s="1"/>
  <c r="AE28" i="30"/>
  <c r="AC29" i="30"/>
  <c r="AV29" i="30" s="1"/>
  <c r="AE29" i="30"/>
  <c r="AC30" i="30"/>
  <c r="AV30" i="30" s="1"/>
  <c r="AE30" i="30"/>
  <c r="AC31" i="30"/>
  <c r="AV31" i="30" s="1"/>
  <c r="AE31" i="30"/>
  <c r="AC32" i="30"/>
  <c r="AV32" i="30" s="1"/>
  <c r="AE32" i="30"/>
  <c r="AC33" i="30"/>
  <c r="AV33" i="30" s="1"/>
  <c r="AE33" i="30"/>
  <c r="AC34" i="30"/>
  <c r="AV34" i="30" s="1"/>
  <c r="AE34" i="30"/>
  <c r="AC35" i="30"/>
  <c r="AV35" i="30" s="1"/>
  <c r="AE35" i="30"/>
  <c r="AC36" i="30"/>
  <c r="AV36" i="30" s="1"/>
  <c r="AE36" i="30"/>
  <c r="AC37" i="30"/>
  <c r="AV37" i="30" s="1"/>
  <c r="AE37" i="30"/>
  <c r="AC38" i="30"/>
  <c r="AV38" i="30" s="1"/>
  <c r="AE38" i="30"/>
  <c r="AC39" i="30"/>
  <c r="AV39" i="30" s="1"/>
  <c r="AE39" i="30"/>
  <c r="AC40" i="30"/>
  <c r="AV40" i="30" s="1"/>
  <c r="AE40" i="30"/>
  <c r="AC41" i="30"/>
  <c r="AV41" i="30" s="1"/>
  <c r="AE41" i="30"/>
  <c r="AC42" i="30"/>
  <c r="AV42" i="30" s="1"/>
  <c r="AE42" i="30"/>
  <c r="AC43" i="30"/>
  <c r="AV43" i="30" s="1"/>
  <c r="AE43" i="30"/>
  <c r="AC44" i="30"/>
  <c r="AV44" i="30" s="1"/>
  <c r="AE44" i="30"/>
  <c r="AC45" i="30"/>
  <c r="AV45" i="30" s="1"/>
  <c r="AE45" i="30"/>
  <c r="AC46" i="30"/>
  <c r="AV46" i="30" s="1"/>
  <c r="AE46" i="30"/>
  <c r="AC47" i="30"/>
  <c r="AV47" i="30" s="1"/>
  <c r="AE47" i="30"/>
  <c r="AC48" i="30"/>
  <c r="AV48" i="30" s="1"/>
  <c r="AE48" i="30"/>
  <c r="AC49" i="30"/>
  <c r="AV49" i="30" s="1"/>
  <c r="AE49" i="30"/>
  <c r="AC50" i="30"/>
  <c r="AV50" i="30" s="1"/>
  <c r="AE50" i="30"/>
  <c r="AC51" i="30"/>
  <c r="AV51" i="30" s="1"/>
  <c r="AE51" i="30"/>
  <c r="AC52" i="30"/>
  <c r="AV52" i="30" s="1"/>
  <c r="AE52" i="30"/>
  <c r="AC53" i="30"/>
  <c r="AV53" i="30" s="1"/>
  <c r="AE53" i="30"/>
  <c r="AC54" i="30"/>
  <c r="AV54" i="30" s="1"/>
  <c r="AW54" i="30" s="1"/>
  <c r="AE54" i="30"/>
  <c r="AC55" i="30"/>
  <c r="AV55" i="30" s="1"/>
  <c r="AE55" i="30"/>
  <c r="AC56" i="30"/>
  <c r="AV56" i="30" s="1"/>
  <c r="AE56" i="30"/>
  <c r="AC57" i="30"/>
  <c r="AV57" i="30" s="1"/>
  <c r="AE57" i="30"/>
  <c r="AC58" i="30"/>
  <c r="AV58" i="30" s="1"/>
  <c r="AE58" i="30"/>
  <c r="AC59" i="30"/>
  <c r="AV59" i="30" s="1"/>
  <c r="AE59" i="30"/>
  <c r="AC60" i="30"/>
  <c r="AV60" i="30" s="1"/>
  <c r="AE60" i="30"/>
  <c r="AC61" i="30"/>
  <c r="AV61" i="30" s="1"/>
  <c r="AE61" i="30"/>
  <c r="AC62" i="30"/>
  <c r="AV62" i="30" s="1"/>
  <c r="AE62" i="30"/>
  <c r="AC63" i="30"/>
  <c r="AV63" i="30" s="1"/>
  <c r="AE63" i="30"/>
  <c r="AC64" i="30"/>
  <c r="AV64" i="30" s="1"/>
  <c r="AE64" i="30"/>
  <c r="AC65" i="30"/>
  <c r="AV65" i="30" s="1"/>
  <c r="AE65" i="30"/>
  <c r="AC66" i="30"/>
  <c r="AV66" i="30" s="1"/>
  <c r="AE66" i="30"/>
  <c r="AC67" i="30"/>
  <c r="AV67" i="30" s="1"/>
  <c r="AE67" i="30"/>
  <c r="AC68" i="30"/>
  <c r="AV68" i="30" s="1"/>
  <c r="AE68" i="30"/>
  <c r="AC69" i="30"/>
  <c r="AV69" i="30" s="1"/>
  <c r="AE69" i="30"/>
  <c r="AC70" i="30"/>
  <c r="AV70" i="30" s="1"/>
  <c r="AE70" i="30"/>
  <c r="AC71" i="30"/>
  <c r="AV71" i="30" s="1"/>
  <c r="AE71" i="30"/>
  <c r="AC72" i="30"/>
  <c r="AV72" i="30" s="1"/>
  <c r="AE72" i="30"/>
  <c r="AC73" i="30"/>
  <c r="AV73" i="30" s="1"/>
  <c r="AE73" i="30"/>
  <c r="AC74" i="30"/>
  <c r="AV74" i="30" s="1"/>
  <c r="AE74" i="30"/>
  <c r="AC75" i="30"/>
  <c r="AV75" i="30" s="1"/>
  <c r="AE75" i="30"/>
  <c r="AC76" i="30"/>
  <c r="AV76" i="30" s="1"/>
  <c r="AE76" i="30"/>
  <c r="AC77" i="30"/>
  <c r="AV77" i="30" s="1"/>
  <c r="AE77" i="30"/>
  <c r="AC78" i="30"/>
  <c r="AV78" i="30" s="1"/>
  <c r="AW78" i="30" s="1"/>
  <c r="AE78" i="30"/>
  <c r="AC79" i="30"/>
  <c r="AV79" i="30" s="1"/>
  <c r="AE79" i="30"/>
  <c r="AC80" i="30"/>
  <c r="AV80" i="30" s="1"/>
  <c r="AE80" i="30"/>
  <c r="AC81" i="30"/>
  <c r="AV81" i="30" s="1"/>
  <c r="AE81" i="30"/>
  <c r="AC82" i="30"/>
  <c r="AV82" i="30" s="1"/>
  <c r="AE82" i="30"/>
  <c r="AC83" i="30"/>
  <c r="AV83" i="30" s="1"/>
  <c r="AE83" i="30"/>
  <c r="AC84" i="30"/>
  <c r="AV84" i="30" s="1"/>
  <c r="AE84" i="30"/>
  <c r="AC85" i="30"/>
  <c r="AV85" i="30" s="1"/>
  <c r="AE85" i="30"/>
  <c r="AC86" i="30"/>
  <c r="AV86" i="30" s="1"/>
  <c r="AE86" i="30"/>
  <c r="AC87" i="30"/>
  <c r="AV87" i="30" s="1"/>
  <c r="AE87" i="30"/>
  <c r="AC88" i="30"/>
  <c r="AV88" i="30" s="1"/>
  <c r="AE88" i="30"/>
  <c r="AC89" i="30"/>
  <c r="AV89" i="30" s="1"/>
  <c r="AE89" i="30"/>
  <c r="AC90" i="30"/>
  <c r="AV90" i="30" s="1"/>
  <c r="AE90" i="30"/>
  <c r="AC91" i="30"/>
  <c r="AV91" i="30" s="1"/>
  <c r="AE91" i="30"/>
  <c r="AC92" i="30"/>
  <c r="AV92" i="30" s="1"/>
  <c r="AE92" i="30"/>
  <c r="AC93" i="30"/>
  <c r="AV93" i="30" s="1"/>
  <c r="AE93" i="30"/>
  <c r="AC94" i="30"/>
  <c r="AV94" i="30" s="1"/>
  <c r="AE94" i="30"/>
  <c r="AC95" i="30"/>
  <c r="AV95" i="30" s="1"/>
  <c r="AE95" i="30"/>
  <c r="AC96" i="30"/>
  <c r="AV96" i="30" s="1"/>
  <c r="AE96" i="30"/>
  <c r="AC97" i="30"/>
  <c r="AV97" i="30" s="1"/>
  <c r="AE97" i="30"/>
  <c r="AC98" i="30"/>
  <c r="AV98" i="30" s="1"/>
  <c r="AE98" i="30"/>
  <c r="AC99" i="30"/>
  <c r="AV99" i="30" s="1"/>
  <c r="AE99" i="30"/>
  <c r="AC100" i="30"/>
  <c r="AV100" i="30" s="1"/>
  <c r="AE100" i="30"/>
  <c r="AC101" i="30"/>
  <c r="AV101" i="30" s="1"/>
  <c r="AE101" i="30"/>
  <c r="AC102" i="30"/>
  <c r="AV102" i="30" s="1"/>
  <c r="AE102" i="30"/>
  <c r="AC103" i="30"/>
  <c r="AV103" i="30" s="1"/>
  <c r="AE103" i="30"/>
  <c r="AC104" i="30"/>
  <c r="AV104" i="30" s="1"/>
  <c r="AE104" i="30"/>
  <c r="AC105" i="30"/>
  <c r="AV105" i="30" s="1"/>
  <c r="AE105" i="30"/>
  <c r="AC106" i="30"/>
  <c r="AV106" i="30" s="1"/>
  <c r="AE106" i="30"/>
  <c r="AC107" i="30"/>
  <c r="AV107" i="30" s="1"/>
  <c r="AE107" i="30"/>
  <c r="AC108" i="30"/>
  <c r="AV108" i="30" s="1"/>
  <c r="AE108" i="30"/>
  <c r="AC109" i="30"/>
  <c r="AV109" i="30" s="1"/>
  <c r="AE109" i="30"/>
  <c r="AC110" i="30"/>
  <c r="AV110" i="30" s="1"/>
  <c r="AE110" i="30"/>
  <c r="AC111" i="30"/>
  <c r="AV111" i="30" s="1"/>
  <c r="AE111" i="30"/>
  <c r="AC112" i="30"/>
  <c r="AV112" i="30" s="1"/>
  <c r="AE112" i="30"/>
  <c r="AC113" i="30"/>
  <c r="AV113" i="30" s="1"/>
  <c r="AE113" i="30"/>
  <c r="AC114" i="30"/>
  <c r="AV114" i="30" s="1"/>
  <c r="AE114" i="30"/>
  <c r="AC115" i="30"/>
  <c r="AV115" i="30" s="1"/>
  <c r="AE115" i="30"/>
  <c r="AC116" i="30"/>
  <c r="AV116" i="30" s="1"/>
  <c r="AE116" i="30"/>
  <c r="AC117" i="30"/>
  <c r="AV117" i="30" s="1"/>
  <c r="AE117" i="30"/>
  <c r="AC118" i="30"/>
  <c r="AV118" i="30" s="1"/>
  <c r="AE118" i="30"/>
  <c r="AC119" i="30"/>
  <c r="AV119" i="30" s="1"/>
  <c r="AE119" i="30"/>
  <c r="AC120" i="30"/>
  <c r="AV120" i="30" s="1"/>
  <c r="AE120" i="30"/>
  <c r="AC121" i="30"/>
  <c r="AV121" i="30" s="1"/>
  <c r="AE121" i="30"/>
  <c r="AC122" i="30"/>
  <c r="AV122" i="30" s="1"/>
  <c r="AE122" i="30"/>
  <c r="AC123" i="30"/>
  <c r="AV123" i="30" s="1"/>
  <c r="AE123" i="30"/>
  <c r="AC124" i="30"/>
  <c r="AV124" i="30" s="1"/>
  <c r="AE124" i="30"/>
  <c r="AC125" i="30"/>
  <c r="AV125" i="30" s="1"/>
  <c r="AE125" i="30"/>
  <c r="AC126" i="30"/>
  <c r="AV126" i="30" s="1"/>
  <c r="AW126" i="30" s="1"/>
  <c r="AE126" i="30"/>
  <c r="AC127" i="30"/>
  <c r="AV127" i="30" s="1"/>
  <c r="AE127" i="30"/>
  <c r="AC128" i="30"/>
  <c r="AV128" i="30" s="1"/>
  <c r="AE128" i="30"/>
  <c r="AC129" i="30"/>
  <c r="AV129" i="30" s="1"/>
  <c r="AE129" i="30"/>
  <c r="AC130" i="30"/>
  <c r="AV130" i="30" s="1"/>
  <c r="AE130" i="30"/>
  <c r="AC131" i="30"/>
  <c r="AV131" i="30" s="1"/>
  <c r="AE131" i="30"/>
  <c r="AC132" i="30"/>
  <c r="AV132" i="30" s="1"/>
  <c r="AE132" i="30"/>
  <c r="AC133" i="30"/>
  <c r="AV133" i="30" s="1"/>
  <c r="AE133" i="30"/>
  <c r="AC134" i="30"/>
  <c r="AV134" i="30" s="1"/>
  <c r="AE134" i="30"/>
  <c r="AC135" i="30"/>
  <c r="AV135" i="30" s="1"/>
  <c r="AE135" i="30"/>
  <c r="AC136" i="30"/>
  <c r="AV136" i="30" s="1"/>
  <c r="AW136" i="30" s="1"/>
  <c r="AE136" i="30"/>
  <c r="AC137" i="30"/>
  <c r="AV137" i="30" s="1"/>
  <c r="AE137" i="30"/>
  <c r="AC138" i="30"/>
  <c r="AV138" i="30" s="1"/>
  <c r="AE138" i="30"/>
  <c r="AC139" i="30"/>
  <c r="AV139" i="30" s="1"/>
  <c r="AE139" i="30"/>
  <c r="AC140" i="30"/>
  <c r="AV140" i="30" s="1"/>
  <c r="AE140" i="30"/>
  <c r="AC141" i="30"/>
  <c r="AV141" i="30" s="1"/>
  <c r="AE141" i="30"/>
  <c r="AC142" i="30"/>
  <c r="AV142" i="30" s="1"/>
  <c r="AE142" i="30"/>
  <c r="AC143" i="30"/>
  <c r="AV143" i="30" s="1"/>
  <c r="AE143" i="30"/>
  <c r="AC144" i="30"/>
  <c r="AV144" i="30" s="1"/>
  <c r="AE144" i="30"/>
  <c r="AC145" i="30"/>
  <c r="AV145" i="30" s="1"/>
  <c r="AE145" i="30"/>
  <c r="AC146" i="30"/>
  <c r="AV146" i="30" s="1"/>
  <c r="AW146" i="30" s="1"/>
  <c r="AE146" i="30"/>
  <c r="AC147" i="30"/>
  <c r="AV147" i="30" s="1"/>
  <c r="AE147" i="30"/>
  <c r="AC148" i="30"/>
  <c r="AV148" i="30" s="1"/>
  <c r="AE148" i="30"/>
  <c r="AC149" i="30"/>
  <c r="AV149" i="30" s="1"/>
  <c r="AE149" i="30"/>
  <c r="AC150" i="30"/>
  <c r="AV150" i="30" s="1"/>
  <c r="AE150" i="30"/>
  <c r="AC151" i="30"/>
  <c r="AV151" i="30" s="1"/>
  <c r="AE151" i="30"/>
  <c r="AC152" i="30"/>
  <c r="AV152" i="30" s="1"/>
  <c r="AW152" i="30" s="1"/>
  <c r="AE152" i="30"/>
  <c r="AC153" i="30"/>
  <c r="AV153" i="30" s="1"/>
  <c r="AE153" i="30"/>
  <c r="AC154" i="30"/>
  <c r="AV154" i="30" s="1"/>
  <c r="AE154" i="30"/>
  <c r="AC155" i="30"/>
  <c r="AV155" i="30" s="1"/>
  <c r="AE155" i="30"/>
  <c r="AC156" i="30"/>
  <c r="AV156" i="30" s="1"/>
  <c r="AE156" i="30"/>
  <c r="AC157" i="30"/>
  <c r="AV157" i="30" s="1"/>
  <c r="AE157" i="30"/>
  <c r="AC158" i="30"/>
  <c r="AV158" i="30" s="1"/>
  <c r="AE158" i="30"/>
  <c r="AC159" i="30"/>
  <c r="AV159" i="30" s="1"/>
  <c r="AE159" i="30"/>
  <c r="AC160" i="30"/>
  <c r="AV160" i="30" s="1"/>
  <c r="AE160" i="30"/>
  <c r="AC161" i="30"/>
  <c r="AV161" i="30" s="1"/>
  <c r="AE161" i="30"/>
  <c r="AC162" i="30"/>
  <c r="AV162" i="30" s="1"/>
  <c r="AW162" i="30" s="1"/>
  <c r="AE162" i="30"/>
  <c r="AC163" i="30"/>
  <c r="AV163" i="30" s="1"/>
  <c r="AE163" i="30"/>
  <c r="AC164" i="30"/>
  <c r="AV164" i="30" s="1"/>
  <c r="AE164" i="30"/>
  <c r="AC165" i="30"/>
  <c r="AV165" i="30" s="1"/>
  <c r="AE165" i="30"/>
  <c r="AC166" i="30"/>
  <c r="AV166" i="30" s="1"/>
  <c r="AE166" i="30"/>
  <c r="AC167" i="30"/>
  <c r="AV167" i="30" s="1"/>
  <c r="AE167" i="30"/>
  <c r="AC168" i="30"/>
  <c r="AV168" i="30" s="1"/>
  <c r="AE168" i="30"/>
  <c r="AC169" i="30"/>
  <c r="AV169" i="30" s="1"/>
  <c r="AE169" i="30"/>
  <c r="AC170" i="30"/>
  <c r="AV170" i="30" s="1"/>
  <c r="AE170" i="30"/>
  <c r="AC171" i="30"/>
  <c r="AV171" i="30" s="1"/>
  <c r="AE171" i="30"/>
  <c r="AC172" i="30"/>
  <c r="AV172" i="30" s="1"/>
  <c r="AE172" i="30"/>
  <c r="AC173" i="30"/>
  <c r="AV173" i="30" s="1"/>
  <c r="AE173" i="30"/>
  <c r="AC174" i="30"/>
  <c r="AV174" i="30" s="1"/>
  <c r="AW174" i="30" s="1"/>
  <c r="AE174" i="30"/>
  <c r="AC175" i="30"/>
  <c r="AV175" i="30" s="1"/>
  <c r="AE175" i="30"/>
  <c r="AC176" i="30"/>
  <c r="AV176" i="30" s="1"/>
  <c r="AE176" i="30"/>
  <c r="AC177" i="30"/>
  <c r="AV177" i="30" s="1"/>
  <c r="AE177" i="30"/>
  <c r="AC178" i="30"/>
  <c r="AV178" i="30" s="1"/>
  <c r="AE178" i="30"/>
  <c r="AC179" i="30"/>
  <c r="AV179" i="30" s="1"/>
  <c r="AE179" i="30"/>
  <c r="AC180" i="30"/>
  <c r="AV180" i="30" s="1"/>
  <c r="AW180" i="30" s="1"/>
  <c r="AE180" i="30"/>
  <c r="AC181" i="30"/>
  <c r="AV181" i="30" s="1"/>
  <c r="AE181" i="30"/>
  <c r="AC182" i="30"/>
  <c r="AV182" i="30" s="1"/>
  <c r="AE182" i="30"/>
  <c r="AC183" i="30"/>
  <c r="AV183" i="30" s="1"/>
  <c r="AE183" i="30"/>
  <c r="AC184" i="30"/>
  <c r="AV184" i="30" s="1"/>
  <c r="AW184" i="30" s="1"/>
  <c r="AE184" i="30"/>
  <c r="AC185" i="30"/>
  <c r="AV185" i="30" s="1"/>
  <c r="AE185" i="30"/>
  <c r="AC186" i="30"/>
  <c r="AV186" i="30" s="1"/>
  <c r="AW186" i="30" s="1"/>
  <c r="AE186" i="30"/>
  <c r="AC187" i="30"/>
  <c r="AV187" i="30" s="1"/>
  <c r="AE187" i="30"/>
  <c r="AC188" i="30"/>
  <c r="AV188" i="30" s="1"/>
  <c r="AW188" i="30" s="1"/>
  <c r="AE188" i="30"/>
  <c r="AC189" i="30"/>
  <c r="AV189" i="30" s="1"/>
  <c r="AE189" i="30"/>
  <c r="AC190" i="30"/>
  <c r="AV190" i="30" s="1"/>
  <c r="AW190" i="30" s="1"/>
  <c r="AE190" i="30"/>
  <c r="AC191" i="30"/>
  <c r="AV191" i="30" s="1"/>
  <c r="AE191" i="30"/>
  <c r="AC192" i="30"/>
  <c r="AV192" i="30" s="1"/>
  <c r="AE192" i="30"/>
  <c r="AC193" i="30"/>
  <c r="AV193" i="30" s="1"/>
  <c r="AE193" i="30"/>
  <c r="AC194" i="30"/>
  <c r="AV194" i="30" s="1"/>
  <c r="AE194" i="30"/>
  <c r="AC195" i="30"/>
  <c r="AV195" i="30" s="1"/>
  <c r="AE195" i="30"/>
  <c r="AC196" i="30"/>
  <c r="AV196" i="30" s="1"/>
  <c r="AW196" i="30" s="1"/>
  <c r="AE196" i="30"/>
  <c r="AC197" i="30"/>
  <c r="AV197" i="30" s="1"/>
  <c r="AE197" i="30"/>
  <c r="AC198" i="30"/>
  <c r="AV198" i="30" s="1"/>
  <c r="AW198" i="30" s="1"/>
  <c r="AE198" i="30"/>
  <c r="AC199" i="30"/>
  <c r="AV199" i="30" s="1"/>
  <c r="AE199" i="30"/>
  <c r="AC200" i="30"/>
  <c r="AV200" i="30" s="1"/>
  <c r="AE200" i="30"/>
  <c r="AC201" i="30"/>
  <c r="AV201" i="30" s="1"/>
  <c r="AE201" i="30"/>
  <c r="AC202" i="30"/>
  <c r="AV202" i="30" s="1"/>
  <c r="AW202" i="30" s="1"/>
  <c r="AE202" i="30"/>
  <c r="AC203" i="30"/>
  <c r="AV203" i="30" s="1"/>
  <c r="AE203" i="30"/>
  <c r="AC204" i="30"/>
  <c r="AV204" i="30" s="1"/>
  <c r="AW204" i="30" s="1"/>
  <c r="AE204" i="30"/>
  <c r="AC205" i="30"/>
  <c r="AV205" i="30" s="1"/>
  <c r="AE205" i="30"/>
  <c r="AC206" i="30"/>
  <c r="AV206" i="30" s="1"/>
  <c r="AW206" i="30" s="1"/>
  <c r="AE206" i="30"/>
  <c r="AC207" i="30"/>
  <c r="AV207" i="30" s="1"/>
  <c r="AE207" i="30"/>
  <c r="AC208" i="30"/>
  <c r="AV208" i="30" s="1"/>
  <c r="AE208" i="30"/>
  <c r="AC209" i="30"/>
  <c r="AV209" i="30" s="1"/>
  <c r="AE209" i="30"/>
  <c r="AC210" i="30"/>
  <c r="AV210" i="30" s="1"/>
  <c r="AE210" i="30"/>
  <c r="AC211" i="30"/>
  <c r="AV211" i="30" s="1"/>
  <c r="AE211" i="30"/>
  <c r="AC212" i="30"/>
  <c r="AV212" i="30" s="1"/>
  <c r="AE212" i="30"/>
  <c r="AC213" i="30"/>
  <c r="AV213" i="30" s="1"/>
  <c r="AE213" i="30"/>
  <c r="AC214" i="30"/>
  <c r="AV214" i="30" s="1"/>
  <c r="AE214" i="30"/>
  <c r="AC215" i="30"/>
  <c r="AV215" i="30" s="1"/>
  <c r="AE215" i="30"/>
  <c r="AC216" i="30"/>
  <c r="AV216" i="30" s="1"/>
  <c r="AE216" i="30"/>
  <c r="AC217" i="30"/>
  <c r="AV217" i="30" s="1"/>
  <c r="AE217" i="30"/>
  <c r="AC218" i="30"/>
  <c r="AV218" i="30" s="1"/>
  <c r="AW218" i="30" s="1"/>
  <c r="AE218" i="30"/>
  <c r="AC219" i="30"/>
  <c r="AV219" i="30" s="1"/>
  <c r="AE219" i="30"/>
  <c r="AC220" i="30"/>
  <c r="AV220" i="30" s="1"/>
  <c r="AE220" i="30"/>
  <c r="AC221" i="30"/>
  <c r="AV221" i="30" s="1"/>
  <c r="AE221" i="30"/>
  <c r="AC222" i="30"/>
  <c r="AV222" i="30" s="1"/>
  <c r="AE222" i="30"/>
  <c r="AC223" i="30"/>
  <c r="AV223" i="30" s="1"/>
  <c r="AE223" i="30"/>
  <c r="AC224" i="30"/>
  <c r="AV224" i="30" s="1"/>
  <c r="AE224" i="30"/>
  <c r="AC225" i="30"/>
  <c r="AV225" i="30" s="1"/>
  <c r="AE225" i="30"/>
  <c r="AC226" i="30"/>
  <c r="AV226" i="30" s="1"/>
  <c r="AE226" i="30"/>
  <c r="AC227" i="30"/>
  <c r="AV227" i="30" s="1"/>
  <c r="AE227" i="30"/>
  <c r="AC228" i="30"/>
  <c r="AV228" i="30" s="1"/>
  <c r="AE228" i="30"/>
  <c r="AC229" i="30"/>
  <c r="AV229" i="30" s="1"/>
  <c r="AE229" i="30"/>
  <c r="AC230" i="30"/>
  <c r="AV230" i="30" s="1"/>
  <c r="AE230" i="30"/>
  <c r="AC231" i="30"/>
  <c r="AV231" i="30" s="1"/>
  <c r="AE231" i="30"/>
  <c r="AC232" i="30"/>
  <c r="AV232" i="30" s="1"/>
  <c r="AE232" i="30"/>
  <c r="AC233" i="30"/>
  <c r="AV233" i="30" s="1"/>
  <c r="AE233" i="30"/>
  <c r="AC234" i="30"/>
  <c r="AV234" i="30" s="1"/>
  <c r="AW234" i="30" s="1"/>
  <c r="AE234" i="30"/>
  <c r="AC235" i="30"/>
  <c r="AV235" i="30" s="1"/>
  <c r="AE235" i="30"/>
  <c r="AC236" i="30"/>
  <c r="AV236" i="30" s="1"/>
  <c r="AW236" i="30" s="1"/>
  <c r="AE236" i="30"/>
  <c r="AC237" i="30"/>
  <c r="AV237" i="30" s="1"/>
  <c r="AE237" i="30"/>
  <c r="AC238" i="30"/>
  <c r="AV238" i="30" s="1"/>
  <c r="AW238" i="30" s="1"/>
  <c r="AE238" i="30"/>
  <c r="AC239" i="30"/>
  <c r="AV239" i="30" s="1"/>
  <c r="AE239" i="30"/>
  <c r="AC240" i="30"/>
  <c r="AV240" i="30" s="1"/>
  <c r="AE240" i="30"/>
  <c r="AC241" i="30"/>
  <c r="AV241" i="30" s="1"/>
  <c r="AE241" i="30"/>
  <c r="AC242" i="30"/>
  <c r="AV242" i="30" s="1"/>
  <c r="AE242" i="30"/>
  <c r="AC243" i="30"/>
  <c r="AV243" i="30" s="1"/>
  <c r="AE243" i="30"/>
  <c r="AC244" i="30"/>
  <c r="AV244" i="30" s="1"/>
  <c r="AE244" i="30"/>
  <c r="AC245" i="30"/>
  <c r="AV245" i="30" s="1"/>
  <c r="AE245" i="30"/>
  <c r="AC246" i="30"/>
  <c r="AV246" i="30" s="1"/>
  <c r="AE246" i="30"/>
  <c r="AC247" i="30"/>
  <c r="AV247" i="30" s="1"/>
  <c r="AE247" i="30"/>
  <c r="AC248" i="30"/>
  <c r="AV248" i="30" s="1"/>
  <c r="AE248" i="30"/>
  <c r="AC249" i="30"/>
  <c r="AV249" i="30" s="1"/>
  <c r="AE249" i="30"/>
  <c r="AC250" i="30"/>
  <c r="AV250" i="30" s="1"/>
  <c r="AE250" i="30"/>
  <c r="AC251" i="30"/>
  <c r="AV251" i="30" s="1"/>
  <c r="AE251" i="30"/>
  <c r="AC252" i="30"/>
  <c r="AV252" i="30" s="1"/>
  <c r="AE252" i="30"/>
  <c r="AC253" i="30"/>
  <c r="AV253" i="30" s="1"/>
  <c r="AE253" i="30"/>
  <c r="AC254" i="30"/>
  <c r="AV254" i="30" s="1"/>
  <c r="AE254" i="30"/>
  <c r="AC255" i="30"/>
  <c r="AV255" i="30" s="1"/>
  <c r="AE255" i="30"/>
  <c r="AC256" i="30"/>
  <c r="AV256" i="30" s="1"/>
  <c r="AE256" i="30"/>
  <c r="AC257" i="30"/>
  <c r="AV257" i="30" s="1"/>
  <c r="AE257" i="30"/>
  <c r="AC258" i="30"/>
  <c r="AV258" i="30" s="1"/>
  <c r="AW258" i="30" s="1"/>
  <c r="AE258" i="30"/>
  <c r="AC259" i="30"/>
  <c r="AV259" i="30" s="1"/>
  <c r="AE259" i="30"/>
  <c r="AC260" i="30"/>
  <c r="AV260" i="30" s="1"/>
  <c r="AE260" i="30"/>
  <c r="AC261" i="30"/>
  <c r="AV261" i="30" s="1"/>
  <c r="AE261" i="30"/>
  <c r="AC262" i="30"/>
  <c r="AV262" i="30" s="1"/>
  <c r="AE262" i="30"/>
  <c r="AC263" i="30"/>
  <c r="AV263" i="30" s="1"/>
  <c r="AE263" i="30"/>
  <c r="AC264" i="30"/>
  <c r="AV264" i="30" s="1"/>
  <c r="AE264" i="30"/>
  <c r="AC265" i="30"/>
  <c r="AV265" i="30" s="1"/>
  <c r="AE265" i="30"/>
  <c r="AC266" i="30"/>
  <c r="AV266" i="30" s="1"/>
  <c r="AW266" i="30" s="1"/>
  <c r="AE266" i="30"/>
  <c r="AC267" i="30"/>
  <c r="AV267" i="30" s="1"/>
  <c r="AE267" i="30"/>
  <c r="AC268" i="30"/>
  <c r="AV268" i="30" s="1"/>
  <c r="AW268" i="30" s="1"/>
  <c r="AE268" i="30"/>
  <c r="AC269" i="30"/>
  <c r="AV269" i="30" s="1"/>
  <c r="AE269" i="30"/>
  <c r="AC270" i="30"/>
  <c r="AV270" i="30" s="1"/>
  <c r="AE270" i="30"/>
  <c r="AC271" i="30"/>
  <c r="AV271" i="30" s="1"/>
  <c r="AE271" i="30"/>
  <c r="AC272" i="30"/>
  <c r="AV272" i="30" s="1"/>
  <c r="AE272" i="30"/>
  <c r="AC273" i="30"/>
  <c r="AV273" i="30" s="1"/>
  <c r="AE273" i="30"/>
  <c r="AC274" i="30"/>
  <c r="AV274" i="30" s="1"/>
  <c r="AE274" i="30"/>
  <c r="AC275" i="30"/>
  <c r="AV275" i="30" s="1"/>
  <c r="AE275" i="30"/>
  <c r="AC276" i="30"/>
  <c r="AV276" i="30" s="1"/>
  <c r="AE276" i="30"/>
  <c r="AC277" i="30"/>
  <c r="AV277" i="30" s="1"/>
  <c r="AE277" i="30"/>
  <c r="AC278" i="30"/>
  <c r="AV278" i="30" s="1"/>
  <c r="AE278" i="30"/>
  <c r="AC279" i="30"/>
  <c r="AV279" i="30" s="1"/>
  <c r="AE279" i="30"/>
  <c r="AC280" i="30"/>
  <c r="AV280" i="30" s="1"/>
  <c r="AE280" i="30"/>
  <c r="AC281" i="30"/>
  <c r="AV281" i="30" s="1"/>
  <c r="AE281" i="30"/>
  <c r="AC282" i="30"/>
  <c r="AV282" i="30" s="1"/>
  <c r="AW282" i="30" s="1"/>
  <c r="AE282" i="30"/>
  <c r="AC283" i="30"/>
  <c r="AV283" i="30" s="1"/>
  <c r="AE283" i="30"/>
  <c r="AC284" i="30"/>
  <c r="AV284" i="30" s="1"/>
  <c r="AE284" i="30"/>
  <c r="AC285" i="30"/>
  <c r="AV285" i="30" s="1"/>
  <c r="AE285" i="30"/>
  <c r="AC286" i="30"/>
  <c r="AV286" i="30" s="1"/>
  <c r="AE286" i="30"/>
  <c r="AC287" i="30"/>
  <c r="AV287" i="30" s="1"/>
  <c r="AE287" i="30"/>
  <c r="AC288" i="30"/>
  <c r="AV288" i="30" s="1"/>
  <c r="AE288" i="30"/>
  <c r="AC289" i="30"/>
  <c r="AV289" i="30" s="1"/>
  <c r="AE289" i="30"/>
  <c r="AC290" i="30"/>
  <c r="AV290" i="30" s="1"/>
  <c r="AE290" i="30"/>
  <c r="AC291" i="30"/>
  <c r="AV291" i="30" s="1"/>
  <c r="AE291" i="30"/>
  <c r="AC292" i="30"/>
  <c r="AV292" i="30" s="1"/>
  <c r="AE292" i="30"/>
  <c r="AC293" i="30"/>
  <c r="AV293" i="30" s="1"/>
  <c r="AE293" i="30"/>
  <c r="AC294" i="30"/>
  <c r="AV294" i="30" s="1"/>
  <c r="AE294" i="30"/>
  <c r="AC295" i="30"/>
  <c r="AV295" i="30" s="1"/>
  <c r="AE295" i="30"/>
  <c r="AC296" i="30"/>
  <c r="AV296" i="30" s="1"/>
  <c r="AE296" i="30"/>
  <c r="AC297" i="30"/>
  <c r="AV297" i="30" s="1"/>
  <c r="AE297" i="30"/>
  <c r="AC298" i="30"/>
  <c r="AV298" i="30" s="1"/>
  <c r="AE298" i="30"/>
  <c r="AC299" i="30"/>
  <c r="AV299" i="30" s="1"/>
  <c r="AE299" i="30"/>
  <c r="AC300" i="30"/>
  <c r="AV300" i="30" s="1"/>
  <c r="AE300" i="30"/>
  <c r="AC301" i="30"/>
  <c r="AV301" i="30" s="1"/>
  <c r="AE301" i="30"/>
  <c r="AC302" i="30"/>
  <c r="AV302" i="30" s="1"/>
  <c r="AE302" i="30"/>
  <c r="AC303" i="30"/>
  <c r="AV303" i="30" s="1"/>
  <c r="AE303" i="30"/>
  <c r="AC304" i="30"/>
  <c r="AV304" i="30" s="1"/>
  <c r="AE304" i="30"/>
  <c r="AC305" i="30"/>
  <c r="AV305" i="30" s="1"/>
  <c r="AE305" i="30"/>
  <c r="AC306" i="30"/>
  <c r="AV306" i="30" s="1"/>
  <c r="AE306" i="30"/>
  <c r="AC307" i="30"/>
  <c r="AV307" i="30" s="1"/>
  <c r="AE307" i="30"/>
  <c r="AC308" i="30"/>
  <c r="AV308" i="30" s="1"/>
  <c r="AE308" i="30"/>
  <c r="AC309" i="30"/>
  <c r="AV309" i="30" s="1"/>
  <c r="AE309" i="30"/>
  <c r="AC310" i="30"/>
  <c r="AV310" i="30" s="1"/>
  <c r="AE310" i="30"/>
  <c r="AC311" i="30"/>
  <c r="AV311" i="30" s="1"/>
  <c r="AE311" i="30"/>
  <c r="AC312" i="30"/>
  <c r="AV312" i="30" s="1"/>
  <c r="AE312" i="30"/>
  <c r="AC313" i="30"/>
  <c r="AV313" i="30" s="1"/>
  <c r="AE313" i="30"/>
  <c r="AC314" i="30"/>
  <c r="AV314" i="30" s="1"/>
  <c r="AE314" i="30"/>
  <c r="AC315" i="30"/>
  <c r="AV315" i="30" s="1"/>
  <c r="AE315" i="30"/>
  <c r="AC316" i="30"/>
  <c r="AV316" i="30" s="1"/>
  <c r="AE316" i="30"/>
  <c r="AC317" i="30"/>
  <c r="AV317" i="30" s="1"/>
  <c r="AE317" i="30"/>
  <c r="AC318" i="30"/>
  <c r="AV318" i="30" s="1"/>
  <c r="AE318" i="30"/>
  <c r="AC319" i="30"/>
  <c r="AV319" i="30" s="1"/>
  <c r="AE319" i="30"/>
  <c r="AC320" i="30"/>
  <c r="AV320" i="30" s="1"/>
  <c r="AE320" i="30"/>
  <c r="AC321" i="30"/>
  <c r="AV321" i="30" s="1"/>
  <c r="AE321" i="30"/>
  <c r="AC322" i="30"/>
  <c r="AV322" i="30" s="1"/>
  <c r="AE322" i="30"/>
  <c r="AC323" i="30"/>
  <c r="AV323" i="30" s="1"/>
  <c r="AE323" i="30"/>
  <c r="AC324" i="30"/>
  <c r="AV324" i="30" s="1"/>
  <c r="AE324" i="30"/>
  <c r="AC325" i="30"/>
  <c r="AV325" i="30" s="1"/>
  <c r="AE325" i="30"/>
  <c r="AC326" i="30"/>
  <c r="AV326" i="30" s="1"/>
  <c r="AE326" i="30"/>
  <c r="AC327" i="30"/>
  <c r="AV327" i="30" s="1"/>
  <c r="AE327" i="30"/>
  <c r="AC328" i="30"/>
  <c r="AV328" i="30" s="1"/>
  <c r="AE328" i="30"/>
  <c r="AC329" i="30"/>
  <c r="AV329" i="30" s="1"/>
  <c r="AE329" i="30"/>
  <c r="AC330" i="30"/>
  <c r="AV330" i="30" s="1"/>
  <c r="AE330" i="30"/>
  <c r="AC331" i="30"/>
  <c r="AV331" i="30" s="1"/>
  <c r="AE331" i="30"/>
  <c r="AC332" i="30"/>
  <c r="AV332" i="30" s="1"/>
  <c r="AE332" i="30"/>
  <c r="AC333" i="30"/>
  <c r="AV333" i="30" s="1"/>
  <c r="AE333" i="30"/>
  <c r="AC334" i="30"/>
  <c r="AV334" i="30" s="1"/>
  <c r="AE334" i="30"/>
  <c r="AC335" i="30"/>
  <c r="AV335" i="30" s="1"/>
  <c r="AE335" i="30"/>
  <c r="AC336" i="30"/>
  <c r="AV336" i="30" s="1"/>
  <c r="AE336" i="30"/>
  <c r="AC337" i="30"/>
  <c r="AV337" i="30" s="1"/>
  <c r="AE337" i="30"/>
  <c r="AC338" i="30"/>
  <c r="AV338" i="30" s="1"/>
  <c r="AE338" i="30"/>
  <c r="AC339" i="30"/>
  <c r="AV339" i="30" s="1"/>
  <c r="AE339" i="30"/>
  <c r="AC340" i="30"/>
  <c r="AV340" i="30" s="1"/>
  <c r="AE340" i="30"/>
  <c r="AC341" i="30"/>
  <c r="AV341" i="30" s="1"/>
  <c r="AE341" i="30"/>
  <c r="AC342" i="30"/>
  <c r="AV342" i="30" s="1"/>
  <c r="AE342" i="30"/>
  <c r="AC343" i="30"/>
  <c r="AV343" i="30" s="1"/>
  <c r="AE343" i="30"/>
  <c r="AC344" i="30"/>
  <c r="AV344" i="30" s="1"/>
  <c r="AE344" i="30"/>
  <c r="AC345" i="30"/>
  <c r="AV345" i="30" s="1"/>
  <c r="AE345" i="30"/>
  <c r="AC346" i="30"/>
  <c r="AV346" i="30" s="1"/>
  <c r="AE346" i="30"/>
  <c r="AC347" i="30"/>
  <c r="AV347" i="30" s="1"/>
  <c r="AE347" i="30"/>
  <c r="AC348" i="30"/>
  <c r="AV348" i="30" s="1"/>
  <c r="AE348" i="30"/>
  <c r="AC349" i="30"/>
  <c r="AV349" i="30" s="1"/>
  <c r="AE349" i="30"/>
  <c r="AC350" i="30"/>
  <c r="AV350" i="30" s="1"/>
  <c r="AE350" i="30"/>
  <c r="AC351" i="30"/>
  <c r="AV351" i="30" s="1"/>
  <c r="AE351" i="30"/>
  <c r="AC352" i="30"/>
  <c r="AV352" i="30" s="1"/>
  <c r="AE352" i="30"/>
  <c r="AC353" i="30"/>
  <c r="AV353" i="30" s="1"/>
  <c r="AE353" i="30"/>
  <c r="AC354" i="30"/>
  <c r="AV354" i="30" s="1"/>
  <c r="AE354" i="30"/>
  <c r="AC355" i="30"/>
  <c r="AV355" i="30" s="1"/>
  <c r="AE355" i="30"/>
  <c r="AC356" i="30"/>
  <c r="AV356" i="30" s="1"/>
  <c r="AE356" i="30"/>
  <c r="AC357" i="30"/>
  <c r="AV357" i="30" s="1"/>
  <c r="AE357" i="30"/>
  <c r="AC358" i="30"/>
  <c r="AV358" i="30" s="1"/>
  <c r="AE358" i="30"/>
  <c r="AC359" i="30"/>
  <c r="AV359" i="30" s="1"/>
  <c r="AE359" i="30"/>
  <c r="AC360" i="30"/>
  <c r="AV360" i="30" s="1"/>
  <c r="AE360" i="30"/>
  <c r="AC361" i="30"/>
  <c r="AV361" i="30" s="1"/>
  <c r="AE361" i="30"/>
  <c r="AC362" i="30"/>
  <c r="AV362" i="30" s="1"/>
  <c r="AE362" i="30"/>
  <c r="AC363" i="30"/>
  <c r="AV363" i="30" s="1"/>
  <c r="AE363" i="30"/>
  <c r="AC364" i="30"/>
  <c r="AV364" i="30" s="1"/>
  <c r="AE364" i="30"/>
  <c r="AC365" i="30"/>
  <c r="AV365" i="30" s="1"/>
  <c r="AE365" i="30"/>
  <c r="AC366" i="30"/>
  <c r="AV366" i="30" s="1"/>
  <c r="AE366" i="30"/>
  <c r="AC367" i="30"/>
  <c r="AV367" i="30" s="1"/>
  <c r="AE367" i="30"/>
  <c r="AC368" i="30"/>
  <c r="AV368" i="30" s="1"/>
  <c r="AE368" i="30"/>
  <c r="AC369" i="30"/>
  <c r="AV369" i="30" s="1"/>
  <c r="AE369" i="30"/>
  <c r="AC370" i="30"/>
  <c r="AV370" i="30" s="1"/>
  <c r="AE370" i="30"/>
  <c r="AC371" i="30"/>
  <c r="AV371" i="30" s="1"/>
  <c r="AE371" i="30"/>
  <c r="AC372" i="30"/>
  <c r="AV372" i="30" s="1"/>
  <c r="AE372" i="30"/>
  <c r="AC373" i="30"/>
  <c r="AV373" i="30" s="1"/>
  <c r="AE373" i="30"/>
  <c r="AC374" i="30"/>
  <c r="AV374" i="30" s="1"/>
  <c r="AE374" i="30"/>
  <c r="AC375" i="30"/>
  <c r="AV375" i="30" s="1"/>
  <c r="AE375" i="30"/>
  <c r="AC376" i="30"/>
  <c r="AV376" i="30" s="1"/>
  <c r="AE376" i="30"/>
  <c r="AC377" i="30"/>
  <c r="AV377" i="30" s="1"/>
  <c r="AE377" i="30"/>
  <c r="AC378" i="30"/>
  <c r="AV378" i="30" s="1"/>
  <c r="AE378" i="30"/>
  <c r="AC379" i="30"/>
  <c r="AV379" i="30" s="1"/>
  <c r="AE379" i="30"/>
  <c r="AC380" i="30"/>
  <c r="AV380" i="30" s="1"/>
  <c r="AE380" i="30"/>
  <c r="AC381" i="30"/>
  <c r="AV381" i="30" s="1"/>
  <c r="AE381" i="30"/>
  <c r="AC382" i="30"/>
  <c r="AV382" i="30" s="1"/>
  <c r="AE382" i="30"/>
  <c r="AC383" i="30"/>
  <c r="AV383" i="30" s="1"/>
  <c r="AE383" i="30"/>
  <c r="AC384" i="30"/>
  <c r="AV384" i="30" s="1"/>
  <c r="AE384" i="30"/>
  <c r="AC385" i="30"/>
  <c r="AV385" i="30" s="1"/>
  <c r="AE385" i="30"/>
  <c r="AC386" i="30"/>
  <c r="AV386" i="30" s="1"/>
  <c r="AE386" i="30"/>
  <c r="AC387" i="30"/>
  <c r="AV387" i="30" s="1"/>
  <c r="AE387" i="30"/>
  <c r="AC388" i="30"/>
  <c r="AV388" i="30" s="1"/>
  <c r="AE388" i="30"/>
  <c r="AC389" i="30"/>
  <c r="AV389" i="30" s="1"/>
  <c r="AE389" i="30"/>
  <c r="AC390" i="30"/>
  <c r="AV390" i="30" s="1"/>
  <c r="AE390" i="30"/>
  <c r="AC391" i="30"/>
  <c r="AV391" i="30" s="1"/>
  <c r="AE391" i="30"/>
  <c r="AC392" i="30"/>
  <c r="AV392" i="30" s="1"/>
  <c r="AE392" i="30"/>
  <c r="AC393" i="30"/>
  <c r="AV393" i="30" s="1"/>
  <c r="AE393" i="30"/>
  <c r="AC394" i="30"/>
  <c r="AV394" i="30" s="1"/>
  <c r="AE394" i="30"/>
  <c r="AC395" i="30"/>
  <c r="AV395" i="30" s="1"/>
  <c r="AE395" i="30"/>
  <c r="AC396" i="30"/>
  <c r="AV396" i="30" s="1"/>
  <c r="AE396" i="30"/>
  <c r="AC397" i="30"/>
  <c r="AV397" i="30" s="1"/>
  <c r="AE397" i="30"/>
  <c r="AC398" i="30"/>
  <c r="AV398" i="30" s="1"/>
  <c r="AE398" i="30"/>
  <c r="AC399" i="30"/>
  <c r="AV399" i="30" s="1"/>
  <c r="AE399" i="30"/>
  <c r="AC400" i="30"/>
  <c r="AV400" i="30" s="1"/>
  <c r="AE400" i="30"/>
  <c r="AC401" i="30"/>
  <c r="AV401" i="30" s="1"/>
  <c r="AE401" i="30"/>
  <c r="AC402" i="30"/>
  <c r="AV402" i="30" s="1"/>
  <c r="AE402" i="30"/>
  <c r="AC403" i="30"/>
  <c r="AV403" i="30" s="1"/>
  <c r="AE403" i="30"/>
  <c r="AC404" i="30"/>
  <c r="AV404" i="30" s="1"/>
  <c r="AE404" i="30"/>
  <c r="AC405" i="30"/>
  <c r="AV405" i="30" s="1"/>
  <c r="AE405" i="30"/>
  <c r="AC406" i="30"/>
  <c r="AV406" i="30" s="1"/>
  <c r="AE406" i="30"/>
  <c r="AC407" i="30"/>
  <c r="AV407" i="30" s="1"/>
  <c r="AE407" i="30"/>
  <c r="AC408" i="30"/>
  <c r="AV408" i="30" s="1"/>
  <c r="AE408" i="30"/>
  <c r="AC409" i="30"/>
  <c r="AV409" i="30" s="1"/>
  <c r="AE409" i="30"/>
  <c r="AC410" i="30"/>
  <c r="AV410" i="30" s="1"/>
  <c r="AE410" i="30"/>
  <c r="AC411" i="30"/>
  <c r="AV411" i="30" s="1"/>
  <c r="AE411" i="30"/>
  <c r="AC412" i="30"/>
  <c r="AV412" i="30" s="1"/>
  <c r="AE412" i="30"/>
  <c r="AC413" i="30"/>
  <c r="AV413" i="30" s="1"/>
  <c r="AE413" i="30"/>
  <c r="AC414" i="30"/>
  <c r="AV414" i="30" s="1"/>
  <c r="AE414" i="30"/>
  <c r="AC415" i="30"/>
  <c r="AV415" i="30" s="1"/>
  <c r="AE415" i="30"/>
  <c r="AC416" i="30"/>
  <c r="AV416" i="30" s="1"/>
  <c r="AE416" i="30"/>
  <c r="AC417" i="30"/>
  <c r="AV417" i="30" s="1"/>
  <c r="AE417" i="30"/>
  <c r="AC418" i="30"/>
  <c r="AV418" i="30" s="1"/>
  <c r="AE418" i="30"/>
  <c r="AC419" i="30"/>
  <c r="AV419" i="30" s="1"/>
  <c r="AE419" i="30"/>
  <c r="AC420" i="30"/>
  <c r="AV420" i="30" s="1"/>
  <c r="AE420" i="30"/>
  <c r="AC421" i="30"/>
  <c r="AV421" i="30" s="1"/>
  <c r="AE421" i="30"/>
  <c r="AC422" i="30"/>
  <c r="AV422" i="30" s="1"/>
  <c r="AE422" i="30"/>
  <c r="AC423" i="30"/>
  <c r="AV423" i="30" s="1"/>
  <c r="AE423" i="30"/>
  <c r="AC424" i="30"/>
  <c r="AV424" i="30" s="1"/>
  <c r="AE424" i="30"/>
  <c r="AC425" i="30"/>
  <c r="AV425" i="30" s="1"/>
  <c r="AE425" i="30"/>
  <c r="AC426" i="30"/>
  <c r="AV426" i="30" s="1"/>
  <c r="AE426" i="30"/>
  <c r="AC427" i="30"/>
  <c r="AV427" i="30" s="1"/>
  <c r="AE427" i="30"/>
  <c r="AC428" i="30"/>
  <c r="AV428" i="30" s="1"/>
  <c r="AE428" i="30"/>
  <c r="AC429" i="30"/>
  <c r="AV429" i="30" s="1"/>
  <c r="AE429" i="30"/>
  <c r="AC430" i="30"/>
  <c r="AV430" i="30" s="1"/>
  <c r="AE430" i="30"/>
  <c r="AC431" i="30"/>
  <c r="AV431" i="30" s="1"/>
  <c r="AE431" i="30"/>
  <c r="AC432" i="30"/>
  <c r="AV432" i="30" s="1"/>
  <c r="AE432" i="30"/>
  <c r="AC433" i="30"/>
  <c r="AV433" i="30" s="1"/>
  <c r="AE433" i="30"/>
  <c r="AC434" i="30"/>
  <c r="AV434" i="30" s="1"/>
  <c r="AE434" i="30"/>
  <c r="AC435" i="30"/>
  <c r="AV435" i="30" s="1"/>
  <c r="AE435" i="30"/>
  <c r="AC436" i="30"/>
  <c r="AV436" i="30" s="1"/>
  <c r="AE436" i="30"/>
  <c r="AC437" i="30"/>
  <c r="AV437" i="30" s="1"/>
  <c r="AE437" i="30"/>
  <c r="AC438" i="30"/>
  <c r="AV438" i="30" s="1"/>
  <c r="AE438" i="30"/>
  <c r="AC439" i="30"/>
  <c r="AV439" i="30" s="1"/>
  <c r="AE439" i="30"/>
  <c r="AC440" i="30"/>
  <c r="AV440" i="30" s="1"/>
  <c r="AE440" i="30"/>
  <c r="AC441" i="30"/>
  <c r="AV441" i="30" s="1"/>
  <c r="AE441" i="30"/>
  <c r="AC442" i="30"/>
  <c r="AV442" i="30" s="1"/>
  <c r="AE442" i="30"/>
  <c r="AC443" i="30"/>
  <c r="AV443" i="30" s="1"/>
  <c r="AE443" i="30"/>
  <c r="AC444" i="30"/>
  <c r="AV444" i="30" s="1"/>
  <c r="AE444" i="30"/>
  <c r="AC445" i="30"/>
  <c r="AV445" i="30" s="1"/>
  <c r="AE445" i="30"/>
  <c r="AC446" i="30"/>
  <c r="AV446" i="30" s="1"/>
  <c r="AE446" i="30"/>
  <c r="AC447" i="30"/>
  <c r="AV447" i="30" s="1"/>
  <c r="AE447" i="30"/>
  <c r="AC448" i="30"/>
  <c r="AV448" i="30" s="1"/>
  <c r="AE448" i="30"/>
  <c r="AC449" i="30"/>
  <c r="AV449" i="30" s="1"/>
  <c r="AE449" i="30"/>
  <c r="AC450" i="30"/>
  <c r="AV450" i="30" s="1"/>
  <c r="AE450" i="30"/>
  <c r="AC451" i="30"/>
  <c r="AV451" i="30" s="1"/>
  <c r="AE451" i="30"/>
  <c r="AC452" i="30"/>
  <c r="AV452" i="30" s="1"/>
  <c r="AE452" i="30"/>
  <c r="AC453" i="30"/>
  <c r="AV453" i="30" s="1"/>
  <c r="AE453" i="30"/>
  <c r="AC454" i="30"/>
  <c r="AV454" i="30" s="1"/>
  <c r="AE454" i="30"/>
  <c r="AC455" i="30"/>
  <c r="AV455" i="30" s="1"/>
  <c r="AE455" i="30"/>
  <c r="AC456" i="30"/>
  <c r="AV456" i="30" s="1"/>
  <c r="AE456" i="30"/>
  <c r="AC457" i="30"/>
  <c r="AV457" i="30" s="1"/>
  <c r="AE457" i="30"/>
  <c r="AC458" i="30"/>
  <c r="AV458" i="30" s="1"/>
  <c r="AE458" i="30"/>
  <c r="AC459" i="30"/>
  <c r="AV459" i="30" s="1"/>
  <c r="AE459" i="30"/>
  <c r="AC460" i="30"/>
  <c r="AV460" i="30" s="1"/>
  <c r="AE460" i="30"/>
  <c r="AC461" i="30"/>
  <c r="AV461" i="30" s="1"/>
  <c r="AE461" i="30"/>
  <c r="AC462" i="30"/>
  <c r="AV462" i="30" s="1"/>
  <c r="AE462" i="30"/>
  <c r="AC463" i="30"/>
  <c r="AV463" i="30" s="1"/>
  <c r="AE463" i="30"/>
  <c r="AC464" i="30"/>
  <c r="AV464" i="30" s="1"/>
  <c r="AE464" i="30"/>
  <c r="AC465" i="30"/>
  <c r="AV465" i="30" s="1"/>
  <c r="AE465" i="30"/>
  <c r="AC466" i="30"/>
  <c r="AV466" i="30" s="1"/>
  <c r="AE466" i="30"/>
  <c r="AC467" i="30"/>
  <c r="AV467" i="30" s="1"/>
  <c r="AE467" i="30"/>
  <c r="AC468" i="30"/>
  <c r="AV468" i="30" s="1"/>
  <c r="AE468" i="30"/>
  <c r="AC469" i="30"/>
  <c r="AV469" i="30" s="1"/>
  <c r="AE469" i="30"/>
  <c r="AC470" i="30"/>
  <c r="AV470" i="30" s="1"/>
  <c r="AE470" i="30"/>
  <c r="AC471" i="30"/>
  <c r="AV471" i="30" s="1"/>
  <c r="AE471" i="30"/>
  <c r="AC472" i="30"/>
  <c r="AV472" i="30" s="1"/>
  <c r="AE472" i="30"/>
  <c r="AC473" i="30"/>
  <c r="AV473" i="30" s="1"/>
  <c r="AE473" i="30"/>
  <c r="AC474" i="30"/>
  <c r="AV474" i="30" s="1"/>
  <c r="AE474" i="30"/>
  <c r="AC475" i="30"/>
  <c r="AV475" i="30" s="1"/>
  <c r="AE475" i="30"/>
  <c r="AC476" i="30"/>
  <c r="AV476" i="30" s="1"/>
  <c r="AE476" i="30"/>
  <c r="AC477" i="30"/>
  <c r="AV477" i="30" s="1"/>
  <c r="AE477" i="30"/>
  <c r="AC478" i="30"/>
  <c r="AV478" i="30" s="1"/>
  <c r="AE478" i="30"/>
  <c r="AC479" i="30"/>
  <c r="AV479" i="30" s="1"/>
  <c r="AE479" i="30"/>
  <c r="AC480" i="30"/>
  <c r="AV480" i="30" s="1"/>
  <c r="AE480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4" i="30"/>
  <c r="G165" i="30"/>
  <c r="G166" i="30"/>
  <c r="G167" i="30"/>
  <c r="G168" i="30"/>
  <c r="G169" i="30"/>
  <c r="G170" i="30"/>
  <c r="G171" i="30"/>
  <c r="G172" i="30"/>
  <c r="G173" i="30"/>
  <c r="G174" i="30"/>
  <c r="G175" i="30"/>
  <c r="G176" i="30"/>
  <c r="G177" i="30"/>
  <c r="G178" i="30"/>
  <c r="G179" i="30"/>
  <c r="G180" i="30"/>
  <c r="G181" i="30"/>
  <c r="G182" i="30"/>
  <c r="G183" i="30"/>
  <c r="G184" i="30"/>
  <c r="G185" i="30"/>
  <c r="G186" i="30"/>
  <c r="G187" i="30"/>
  <c r="G188" i="30"/>
  <c r="G189" i="30"/>
  <c r="G190" i="30"/>
  <c r="G191" i="30"/>
  <c r="G192" i="30"/>
  <c r="G193" i="30"/>
  <c r="G194" i="30"/>
  <c r="G195" i="30"/>
  <c r="G196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  <c r="G212" i="30"/>
  <c r="G213" i="30"/>
  <c r="G214" i="30"/>
  <c r="G215" i="30"/>
  <c r="G216" i="30"/>
  <c r="G217" i="30"/>
  <c r="G218" i="30"/>
  <c r="G219" i="30"/>
  <c r="G220" i="30"/>
  <c r="G221" i="30"/>
  <c r="G222" i="30"/>
  <c r="G223" i="30"/>
  <c r="G224" i="30"/>
  <c r="G225" i="30"/>
  <c r="G226" i="30"/>
  <c r="G227" i="30"/>
  <c r="G228" i="30"/>
  <c r="G229" i="30"/>
  <c r="G230" i="30"/>
  <c r="G231" i="30"/>
  <c r="G232" i="30"/>
  <c r="G233" i="30"/>
  <c r="G234" i="30"/>
  <c r="G235" i="30"/>
  <c r="G236" i="30"/>
  <c r="G237" i="30"/>
  <c r="G238" i="30"/>
  <c r="G239" i="30"/>
  <c r="G240" i="30"/>
  <c r="G241" i="30"/>
  <c r="G242" i="30"/>
  <c r="G243" i="30"/>
  <c r="G244" i="30"/>
  <c r="G245" i="30"/>
  <c r="G246" i="30"/>
  <c r="G247" i="30"/>
  <c r="G248" i="30"/>
  <c r="G249" i="30"/>
  <c r="G250" i="30"/>
  <c r="G251" i="30"/>
  <c r="G252" i="30"/>
  <c r="G253" i="30"/>
  <c r="G254" i="30"/>
  <c r="G255" i="30"/>
  <c r="G256" i="30"/>
  <c r="G257" i="30"/>
  <c r="G258" i="30"/>
  <c r="G259" i="30"/>
  <c r="G260" i="30"/>
  <c r="G261" i="30"/>
  <c r="G262" i="30"/>
  <c r="G263" i="30"/>
  <c r="G264" i="30"/>
  <c r="G265" i="30"/>
  <c r="G266" i="30"/>
  <c r="G267" i="30"/>
  <c r="G268" i="30"/>
  <c r="G269" i="30"/>
  <c r="G270" i="30"/>
  <c r="G271" i="30"/>
  <c r="G272" i="30"/>
  <c r="G273" i="30"/>
  <c r="G274" i="30"/>
  <c r="G275" i="30"/>
  <c r="G276" i="30"/>
  <c r="G277" i="30"/>
  <c r="G278" i="30"/>
  <c r="G279" i="30"/>
  <c r="G280" i="30"/>
  <c r="G281" i="30"/>
  <c r="G282" i="30"/>
  <c r="G283" i="30"/>
  <c r="G284" i="30"/>
  <c r="G285" i="30"/>
  <c r="G286" i="30"/>
  <c r="G287" i="30"/>
  <c r="G288" i="30"/>
  <c r="G289" i="30"/>
  <c r="G290" i="30"/>
  <c r="G291" i="30"/>
  <c r="G292" i="30"/>
  <c r="G293" i="30"/>
  <c r="G294" i="30"/>
  <c r="G295" i="30"/>
  <c r="G296" i="30"/>
  <c r="G297" i="30"/>
  <c r="G298" i="30"/>
  <c r="G299" i="30"/>
  <c r="G300" i="30"/>
  <c r="G301" i="30"/>
  <c r="G302" i="30"/>
  <c r="G303" i="30"/>
  <c r="G304" i="30"/>
  <c r="G305" i="30"/>
  <c r="G306" i="30"/>
  <c r="G307" i="30"/>
  <c r="G308" i="30"/>
  <c r="G309" i="30"/>
  <c r="G310" i="30"/>
  <c r="G311" i="30"/>
  <c r="G312" i="30"/>
  <c r="G313" i="30"/>
  <c r="G314" i="30"/>
  <c r="G315" i="30"/>
  <c r="G316" i="30"/>
  <c r="G317" i="30"/>
  <c r="G318" i="30"/>
  <c r="G319" i="30"/>
  <c r="G320" i="30"/>
  <c r="G321" i="30"/>
  <c r="G322" i="30"/>
  <c r="G323" i="30"/>
  <c r="G324" i="30"/>
  <c r="G325" i="30"/>
  <c r="G326" i="30"/>
  <c r="G327" i="30"/>
  <c r="G328" i="30"/>
  <c r="G329" i="30"/>
  <c r="G330" i="30"/>
  <c r="G331" i="30"/>
  <c r="G332" i="30"/>
  <c r="G333" i="30"/>
  <c r="G334" i="30"/>
  <c r="G335" i="30"/>
  <c r="G336" i="30"/>
  <c r="G337" i="30"/>
  <c r="G338" i="30"/>
  <c r="G339" i="30"/>
  <c r="G340" i="30"/>
  <c r="G341" i="30"/>
  <c r="G342" i="30"/>
  <c r="G343" i="30"/>
  <c r="G344" i="30"/>
  <c r="G345" i="30"/>
  <c r="G346" i="30"/>
  <c r="G347" i="30"/>
  <c r="G348" i="30"/>
  <c r="G349" i="30"/>
  <c r="G350" i="30"/>
  <c r="G351" i="30"/>
  <c r="G352" i="30"/>
  <c r="G353" i="30"/>
  <c r="G354" i="30"/>
  <c r="G355" i="30"/>
  <c r="G356" i="30"/>
  <c r="G357" i="30"/>
  <c r="G358" i="30"/>
  <c r="G359" i="30"/>
  <c r="G360" i="30"/>
  <c r="G361" i="30"/>
  <c r="G362" i="30"/>
  <c r="G363" i="30"/>
  <c r="G364" i="30"/>
  <c r="G365" i="30"/>
  <c r="G366" i="30"/>
  <c r="G367" i="30"/>
  <c r="G368" i="30"/>
  <c r="G369" i="30"/>
  <c r="G370" i="30"/>
  <c r="G371" i="30"/>
  <c r="G372" i="30"/>
  <c r="G373" i="30"/>
  <c r="G374" i="30"/>
  <c r="G375" i="30"/>
  <c r="G376" i="30"/>
  <c r="G377" i="30"/>
  <c r="G378" i="30"/>
  <c r="G379" i="30"/>
  <c r="G380" i="30"/>
  <c r="G381" i="30"/>
  <c r="G382" i="30"/>
  <c r="G383" i="30"/>
  <c r="G384" i="30"/>
  <c r="G385" i="30"/>
  <c r="G386" i="30"/>
  <c r="G387" i="30"/>
  <c r="G388" i="30"/>
  <c r="G389" i="30"/>
  <c r="G390" i="30"/>
  <c r="G391" i="30"/>
  <c r="G392" i="30"/>
  <c r="G393" i="30"/>
  <c r="G394" i="30"/>
  <c r="G395" i="30"/>
  <c r="G396" i="30"/>
  <c r="G397" i="30"/>
  <c r="G398" i="30"/>
  <c r="G399" i="30"/>
  <c r="G400" i="30"/>
  <c r="G401" i="30"/>
  <c r="G402" i="30"/>
  <c r="G403" i="30"/>
  <c r="G404" i="30"/>
  <c r="G405" i="30"/>
  <c r="G406" i="30"/>
  <c r="G407" i="30"/>
  <c r="G408" i="30"/>
  <c r="G409" i="30"/>
  <c r="G410" i="30"/>
  <c r="G411" i="30"/>
  <c r="G412" i="30"/>
  <c r="G413" i="30"/>
  <c r="G414" i="30"/>
  <c r="G415" i="30"/>
  <c r="G416" i="30"/>
  <c r="G417" i="30"/>
  <c r="G418" i="30"/>
  <c r="G419" i="30"/>
  <c r="G420" i="30"/>
  <c r="G421" i="30"/>
  <c r="G422" i="30"/>
  <c r="G423" i="30"/>
  <c r="G424" i="30"/>
  <c r="G425" i="30"/>
  <c r="G426" i="30"/>
  <c r="G427" i="30"/>
  <c r="G428" i="30"/>
  <c r="G429" i="30"/>
  <c r="G430" i="30"/>
  <c r="G431" i="30"/>
  <c r="G432" i="30"/>
  <c r="G433" i="30"/>
  <c r="G434" i="30"/>
  <c r="G435" i="30"/>
  <c r="G436" i="30"/>
  <c r="G437" i="30"/>
  <c r="G438" i="30"/>
  <c r="G439" i="30"/>
  <c r="G440" i="30"/>
  <c r="G441" i="30"/>
  <c r="G442" i="30"/>
  <c r="G443" i="30"/>
  <c r="G444" i="30"/>
  <c r="G445" i="30"/>
  <c r="G446" i="30"/>
  <c r="G447" i="30"/>
  <c r="G448" i="30"/>
  <c r="G449" i="30"/>
  <c r="G450" i="30"/>
  <c r="G451" i="30"/>
  <c r="G452" i="30"/>
  <c r="G453" i="30"/>
  <c r="G454" i="30"/>
  <c r="G455" i="30"/>
  <c r="G456" i="30"/>
  <c r="G457" i="30"/>
  <c r="G458" i="30"/>
  <c r="G459" i="30"/>
  <c r="G460" i="30"/>
  <c r="G461" i="30"/>
  <c r="G462" i="30"/>
  <c r="G463" i="30"/>
  <c r="G464" i="30"/>
  <c r="G465" i="30"/>
  <c r="G466" i="30"/>
  <c r="G467" i="30"/>
  <c r="G468" i="30"/>
  <c r="G469" i="30"/>
  <c r="G470" i="30"/>
  <c r="G471" i="30"/>
  <c r="G472" i="30"/>
  <c r="G473" i="30"/>
  <c r="G474" i="30"/>
  <c r="G475" i="30"/>
  <c r="G476" i="30"/>
  <c r="G477" i="30"/>
  <c r="G478" i="30"/>
  <c r="G479" i="30"/>
  <c r="G480" i="30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2" i="17"/>
  <c r="D422" i="17"/>
  <c r="F422" i="17" s="1"/>
  <c r="AW284" i="30" l="1"/>
  <c r="AW252" i="30"/>
  <c r="AW212" i="30"/>
  <c r="AW200" i="30"/>
  <c r="AW104" i="30"/>
  <c r="AW274" i="30"/>
  <c r="AW182" i="30"/>
  <c r="AW114" i="30"/>
  <c r="AW94" i="30"/>
  <c r="AW480" i="30"/>
  <c r="AW472" i="30"/>
  <c r="AW464" i="30"/>
  <c r="AW456" i="30"/>
  <c r="AW448" i="30"/>
  <c r="AW440" i="30"/>
  <c r="AW432" i="30"/>
  <c r="AW424" i="30"/>
  <c r="AW416" i="30"/>
  <c r="AW408" i="30"/>
  <c r="AW400" i="30"/>
  <c r="AW392" i="30"/>
  <c r="AW384" i="30"/>
  <c r="AW376" i="30"/>
  <c r="AW368" i="30"/>
  <c r="AW360" i="30"/>
  <c r="AW352" i="30"/>
  <c r="AW344" i="30"/>
  <c r="AW341" i="30"/>
  <c r="AW327" i="30"/>
  <c r="AW316" i="30"/>
  <c r="AW299" i="30"/>
  <c r="AW250" i="30"/>
  <c r="AW247" i="30"/>
  <c r="AW244" i="30"/>
  <c r="AW241" i="30"/>
  <c r="AW221" i="30"/>
  <c r="AW193" i="30"/>
  <c r="AW135" i="30"/>
  <c r="AW132" i="30"/>
  <c r="AW102" i="30"/>
  <c r="AW99" i="30"/>
  <c r="AW87" i="30"/>
  <c r="AW477" i="30"/>
  <c r="AW469" i="30"/>
  <c r="AW461" i="30"/>
  <c r="AW453" i="30"/>
  <c r="AW445" i="30"/>
  <c r="AW437" i="30"/>
  <c r="AW429" i="30"/>
  <c r="AW421" i="30"/>
  <c r="AW413" i="30"/>
  <c r="AW405" i="30"/>
  <c r="AW397" i="30"/>
  <c r="AW389" i="30"/>
  <c r="AW381" i="30"/>
  <c r="AW373" i="30"/>
  <c r="AW365" i="30"/>
  <c r="AW357" i="30"/>
  <c r="AW349" i="30"/>
  <c r="AW335" i="30"/>
  <c r="AW324" i="30"/>
  <c r="AW313" i="30"/>
  <c r="AW310" i="30"/>
  <c r="AW307" i="30"/>
  <c r="AW290" i="30"/>
  <c r="AW287" i="30"/>
  <c r="AW279" i="30"/>
  <c r="AW276" i="30"/>
  <c r="AW270" i="30"/>
  <c r="AW267" i="30"/>
  <c r="AW255" i="30"/>
  <c r="AW235" i="30"/>
  <c r="AW209" i="30"/>
  <c r="AW203" i="30"/>
  <c r="AW178" i="30"/>
  <c r="AW72" i="30"/>
  <c r="AW56" i="30"/>
  <c r="AW44" i="30"/>
  <c r="AW40" i="30"/>
  <c r="AW24" i="30"/>
  <c r="AW474" i="30"/>
  <c r="AW466" i="30"/>
  <c r="AW458" i="30"/>
  <c r="AW450" i="30"/>
  <c r="AW442" i="30"/>
  <c r="AW434" i="30"/>
  <c r="AW426" i="30"/>
  <c r="AW418" i="30"/>
  <c r="AW410" i="30"/>
  <c r="AW402" i="30"/>
  <c r="AW394" i="30"/>
  <c r="AW386" i="30"/>
  <c r="AW378" i="30"/>
  <c r="AW370" i="30"/>
  <c r="AW362" i="30"/>
  <c r="AW354" i="30"/>
  <c r="AW343" i="30"/>
  <c r="AW332" i="30"/>
  <c r="AW321" i="30"/>
  <c r="AW318" i="30"/>
  <c r="AW304" i="30"/>
  <c r="AW301" i="30"/>
  <c r="AW298" i="30"/>
  <c r="AW264" i="30"/>
  <c r="AW232" i="30"/>
  <c r="AW229" i="30"/>
  <c r="AW226" i="30"/>
  <c r="AW220" i="30"/>
  <c r="AW217" i="30"/>
  <c r="AW214" i="30"/>
  <c r="AW192" i="30"/>
  <c r="AW189" i="30"/>
  <c r="AW147" i="30"/>
  <c r="AW125" i="30"/>
  <c r="AW122" i="30"/>
  <c r="AW119" i="30"/>
  <c r="AW110" i="30"/>
  <c r="AW107" i="30"/>
  <c r="AW98" i="30"/>
  <c r="AW479" i="30"/>
  <c r="AW471" i="30"/>
  <c r="AW463" i="30"/>
  <c r="AW455" i="30"/>
  <c r="AW447" i="30"/>
  <c r="AW439" i="30"/>
  <c r="AW431" i="30"/>
  <c r="AW423" i="30"/>
  <c r="AW415" i="30"/>
  <c r="AW407" i="30"/>
  <c r="AW399" i="30"/>
  <c r="AW391" i="30"/>
  <c r="AW383" i="30"/>
  <c r="AW375" i="30"/>
  <c r="AW367" i="30"/>
  <c r="AW359" i="30"/>
  <c r="AW351" i="30"/>
  <c r="AW340" i="30"/>
  <c r="AW329" i="30"/>
  <c r="AW326" i="30"/>
  <c r="AW315" i="30"/>
  <c r="AW295" i="30"/>
  <c r="AW292" i="30"/>
  <c r="AW275" i="30"/>
  <c r="AW249" i="30"/>
  <c r="AW237" i="30"/>
  <c r="AW208" i="30"/>
  <c r="AW205" i="30"/>
  <c r="AW168" i="30"/>
  <c r="AW92" i="30"/>
  <c r="AW89" i="30"/>
  <c r="AW82" i="30"/>
  <c r="AW476" i="30"/>
  <c r="AW468" i="30"/>
  <c r="AW460" i="30"/>
  <c r="AW452" i="30"/>
  <c r="AW444" i="30"/>
  <c r="AW436" i="30"/>
  <c r="AW428" i="30"/>
  <c r="AW420" i="30"/>
  <c r="AW412" i="30"/>
  <c r="AW404" i="30"/>
  <c r="AW396" i="30"/>
  <c r="AW388" i="30"/>
  <c r="AW380" i="30"/>
  <c r="AW372" i="30"/>
  <c r="AW364" i="30"/>
  <c r="AW356" i="30"/>
  <c r="AW348" i="30"/>
  <c r="AW337" i="30"/>
  <c r="AW334" i="30"/>
  <c r="AW323" i="30"/>
  <c r="AW312" i="30"/>
  <c r="AW309" i="30"/>
  <c r="AW289" i="30"/>
  <c r="AW286" i="30"/>
  <c r="AW272" i="30"/>
  <c r="AW269" i="30"/>
  <c r="AW260" i="30"/>
  <c r="AW257" i="30"/>
  <c r="AW254" i="30"/>
  <c r="AW185" i="30"/>
  <c r="AW158" i="30"/>
  <c r="AW473" i="30"/>
  <c r="AW465" i="30"/>
  <c r="AW457" i="30"/>
  <c r="AW449" i="30"/>
  <c r="AW441" i="30"/>
  <c r="AW433" i="30"/>
  <c r="AW425" i="30"/>
  <c r="AW417" i="30"/>
  <c r="AW409" i="30"/>
  <c r="AW401" i="30"/>
  <c r="AW393" i="30"/>
  <c r="AW385" i="30"/>
  <c r="AW377" i="30"/>
  <c r="AW369" i="30"/>
  <c r="AW361" i="30"/>
  <c r="AW353" i="30"/>
  <c r="AW345" i="30"/>
  <c r="AW342" i="30"/>
  <c r="AW331" i="30"/>
  <c r="AW320" i="30"/>
  <c r="AW317" i="30"/>
  <c r="AW300" i="30"/>
  <c r="AW297" i="30"/>
  <c r="AW245" i="30"/>
  <c r="AW242" i="30"/>
  <c r="AW239" i="30"/>
  <c r="AW222" i="30"/>
  <c r="AW219" i="30"/>
  <c r="AW194" i="30"/>
  <c r="AW191" i="30"/>
  <c r="AW130" i="30"/>
  <c r="AW112" i="30"/>
  <c r="AW109" i="30"/>
  <c r="AW97" i="30"/>
  <c r="AW88" i="30"/>
  <c r="AW70" i="30"/>
  <c r="AW66" i="30"/>
  <c r="AW50" i="30"/>
  <c r="AW46" i="30"/>
  <c r="AW38" i="30"/>
  <c r="AW10" i="30"/>
  <c r="AW478" i="30"/>
  <c r="AW470" i="30"/>
  <c r="AW462" i="30"/>
  <c r="AW454" i="30"/>
  <c r="AW446" i="30"/>
  <c r="AW438" i="30"/>
  <c r="AW430" i="30"/>
  <c r="AW422" i="30"/>
  <c r="AW414" i="30"/>
  <c r="AW406" i="30"/>
  <c r="AW398" i="30"/>
  <c r="AW390" i="30"/>
  <c r="AW382" i="30"/>
  <c r="AW374" i="30"/>
  <c r="AW366" i="30"/>
  <c r="AW358" i="30"/>
  <c r="AW350" i="30"/>
  <c r="AW339" i="30"/>
  <c r="AW328" i="30"/>
  <c r="AW325" i="30"/>
  <c r="AW311" i="30"/>
  <c r="AW308" i="30"/>
  <c r="AW294" i="30"/>
  <c r="AW291" i="30"/>
  <c r="AW285" i="30"/>
  <c r="AW280" i="30"/>
  <c r="AW277" i="30"/>
  <c r="AW210" i="30"/>
  <c r="AW207" i="30"/>
  <c r="AW173" i="30"/>
  <c r="AW170" i="30"/>
  <c r="AW77" i="30"/>
  <c r="AW475" i="30"/>
  <c r="AW467" i="30"/>
  <c r="AW459" i="30"/>
  <c r="AW451" i="30"/>
  <c r="AW443" i="30"/>
  <c r="AW435" i="30"/>
  <c r="AW427" i="30"/>
  <c r="AW419" i="30"/>
  <c r="AW411" i="30"/>
  <c r="AW403" i="30"/>
  <c r="AW395" i="30"/>
  <c r="AW387" i="30"/>
  <c r="AW379" i="30"/>
  <c r="AW371" i="30"/>
  <c r="AW363" i="30"/>
  <c r="AW355" i="30"/>
  <c r="AW347" i="30"/>
  <c r="AW336" i="30"/>
  <c r="AW333" i="30"/>
  <c r="AW319" i="30"/>
  <c r="AW305" i="30"/>
  <c r="AW302" i="30"/>
  <c r="AW271" i="30"/>
  <c r="AW265" i="30"/>
  <c r="AW262" i="30"/>
  <c r="AW259" i="30"/>
  <c r="AW230" i="30"/>
  <c r="AW227" i="30"/>
  <c r="AW224" i="30"/>
  <c r="AW215" i="30"/>
  <c r="AW201" i="30"/>
  <c r="AW187" i="30"/>
  <c r="AW163" i="30"/>
  <c r="AW157" i="30"/>
  <c r="AW142" i="30"/>
  <c r="AW120" i="30"/>
  <c r="AW117" i="30"/>
  <c r="AW84" i="30"/>
  <c r="AW167" i="30"/>
  <c r="AW154" i="30"/>
  <c r="AW131" i="30"/>
  <c r="AW116" i="30"/>
  <c r="AW111" i="30"/>
  <c r="AW106" i="30"/>
  <c r="AW101" i="30"/>
  <c r="AW96" i="30"/>
  <c r="AW91" i="30"/>
  <c r="AW86" i="30"/>
  <c r="AW81" i="30"/>
  <c r="AW76" i="30"/>
  <c r="AW71" i="30"/>
  <c r="AW61" i="30"/>
  <c r="AW51" i="30"/>
  <c r="AW39" i="30"/>
  <c r="AW34" i="30"/>
  <c r="AW19" i="30"/>
  <c r="AW11" i="30"/>
  <c r="AW261" i="30"/>
  <c r="AW256" i="30"/>
  <c r="AW251" i="30"/>
  <c r="AW246" i="30"/>
  <c r="AW231" i="30"/>
  <c r="AW223" i="30"/>
  <c r="AW216" i="30"/>
  <c r="AW211" i="30"/>
  <c r="AW195" i="30"/>
  <c r="AW179" i="30"/>
  <c r="AW164" i="30"/>
  <c r="AW141" i="30"/>
  <c r="AW83" i="30"/>
  <c r="AW73" i="30"/>
  <c r="AW58" i="30"/>
  <c r="AW41" i="30"/>
  <c r="AW31" i="30"/>
  <c r="AW26" i="30"/>
  <c r="AW16" i="30"/>
  <c r="AW346" i="30"/>
  <c r="AW338" i="30"/>
  <c r="AW330" i="30"/>
  <c r="AW322" i="30"/>
  <c r="AW314" i="30"/>
  <c r="AW306" i="30"/>
  <c r="AW296" i="30"/>
  <c r="AW281" i="30"/>
  <c r="AW253" i="30"/>
  <c r="AW243" i="30"/>
  <c r="AW228" i="30"/>
  <c r="AW213" i="30"/>
  <c r="AW197" i="30"/>
  <c r="AW181" i="30"/>
  <c r="AW151" i="30"/>
  <c r="AW138" i="30"/>
  <c r="AW128" i="30"/>
  <c r="AW118" i="30"/>
  <c r="AW113" i="30"/>
  <c r="AW108" i="30"/>
  <c r="AW103" i="30"/>
  <c r="AW93" i="30"/>
  <c r="AW68" i="30"/>
  <c r="AW63" i="30"/>
  <c r="AW53" i="30"/>
  <c r="AW48" i="30"/>
  <c r="AW36" i="30"/>
  <c r="AW21" i="30"/>
  <c r="AW13" i="30"/>
  <c r="AW303" i="30"/>
  <c r="AW293" i="30"/>
  <c r="AW288" i="30"/>
  <c r="AW283" i="30"/>
  <c r="AW278" i="30"/>
  <c r="AW273" i="30"/>
  <c r="AW263" i="30"/>
  <c r="AW248" i="30"/>
  <c r="AW240" i="30"/>
  <c r="AW233" i="30"/>
  <c r="AW225" i="30"/>
  <c r="AW199" i="30"/>
  <c r="AW183" i="30"/>
  <c r="AW148" i="30"/>
  <c r="AW115" i="30"/>
  <c r="AW105" i="30"/>
  <c r="AW100" i="30"/>
  <c r="AW95" i="30"/>
  <c r="AW90" i="30"/>
  <c r="AW85" i="30"/>
  <c r="AW80" i="30"/>
  <c r="AW75" i="30"/>
  <c r="AW60" i="30"/>
  <c r="AW55" i="30"/>
  <c r="AW43" i="30"/>
  <c r="AW33" i="30"/>
  <c r="AW23" i="30"/>
  <c r="AW18" i="30"/>
  <c r="AW65" i="30"/>
  <c r="AW57" i="30"/>
  <c r="AW45" i="30"/>
  <c r="AW30" i="30"/>
  <c r="AW25" i="30"/>
  <c r="AW15" i="30"/>
  <c r="AW67" i="30"/>
  <c r="AW62" i="30"/>
  <c r="AW52" i="30"/>
  <c r="AW47" i="30"/>
  <c r="AW35" i="30"/>
  <c r="AW20" i="30"/>
  <c r="AW12" i="30"/>
  <c r="AW79" i="30"/>
  <c r="AW74" i="30"/>
  <c r="AW59" i="30"/>
  <c r="AW42" i="30"/>
  <c r="AW32" i="30"/>
  <c r="AW27" i="30"/>
  <c r="AW17" i="30"/>
  <c r="AW69" i="30"/>
  <c r="AW64" i="30"/>
  <c r="AW49" i="30"/>
  <c r="AW37" i="30"/>
  <c r="AW29" i="30"/>
  <c r="AW14" i="30"/>
  <c r="AW9" i="30"/>
  <c r="AW176" i="30"/>
  <c r="AW166" i="30"/>
  <c r="AW156" i="30"/>
  <c r="AW160" i="30"/>
  <c r="AW150" i="30"/>
  <c r="AW140" i="30"/>
  <c r="AW172" i="30"/>
  <c r="AW144" i="30"/>
  <c r="AW134" i="30"/>
  <c r="AW124" i="30"/>
  <c r="AW171" i="30"/>
  <c r="AW155" i="30"/>
  <c r="AW139" i="30"/>
  <c r="AW123" i="30"/>
  <c r="AW175" i="30"/>
  <c r="AW159" i="30"/>
  <c r="AW143" i="30"/>
  <c r="AW127" i="30"/>
  <c r="AW177" i="30"/>
  <c r="AW161" i="30"/>
  <c r="AW145" i="30"/>
  <c r="AW129" i="30"/>
  <c r="AW165" i="30"/>
  <c r="AW149" i="30"/>
  <c r="AW133" i="30"/>
  <c r="AW169" i="30"/>
  <c r="AW153" i="30"/>
  <c r="AW137" i="30"/>
  <c r="AW121" i="30"/>
  <c r="F31" i="26"/>
  <c r="E9" i="26"/>
  <c r="E8" i="26"/>
  <c r="E7" i="26"/>
  <c r="E6" i="26"/>
  <c r="M29" i="26" l="1"/>
  <c r="M30" i="26" s="1"/>
  <c r="N28" i="26"/>
  <c r="N30" i="26" l="1"/>
  <c r="N29" i="26"/>
  <c r="G7" i="26"/>
  <c r="D7" i="26" s="1"/>
  <c r="G9" i="26"/>
  <c r="D9" i="26" s="1"/>
  <c r="G8" i="26"/>
  <c r="D8" i="26" s="1"/>
  <c r="G6" i="26"/>
  <c r="D6" i="26" s="1"/>
  <c r="E21" i="26" l="1"/>
  <c r="F20" i="26"/>
  <c r="F21" i="26" s="1"/>
  <c r="E19" i="26"/>
  <c r="G19" i="26" s="1"/>
  <c r="D19" i="26" s="1"/>
  <c r="E18" i="26"/>
  <c r="G18" i="26" s="1"/>
  <c r="D18" i="26" s="1"/>
  <c r="E17" i="26"/>
  <c r="G17" i="26" s="1"/>
  <c r="D17" i="26" s="1"/>
  <c r="E16" i="26"/>
  <c r="G16" i="26" s="1"/>
  <c r="D16" i="26" s="1"/>
  <c r="E11" i="26"/>
  <c r="F10" i="26"/>
  <c r="F11" i="26" s="1"/>
  <c r="E35" i="26" l="1"/>
  <c r="D20" i="26"/>
  <c r="G10" i="26"/>
  <c r="G11" i="26" s="1"/>
  <c r="D10" i="26"/>
  <c r="G20" i="26"/>
  <c r="G21" i="26" s="1"/>
  <c r="C3" i="26" l="1"/>
  <c r="F89" i="26" l="1"/>
  <c r="C89" i="26"/>
  <c r="G89" i="26" s="1"/>
  <c r="D89" i="26"/>
  <c r="E89" i="26"/>
  <c r="C77" i="26"/>
  <c r="D77" i="26"/>
  <c r="E77" i="26"/>
  <c r="E78" i="26" s="1"/>
  <c r="F77" i="26"/>
  <c r="F65" i="26"/>
  <c r="C65" i="26"/>
  <c r="D65" i="26"/>
  <c r="E65" i="26"/>
  <c r="D30" i="26"/>
  <c r="E30" i="26" s="1"/>
  <c r="E29" i="26"/>
  <c r="E28" i="26"/>
  <c r="G65" i="26"/>
  <c r="F66" i="26" s="1"/>
  <c r="D66" i="26"/>
  <c r="G77" i="26"/>
  <c r="F78" i="26" s="1"/>
  <c r="C66" i="26"/>
  <c r="D78" i="26"/>
  <c r="D90" i="26" l="1"/>
  <c r="E90" i="26"/>
  <c r="C90" i="26"/>
  <c r="F90" i="26"/>
  <c r="E66" i="26"/>
  <c r="C78" i="26"/>
  <c r="F2" i="30"/>
  <c r="B45" i="26"/>
  <c r="B42" i="26"/>
  <c r="B43" i="26"/>
  <c r="B4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7C3C494E-FEDE-40C4-B980-86EECA8A773A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CA8E87FB-CC4E-4C5D-84E4-80D810D80924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<sst xmlns="http://schemas.openxmlformats.org/spreadsheetml/2006/main" count="2970" uniqueCount="1173">
  <si>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</si>
  <si>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</si>
  <si>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</si>
  <si>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</si>
  <si>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</si>
  <si>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</si>
  <si>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</si>
  <si>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</si>
  <si>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</si>
  <si>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</si>
  <si>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WCFA000672</t>
  </si>
  <si>
    <t>Bronze</t>
  </si>
  <si>
    <t>Agege</t>
  </si>
  <si>
    <t>Silver</t>
  </si>
  <si>
    <t>WCFA000099</t>
  </si>
  <si>
    <t>CTAK0007</t>
  </si>
  <si>
    <t>Festac</t>
  </si>
  <si>
    <t>CTAQ0005</t>
  </si>
  <si>
    <t>SWC0086</t>
  </si>
  <si>
    <t>CTAH0017</t>
  </si>
  <si>
    <t>Gold</t>
  </si>
  <si>
    <t>CTAN0007</t>
  </si>
  <si>
    <t>Ibadan</t>
  </si>
  <si>
    <t>WCFA000096</t>
  </si>
  <si>
    <t>WCFA000097</t>
  </si>
  <si>
    <t>WCFA000102</t>
  </si>
  <si>
    <t>WCFA000091</t>
  </si>
  <si>
    <t>WCFA000116</t>
  </si>
  <si>
    <t>WCFA000088</t>
  </si>
  <si>
    <t>WCFA000090</t>
  </si>
  <si>
    <t>WCFA000098</t>
  </si>
  <si>
    <t>SWC1039</t>
  </si>
  <si>
    <t>WCFA000095</t>
  </si>
  <si>
    <t>SWC0009</t>
  </si>
  <si>
    <t>SWC0934</t>
  </si>
  <si>
    <t>WCFA000113</t>
  </si>
  <si>
    <t>WCFA000103</t>
  </si>
  <si>
    <t>SWC1886</t>
  </si>
  <si>
    <t>WCFA000052</t>
  </si>
  <si>
    <t>SWC1269</t>
  </si>
  <si>
    <t>WCFA000082</t>
  </si>
  <si>
    <t>WCFA000071</t>
  </si>
  <si>
    <t>WCFA000027</t>
  </si>
  <si>
    <t>Platinum</t>
  </si>
  <si>
    <t>SWC0914</t>
  </si>
  <si>
    <t>WCFA000023</t>
  </si>
  <si>
    <t>WCFA000018</t>
  </si>
  <si>
    <t>WCFA000058</t>
  </si>
  <si>
    <t>WCFA000049</t>
  </si>
  <si>
    <t>WCFA000060</t>
  </si>
  <si>
    <t>WCFA000042</t>
  </si>
  <si>
    <t>WCFA000045</t>
  </si>
  <si>
    <t>WCFA000046</t>
  </si>
  <si>
    <t>WCFA000075</t>
  </si>
  <si>
    <t>WCFA000003</t>
  </si>
  <si>
    <t>WCFA000026</t>
  </si>
  <si>
    <t>WCFA000080</t>
  </si>
  <si>
    <t>WCFA000057</t>
  </si>
  <si>
    <t>WCFA000047</t>
  </si>
  <si>
    <t>WCFA000074</t>
  </si>
  <si>
    <t>WCFA000061</t>
  </si>
  <si>
    <t>SWC1102</t>
  </si>
  <si>
    <t>SWC1105</t>
  </si>
  <si>
    <t>WCFA000036</t>
  </si>
  <si>
    <t>WCFA000054</t>
  </si>
  <si>
    <t>WCFA000055</t>
  </si>
  <si>
    <t>WCFA000001</t>
  </si>
  <si>
    <t>SWC1078</t>
  </si>
  <si>
    <t>WCFA000039</t>
  </si>
  <si>
    <t>WCFA000008</t>
  </si>
  <si>
    <t>WCFA000021</t>
  </si>
  <si>
    <t>WCFA000073</t>
  </si>
  <si>
    <t>WCFA000034</t>
  </si>
  <si>
    <t>WCFA000004</t>
  </si>
  <si>
    <t>WCFA000070</t>
  </si>
  <si>
    <t>IYA LATEFATH OLAITAN</t>
  </si>
  <si>
    <t>CTAN0010</t>
  </si>
  <si>
    <t>CTAN0012</t>
  </si>
  <si>
    <t>LAC0390</t>
  </si>
  <si>
    <t>CTAN0008</t>
  </si>
  <si>
    <t>CTAN0011</t>
  </si>
  <si>
    <t>CTAP0019</t>
  </si>
  <si>
    <t>CTAN0004</t>
  </si>
  <si>
    <t>Akure</t>
  </si>
  <si>
    <t>WCFA000220</t>
  </si>
  <si>
    <t>WCFA000177</t>
  </si>
  <si>
    <t>WCFA000208</t>
  </si>
  <si>
    <t>WCFA000218</t>
  </si>
  <si>
    <t>SWC1390</t>
  </si>
  <si>
    <t>WCFA000223</t>
  </si>
  <si>
    <t>WCFA000175</t>
  </si>
  <si>
    <t>WCFA000209</t>
  </si>
  <si>
    <t>LAC0073</t>
  </si>
  <si>
    <t>CTAK0003</t>
  </si>
  <si>
    <t>CTAJ0007</t>
  </si>
  <si>
    <t>LAC0281</t>
  </si>
  <si>
    <t>CTAH0006</t>
  </si>
  <si>
    <t>LAC0282</t>
  </si>
  <si>
    <t>LAC0616</t>
  </si>
  <si>
    <t>CTAH0303</t>
  </si>
  <si>
    <t>LAC0431</t>
  </si>
  <si>
    <t>CTAI0082</t>
  </si>
  <si>
    <t>CTAH0003</t>
  </si>
  <si>
    <t>LAC0696</t>
  </si>
  <si>
    <t>CTAJ0006</t>
  </si>
  <si>
    <t>LAC0666</t>
  </si>
  <si>
    <t>LAC1605</t>
  </si>
  <si>
    <t>LAC0907</t>
  </si>
  <si>
    <t>CTAJ0003</t>
  </si>
  <si>
    <t>WCPA000057</t>
  </si>
  <si>
    <t>Enugu</t>
  </si>
  <si>
    <t>WCPA000123</t>
  </si>
  <si>
    <t>Obi Eze &amp; Company Nig Limited</t>
  </si>
  <si>
    <t>Makurdi</t>
  </si>
  <si>
    <t>WCPA000171</t>
  </si>
  <si>
    <t>Obinna Obi</t>
  </si>
  <si>
    <t>SEC001078</t>
  </si>
  <si>
    <t>Omakwu Abel</t>
  </si>
  <si>
    <t>Calabar</t>
  </si>
  <si>
    <t>WCPA000078</t>
  </si>
  <si>
    <t>WCPA000068</t>
  </si>
  <si>
    <t>Benin</t>
  </si>
  <si>
    <t>SEC001235</t>
  </si>
  <si>
    <t>Aniekan Napoleon</t>
  </si>
  <si>
    <t>SEC001204</t>
  </si>
  <si>
    <t>Mrs Oyindamola Babalola</t>
  </si>
  <si>
    <t>WCPA000167</t>
  </si>
  <si>
    <t>Paul Abuchi</t>
  </si>
  <si>
    <t>WCPA000061</t>
  </si>
  <si>
    <t>WCPA000004</t>
  </si>
  <si>
    <t>PWCPP000511</t>
  </si>
  <si>
    <t>Ojuiyiowi Eze</t>
  </si>
  <si>
    <t>WCPA000063</t>
  </si>
  <si>
    <t>SEC001205</t>
  </si>
  <si>
    <t>Alhaji Dauda Abdulsalam</t>
  </si>
  <si>
    <t>WCPA000001</t>
  </si>
  <si>
    <t>WCPA000054</t>
  </si>
  <si>
    <t>WCPA000006</t>
  </si>
  <si>
    <t>WCPA000019</t>
  </si>
  <si>
    <t>WCPA000002</t>
  </si>
  <si>
    <t>Alhaji Ahmadu Adamu Abdulahi</t>
  </si>
  <si>
    <t>WCPA000181</t>
  </si>
  <si>
    <t>WCPA000172</t>
  </si>
  <si>
    <t>Umar Bobo</t>
  </si>
  <si>
    <t>WCPP000745</t>
  </si>
  <si>
    <t>Eze Chibuzo</t>
  </si>
  <si>
    <t>WCPA000159</t>
  </si>
  <si>
    <t>Alh Dahiru Baba</t>
  </si>
  <si>
    <t>WCPA000161</t>
  </si>
  <si>
    <t>Alh Isah Musa</t>
  </si>
  <si>
    <t>SEC002027</t>
  </si>
  <si>
    <t>WCPA000163</t>
  </si>
  <si>
    <t>Mr. Romanus Ujah</t>
  </si>
  <si>
    <t>WCPA000104</t>
  </si>
  <si>
    <t>PWCPP000344</t>
  </si>
  <si>
    <t>O C C</t>
  </si>
  <si>
    <t>PWCPP000304</t>
  </si>
  <si>
    <t>WCPA000101</t>
  </si>
  <si>
    <t>SEC001044</t>
  </si>
  <si>
    <t>PWCPP000343</t>
  </si>
  <si>
    <t>Vincent Chikwendu</t>
  </si>
  <si>
    <t>WCPA000111</t>
  </si>
  <si>
    <t>WCPA000090</t>
  </si>
  <si>
    <t>WCPA000085</t>
  </si>
  <si>
    <t>SEC001593</t>
  </si>
  <si>
    <t>Christian Obi</t>
  </si>
  <si>
    <t>WCPA000091</t>
  </si>
  <si>
    <t>SEC001112</t>
  </si>
  <si>
    <t>PWCPP000341</t>
  </si>
  <si>
    <t>Paul Ejikeme</t>
  </si>
  <si>
    <t>WCPA000087</t>
  </si>
  <si>
    <t>SEC001903</t>
  </si>
  <si>
    <t>Christian Mba</t>
  </si>
  <si>
    <t>SEC001824</t>
  </si>
  <si>
    <t>PWCPP000526</t>
  </si>
  <si>
    <t>Anthony Ikeagwu</t>
  </si>
  <si>
    <t>SEC001390</t>
  </si>
  <si>
    <t>WCPA000024</t>
  </si>
  <si>
    <t>WCPA000028</t>
  </si>
  <si>
    <t>WCPA000139</t>
  </si>
  <si>
    <t>WCPA000144</t>
  </si>
  <si>
    <t>PWCPP000460</t>
  </si>
  <si>
    <t>Too Good</t>
  </si>
  <si>
    <t>WCPA000025</t>
  </si>
  <si>
    <t>SEC001788</t>
  </si>
  <si>
    <t>WCPA000152</t>
  </si>
  <si>
    <t>WCPA000042</t>
  </si>
  <si>
    <t>WCPA000148</t>
  </si>
  <si>
    <t>WCPA000155</t>
  </si>
  <si>
    <t>WCPA000026</t>
  </si>
  <si>
    <t>WCPA000156</t>
  </si>
  <si>
    <t>WCPA000143</t>
  </si>
  <si>
    <t>PWCPP000306</t>
  </si>
  <si>
    <t>WCFA000190</t>
  </si>
  <si>
    <t>Felicia Oji</t>
  </si>
  <si>
    <t>WCFA000203</t>
  </si>
  <si>
    <t>Clara Ohwaga</t>
  </si>
  <si>
    <t>WCFA000195</t>
  </si>
  <si>
    <t>Maria Ogbe</t>
  </si>
  <si>
    <t>SWC1275</t>
  </si>
  <si>
    <t>WCFA000139</t>
  </si>
  <si>
    <t>Damian Eziekwu</t>
  </si>
  <si>
    <t>SWC0917</t>
  </si>
  <si>
    <t>Ben Stores</t>
  </si>
  <si>
    <t>WCFA000138</t>
  </si>
  <si>
    <t>Amechi Aniemeka</t>
  </si>
  <si>
    <t>WCFA000204</t>
  </si>
  <si>
    <t>Florence Mofe</t>
  </si>
  <si>
    <t>WCFA000193</t>
  </si>
  <si>
    <t>Lydia Omanze</t>
  </si>
  <si>
    <t>SWC1614</t>
  </si>
  <si>
    <t>Sir Peesman</t>
  </si>
  <si>
    <t>SWC1388</t>
  </si>
  <si>
    <t>Igwe Stores</t>
  </si>
  <si>
    <t>WCFA000152</t>
  </si>
  <si>
    <t>Rhoda E</t>
  </si>
  <si>
    <t>WCFA000198</t>
  </si>
  <si>
    <t>Stella Omoshowafa</t>
  </si>
  <si>
    <t>WCFA000201</t>
  </si>
  <si>
    <t>Benvosa Resources</t>
  </si>
  <si>
    <t>WCFA000145</t>
  </si>
  <si>
    <t>Peter Esiobu</t>
  </si>
  <si>
    <t>SWC1252</t>
  </si>
  <si>
    <t>Ugochukwu Ezeja</t>
  </si>
  <si>
    <t>WCFA000200</t>
  </si>
  <si>
    <t>Victoria Agbajo</t>
  </si>
  <si>
    <t>WCFA000197</t>
  </si>
  <si>
    <t>Roseline Afor</t>
  </si>
  <si>
    <t>WCFA000194</t>
  </si>
  <si>
    <t>Maria Asakpa(Warri)</t>
  </si>
  <si>
    <t>SWC1225</t>
  </si>
  <si>
    <t>Multiple Popular</t>
  </si>
  <si>
    <t>WCFA000205</t>
  </si>
  <si>
    <t>Grace Oboh</t>
  </si>
  <si>
    <t>WCFA000143</t>
  </si>
  <si>
    <t>James Okochi</t>
  </si>
  <si>
    <t>SWC1989</t>
  </si>
  <si>
    <t>Ufuanyaegbunam Okechukwu</t>
  </si>
  <si>
    <t>Abuja</t>
  </si>
  <si>
    <t>MBC001350</t>
  </si>
  <si>
    <t>Musa Isah</t>
  </si>
  <si>
    <t>Jos</t>
  </si>
  <si>
    <t>WCJA000095</t>
  </si>
  <si>
    <t>Titus Onyeka</t>
  </si>
  <si>
    <t>Kaduna</t>
  </si>
  <si>
    <t>WCJA000082</t>
  </si>
  <si>
    <t>Abdullahi Sani</t>
  </si>
  <si>
    <t>WCJA000151</t>
  </si>
  <si>
    <t>WCJA000065</t>
  </si>
  <si>
    <t>WCJA000057</t>
  </si>
  <si>
    <t>Salisu Zuru</t>
  </si>
  <si>
    <t>WCJA000072</t>
  </si>
  <si>
    <t>WCJA000077</t>
  </si>
  <si>
    <t>Danasabe Abubakar</t>
  </si>
  <si>
    <t>MBC001620</t>
  </si>
  <si>
    <t>Sambo Abdullahi</t>
  </si>
  <si>
    <t>WCJA000052</t>
  </si>
  <si>
    <t>Gideon Gadzama</t>
  </si>
  <si>
    <t>WCJA000066</t>
  </si>
  <si>
    <t>Audu Vwa</t>
  </si>
  <si>
    <t>WCJA000188</t>
  </si>
  <si>
    <t>Nadabo Musa</t>
  </si>
  <si>
    <t>WCJA000054</t>
  </si>
  <si>
    <t>Ishaya Udurbo</t>
  </si>
  <si>
    <t>WCJA000088</t>
  </si>
  <si>
    <t>Waliyu Musa</t>
  </si>
  <si>
    <t>WCJA000102</t>
  </si>
  <si>
    <t>Abdu Abdullahi</t>
  </si>
  <si>
    <t>Aminu Saeed</t>
  </si>
  <si>
    <t>WCJA000117</t>
  </si>
  <si>
    <t>Abdullahi Adamu</t>
  </si>
  <si>
    <t>Ahmed Musa</t>
  </si>
  <si>
    <t>WCJA000097</t>
  </si>
  <si>
    <t>Sani Zico</t>
  </si>
  <si>
    <t>WCJA000130</t>
  </si>
  <si>
    <t>MBC002083</t>
  </si>
  <si>
    <t>WCJA000300</t>
  </si>
  <si>
    <t>Peter Yohanna</t>
  </si>
  <si>
    <t>MBC002084</t>
  </si>
  <si>
    <t>WCJA000120</t>
  </si>
  <si>
    <t>Sallau Abdullahi</t>
  </si>
  <si>
    <t>WCJA000116</t>
  </si>
  <si>
    <t>Maina Odubo</t>
  </si>
  <si>
    <t>WCJA000096</t>
  </si>
  <si>
    <t>WCJA000131</t>
  </si>
  <si>
    <t>WCJA000119</t>
  </si>
  <si>
    <t>WCJA000112</t>
  </si>
  <si>
    <t>Adamu Julde</t>
  </si>
  <si>
    <t>WCJA000121</t>
  </si>
  <si>
    <t>Sale Naplato</t>
  </si>
  <si>
    <t>MBC002085</t>
  </si>
  <si>
    <t>Nuhu Usman</t>
  </si>
  <si>
    <t>WCJA000099</t>
  </si>
  <si>
    <t>Sani Dalhatu</t>
  </si>
  <si>
    <t>Abuja 2</t>
  </si>
  <si>
    <t>WCFA000225</t>
  </si>
  <si>
    <t>Mamuda Danjuma</t>
  </si>
  <si>
    <t>WCFA000179</t>
  </si>
  <si>
    <t>Mama Habibu</t>
  </si>
  <si>
    <t>WCFA000229</t>
  </si>
  <si>
    <t>Tanimu Alfa</t>
  </si>
  <si>
    <t>WCFA000180</t>
  </si>
  <si>
    <t>Mama Nana</t>
  </si>
  <si>
    <t>WCFA000181</t>
  </si>
  <si>
    <t>Hauwa Usman</t>
  </si>
  <si>
    <t>WCFA000183</t>
  </si>
  <si>
    <t>WCJA000332</t>
  </si>
  <si>
    <t>WCJA000011</t>
  </si>
  <si>
    <t>WCJA000048</t>
  </si>
  <si>
    <t>Saidu Isiaku</t>
  </si>
  <si>
    <t>WCJA000004</t>
  </si>
  <si>
    <t>Baba Jos</t>
  </si>
  <si>
    <t>WCJA000001</t>
  </si>
  <si>
    <t>Haruna Mohammed</t>
  </si>
  <si>
    <t>WCJA000035</t>
  </si>
  <si>
    <t>MBC001360</t>
  </si>
  <si>
    <t>Danyaya Mohd</t>
  </si>
  <si>
    <t>WCJA000031</t>
  </si>
  <si>
    <t>Ramatu Fatamoye</t>
  </si>
  <si>
    <t>WCJA000379</t>
  </si>
  <si>
    <t>WCJA000019</t>
  </si>
  <si>
    <t>Abubakar Chairman</t>
  </si>
  <si>
    <t>WCJA000005</t>
  </si>
  <si>
    <t>Chukudi Ogbo</t>
  </si>
  <si>
    <t>WCJA000026</t>
  </si>
  <si>
    <t>Bafashi Galadima</t>
  </si>
  <si>
    <t>MBC001526</t>
  </si>
  <si>
    <t>Rufai Haliru</t>
  </si>
  <si>
    <t>WCJA000012</t>
  </si>
  <si>
    <t>Mike Ogbonna</t>
  </si>
  <si>
    <t>WCJA000008</t>
  </si>
  <si>
    <t>WCJA000017</t>
  </si>
  <si>
    <t>Oliver Eze</t>
  </si>
  <si>
    <t>WCJA000018</t>
  </si>
  <si>
    <t>WCJA000103</t>
  </si>
  <si>
    <t>Sunday Edeh</t>
  </si>
  <si>
    <t>WCJA000007</t>
  </si>
  <si>
    <t>WCJA000106</t>
  </si>
  <si>
    <t>Mohammed Sule</t>
  </si>
  <si>
    <t>MBC001329</t>
  </si>
  <si>
    <t>WCJA000032</t>
  </si>
  <si>
    <t>WCJA000025</t>
  </si>
  <si>
    <t>Lawan Danfari</t>
  </si>
  <si>
    <t>WCJA000002</t>
  </si>
  <si>
    <t>WCJA000334</t>
  </si>
  <si>
    <t>Simon Ossai</t>
  </si>
  <si>
    <t>MBC001921</t>
  </si>
  <si>
    <t>Sunny Holdings Nig</t>
  </si>
  <si>
    <t>Eze Onyebuchi</t>
  </si>
  <si>
    <t>WCJA000104</t>
  </si>
  <si>
    <t>Madueke Nnaji</t>
  </si>
  <si>
    <t>WCJA000027</t>
  </si>
  <si>
    <t>Umar Dangege</t>
  </si>
  <si>
    <t>MBC001930</t>
  </si>
  <si>
    <t>MBC002833</t>
  </si>
  <si>
    <t>Obadiah Anthony</t>
  </si>
  <si>
    <t>WCJA000423</t>
  </si>
  <si>
    <t>June</t>
  </si>
  <si>
    <t>Maiduguri</t>
  </si>
  <si>
    <t>WCJA000312</t>
  </si>
  <si>
    <t>WCJA000124</t>
  </si>
  <si>
    <t>Usman Garba</t>
  </si>
  <si>
    <t>WCJA000392</t>
  </si>
  <si>
    <t>Kano</t>
  </si>
  <si>
    <t>WCDA000005</t>
  </si>
  <si>
    <t>Salisu Maikanti</t>
  </si>
  <si>
    <t>WCDA000016</t>
  </si>
  <si>
    <t>WCDA000013</t>
  </si>
  <si>
    <t>Salisu Adamu</t>
  </si>
  <si>
    <t>WCDA000011</t>
  </si>
  <si>
    <t>WCDA000015</t>
  </si>
  <si>
    <t>WCDA000006</t>
  </si>
  <si>
    <t>Nafiu Musa</t>
  </si>
  <si>
    <t>WCDA000025</t>
  </si>
  <si>
    <t>Usman Sale</t>
  </si>
  <si>
    <t>Katsina</t>
  </si>
  <si>
    <t>NTC1721</t>
  </si>
  <si>
    <t>NTC1243</t>
  </si>
  <si>
    <t>Alh.Ibrahim Maikudi</t>
  </si>
  <si>
    <t>WCDA000026</t>
  </si>
  <si>
    <t>Alh. Zubairu Daura</t>
  </si>
  <si>
    <t>WCDA000043</t>
  </si>
  <si>
    <t>WCDA000032</t>
  </si>
  <si>
    <t>Abdulhamid Musa</t>
  </si>
  <si>
    <t>NTC0031</t>
  </si>
  <si>
    <t>WCDA000070</t>
  </si>
  <si>
    <t>Buba Naru</t>
  </si>
  <si>
    <t>WCDA000068</t>
  </si>
  <si>
    <t>Alh Abdul Mohammed</t>
  </si>
  <si>
    <t>Varuwa Tizhe</t>
  </si>
  <si>
    <t>NTC0063</t>
  </si>
  <si>
    <t>WCDA000052</t>
  </si>
  <si>
    <t>Goni Ibrahim</t>
  </si>
  <si>
    <t>NTC1192</t>
  </si>
  <si>
    <t>Maikudi Isa</t>
  </si>
  <si>
    <t>NTC1127</t>
  </si>
  <si>
    <t>WCDA000057</t>
  </si>
  <si>
    <t>Jidda Goni</t>
  </si>
  <si>
    <t>Sokoto</t>
  </si>
  <si>
    <t>WCDA000087</t>
  </si>
  <si>
    <t>Alh Malami Wurno</t>
  </si>
  <si>
    <t>NTC1659</t>
  </si>
  <si>
    <t>WCDA000180</t>
  </si>
  <si>
    <t>Saidu Bello</t>
  </si>
  <si>
    <t>NTC1162</t>
  </si>
  <si>
    <t>Ibrahim Mohammed Gani</t>
  </si>
  <si>
    <t>WCDA000105</t>
  </si>
  <si>
    <t>WCDA000108</t>
  </si>
  <si>
    <t>Alh Audu Abdullahi Danfulani</t>
  </si>
  <si>
    <t>NTC1682</t>
  </si>
  <si>
    <t>Nasiru Haruna</t>
  </si>
  <si>
    <t>WCDA000111</t>
  </si>
  <si>
    <t>Alh Dahiru Alto</t>
  </si>
  <si>
    <t>WCDA000079</t>
  </si>
  <si>
    <t>Alh Dahiru Bello</t>
  </si>
  <si>
    <t>WCDA000089</t>
  </si>
  <si>
    <t>Alh Namadina</t>
  </si>
  <si>
    <t>NTC1579</t>
  </si>
  <si>
    <t>NTC1686</t>
  </si>
  <si>
    <t>Mohammed Rila</t>
  </si>
  <si>
    <t>WCDA000077</t>
  </si>
  <si>
    <t>Alh Aminu Fara</t>
  </si>
  <si>
    <t>NTC1578</t>
  </si>
  <si>
    <t>WCDA000103</t>
  </si>
  <si>
    <t>WCDA000088</t>
  </si>
  <si>
    <t>Alh Musa Kange</t>
  </si>
  <si>
    <t>NTC1289</t>
  </si>
  <si>
    <t>Alh Muntaka M.T.K</t>
  </si>
  <si>
    <t>September</t>
  </si>
  <si>
    <t>LAC2143</t>
  </si>
  <si>
    <t>SWC2006</t>
  </si>
  <si>
    <t>Marina</t>
  </si>
  <si>
    <t>CTAE0002</t>
  </si>
  <si>
    <t>CTAE0003</t>
  </si>
  <si>
    <t>CTAE0006</t>
  </si>
  <si>
    <t>CTAE0008</t>
  </si>
  <si>
    <t>CTAE0013</t>
  </si>
  <si>
    <t>LAC1419</t>
  </si>
  <si>
    <t>CTAE0017</t>
  </si>
  <si>
    <t>CTAE0018</t>
  </si>
  <si>
    <t>CTAE0023</t>
  </si>
  <si>
    <t>CTAE0026</t>
  </si>
  <si>
    <t>CTAE0031</t>
  </si>
  <si>
    <t>CTAE0032</t>
  </si>
  <si>
    <t>CTAE0033</t>
  </si>
  <si>
    <t>CTAE0037</t>
  </si>
  <si>
    <t>CTAE0041</t>
  </si>
  <si>
    <t>CTAE0042</t>
  </si>
  <si>
    <t>CTAE0045</t>
  </si>
  <si>
    <t>CTAE0047</t>
  </si>
  <si>
    <t>CTAE0052</t>
  </si>
  <si>
    <t>CTAE0054</t>
  </si>
  <si>
    <t>LAC0160</t>
  </si>
  <si>
    <t>LAC0161</t>
  </si>
  <si>
    <t>LAC0424</t>
  </si>
  <si>
    <t>LAC0429</t>
  </si>
  <si>
    <t>Mushin</t>
  </si>
  <si>
    <t>CTAF0319</t>
  </si>
  <si>
    <t>CTAW0001</t>
  </si>
  <si>
    <t>CTAW0002</t>
  </si>
  <si>
    <t>CTAW0004</t>
  </si>
  <si>
    <t>CTAW0006</t>
  </si>
  <si>
    <t>CTAZ0005</t>
  </si>
  <si>
    <t>CTAZ0007</t>
  </si>
  <si>
    <t>CTAZ0008</t>
  </si>
  <si>
    <t>CTAZ0023</t>
  </si>
  <si>
    <t>CTAZ0035</t>
  </si>
  <si>
    <t>CTAZ0040</t>
  </si>
  <si>
    <t>CTAZ0043</t>
  </si>
  <si>
    <t>CTAZ0044</t>
  </si>
  <si>
    <t>CTAZ0045</t>
  </si>
  <si>
    <t>CTAZ0049</t>
  </si>
  <si>
    <t>LAC0083</t>
  </si>
  <si>
    <t>LAC0085</t>
  </si>
  <si>
    <t>LAC0087</t>
  </si>
  <si>
    <t>LAC0088</t>
  </si>
  <si>
    <t>LAC0212</t>
  </si>
  <si>
    <t>CTAZ0001</t>
  </si>
  <si>
    <t>LAC2292</t>
  </si>
  <si>
    <t>LAC2298</t>
  </si>
  <si>
    <t>LAC0017</t>
  </si>
  <si>
    <t>SWC2060</t>
  </si>
  <si>
    <t>SWC2092</t>
  </si>
  <si>
    <t>IYA TOPE</t>
  </si>
  <si>
    <t>LAC2310</t>
  </si>
  <si>
    <t>LAC2392</t>
  </si>
  <si>
    <t>CTAE0064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</si>
  <si>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</si>
  <si>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</si>
  <si>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</si>
  <si>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</si>
  <si>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</si>
  <si>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</si>
  <si>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</si>
  <si>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</si>
  <si>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</si>
  <si>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</si>
  <si>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</si>
  <si>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</si>
  <si>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</si>
  <si>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</si>
  <si>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</si>
  <si>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</si>
  <si>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</si>
  <si>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</si>
  <si>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</si>
  <si>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</si>
  <si>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</si>
  <si>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</si>
  <si>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</si>
  <si>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</si>
  <si>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</si>
  <si>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</si>
  <si>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</si>
  <si>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SEC002559</t>
  </si>
  <si>
    <t>Essien Akpan Bassey</t>
  </si>
  <si>
    <t>Probation</t>
  </si>
  <si>
    <t>WCJA000006</t>
  </si>
  <si>
    <t>Sunday Umeh</t>
  </si>
  <si>
    <t>MBC002873</t>
  </si>
  <si>
    <t>Hussaini Baba</t>
  </si>
  <si>
    <t>MBC002904</t>
  </si>
  <si>
    <t>SWC1980</t>
  </si>
  <si>
    <t>Danjuma Ibrahim</t>
  </si>
  <si>
    <t>SWC2239</t>
  </si>
  <si>
    <t>Kadio Atser</t>
  </si>
  <si>
    <t>MBC002876</t>
  </si>
  <si>
    <t>MBC002875</t>
  </si>
  <si>
    <t>Ibrahim Hassan</t>
  </si>
  <si>
    <t>MBC002945</t>
  </si>
  <si>
    <t>MBC002868</t>
  </si>
  <si>
    <t>NTC1730</t>
  </si>
  <si>
    <t>Green White Green</t>
  </si>
  <si>
    <t>NTC1285</t>
  </si>
  <si>
    <t>MBC002893</t>
  </si>
  <si>
    <t>John Goji</t>
  </si>
  <si>
    <t>WCDA000071</t>
  </si>
  <si>
    <t>Manu Mohammed</t>
  </si>
  <si>
    <t>MBC002973</t>
  </si>
  <si>
    <t>WCPA000169</t>
  </si>
  <si>
    <t>Charles Duru</t>
  </si>
  <si>
    <t>Regional Credit Allocation</t>
  </si>
  <si>
    <t>Total Deployed Credit</t>
  </si>
  <si>
    <t>LAC1472</t>
  </si>
  <si>
    <t>LAC2253</t>
  </si>
  <si>
    <t>LAC2254</t>
  </si>
  <si>
    <t>LAC2255</t>
  </si>
  <si>
    <t>LAC2258</t>
  </si>
  <si>
    <t>LAC2259</t>
  </si>
  <si>
    <t>LAC2268</t>
  </si>
  <si>
    <t>LAC2393</t>
  </si>
  <si>
    <t>SEC002091</t>
  </si>
  <si>
    <t>SEC002092</t>
  </si>
  <si>
    <t>MBC002177</t>
  </si>
  <si>
    <t>MBC001327</t>
  </si>
  <si>
    <t>WCJA000114</t>
  </si>
  <si>
    <t>WCJA000149</t>
  </si>
  <si>
    <t>Chidube Hygenus</t>
  </si>
  <si>
    <t>MBC002944</t>
  </si>
  <si>
    <t>NTC1262</t>
  </si>
  <si>
    <t>NTC1851</t>
  </si>
  <si>
    <t>Tope Adewole (Agege)</t>
  </si>
  <si>
    <t>Onyekachi Ifeanyi</t>
  </si>
  <si>
    <t>Mrs Iyabo Rasheed</t>
  </si>
  <si>
    <t>Iya Mohammed</t>
  </si>
  <si>
    <t>Esther Jimoh</t>
  </si>
  <si>
    <t>Aminat Adeniyi</t>
  </si>
  <si>
    <t>UGWU JONAS EMEKA</t>
  </si>
  <si>
    <t>St.Judes Stores</t>
  </si>
  <si>
    <t>Selfas Merchandise Ent.</t>
  </si>
  <si>
    <t>Samuel Ube</t>
  </si>
  <si>
    <t>Kelechi Store</t>
  </si>
  <si>
    <t>Iya Ibeji</t>
  </si>
  <si>
    <t>Chukwuma Ube</t>
  </si>
  <si>
    <t>Alhaja Lateef Ayisat</t>
  </si>
  <si>
    <t>Ibrahim Yahaya</t>
  </si>
  <si>
    <t>Alfa Nofiu</t>
  </si>
  <si>
    <t>Twins Sister</t>
  </si>
  <si>
    <t>Titi Alausa</t>
  </si>
  <si>
    <t>Tawakali Olisa</t>
  </si>
  <si>
    <t>Tale Morufat (Iya)</t>
  </si>
  <si>
    <t>Salewa Stores</t>
  </si>
  <si>
    <t>Saidat Omotayo(Iya)</t>
  </si>
  <si>
    <t>Ruka Akanni</t>
  </si>
  <si>
    <t>Onipanla Todun</t>
  </si>
  <si>
    <t>Omolara Alamu</t>
  </si>
  <si>
    <t>Olaide Oguniyi</t>
  </si>
  <si>
    <t>Mutiyat Olawuwo</t>
  </si>
  <si>
    <t>Mujidat Ariyo</t>
  </si>
  <si>
    <t>Mujidat Adepegba</t>
  </si>
  <si>
    <t>Mrs Dada Kolapo</t>
  </si>
  <si>
    <t>Mavellous Store</t>
  </si>
  <si>
    <t>Mama Kemi Oluwalana</t>
  </si>
  <si>
    <t>Latifat Ajiboye</t>
  </si>
  <si>
    <t>Jibola Aminu(Iya)</t>
  </si>
  <si>
    <t>Iya Ramon Isiaka</t>
  </si>
  <si>
    <t>Iya Amina Rafiu</t>
  </si>
  <si>
    <t>Hammed Idowu</t>
  </si>
  <si>
    <t>Gbotie Makinde</t>
  </si>
  <si>
    <t>Funmi Idowu</t>
  </si>
  <si>
    <t>Funmi Alira(Mrs)</t>
  </si>
  <si>
    <t>Fausat Adetunji</t>
  </si>
  <si>
    <t>Eskay Tajudeen</t>
  </si>
  <si>
    <t>Anifat Ibikunle</t>
  </si>
  <si>
    <t>Ali Yusuf</t>
  </si>
  <si>
    <t>Alhaja Tanimola Adeyinka</t>
  </si>
  <si>
    <t>Alhaja Mosadoluwa</t>
  </si>
  <si>
    <t>Akeem Funmilayo</t>
  </si>
  <si>
    <t>Agaga Olayinka</t>
  </si>
  <si>
    <t>Adelaja D.A</t>
  </si>
  <si>
    <t>Abdul Ramon Mujidat</t>
  </si>
  <si>
    <t>Zino Stores</t>
  </si>
  <si>
    <t>Tajudeen Opeyemi (Iya Nofi)</t>
  </si>
  <si>
    <t>Salimat Elejo</t>
  </si>
  <si>
    <t>Rukayat Folorunsho</t>
  </si>
  <si>
    <t>Musili Sanni Ramota</t>
  </si>
  <si>
    <t>Mumini Onikepe</t>
  </si>
  <si>
    <t>Mrs Balikis Oseni (Iya Malik)</t>
  </si>
  <si>
    <t>Mrs Adeosun Funmilayo</t>
  </si>
  <si>
    <t>Kikelomo Iman</t>
  </si>
  <si>
    <t>Iya Sadiat</t>
  </si>
  <si>
    <t>Iya Lukman</t>
  </si>
  <si>
    <t>Iya Kemi</t>
  </si>
  <si>
    <t>Fausat Najeem</t>
  </si>
  <si>
    <t>Arewa Toyin O.</t>
  </si>
  <si>
    <t>Alhaja Oniwiridi</t>
  </si>
  <si>
    <t>Alh Taiye</t>
  </si>
  <si>
    <t>Alh Hamsat Sabitiyu</t>
  </si>
  <si>
    <t>Alfa Yahaya</t>
  </si>
  <si>
    <t>Yahya Mutairu Rasheedat</t>
  </si>
  <si>
    <t>Mumuni Ibrahim</t>
  </si>
  <si>
    <t>Mattew Okonkwo</t>
  </si>
  <si>
    <t>Marthy B</t>
  </si>
  <si>
    <t>Blessed Kanayo</t>
  </si>
  <si>
    <t>Sunday Ossai (Ojota)</t>
  </si>
  <si>
    <t>Sunday Adama (Ojota)</t>
  </si>
  <si>
    <t>Mrs. Alade Tawakalitu</t>
  </si>
  <si>
    <t>Mrs Eze Ann</t>
  </si>
  <si>
    <t>Chinedu (Stores)</t>
  </si>
  <si>
    <t>Ameh Amos Ifeanyichukwu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</si>
  <si>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</si>
  <si>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</si>
  <si>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</si>
  <si>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</si>
  <si>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</si>
  <si>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</si>
  <si>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</si>
  <si>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</si>
  <si>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</si>
  <si>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</si>
  <si>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</si>
  <si>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</si>
  <si>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</si>
  <si>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</si>
  <si>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</si>
  <si>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</si>
  <si>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</si>
  <si>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</si>
  <si>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</si>
  <si>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</si>
  <si>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</si>
  <si>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</si>
  <si>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</si>
  <si>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</si>
  <si>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Jacob Ekpo</t>
  </si>
  <si>
    <t>Ifyanyi Nwanyanwu</t>
  </si>
  <si>
    <t>PH</t>
  </si>
  <si>
    <t>Zila Daura</t>
  </si>
  <si>
    <t>Haliru Hassan</t>
  </si>
  <si>
    <t>Fabian Ecomog</t>
  </si>
  <si>
    <t>De - Blessed Investment</t>
  </si>
  <si>
    <t>Amechi Ogbu</t>
  </si>
  <si>
    <t>Abdulmumini Usman</t>
  </si>
  <si>
    <t>Ogbonna Ndubisi</t>
  </si>
  <si>
    <t>Nasiru Mahmood</t>
  </si>
  <si>
    <t>Mal Musa Bappa</t>
  </si>
  <si>
    <t>Darazo Usman</t>
  </si>
  <si>
    <t>Danjauro Manu</t>
  </si>
  <si>
    <t>Ahmed Shuaibu</t>
  </si>
  <si>
    <t>Abubakar Mohammed</t>
  </si>
  <si>
    <t>Alhaji Ubale Ibi</t>
  </si>
  <si>
    <t>MUKTARI  YASHAU</t>
  </si>
  <si>
    <t>WCDA000034</t>
  </si>
  <si>
    <t>Ahl. Sani Tasha</t>
  </si>
  <si>
    <t>WCDA000069</t>
  </si>
  <si>
    <t>Barkindo ba</t>
  </si>
  <si>
    <t>WCDA000134</t>
  </si>
  <si>
    <t>GARBA 50/50</t>
  </si>
  <si>
    <t>Alh. Bashir Cika</t>
  </si>
  <si>
    <t>SEC002709</t>
  </si>
  <si>
    <t>Innocent Eziaghala</t>
  </si>
  <si>
    <t>NTC1725</t>
  </si>
  <si>
    <t>Aminu Usman</t>
  </si>
  <si>
    <t>NTC1928</t>
  </si>
  <si>
    <t>Nasiru Sarki</t>
  </si>
  <si>
    <t>NTC1964</t>
  </si>
  <si>
    <t>Gurza Enterprise</t>
  </si>
  <si>
    <t>MBC003013</t>
  </si>
  <si>
    <t>Madam Jonah</t>
  </si>
  <si>
    <t>SWC2335</t>
  </si>
  <si>
    <t>Okafor Iloke</t>
  </si>
  <si>
    <t>STEPHEN AMAMA</t>
  </si>
  <si>
    <t>INNOCENT &amp; SON</t>
  </si>
  <si>
    <t>ABUBAKAR &amp; SON</t>
  </si>
  <si>
    <t>CHUKWUDI ASIEGBU</t>
  </si>
  <si>
    <t>JOSEPH EZEH</t>
  </si>
  <si>
    <t>FRIDAY BASSEY</t>
  </si>
  <si>
    <t>IME B. EKPO</t>
  </si>
  <si>
    <t>PHILIP NWEKE</t>
  </si>
  <si>
    <t>MENSU BOSS</t>
  </si>
  <si>
    <t>CHIDI EKE</t>
  </si>
  <si>
    <t>JOHN ANIEGBOKA</t>
  </si>
  <si>
    <t>MONICA NNABUCHI</t>
  </si>
  <si>
    <t>FIDELIS ONAH</t>
  </si>
  <si>
    <t>DENNIS EYA</t>
  </si>
  <si>
    <t xml:space="preserve">PATRICK NNEJI </t>
  </si>
  <si>
    <t>AMAECHI ENEH</t>
  </si>
  <si>
    <t>CHIEF SIMON EMERE</t>
  </si>
  <si>
    <t>IFEANYI OSUJI</t>
  </si>
  <si>
    <t>OKEY EZUNAGU</t>
  </si>
  <si>
    <t>IGNATUS OKAFOR</t>
  </si>
  <si>
    <t>JUDE ANYANWU</t>
  </si>
  <si>
    <t>NZE C.N. OKONKWO</t>
  </si>
  <si>
    <t>ADAMU ADO</t>
  </si>
  <si>
    <t>IBRAHIM ABDULAHI EDI</t>
  </si>
  <si>
    <t>EMMANUEL ANI</t>
  </si>
  <si>
    <t>MOHD VANDI</t>
  </si>
  <si>
    <t>MUSA YUSUF</t>
  </si>
  <si>
    <t xml:space="preserve">Usman Garba </t>
  </si>
  <si>
    <t xml:space="preserve">Darazo Usman </t>
  </si>
  <si>
    <t>Abubakar DanHalima</t>
  </si>
  <si>
    <t>Lawan K waba</t>
  </si>
  <si>
    <t>Zakaria SO</t>
  </si>
  <si>
    <t>Mc Igwe</t>
  </si>
  <si>
    <t>Majester Obendel</t>
  </si>
  <si>
    <t>Aderibigbe Jumoke</t>
  </si>
  <si>
    <t>Omolara Bello Iya</t>
  </si>
  <si>
    <t>WCFA000029</t>
  </si>
  <si>
    <t>Sadiq Sile (iya)</t>
  </si>
  <si>
    <t>Alh Gado</t>
  </si>
  <si>
    <t>WCDA000172</t>
  </si>
  <si>
    <t>Alh Musa Jega</t>
  </si>
  <si>
    <t>Alh Malami S. Hurumi</t>
  </si>
  <si>
    <t>WCDA000086</t>
  </si>
  <si>
    <t>Alh. Lawan Danrabe</t>
  </si>
  <si>
    <t>Barau AbdulFrahaman</t>
  </si>
  <si>
    <t>Yusuf Abdulrahman</t>
  </si>
  <si>
    <t xml:space="preserve"> Shuaibu Aneru Wisdom</t>
  </si>
  <si>
    <t>Igere Richard</t>
  </si>
  <si>
    <t>ALH HASSAN YAKUBU</t>
  </si>
  <si>
    <t>EMEKA EZE</t>
  </si>
  <si>
    <t>Ifyanyi  Nwanyanwu</t>
  </si>
  <si>
    <t>Livinus Ogumba</t>
  </si>
  <si>
    <t>EMEKA UDEMBA</t>
  </si>
  <si>
    <t>IME ELIJAH</t>
  </si>
  <si>
    <t>ODO MARTIN</t>
  </si>
  <si>
    <t>ANAYO NWANI</t>
  </si>
  <si>
    <t>SAMUEL IWEKA</t>
  </si>
  <si>
    <t>ALH ABDULMUMINU ISAH</t>
  </si>
  <si>
    <t>NAZIRU DAHIRU</t>
  </si>
  <si>
    <t>Tijani Terry</t>
  </si>
  <si>
    <t>Bilyaminu Ladan</t>
  </si>
  <si>
    <t>NTC1071</t>
  </si>
  <si>
    <t>HADI ALI</t>
  </si>
  <si>
    <t>BUHARI MANIR</t>
  </si>
  <si>
    <t>Hussaini Umar Bassingbourn</t>
  </si>
  <si>
    <t>ALh.Haruna Umar</t>
  </si>
  <si>
    <t>USMAN SANI</t>
  </si>
  <si>
    <t>MBC002829</t>
  </si>
  <si>
    <t>MS Muhammad</t>
  </si>
  <si>
    <t>Moses Everistos mokwa</t>
  </si>
  <si>
    <t>Opeloyeru Godsgift</t>
  </si>
  <si>
    <t>WONUJUWONLO VENTURE</t>
  </si>
  <si>
    <t>MOHAMED ALI</t>
  </si>
  <si>
    <t>MARUF FAUZAT (AYISATH)</t>
  </si>
  <si>
    <t>LAC2256</t>
  </si>
  <si>
    <t>GEOMAN OKUMA (GM)</t>
  </si>
  <si>
    <t>EDWIN ONWUAMAIZU</t>
  </si>
  <si>
    <t>Iya Faidat Trading Stores</t>
  </si>
  <si>
    <t>Three Zeroes</t>
  </si>
  <si>
    <t>Ndigwe &amp; Igwe Venture</t>
  </si>
  <si>
    <t>DAMTOY NIG LTD</t>
  </si>
  <si>
    <t>Sarafa Oladele</t>
  </si>
  <si>
    <t>LAC0411</t>
  </si>
  <si>
    <t>IYA IBEJI JENNT COMFORT</t>
  </si>
  <si>
    <t>BABA SODIQ</t>
  </si>
  <si>
    <t>Abolaji Enterprises</t>
  </si>
  <si>
    <t>MRS BELLO</t>
  </si>
  <si>
    <t>SIKIRAT AGBOOLA</t>
  </si>
  <si>
    <t>KOFO THOMAS</t>
  </si>
  <si>
    <t>JUNIOR (IYA)</t>
  </si>
  <si>
    <t>IYA HABEEB</t>
  </si>
  <si>
    <t>OLOMO FUNMILOLA FAGBEMI</t>
  </si>
  <si>
    <t>SEGUN FUNMILAYO BABALOLA</t>
  </si>
  <si>
    <t>IYA BUNMI</t>
  </si>
  <si>
    <t>TAIWO BASANYA</t>
  </si>
  <si>
    <t>FUNMILAYO SHITTU</t>
  </si>
  <si>
    <t>ALI GADO GARUBA</t>
  </si>
  <si>
    <t>CHIJIOKE ONU</t>
  </si>
  <si>
    <t>LAWAL MOHAMMED</t>
  </si>
  <si>
    <t>IDRIS (1) USENI</t>
  </si>
  <si>
    <t>NAB NIG. ENTERPRISES</t>
  </si>
  <si>
    <t>RASHIDAT OLAJIDE (Fauzat)</t>
  </si>
  <si>
    <t>NIKE OLADIPO</t>
  </si>
  <si>
    <t>WASIU SILIFAT</t>
  </si>
  <si>
    <t>OYEDIJO MIKAILA</t>
  </si>
  <si>
    <t>IYABO</t>
  </si>
  <si>
    <t>AIRATU OSAYEMI</t>
  </si>
  <si>
    <t>ADEJOKE TIJANI</t>
  </si>
  <si>
    <t>EMMANUEL NWADIKE</t>
  </si>
  <si>
    <t>MAMMAH ROSEMARY</t>
  </si>
  <si>
    <t>ADENLE BILIKISU</t>
  </si>
  <si>
    <t>KEMI SOLOLA</t>
  </si>
  <si>
    <t>Taofiq Yahaya</t>
  </si>
  <si>
    <t>Jakande Iya Samson</t>
  </si>
  <si>
    <t>CTAE0058</t>
  </si>
  <si>
    <t>MR.  SEGUN ADEMOLA</t>
  </si>
  <si>
    <t>MRS SEMO &amp; CO</t>
  </si>
  <si>
    <t>MR R A IBRAHIM</t>
  </si>
  <si>
    <t>MRS OKEKE FELICIA</t>
  </si>
  <si>
    <t>MR MADINAT  YUSUF</t>
  </si>
  <si>
    <t>ALH LUKMAN BELLO</t>
  </si>
  <si>
    <t>MR GANIYU YAHAYA</t>
  </si>
  <si>
    <t>ALH. FOLU  F. OGUNDALU</t>
  </si>
  <si>
    <t>MR EDATOMOLA KAZEEM</t>
  </si>
  <si>
    <t>DAYO OLAREWAJU ODEBODE</t>
  </si>
  <si>
    <t>BOLTIKAY NIG LIMITED</t>
  </si>
  <si>
    <t>AROWOLO TAIBAT</t>
  </si>
  <si>
    <t>MRS ALABI LUKMAN</t>
  </si>
  <si>
    <t>MR AJAYI  AYINKE</t>
  </si>
  <si>
    <t>ALHAJI ADEYELE ADEPATE</t>
  </si>
  <si>
    <t>ALHAJI ABIODUN  BELLO</t>
  </si>
  <si>
    <t>Customer No</t>
  </si>
  <si>
    <t>Customer Credit Rating</t>
  </si>
  <si>
    <t>High Risk Customer</t>
  </si>
  <si>
    <t>Medium Risk Customer</t>
  </si>
  <si>
    <t>Low Risk Customer</t>
  </si>
  <si>
    <t>MAVELLOUS STORE</t>
  </si>
  <si>
    <t>Count of Overdue</t>
  </si>
  <si>
    <t>SEC002767</t>
  </si>
  <si>
    <t>WCJA000083</t>
  </si>
  <si>
    <t>NTC1981</t>
  </si>
  <si>
    <t>Alhaji Umoru Danbauchi</t>
  </si>
  <si>
    <t>MESSRS YAKUBU AISHA</t>
  </si>
  <si>
    <t>SEC002725</t>
  </si>
  <si>
    <t>GEORGE EZEMA</t>
  </si>
  <si>
    <t>JONAS DIKE</t>
  </si>
  <si>
    <t>Alh Umaru Khande</t>
  </si>
  <si>
    <t>Pall Mall - Excel Blend</t>
  </si>
  <si>
    <t>SEC002830</t>
  </si>
  <si>
    <t>Bashir Aliyu</t>
  </si>
  <si>
    <t>Abubakar Yahuza</t>
  </si>
  <si>
    <t>KUBURATU LAWAL</t>
  </si>
  <si>
    <t>Rothmans Switch</t>
  </si>
  <si>
    <t>SWC2391</t>
  </si>
  <si>
    <t>Clement Igbafa Afekhena</t>
  </si>
  <si>
    <t>Sheu S Jos</t>
  </si>
  <si>
    <t>Kenneth KC</t>
  </si>
  <si>
    <t>LAC3496</t>
  </si>
  <si>
    <t>Means Communications Limited</t>
  </si>
  <si>
    <t>SEC003328</t>
  </si>
  <si>
    <t>Uzoma Nwankwo Samuel</t>
  </si>
  <si>
    <t>MBC003336</t>
  </si>
  <si>
    <t>JohnChido Ogbuabor</t>
  </si>
  <si>
    <t>MBC003337</t>
  </si>
  <si>
    <t>LAC3504</t>
  </si>
  <si>
    <t>Novtech Integrated Services Ltd</t>
  </si>
  <si>
    <t>LAC3508</t>
  </si>
  <si>
    <t>Iya Zainab</t>
  </si>
  <si>
    <t>LAC3531</t>
  </si>
  <si>
    <t>CHUKWU EMERIE Stores Limited</t>
  </si>
  <si>
    <t>CTAH0023</t>
  </si>
  <si>
    <t>JOHN MAMAH</t>
  </si>
  <si>
    <t>NDIGWE SAMUEL TOCHUKWU</t>
  </si>
  <si>
    <t>Emma Nwabueze</t>
  </si>
  <si>
    <t>Novtech Integrated Ltd</t>
  </si>
  <si>
    <t>SEC003374</t>
  </si>
  <si>
    <t>Onyekwere Eze Enterprise</t>
  </si>
  <si>
    <t>LAC3572</t>
  </si>
  <si>
    <t>LAC3519</t>
  </si>
  <si>
    <t>MR TOYOSI OSILAJA</t>
  </si>
  <si>
    <t>Marison Cornelus</t>
  </si>
  <si>
    <t>SEC003370</t>
  </si>
  <si>
    <t>Alaeze Godwin</t>
  </si>
  <si>
    <t>Mrs. Ayinke Adebayo</t>
  </si>
  <si>
    <t>IYA KOKORO</t>
  </si>
  <si>
    <t>Donald Odimegwu</t>
  </si>
  <si>
    <t>LAC3368</t>
  </si>
  <si>
    <t>NTC2289</t>
  </si>
  <si>
    <t>Ibrahim Gailo</t>
  </si>
  <si>
    <t>IYA OPE</t>
  </si>
  <si>
    <t>T.H. NIG. Enterprises</t>
  </si>
  <si>
    <t>DONALD ODIMEGWU</t>
  </si>
  <si>
    <t>IYA PETER (MRS AFOLABI)</t>
  </si>
  <si>
    <t>FLORENCE AGBOOLA</t>
  </si>
  <si>
    <t>Benson and Hedges Cool Fusion</t>
  </si>
  <si>
    <t>Code</t>
  </si>
  <si>
    <t>WCDA000040</t>
  </si>
  <si>
    <t>Pall Mall Boost</t>
  </si>
  <si>
    <t>Peter Esiobu (Vindon O.)</t>
  </si>
  <si>
    <t>ISIDORE NKANTA</t>
  </si>
  <si>
    <t>ADAMU YAKUBU</t>
  </si>
  <si>
    <t>EZEKWE OJIOFOR</t>
  </si>
  <si>
    <t>ALH ABABARE GOMBI</t>
  </si>
  <si>
    <t>ALHAJI AHMADU ADAMU ABDULAHI</t>
  </si>
  <si>
    <t>ALH. Sahabi Dahiru</t>
  </si>
  <si>
    <t>A U Supreme Ventures</t>
  </si>
  <si>
    <t>Iya Tosin</t>
  </si>
  <si>
    <t>King Joe Incorporation</t>
  </si>
  <si>
    <t>NDUBUISI ARIRIAHU</t>
  </si>
  <si>
    <t>Fx Rate</t>
  </si>
  <si>
    <t>%Inc.</t>
  </si>
  <si>
    <t>Urban Credit Allocation</t>
  </si>
  <si>
    <t>Region</t>
  </si>
  <si>
    <t>Expected Credit Vol (cases)</t>
  </si>
  <si>
    <t>Credit Allocation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</si>
  <si>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</si>
  <si>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</si>
  <si>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</si>
  <si>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</si>
  <si>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</si>
  <si>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</si>
  <si>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</si>
  <si>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</si>
  <si>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</si>
  <si>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</si>
  <si>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</si>
  <si>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</si>
  <si>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</si>
  <si>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</si>
  <si>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Cosmos Anyougu</t>
  </si>
  <si>
    <t>CTAZ0010</t>
  </si>
  <si>
    <t>ANISU SANYAOLU</t>
  </si>
  <si>
    <t>Platinum Plus</t>
  </si>
  <si>
    <t>Felix Omeye</t>
  </si>
  <si>
    <t>GBOSHE OLATUNJI</t>
  </si>
  <si>
    <t>IYA AHMED FALY</t>
  </si>
  <si>
    <t>BANKOLE STORE</t>
  </si>
  <si>
    <t>PATRICK NNEJI</t>
  </si>
  <si>
    <t>MBC003425</t>
  </si>
  <si>
    <t>MBC002163</t>
  </si>
  <si>
    <t>MBC002810</t>
  </si>
  <si>
    <t>WCJA000378</t>
  </si>
  <si>
    <t>Amos Ugwu</t>
  </si>
  <si>
    <t>Benog Multi-Vision Limited</t>
  </si>
  <si>
    <t>Kenneth Kc</t>
  </si>
  <si>
    <t>Sadiq Ogundu</t>
  </si>
  <si>
    <t>Sunday Ossai</t>
  </si>
  <si>
    <t>MAN MUST WACK</t>
  </si>
  <si>
    <t>SWC2911</t>
  </si>
  <si>
    <t>Shuaibu Aneru Wisdom</t>
  </si>
  <si>
    <t>MBC002896</t>
  </si>
  <si>
    <t>WCJA000422</t>
  </si>
  <si>
    <t>MBC001908</t>
  </si>
  <si>
    <t>Orji Abuchi (Choco)</t>
  </si>
  <si>
    <t>Zoka Augustine</t>
  </si>
  <si>
    <t>MBC003463</t>
  </si>
  <si>
    <t>WCJA000086</t>
  </si>
  <si>
    <t>Idris Ibrahim</t>
  </si>
  <si>
    <t>Hassan Adamu</t>
  </si>
  <si>
    <t>NTC1969</t>
  </si>
  <si>
    <t>WCDA000115</t>
  </si>
  <si>
    <t>NTC1327</t>
  </si>
  <si>
    <t>WCDA004843</t>
  </si>
  <si>
    <t>WCDA000009</t>
  </si>
  <si>
    <t>WCDA000001</t>
  </si>
  <si>
    <t>NTC1735</t>
  </si>
  <si>
    <t>Alh. Ayuba Ahmad Kinna</t>
  </si>
  <si>
    <t>Ado Dan Bayaro</t>
  </si>
  <si>
    <t>Alh. Suleiman Mohammed</t>
  </si>
  <si>
    <t>Bello Adamu</t>
  </si>
  <si>
    <t>Hassan U Katsina</t>
  </si>
  <si>
    <t>Idi Kokau</t>
  </si>
  <si>
    <t>Alh. Samaila Mohammed</t>
  </si>
  <si>
    <t>Salisu Umar</t>
  </si>
  <si>
    <t>WCDA000041</t>
  </si>
  <si>
    <t>Alh Abdulmuminu Isah</t>
  </si>
  <si>
    <t>Alh. Mannir Abdulkadir</t>
  </si>
  <si>
    <t>NTC2306</t>
  </si>
  <si>
    <t>NTC2307</t>
  </si>
  <si>
    <t>WCDA000060</t>
  </si>
  <si>
    <t>NTC1313</t>
  </si>
  <si>
    <t>MBC001675</t>
  </si>
  <si>
    <t>SHAMSUDEEN USMAN</t>
  </si>
  <si>
    <t>AMINU USMAN</t>
  </si>
  <si>
    <t>BUKAR MARGI</t>
  </si>
  <si>
    <t>Keneth Varuwa Tizhe</t>
  </si>
  <si>
    <t>MUKTARI YASHAU</t>
  </si>
  <si>
    <t>Alhaji Babayo Numan</t>
  </si>
  <si>
    <t>GOLD</t>
  </si>
  <si>
    <t>NTC2304</t>
  </si>
  <si>
    <t>NTC2180</t>
  </si>
  <si>
    <t>WCDA000114</t>
  </si>
  <si>
    <t>NTC1117</t>
  </si>
  <si>
    <t>NTC1936</t>
  </si>
  <si>
    <t>Lawali Muhammad</t>
  </si>
  <si>
    <t>Alhaji Dahiru Habibi</t>
  </si>
  <si>
    <t>Umar Ahmed</t>
  </si>
  <si>
    <t>Alhaji Naziru Mohammed</t>
  </si>
  <si>
    <t>Sabiru Altine</t>
  </si>
  <si>
    <t>Murtala Monsur</t>
  </si>
  <si>
    <t>LAC3712</t>
  </si>
  <si>
    <t>CTAH0001</t>
  </si>
  <si>
    <t>CTAH0024</t>
  </si>
  <si>
    <t>CTAH0004</t>
  </si>
  <si>
    <t>CTAH0018</t>
  </si>
  <si>
    <t>CTAH0025</t>
  </si>
  <si>
    <t>CTAH0008</t>
  </si>
  <si>
    <t>Alh. Idiat Olatunji - 2</t>
  </si>
  <si>
    <t>Alfa Bolaji</t>
  </si>
  <si>
    <t>Alhaja Hawlat</t>
  </si>
  <si>
    <t>Bilikis Ibikunle Suleman</t>
  </si>
  <si>
    <t>Darlingon Stores</t>
  </si>
  <si>
    <t>Mrs Bilikisu Gadam</t>
  </si>
  <si>
    <t>Ramota Tijani</t>
  </si>
  <si>
    <t>CHUKWUDI OBALLA</t>
  </si>
  <si>
    <t>SWC2914</t>
  </si>
  <si>
    <t>SWC2850</t>
  </si>
  <si>
    <t>SWC2059</t>
  </si>
  <si>
    <t>WCFA000207</t>
  </si>
  <si>
    <t>Ugwu Okechukwu (Okay Quality Store)</t>
  </si>
  <si>
    <t>Modester Ube</t>
  </si>
  <si>
    <t>Chrisrose &amp; Co Nig Enterprises</t>
  </si>
  <si>
    <t>Oba Ndi Igbo Nig. Ltd.</t>
  </si>
  <si>
    <t>Adeyinka Ayo</t>
  </si>
  <si>
    <t>CTAP0010</t>
  </si>
  <si>
    <t>CTAP0003</t>
  </si>
  <si>
    <t>Idris (1) Useni</t>
  </si>
  <si>
    <t>Maruf Fauzat (Ayisath)</t>
  </si>
  <si>
    <t>Nneka Musa</t>
  </si>
  <si>
    <t>WCFA000607</t>
  </si>
  <si>
    <t>WCFA000013</t>
  </si>
  <si>
    <t>WCFA000048</t>
  </si>
  <si>
    <t>WCFA000028</t>
  </si>
  <si>
    <t>SWC1819</t>
  </si>
  <si>
    <t>Ola Abanire</t>
  </si>
  <si>
    <t>Rafatu Oyewole</t>
  </si>
  <si>
    <t>Taiye Alarape (Alhaja)</t>
  </si>
  <si>
    <t>Saratu Sule</t>
  </si>
  <si>
    <t>CTAE0015</t>
  </si>
  <si>
    <t>LAC0443</t>
  </si>
  <si>
    <t>LAC0352</t>
  </si>
  <si>
    <t>CTAE0057</t>
  </si>
  <si>
    <t>CTAE0004</t>
  </si>
  <si>
    <t>LAC0016</t>
  </si>
  <si>
    <t>Alhaji Bimbo Arogundade</t>
  </si>
  <si>
    <t>Mama Uche</t>
  </si>
  <si>
    <t>Misturha Trading Company Ltd</t>
  </si>
  <si>
    <t>Mr Agba Suberu</t>
  </si>
  <si>
    <t>Nurudeen Bello</t>
  </si>
  <si>
    <t>MR. SEGUN ADEMOLA</t>
  </si>
  <si>
    <t>ALHAJA MOGBONJUBOLA OLANREWAJU</t>
  </si>
  <si>
    <t>MR MADINAT YUSUF</t>
  </si>
  <si>
    <t>ALH. FOLU F. OGUNDALU</t>
  </si>
  <si>
    <t>MR AJAYI AYINKE</t>
  </si>
  <si>
    <t>ALHAJI ABIODUN BELLO</t>
  </si>
  <si>
    <t>MUINAT (IYA)</t>
  </si>
  <si>
    <t>NURUDEEN (IYA)</t>
  </si>
  <si>
    <t>George Ezema</t>
  </si>
  <si>
    <t>South West</t>
  </si>
  <si>
    <t>South East</t>
  </si>
  <si>
    <t>Middle Belt</t>
  </si>
  <si>
    <t>FELIX OMEYE</t>
  </si>
  <si>
    <t>North</t>
  </si>
  <si>
    <t>IDRIS IBRAHIM</t>
  </si>
  <si>
    <t>LAC3814</t>
  </si>
  <si>
    <t>MERCY OF GOD</t>
  </si>
  <si>
    <t>MBC003485</t>
  </si>
  <si>
    <t>New</t>
  </si>
  <si>
    <t>Ali Audu</t>
  </si>
  <si>
    <t>Rothmans Switch Indigo</t>
  </si>
  <si>
    <t>SWC3000</t>
  </si>
  <si>
    <t>Elizabeth Egbeomah</t>
  </si>
  <si>
    <t>Sliver</t>
  </si>
  <si>
    <t>SEC003627</t>
  </si>
  <si>
    <t>Dickson Maduekwe</t>
  </si>
  <si>
    <t>PROBATION</t>
  </si>
  <si>
    <t>NTC2351</t>
  </si>
  <si>
    <t>Alh Suleinam Bagudo</t>
  </si>
  <si>
    <t>Target Value</t>
  </si>
  <si>
    <t>UWS</t>
  </si>
  <si>
    <t>RWS</t>
  </si>
  <si>
    <t>Benson &amp; Hedges Bevel</t>
  </si>
  <si>
    <t>Benson &amp; Hedges Cool Fusion</t>
  </si>
  <si>
    <t>Benson &amp; Hedges Double Cool</t>
  </si>
  <si>
    <t>Benson &amp; Hedges Switch</t>
  </si>
  <si>
    <t>Dunhill Light Reloc</t>
  </si>
  <si>
    <t>Dunhill Olive Switch</t>
  </si>
  <si>
    <t>Sum of Volume</t>
  </si>
  <si>
    <t>SKU Name</t>
  </si>
  <si>
    <t>WS Prem Cont 2019</t>
  </si>
  <si>
    <t>Van Prem Cont 2019</t>
  </si>
  <si>
    <t>Total Prem Cont 2019</t>
  </si>
  <si>
    <t>LAC3860</t>
  </si>
  <si>
    <t>LAC3880</t>
  </si>
  <si>
    <t>Solid Ventures</t>
  </si>
  <si>
    <t>Neccesity Stores</t>
  </si>
  <si>
    <t>NTC2384</t>
  </si>
  <si>
    <t>SWC3017</t>
  </si>
  <si>
    <t>Saidu Abubakar</t>
  </si>
  <si>
    <t>SEC003690</t>
  </si>
  <si>
    <t>Francis Nwani</t>
  </si>
  <si>
    <t>SEC003703</t>
  </si>
  <si>
    <t>SEC003700</t>
  </si>
  <si>
    <t>Mike and Sons</t>
  </si>
  <si>
    <t>Reference Super Stores</t>
  </si>
  <si>
    <t>B&amp;H Tropical Boost</t>
  </si>
  <si>
    <t>Rothmans Menthol</t>
  </si>
  <si>
    <t>Daniel I. Chukwuemeka</t>
  </si>
  <si>
    <t>MBC003538</t>
  </si>
  <si>
    <t>Gurza Enterprises</t>
  </si>
  <si>
    <t>Alh Suleiman Bagudo</t>
  </si>
  <si>
    <t>Sunday umeh</t>
  </si>
  <si>
    <t>Dickson Madueke</t>
  </si>
  <si>
    <t>Nwani Francis</t>
  </si>
  <si>
    <t>REFERENCE SUPER STORE</t>
  </si>
  <si>
    <t>Elizabeth Egbeimah</t>
  </si>
  <si>
    <t>Solid Venturee</t>
  </si>
  <si>
    <t>Maximum Credit Allocation
(35% of Target Value)</t>
  </si>
  <si>
    <t>Onitsha</t>
  </si>
  <si>
    <t>Pall Mall Rubi</t>
  </si>
  <si>
    <t>B&amp;H Demi Rubi</t>
  </si>
  <si>
    <t>Shamsudeen Usman</t>
  </si>
  <si>
    <t>Value Contribution</t>
  </si>
  <si>
    <t>NTC2395</t>
  </si>
  <si>
    <t>Aminu Buba Baffa</t>
  </si>
  <si>
    <t>MBC003587</t>
  </si>
  <si>
    <t>Ezedinbu Sam-Isamaco Ltd</t>
  </si>
  <si>
    <t>Ugwuoke Christian  Onyebuchi</t>
  </si>
  <si>
    <t>MBC003580</t>
  </si>
  <si>
    <t>Holy water Universal</t>
  </si>
  <si>
    <t>LAC3675</t>
  </si>
  <si>
    <t>MBC003573</t>
  </si>
  <si>
    <t>Adamu Usman</t>
  </si>
  <si>
    <t>SEC003622</t>
  </si>
  <si>
    <t>Alou Enterprise</t>
  </si>
  <si>
    <t>LAC3996</t>
  </si>
  <si>
    <t>LAC3995</t>
  </si>
  <si>
    <t>LAC3987</t>
  </si>
  <si>
    <t>ALOU ENTERPRISE</t>
  </si>
  <si>
    <t>Outstanding Credit</t>
  </si>
  <si>
    <t>CTAE0020</t>
  </si>
  <si>
    <t>SWC3120</t>
  </si>
  <si>
    <t>SEC003795</t>
  </si>
  <si>
    <t>Aliyu Aishat</t>
  </si>
  <si>
    <t>Enojane Intergrated Ent.</t>
  </si>
  <si>
    <t>Rothmans Menthol Mix</t>
  </si>
  <si>
    <t>SWC3226</t>
  </si>
  <si>
    <t>SEC003986</t>
  </si>
  <si>
    <t>LAC4043</t>
  </si>
  <si>
    <t>Odofin Adekunle Global Limited</t>
  </si>
  <si>
    <t>Elijah James Udoh</t>
  </si>
  <si>
    <t>Maurice Chibueze</t>
  </si>
  <si>
    <t>LAC4068</t>
  </si>
  <si>
    <t>Ariwoayo Safiat</t>
  </si>
  <si>
    <t>Avg Pem Price Post PI 7th June</t>
  </si>
  <si>
    <t>LAC4090</t>
  </si>
  <si>
    <t>David Store</t>
  </si>
  <si>
    <t>Avg WTD Case Price PI 6th Sept</t>
  </si>
  <si>
    <t>SEC003930</t>
  </si>
  <si>
    <t>SEC003981</t>
  </si>
  <si>
    <t>SEC003648</t>
  </si>
  <si>
    <t>Yahaya Mikiaru</t>
  </si>
  <si>
    <t>Uche Duru</t>
  </si>
  <si>
    <t>Enojane Integrated Enterprises</t>
  </si>
  <si>
    <t>VM Urban Target &amp; Credit Deployment Template v3.7</t>
  </si>
  <si>
    <t>Brand Price as at 9th October 2021</t>
  </si>
  <si>
    <t>October Credit Allocation</t>
  </si>
  <si>
    <t>SWC3412</t>
  </si>
  <si>
    <t>Forza Buffalo Investment Co LTD</t>
  </si>
  <si>
    <t>FESTAC</t>
  </si>
  <si>
    <t>Aishat Aliyu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</si>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</sst>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* #,##0_-;\-* #,##0_-;_-* &quot;-&quot;??_-;_-@_-"/>
    <numFmt numFmtId="168" formatCode="0.0%"/>
    <numFmt numFmtId="169" formatCode="_(* #,##0_);_(* \(#,##0\);_(* &quot;-&quot;??_);_(@_)"/>
    <numFmt numFmtId="170" formatCode="_(* #,##0.0_);_(* \(#,##0.0\);_(* &quot;-&quot;?_);_(@_)"/>
    <numFmt numFmtId="171" formatCode="_ * #,##0_ ;_ * \-#,##0_ ;_ * &quot;-&quot;_ ;_ @_ "/>
    <numFmt numFmtId="172" formatCode="_ * #,##0.00_ ;_ * \-#,##0.00_ ;_ * &quot;-&quot;??_ ;_ @_ "/>
    <numFmt numFmtId="173" formatCode="_([$€]* #,##0.00_);_([$€]* \(#,##0.00\);_([$€]* &quot;-&quot;??_);_(@_)"/>
    <numFmt numFmtId="174" formatCode="_ &quot;SFr.&quot;\ * #,##0_ ;_ &quot;SFr.&quot;\ * \-#,##0_ ;_ &quot;SFr.&quot;\ * &quot;-&quot;_ ;_ @_ "/>
    <numFmt numFmtId="175" formatCode="_ &quot;SFr.&quot;\ * #,##0.00_ ;_ &quot;SFr.&quot;\ * \-#,##0.00_ ;_ &quot;SFr.&quot;\ * &quot;-&quot;??_ ;_ @_ "/>
    <numFmt numFmtId="176" formatCode="_ &quot;S/&quot;* #,##0_ ;_ &quot;S/&quot;* \-#,##0_ ;_ &quot;S/&quot;* &quot;-&quot;_ ;_ @_ "/>
    <numFmt numFmtId="177" formatCode="_ &quot;S/&quot;* #,##0.00_ ;_ &quot;S/&quot;* \-#,##0.00_ ;_ &quot;S/&quot;* &quot;-&quot;??_ ;_ @_ "/>
    <numFmt numFmtId="178" formatCode="0.00_)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2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4" fillId="0" borderId="0">
      <alignment vertical="center"/>
    </xf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4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8" borderId="0" applyNumberFormat="0" applyBorder="0" applyAlignment="0" applyProtection="0"/>
    <xf numFmtId="0" fontId="29" fillId="12" borderId="0" applyNumberFormat="0" applyBorder="0" applyAlignment="0" applyProtection="0"/>
    <xf numFmtId="0" fontId="30" fillId="29" borderId="29" applyNumberFormat="0" applyAlignment="0" applyProtection="0"/>
    <xf numFmtId="0" fontId="31" fillId="30" borderId="30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13" borderId="0" applyNumberFormat="0" applyBorder="0" applyAlignment="0" applyProtection="0"/>
    <xf numFmtId="38" fontId="27" fillId="31" borderId="0" applyNumberFormat="0" applyBorder="0" applyAlignment="0" applyProtection="0"/>
    <xf numFmtId="0" fontId="34" fillId="0" borderId="31" applyNumberFormat="0" applyFill="0" applyAlignment="0" applyProtection="0"/>
    <xf numFmtId="0" fontId="35" fillId="0" borderId="32" applyNumberFormat="0" applyFill="0" applyAlignment="0" applyProtection="0"/>
    <xf numFmtId="0" fontId="36" fillId="0" borderId="33" applyNumberFormat="0" applyFill="0" applyAlignment="0" applyProtection="0"/>
    <xf numFmtId="0" fontId="36" fillId="0" borderId="0" applyNumberFormat="0" applyFill="0" applyBorder="0" applyAlignment="0" applyProtection="0"/>
    <xf numFmtId="10" fontId="27" fillId="32" borderId="2" applyNumberFormat="0" applyBorder="0" applyAlignment="0" applyProtection="0"/>
    <xf numFmtId="0" fontId="37" fillId="16" borderId="29" applyNumberFormat="0" applyAlignment="0" applyProtection="0"/>
    <xf numFmtId="0" fontId="37" fillId="16" borderId="29" applyNumberFormat="0" applyAlignment="0" applyProtection="0"/>
    <xf numFmtId="0" fontId="37" fillId="16" borderId="29" applyNumberFormat="0" applyAlignment="0" applyProtection="0"/>
    <xf numFmtId="0" fontId="37" fillId="16" borderId="29" applyNumberFormat="0" applyAlignment="0" applyProtection="0"/>
    <xf numFmtId="0" fontId="38" fillId="0" borderId="34" applyNumberFormat="0" applyFill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6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39" fillId="33" borderId="0" applyNumberFormat="0" applyBorder="0" applyAlignment="0" applyProtection="0"/>
    <xf numFmtId="164" fontId="23" fillId="0" borderId="0"/>
    <xf numFmtId="178" fontId="45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4" fillId="34" borderId="35" applyNumberFormat="0" applyFont="0" applyAlignment="0" applyProtection="0"/>
    <xf numFmtId="0" fontId="24" fillId="34" borderId="35" applyNumberFormat="0" applyFont="0" applyAlignment="0" applyProtection="0"/>
    <xf numFmtId="0" fontId="24" fillId="34" borderId="35" applyNumberFormat="0" applyFont="0" applyAlignment="0" applyProtection="0"/>
    <xf numFmtId="0" fontId="24" fillId="34" borderId="35" applyNumberFormat="0" applyFont="0" applyAlignment="0" applyProtection="0"/>
    <xf numFmtId="0" fontId="24" fillId="34" borderId="35" applyNumberFormat="0" applyFont="0" applyAlignment="0" applyProtection="0"/>
    <xf numFmtId="0" fontId="40" fillId="29" borderId="36" applyNumberFormat="0" applyAlignment="0" applyProtection="0"/>
    <xf numFmtId="10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" fontId="26" fillId="35" borderId="36" applyNumberFormat="0" applyProtection="0">
      <alignment vertical="center"/>
    </xf>
    <xf numFmtId="4" fontId="46" fillId="35" borderId="36" applyNumberFormat="0" applyProtection="0">
      <alignment vertical="center"/>
    </xf>
    <xf numFmtId="4" fontId="26" fillId="35" borderId="36" applyNumberFormat="0" applyProtection="0">
      <alignment horizontal="left" vertical="center" indent="1"/>
    </xf>
    <xf numFmtId="4" fontId="26" fillId="35" borderId="36" applyNumberFormat="0" applyProtection="0">
      <alignment horizontal="left" vertical="center" indent="1"/>
    </xf>
    <xf numFmtId="0" fontId="23" fillId="36" borderId="36" applyNumberFormat="0" applyProtection="0">
      <alignment horizontal="left" vertical="center" indent="1"/>
    </xf>
    <xf numFmtId="4" fontId="26" fillId="37" borderId="36" applyNumberFormat="0" applyProtection="0">
      <alignment horizontal="right" vertical="center"/>
    </xf>
    <xf numFmtId="4" fontId="26" fillId="38" borderId="36" applyNumberFormat="0" applyProtection="0">
      <alignment horizontal="right" vertical="center"/>
    </xf>
    <xf numFmtId="4" fontId="26" fillId="39" borderId="36" applyNumberFormat="0" applyProtection="0">
      <alignment horizontal="right" vertical="center"/>
    </xf>
    <xf numFmtId="4" fontId="26" fillId="40" borderId="36" applyNumberFormat="0" applyProtection="0">
      <alignment horizontal="right" vertical="center"/>
    </xf>
    <xf numFmtId="4" fontId="26" fillId="41" borderId="36" applyNumberFormat="0" applyProtection="0">
      <alignment horizontal="right" vertical="center"/>
    </xf>
    <xf numFmtId="4" fontId="26" fillId="42" borderId="36" applyNumberFormat="0" applyProtection="0">
      <alignment horizontal="right" vertical="center"/>
    </xf>
    <xf numFmtId="4" fontId="26" fillId="43" borderId="36" applyNumberFormat="0" applyProtection="0">
      <alignment horizontal="right" vertical="center"/>
    </xf>
    <xf numFmtId="4" fontId="26" fillId="44" borderId="36" applyNumberFormat="0" applyProtection="0">
      <alignment horizontal="right" vertical="center"/>
    </xf>
    <xf numFmtId="4" fontId="26" fillId="45" borderId="36" applyNumberFormat="0" applyProtection="0">
      <alignment horizontal="right" vertical="center"/>
    </xf>
    <xf numFmtId="4" fontId="25" fillId="46" borderId="36" applyNumberFormat="0" applyProtection="0">
      <alignment horizontal="left" vertical="center" indent="1"/>
    </xf>
    <xf numFmtId="4" fontId="26" fillId="47" borderId="37" applyNumberFormat="0" applyProtection="0">
      <alignment horizontal="left" vertical="center" indent="1"/>
    </xf>
    <xf numFmtId="4" fontId="47" fillId="48" borderId="0" applyNumberFormat="0" applyProtection="0">
      <alignment horizontal="left" vertical="center" indent="1"/>
    </xf>
    <xf numFmtId="0" fontId="23" fillId="36" borderId="36" applyNumberFormat="0" applyProtection="0">
      <alignment horizontal="left" vertical="center" indent="1"/>
    </xf>
    <xf numFmtId="4" fontId="26" fillId="47" borderId="36" applyNumberFormat="0" applyProtection="0">
      <alignment horizontal="left" vertical="center" indent="1"/>
    </xf>
    <xf numFmtId="4" fontId="26" fillId="49" borderId="36" applyNumberFormat="0" applyProtection="0">
      <alignment horizontal="left" vertical="center" indent="1"/>
    </xf>
    <xf numFmtId="0" fontId="23" fillId="49" borderId="36" applyNumberFormat="0" applyProtection="0">
      <alignment horizontal="left" vertical="center" indent="1"/>
    </xf>
    <xf numFmtId="0" fontId="23" fillId="49" borderId="36" applyNumberFormat="0" applyProtection="0">
      <alignment horizontal="left" vertical="center" indent="1"/>
    </xf>
    <xf numFmtId="0" fontId="23" fillId="50" borderId="36" applyNumberFormat="0" applyProtection="0">
      <alignment horizontal="left" vertical="center" indent="1"/>
    </xf>
    <xf numFmtId="0" fontId="23" fillId="50" borderId="36" applyNumberFormat="0" applyProtection="0">
      <alignment horizontal="left" vertical="center" indent="1"/>
    </xf>
    <xf numFmtId="0" fontId="23" fillId="31" borderId="36" applyNumberFormat="0" applyProtection="0">
      <alignment horizontal="left" vertical="center" indent="1"/>
    </xf>
    <xf numFmtId="0" fontId="23" fillId="31" borderId="36" applyNumberFormat="0" applyProtection="0">
      <alignment horizontal="left" vertical="center" indent="1"/>
    </xf>
    <xf numFmtId="0" fontId="23" fillId="36" borderId="36" applyNumberFormat="0" applyProtection="0">
      <alignment horizontal="left" vertical="center" indent="1"/>
    </xf>
    <xf numFmtId="0" fontId="23" fillId="36" borderId="36" applyNumberFormat="0" applyProtection="0">
      <alignment horizontal="left" vertical="center" indent="1"/>
    </xf>
    <xf numFmtId="4" fontId="26" fillId="32" borderId="36" applyNumberFormat="0" applyProtection="0">
      <alignment vertical="center"/>
    </xf>
    <xf numFmtId="4" fontId="46" fillId="32" borderId="36" applyNumberFormat="0" applyProtection="0">
      <alignment vertical="center"/>
    </xf>
    <xf numFmtId="4" fontId="26" fillId="32" borderId="36" applyNumberFormat="0" applyProtection="0">
      <alignment horizontal="left" vertical="center" indent="1"/>
    </xf>
    <xf numFmtId="4" fontId="26" fillId="32" borderId="36" applyNumberFormat="0" applyProtection="0">
      <alignment horizontal="left" vertical="center" indent="1"/>
    </xf>
    <xf numFmtId="4" fontId="26" fillId="47" borderId="36" applyNumberFormat="0" applyProtection="0">
      <alignment horizontal="right" vertical="center"/>
    </xf>
    <xf numFmtId="4" fontId="46" fillId="47" borderId="36" applyNumberFormat="0" applyProtection="0">
      <alignment horizontal="right" vertical="center"/>
    </xf>
    <xf numFmtId="0" fontId="23" fillId="36" borderId="36" applyNumberFormat="0" applyProtection="0">
      <alignment horizontal="left" vertical="center" indent="1"/>
    </xf>
    <xf numFmtId="0" fontId="23" fillId="36" borderId="36" applyNumberFormat="0" applyProtection="0">
      <alignment horizontal="left" vertical="center" indent="1"/>
    </xf>
    <xf numFmtId="0" fontId="48" fillId="0" borderId="0"/>
    <xf numFmtId="4" fontId="49" fillId="47" borderId="36" applyNumberFormat="0" applyProtection="0">
      <alignment horizontal="right" vertical="center"/>
    </xf>
    <xf numFmtId="3" fontId="50" fillId="0" borderId="38"/>
    <xf numFmtId="0" fontId="26" fillId="0" borderId="0">
      <alignment vertical="top"/>
    </xf>
    <xf numFmtId="0" fontId="41" fillId="0" borderId="0" applyNumberFormat="0" applyFill="0" applyBorder="0" applyAlignment="0" applyProtection="0"/>
    <xf numFmtId="0" fontId="42" fillId="0" borderId="39" applyNumberFormat="0" applyFill="0" applyAlignment="0" applyProtection="0"/>
    <xf numFmtId="0" fontId="43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8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43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43" fontId="5" fillId="6" borderId="2" xfId="1" applyFont="1" applyFill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43" fontId="5" fillId="0" borderId="2" xfId="1" applyFont="1" applyFill="1" applyBorder="1" applyAlignment="1" applyProtection="1">
      <alignment horizontal="left"/>
      <protection locked="0"/>
    </xf>
    <xf numFmtId="43" fontId="5" fillId="0" borderId="2" xfId="1" applyFont="1" applyBorder="1" applyAlignment="1" applyProtection="1">
      <alignment horizontal="left"/>
      <protection locked="0"/>
    </xf>
    <xf numFmtId="43" fontId="6" fillId="0" borderId="2" xfId="1" applyFont="1" applyBorder="1" applyAlignment="1" applyProtection="1">
      <alignment horizontal="left"/>
      <protection locked="0"/>
    </xf>
    <xf numFmtId="43" fontId="6" fillId="6" borderId="2" xfId="1" applyFont="1" applyFill="1" applyBorder="1" applyAlignment="1" applyProtection="1">
      <alignment horizontal="left"/>
      <protection locked="0"/>
    </xf>
    <xf numFmtId="43" fontId="14" fillId="6" borderId="2" xfId="1" applyFont="1" applyFill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left" wrapText="1"/>
    </xf>
    <xf numFmtId="0" fontId="1" fillId="4" borderId="0" xfId="0" applyFont="1" applyFill="1"/>
    <xf numFmtId="0" fontId="1" fillId="0" borderId="0" xfId="0" applyFont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wrapText="1"/>
    </xf>
    <xf numFmtId="3" fontId="15" fillId="0" borderId="8" xfId="0" applyNumberFormat="1" applyFont="1" applyBorder="1"/>
    <xf numFmtId="9" fontId="15" fillId="0" borderId="9" xfId="3" applyFont="1" applyBorder="1" applyAlignment="1">
      <alignment wrapText="1"/>
    </xf>
    <xf numFmtId="3" fontId="1" fillId="0" borderId="0" xfId="0" applyNumberFormat="1" applyFont="1"/>
    <xf numFmtId="0" fontId="16" fillId="0" borderId="0" xfId="0" applyFont="1"/>
    <xf numFmtId="0" fontId="1" fillId="0" borderId="12" xfId="0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7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5" xfId="0" applyFont="1" applyBorder="1" applyAlignment="1">
      <alignment horizontal="center"/>
    </xf>
    <xf numFmtId="165" fontId="1" fillId="0" borderId="0" xfId="2" applyFont="1"/>
    <xf numFmtId="43" fontId="1" fillId="0" borderId="0" xfId="0" applyNumberFormat="1" applyFont="1"/>
    <xf numFmtId="167" fontId="17" fillId="0" borderId="1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165" fontId="18" fillId="0" borderId="19" xfId="0" applyNumberFormat="1" applyFont="1" applyBorder="1" applyAlignment="1">
      <alignment horizontal="center"/>
    </xf>
    <xf numFmtId="165" fontId="18" fillId="0" borderId="9" xfId="0" applyNumberFormat="1" applyFont="1" applyBorder="1" applyAlignment="1">
      <alignment horizontal="center"/>
    </xf>
    <xf numFmtId="168" fontId="1" fillId="0" borderId="0" xfId="3" applyNumberFormat="1" applyFont="1"/>
    <xf numFmtId="165" fontId="1" fillId="0" borderId="14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7" fontId="1" fillId="0" borderId="20" xfId="2" applyNumberFormat="1" applyFont="1" applyBorder="1"/>
    <xf numFmtId="167" fontId="18" fillId="0" borderId="20" xfId="0" applyNumberFormat="1" applyFont="1" applyBorder="1" applyAlignment="1">
      <alignment horizontal="center" vertical="center"/>
    </xf>
    <xf numFmtId="167" fontId="20" fillId="0" borderId="5" xfId="2" applyNumberFormat="1" applyFont="1" applyBorder="1"/>
    <xf numFmtId="43" fontId="18" fillId="0" borderId="5" xfId="2" applyNumberFormat="1" applyFont="1" applyBorder="1"/>
    <xf numFmtId="43" fontId="18" fillId="0" borderId="2" xfId="2" applyNumberFormat="1" applyFont="1" applyBorder="1"/>
    <xf numFmtId="169" fontId="20" fillId="0" borderId="25" xfId="0" applyNumberFormat="1" applyFont="1" applyBorder="1"/>
    <xf numFmtId="165" fontId="18" fillId="0" borderId="2" xfId="0" applyNumberFormat="1" applyFont="1" applyBorder="1"/>
    <xf numFmtId="170" fontId="20" fillId="0" borderId="0" xfId="0" applyNumberFormat="1" applyFont="1"/>
    <xf numFmtId="165" fontId="1" fillId="0" borderId="0" xfId="0" applyNumberFormat="1" applyFont="1"/>
    <xf numFmtId="43" fontId="0" fillId="0" borderId="0" xfId="1" applyFont="1"/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5" fontId="5" fillId="0" borderId="2" xfId="0" applyNumberFormat="1" applyFont="1" applyBorder="1" applyAlignment="1" applyProtection="1">
      <alignment horizontal="left"/>
      <protection locked="0"/>
    </xf>
    <xf numFmtId="43" fontId="1" fillId="0" borderId="0" xfId="1" applyFont="1"/>
    <xf numFmtId="3" fontId="0" fillId="0" borderId="0" xfId="0" applyNumberFormat="1"/>
    <xf numFmtId="0" fontId="22" fillId="10" borderId="0" xfId="0" applyFont="1" applyFill="1"/>
    <xf numFmtId="0" fontId="22" fillId="10" borderId="28" xfId="0" applyFont="1" applyFill="1" applyBorder="1"/>
    <xf numFmtId="43" fontId="2" fillId="6" borderId="2" xfId="1" applyFont="1" applyFill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165" fontId="2" fillId="0" borderId="2" xfId="0" applyNumberFormat="1" applyFont="1" applyBorder="1" applyAlignment="1" applyProtection="1">
      <alignment horizontal="left"/>
      <protection locked="0"/>
    </xf>
    <xf numFmtId="165" fontId="1" fillId="0" borderId="12" xfId="2" applyBorder="1" applyAlignment="1">
      <alignment horizontal="center"/>
    </xf>
    <xf numFmtId="165" fontId="1" fillId="0" borderId="17" xfId="2" applyBorder="1" applyAlignment="1">
      <alignment horizontal="center"/>
    </xf>
    <xf numFmtId="0" fontId="0" fillId="0" borderId="16" xfId="0" applyBorder="1" applyAlignment="1">
      <alignment horizontal="center"/>
    </xf>
    <xf numFmtId="0" fontId="5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8" borderId="0" xfId="0" applyFont="1" applyFill="1" applyAlignment="1" applyProtection="1">
      <alignment horizontal="center"/>
    </xf>
    <xf numFmtId="165" fontId="0" fillId="0" borderId="0" xfId="2" applyFont="1"/>
    <xf numFmtId="0" fontId="0" fillId="0" borderId="1" xfId="0" applyBorder="1" applyAlignment="1">
      <alignment horizontal="center" vertical="center" wrapText="1"/>
    </xf>
    <xf numFmtId="9" fontId="1" fillId="0" borderId="40" xfId="3" applyBorder="1" applyAlignment="1">
      <alignment horizontal="center"/>
    </xf>
    <xf numFmtId="167" fontId="1" fillId="0" borderId="12" xfId="2" applyNumberFormat="1" applyFont="1" applyBorder="1" applyAlignment="1">
      <alignment horizontal="center"/>
    </xf>
    <xf numFmtId="165" fontId="1" fillId="0" borderId="14" xfId="2" applyFont="1" applyBorder="1" applyAlignment="1">
      <alignment horizontal="center"/>
    </xf>
    <xf numFmtId="9" fontId="1" fillId="0" borderId="15" xfId="3" applyBorder="1" applyAlignment="1">
      <alignment horizontal="center"/>
    </xf>
    <xf numFmtId="9" fontId="1" fillId="0" borderId="41" xfId="3" applyBorder="1" applyAlignment="1">
      <alignment horizontal="center"/>
    </xf>
    <xf numFmtId="9" fontId="1" fillId="0" borderId="40" xfId="3" applyNumberFormat="1" applyBorder="1" applyAlignment="1">
      <alignment horizontal="center"/>
    </xf>
    <xf numFmtId="9" fontId="1" fillId="0" borderId="15" xfId="3" applyNumberFormat="1" applyBorder="1" applyAlignment="1">
      <alignment horizontal="center"/>
    </xf>
    <xf numFmtId="9" fontId="1" fillId="0" borderId="41" xfId="3" applyNumberFormat="1" applyBorder="1" applyAlignment="1">
      <alignment horizontal="center"/>
    </xf>
    <xf numFmtId="165" fontId="22" fillId="0" borderId="11" xfId="0" applyNumberFormat="1" applyFont="1" applyBorder="1" applyAlignment="1">
      <alignment horizontal="center"/>
    </xf>
    <xf numFmtId="167" fontId="54" fillId="0" borderId="2" xfId="2" applyNumberFormat="1" applyFont="1" applyBorder="1"/>
    <xf numFmtId="0" fontId="0" fillId="0" borderId="0" xfId="0"/>
    <xf numFmtId="165" fontId="0" fillId="0" borderId="0" xfId="198" applyFont="1"/>
    <xf numFmtId="0" fontId="0" fillId="0" borderId="0" xfId="0"/>
    <xf numFmtId="0" fontId="0" fillId="51" borderId="0" xfId="0" applyFill="1"/>
    <xf numFmtId="167" fontId="55" fillId="0" borderId="2" xfId="2" applyNumberFormat="1" applyFont="1" applyBorder="1"/>
    <xf numFmtId="0" fontId="21" fillId="0" borderId="0" xfId="0" applyFont="1" applyProtection="1"/>
    <xf numFmtId="0" fontId="53" fillId="0" borderId="0" xfId="0" applyFont="1" applyProtection="1"/>
    <xf numFmtId="0" fontId="3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20" fillId="0" borderId="23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6" fillId="4" borderId="42" xfId="0" applyFont="1" applyFill="1" applyBorder="1" applyAlignment="1" applyProtection="1">
      <alignment horizontal="left" vertical="center" wrapText="1"/>
    </xf>
    <xf numFmtId="0" fontId="6" fillId="4" borderId="43" xfId="0" applyFont="1" applyFill="1" applyBorder="1" applyAlignment="1" applyProtection="1">
      <alignment horizontal="left" vertical="center" wrapText="1"/>
    </xf>
    <xf numFmtId="0" fontId="12" fillId="7" borderId="43" xfId="0" applyFont="1" applyFill="1" applyBorder="1" applyAlignment="1" applyProtection="1">
      <alignment horizontal="center" vertical="center" wrapText="1"/>
    </xf>
    <xf numFmtId="0" fontId="4" fillId="7" borderId="43" xfId="0" applyFont="1" applyFill="1" applyBorder="1" applyAlignment="1" applyProtection="1">
      <alignment horizontal="center" vertical="center" wrapText="1"/>
    </xf>
    <xf numFmtId="0" fontId="12" fillId="7" borderId="43" xfId="0" applyFont="1" applyFill="1" applyBorder="1" applyAlignment="1" applyProtection="1">
      <alignment horizontal="center" vertical="top" wrapText="1"/>
    </xf>
    <xf numFmtId="0" fontId="4" fillId="3" borderId="43" xfId="0" applyFont="1" applyFill="1" applyBorder="1" applyAlignment="1">
      <alignment horizontal="center" vertical="center" wrapText="1"/>
    </xf>
    <xf numFmtId="0" fontId="12" fillId="7" borderId="44" xfId="0" applyFont="1" applyFill="1" applyBorder="1" applyAlignment="1" applyProtection="1">
      <alignment horizontal="center" vertical="center" wrapText="1"/>
    </xf>
    <xf numFmtId="43" fontId="13" fillId="8" borderId="42" xfId="1" applyFont="1" applyFill="1" applyBorder="1" applyAlignment="1" applyProtection="1">
      <alignment horizontal="left" vertical="center" wrapText="1"/>
    </xf>
    <xf numFmtId="0" fontId="12" fillId="8" borderId="43" xfId="0" applyFont="1" applyFill="1" applyBorder="1" applyAlignment="1" applyProtection="1">
      <alignment horizontal="left" vertical="center" wrapText="1"/>
    </xf>
    <xf numFmtId="0" fontId="12" fillId="8" borderId="43" xfId="0" applyFont="1" applyFill="1" applyBorder="1" applyAlignment="1" applyProtection="1">
      <alignment horizontal="center" vertical="center" wrapText="1"/>
    </xf>
    <xf numFmtId="0" fontId="4" fillId="8" borderId="43" xfId="0" applyFont="1" applyFill="1" applyBorder="1" applyAlignment="1" applyProtection="1">
      <alignment horizontal="center" vertical="center" wrapText="1"/>
    </xf>
    <xf numFmtId="0" fontId="12" fillId="8" borderId="44" xfId="0" applyFont="1" applyFill="1" applyBorder="1" applyAlignment="1" applyProtection="1">
      <alignment horizontal="center" vertical="center" wrapText="1"/>
    </xf>
    <xf numFmtId="166" fontId="6" fillId="5" borderId="2" xfId="0" applyNumberFormat="1" applyFont="1" applyFill="1" applyBorder="1" applyAlignment="1">
      <alignment horizontal="left"/>
    </xf>
    <xf numFmtId="43" fontId="5" fillId="0" borderId="2" xfId="1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43" fontId="5" fillId="0" borderId="22" xfId="1" applyFont="1" applyBorder="1" applyAlignment="1" applyProtection="1">
      <alignment horizontal="left"/>
    </xf>
    <xf numFmtId="43" fontId="5" fillId="0" borderId="3" xfId="1" applyFont="1" applyBorder="1" applyAlignment="1" applyProtection="1">
      <alignment horizontal="left"/>
    </xf>
    <xf numFmtId="0" fontId="5" fillId="0" borderId="25" xfId="0" applyFont="1" applyBorder="1" applyAlignment="1" applyProtection="1">
      <alignment horizontal="left"/>
    </xf>
    <xf numFmtId="0" fontId="5" fillId="0" borderId="45" xfId="0" applyFont="1" applyBorder="1" applyAlignment="1" applyProtection="1">
      <alignment horizontal="left"/>
    </xf>
  </cellXfs>
  <cellStyles count="222">
    <cellStyle name="=D:\WINNT\SYSTEM32\COMMAND.COM" xfId="5" xr:uid="{00000000-0005-0000-0000-000000000000}"/>
    <cellStyle name="20% - Accent1 2" xfId="6" xr:uid="{00000000-0005-0000-0000-000001000000}"/>
    <cellStyle name="20% - Accent1 2 2" xfId="7" xr:uid="{00000000-0005-0000-0000-000002000000}"/>
    <cellStyle name="20% - Accent1 2 3" xfId="8" xr:uid="{00000000-0005-0000-0000-000003000000}"/>
    <cellStyle name="20% - Accent1 2 4" xfId="9" xr:uid="{00000000-0005-0000-0000-000004000000}"/>
    <cellStyle name="20% - Accent1 2 5" xfId="10" xr:uid="{00000000-0005-0000-0000-000005000000}"/>
    <cellStyle name="20% - Accent2 2" xfId="11" xr:uid="{00000000-0005-0000-0000-000006000000}"/>
    <cellStyle name="20% - Accent2 2 2" xfId="12" xr:uid="{00000000-0005-0000-0000-000007000000}"/>
    <cellStyle name="20% - Accent2 2 3" xfId="13" xr:uid="{00000000-0005-0000-0000-000008000000}"/>
    <cellStyle name="20% - Accent2 2 4" xfId="14" xr:uid="{00000000-0005-0000-0000-000009000000}"/>
    <cellStyle name="20% - Accent2 2 5" xfId="15" xr:uid="{00000000-0005-0000-0000-00000A000000}"/>
    <cellStyle name="20% - Accent3 2" xfId="16" xr:uid="{00000000-0005-0000-0000-00000B000000}"/>
    <cellStyle name="20% - Accent3 2 2" xfId="17" xr:uid="{00000000-0005-0000-0000-00000C000000}"/>
    <cellStyle name="20% - Accent3 2 3" xfId="18" xr:uid="{00000000-0005-0000-0000-00000D000000}"/>
    <cellStyle name="20% - Accent3 2 4" xfId="19" xr:uid="{00000000-0005-0000-0000-00000E000000}"/>
    <cellStyle name="20% - Accent3 2 5" xfId="20" xr:uid="{00000000-0005-0000-0000-00000F000000}"/>
    <cellStyle name="20% - Accent4 2" xfId="21" xr:uid="{00000000-0005-0000-0000-000010000000}"/>
    <cellStyle name="20% - Accent4 2 2" xfId="22" xr:uid="{00000000-0005-0000-0000-000011000000}"/>
    <cellStyle name="20% - Accent4 2 3" xfId="23" xr:uid="{00000000-0005-0000-0000-000012000000}"/>
    <cellStyle name="20% - Accent4 2 4" xfId="24" xr:uid="{00000000-0005-0000-0000-000013000000}"/>
    <cellStyle name="20% - Accent4 2 5" xfId="25" xr:uid="{00000000-0005-0000-0000-000014000000}"/>
    <cellStyle name="20% - Accent5 2" xfId="26" xr:uid="{00000000-0005-0000-0000-000015000000}"/>
    <cellStyle name="20% - Accent5 2 2" xfId="27" xr:uid="{00000000-0005-0000-0000-000016000000}"/>
    <cellStyle name="20% - Accent5 2 3" xfId="28" xr:uid="{00000000-0005-0000-0000-000017000000}"/>
    <cellStyle name="20% - Accent5 2 4" xfId="29" xr:uid="{00000000-0005-0000-0000-000018000000}"/>
    <cellStyle name="20% - Accent5 2 5" xfId="30" xr:uid="{00000000-0005-0000-0000-000019000000}"/>
    <cellStyle name="20% - Accent6 2" xfId="31" xr:uid="{00000000-0005-0000-0000-00001A000000}"/>
    <cellStyle name="20% - Accent6 2 2" xfId="32" xr:uid="{00000000-0005-0000-0000-00001B000000}"/>
    <cellStyle name="20% - Accent6 2 3" xfId="33" xr:uid="{00000000-0005-0000-0000-00001C000000}"/>
    <cellStyle name="20% - Accent6 2 4" xfId="34" xr:uid="{00000000-0005-0000-0000-00001D000000}"/>
    <cellStyle name="20% - Accent6 2 5" xfId="35" xr:uid="{00000000-0005-0000-0000-00001E000000}"/>
    <cellStyle name="40% - Accent1 2" xfId="36" xr:uid="{00000000-0005-0000-0000-00001F000000}"/>
    <cellStyle name="40% - Accent1 2 2" xfId="37" xr:uid="{00000000-0005-0000-0000-000020000000}"/>
    <cellStyle name="40% - Accent1 2 3" xfId="38" xr:uid="{00000000-0005-0000-0000-000021000000}"/>
    <cellStyle name="40% - Accent1 2 4" xfId="39" xr:uid="{00000000-0005-0000-0000-000022000000}"/>
    <cellStyle name="40% - Accent1 2 5" xfId="40" xr:uid="{00000000-0005-0000-0000-000023000000}"/>
    <cellStyle name="40% - Accent2 2" xfId="41" xr:uid="{00000000-0005-0000-0000-000024000000}"/>
    <cellStyle name="40% - Accent2 2 2" xfId="42" xr:uid="{00000000-0005-0000-0000-000025000000}"/>
    <cellStyle name="40% - Accent2 2 3" xfId="43" xr:uid="{00000000-0005-0000-0000-000026000000}"/>
    <cellStyle name="40% - Accent2 2 4" xfId="44" xr:uid="{00000000-0005-0000-0000-000027000000}"/>
    <cellStyle name="40% - Accent2 2 5" xfId="45" xr:uid="{00000000-0005-0000-0000-000028000000}"/>
    <cellStyle name="40% - Accent3 2" xfId="46" xr:uid="{00000000-0005-0000-0000-000029000000}"/>
    <cellStyle name="40% - Accent3 2 2" xfId="47" xr:uid="{00000000-0005-0000-0000-00002A000000}"/>
    <cellStyle name="40% - Accent3 2 3" xfId="48" xr:uid="{00000000-0005-0000-0000-00002B000000}"/>
    <cellStyle name="40% - Accent3 2 4" xfId="49" xr:uid="{00000000-0005-0000-0000-00002C000000}"/>
    <cellStyle name="40% - Accent3 2 5" xfId="50" xr:uid="{00000000-0005-0000-0000-00002D000000}"/>
    <cellStyle name="40% - Accent4 2" xfId="51" xr:uid="{00000000-0005-0000-0000-00002E000000}"/>
    <cellStyle name="40% - Accent4 2 2" xfId="52" xr:uid="{00000000-0005-0000-0000-00002F000000}"/>
    <cellStyle name="40% - Accent4 2 3" xfId="53" xr:uid="{00000000-0005-0000-0000-000030000000}"/>
    <cellStyle name="40% - Accent4 2 4" xfId="54" xr:uid="{00000000-0005-0000-0000-000031000000}"/>
    <cellStyle name="40% - Accent4 2 5" xfId="55" xr:uid="{00000000-0005-0000-0000-000032000000}"/>
    <cellStyle name="40% - Accent5 2" xfId="56" xr:uid="{00000000-0005-0000-0000-000033000000}"/>
    <cellStyle name="40% - Accent5 2 2" xfId="57" xr:uid="{00000000-0005-0000-0000-000034000000}"/>
    <cellStyle name="40% - Accent5 2 3" xfId="58" xr:uid="{00000000-0005-0000-0000-000035000000}"/>
    <cellStyle name="40% - Accent5 2 4" xfId="59" xr:uid="{00000000-0005-0000-0000-000036000000}"/>
    <cellStyle name="40% - Accent5 2 5" xfId="60" xr:uid="{00000000-0005-0000-0000-000037000000}"/>
    <cellStyle name="40% - Accent6 2" xfId="61" xr:uid="{00000000-0005-0000-0000-000038000000}"/>
    <cellStyle name="40% - Accent6 2 2" xfId="62" xr:uid="{00000000-0005-0000-0000-000039000000}"/>
    <cellStyle name="40% - Accent6 2 3" xfId="63" xr:uid="{00000000-0005-0000-0000-00003A000000}"/>
    <cellStyle name="40% - Accent6 2 4" xfId="64" xr:uid="{00000000-0005-0000-0000-00003B000000}"/>
    <cellStyle name="40% - Accent6 2 5" xfId="65" xr:uid="{00000000-0005-0000-0000-00003C000000}"/>
    <cellStyle name="60% - Accent1 2" xfId="66" xr:uid="{00000000-0005-0000-0000-00003D000000}"/>
    <cellStyle name="60% - Accent2 2" xfId="67" xr:uid="{00000000-0005-0000-0000-00003E000000}"/>
    <cellStyle name="60% - Accent3 2" xfId="68" xr:uid="{00000000-0005-0000-0000-00003F000000}"/>
    <cellStyle name="60% - Accent4 2" xfId="69" xr:uid="{00000000-0005-0000-0000-000040000000}"/>
    <cellStyle name="60% - Accent5 2" xfId="70" xr:uid="{00000000-0005-0000-0000-000041000000}"/>
    <cellStyle name="60% - Accent6 2" xfId="71" xr:uid="{00000000-0005-0000-0000-000042000000}"/>
    <cellStyle name="Accent1 2" xfId="72" xr:uid="{00000000-0005-0000-0000-000043000000}"/>
    <cellStyle name="Accent2 2" xfId="73" xr:uid="{00000000-0005-0000-0000-000044000000}"/>
    <cellStyle name="Accent3 2" xfId="74" xr:uid="{00000000-0005-0000-0000-000045000000}"/>
    <cellStyle name="Accent4 2" xfId="75" xr:uid="{00000000-0005-0000-0000-000046000000}"/>
    <cellStyle name="Accent5 2" xfId="76" xr:uid="{00000000-0005-0000-0000-000047000000}"/>
    <cellStyle name="Accent6 2" xfId="77" xr:uid="{00000000-0005-0000-0000-000048000000}"/>
    <cellStyle name="Bad 2" xfId="78" xr:uid="{00000000-0005-0000-0000-000049000000}"/>
    <cellStyle name="Calculation 2" xfId="79" xr:uid="{00000000-0005-0000-0000-00004A000000}"/>
    <cellStyle name="Check Cell 2" xfId="80" xr:uid="{00000000-0005-0000-0000-00004B000000}"/>
    <cellStyle name="Comma" xfId="1" builtinId="3"/>
    <cellStyle name="Comma  - Style1" xfId="81" xr:uid="{00000000-0005-0000-0000-00004D000000}"/>
    <cellStyle name="Comma  - Style2" xfId="82" xr:uid="{00000000-0005-0000-0000-00004E000000}"/>
    <cellStyle name="Comma  - Style3" xfId="83" xr:uid="{00000000-0005-0000-0000-00004F000000}"/>
    <cellStyle name="Comma  - Style4" xfId="84" xr:uid="{00000000-0005-0000-0000-000050000000}"/>
    <cellStyle name="Comma  - Style5" xfId="85" xr:uid="{00000000-0005-0000-0000-000051000000}"/>
    <cellStyle name="Comma  - Style6" xfId="86" xr:uid="{00000000-0005-0000-0000-000052000000}"/>
    <cellStyle name="Comma  - Style7" xfId="87" xr:uid="{00000000-0005-0000-0000-000053000000}"/>
    <cellStyle name="Comma  - Style8" xfId="88" xr:uid="{00000000-0005-0000-0000-000054000000}"/>
    <cellStyle name="Comma 10" xfId="198" xr:uid="{CB92398E-4740-434A-A9B7-FA32CA27CFF6}"/>
    <cellStyle name="Comma 11" xfId="199" xr:uid="{52615A56-1E19-4C97-A3A8-C6964DE3DB45}"/>
    <cellStyle name="Comma 12" xfId="200" xr:uid="{48872EF0-CEF0-4FB8-A51B-ADA0D983539C}"/>
    <cellStyle name="Comma 13" xfId="201" xr:uid="{2707E90C-69DA-479C-B068-B203DB8140D8}"/>
    <cellStyle name="Comma 14" xfId="202" xr:uid="{46669EFC-E5F4-4E5C-9DAF-9C63710F6201}"/>
    <cellStyle name="Comma 2" xfId="2" xr:uid="{00000000-0005-0000-0000-000055000000}"/>
    <cellStyle name="Comma 2 2" xfId="89" xr:uid="{00000000-0005-0000-0000-000056000000}"/>
    <cellStyle name="Comma 2 2 2" xfId="213" xr:uid="{338C3F3E-E929-4DC8-B868-D4ABBA320FFE}"/>
    <cellStyle name="Comma 2 2 3" xfId="204" xr:uid="{9EEEC049-BB6F-41E7-B4E2-750432096703}"/>
    <cellStyle name="Comma 2 3" xfId="197" xr:uid="{F2C3963C-1704-44F2-80E7-6CA8FAF2E422}"/>
    <cellStyle name="Comma 2 3 2" xfId="221" xr:uid="{44DA5B43-70F7-4498-81F4-8775F199B21B}"/>
    <cellStyle name="Comma 2 4" xfId="212" xr:uid="{FB3CFDA4-D1FD-420C-BB0E-D27E0C1F0618}"/>
    <cellStyle name="Comma 3" xfId="90" xr:uid="{00000000-0005-0000-0000-000057000000}"/>
    <cellStyle name="Comma 3 2" xfId="214" xr:uid="{8B52C576-D7C0-482A-ABFF-24543CB2554B}"/>
    <cellStyle name="Comma 3 3" xfId="205" xr:uid="{491D1294-E692-4E42-A99F-AFA44953B9D1}"/>
    <cellStyle name="Comma 4" xfId="91" xr:uid="{00000000-0005-0000-0000-000058000000}"/>
    <cellStyle name="Comma 4 2" xfId="215" xr:uid="{2A6C4368-AECD-4A10-8FD3-3C3280655AA5}"/>
    <cellStyle name="Comma 4 3" xfId="206" xr:uid="{B6E523CE-1A83-4F0C-AAD8-95F5F3326614}"/>
    <cellStyle name="Comma 48" xfId="4" xr:uid="{00000000-0005-0000-0000-000059000000}"/>
    <cellStyle name="Comma 48 2" xfId="203" xr:uid="{CFA74957-4E0E-4F70-BA26-23F8E984F893}"/>
    <cellStyle name="Comma 5" xfId="92" xr:uid="{00000000-0005-0000-0000-00005A000000}"/>
    <cellStyle name="Comma 5 2" xfId="216" xr:uid="{64ABA369-01C5-43D4-8E0B-41F5638EC617}"/>
    <cellStyle name="Comma 5 3" xfId="207" xr:uid="{131E338B-2637-41A4-8872-81ED3B647224}"/>
    <cellStyle name="Comma 6" xfId="194" xr:uid="{00000000-0005-0000-0000-00005B000000}"/>
    <cellStyle name="Comma 6 2" xfId="219" xr:uid="{88C43EB2-CF75-49C4-949E-5D96C8469511}"/>
    <cellStyle name="Comma 6 3" xfId="210" xr:uid="{92D51855-6377-4E68-B4EF-F1123C1B0FE2}"/>
    <cellStyle name="Comma 7" xfId="195" xr:uid="{00000000-0005-0000-0000-00005C000000}"/>
    <cellStyle name="Comma 7 2" xfId="220" xr:uid="{3C69A6B1-2106-43FA-9D3F-D106D6F5A6F5}"/>
    <cellStyle name="Comma 7 3" xfId="211" xr:uid="{BB176777-ADB9-4CFE-B9DF-E12A36D31B0D}"/>
    <cellStyle name="Comma 8" xfId="193" xr:uid="{00000000-0005-0000-0000-00005D000000}"/>
    <cellStyle name="Comma 8 2" xfId="218" xr:uid="{A7B24BEE-F504-4C3E-AFC6-FBCFBEF16E56}"/>
    <cellStyle name="Comma 8 3" xfId="209" xr:uid="{80A85B1E-AF21-43E9-BC17-D5B19F87305F}"/>
    <cellStyle name="Comma 9" xfId="196" xr:uid="{C10E3A19-B8EC-45B2-8B1E-91D277A33F98}"/>
    <cellStyle name="Euro" xfId="93" xr:uid="{00000000-0005-0000-0000-00005E000000}"/>
    <cellStyle name="Explanatory Text 2" xfId="94" xr:uid="{00000000-0005-0000-0000-00005F000000}"/>
    <cellStyle name="Good 2" xfId="95" xr:uid="{00000000-0005-0000-0000-000060000000}"/>
    <cellStyle name="Grey" xfId="96" xr:uid="{00000000-0005-0000-0000-000061000000}"/>
    <cellStyle name="Heading 1 2" xfId="97" xr:uid="{00000000-0005-0000-0000-000062000000}"/>
    <cellStyle name="Heading 2 2" xfId="98" xr:uid="{00000000-0005-0000-0000-000063000000}"/>
    <cellStyle name="Heading 3 2" xfId="99" xr:uid="{00000000-0005-0000-0000-000064000000}"/>
    <cellStyle name="Heading 4 2" xfId="100" xr:uid="{00000000-0005-0000-0000-000065000000}"/>
    <cellStyle name="Input [yellow]" xfId="101" xr:uid="{00000000-0005-0000-0000-000066000000}"/>
    <cellStyle name="Input 2" xfId="102" xr:uid="{00000000-0005-0000-0000-000067000000}"/>
    <cellStyle name="Input 3" xfId="103" xr:uid="{00000000-0005-0000-0000-000068000000}"/>
    <cellStyle name="Input 4" xfId="104" xr:uid="{00000000-0005-0000-0000-000069000000}"/>
    <cellStyle name="Input 5" xfId="105" xr:uid="{00000000-0005-0000-0000-00006A000000}"/>
    <cellStyle name="Linked Cell 2" xfId="106" xr:uid="{00000000-0005-0000-0000-00006B000000}"/>
    <cellStyle name="Millares [0]_Diablos" xfId="107" xr:uid="{00000000-0005-0000-0000-00006C000000}"/>
    <cellStyle name="Millares_Diablos" xfId="108" xr:uid="{00000000-0005-0000-0000-00006D000000}"/>
    <cellStyle name="Milliers [0]_budget" xfId="109" xr:uid="{00000000-0005-0000-0000-00006E000000}"/>
    <cellStyle name="Milliers_budget" xfId="110" xr:uid="{00000000-0005-0000-0000-00006F000000}"/>
    <cellStyle name="Moneda [0]_Diablos" xfId="111" xr:uid="{00000000-0005-0000-0000-000070000000}"/>
    <cellStyle name="Moneda_Diablos" xfId="112" xr:uid="{00000000-0005-0000-0000-000071000000}"/>
    <cellStyle name="Monétaire [0]_budget" xfId="113" xr:uid="{00000000-0005-0000-0000-000072000000}"/>
    <cellStyle name="Monétaire_budget" xfId="114" xr:uid="{00000000-0005-0000-0000-000073000000}"/>
    <cellStyle name="Neutral 2" xfId="115" xr:uid="{00000000-0005-0000-0000-000074000000}"/>
    <cellStyle name="NGN" xfId="116" xr:uid="{00000000-0005-0000-0000-000075000000}"/>
    <cellStyle name="NGN 2" xfId="217" xr:uid="{575FF59C-4F53-4533-A31E-CF5391EBE9B7}"/>
    <cellStyle name="NGN 3" xfId="208" xr:uid="{B842C167-D644-42C6-A849-D1F551999CA3}"/>
    <cellStyle name="Normal" xfId="0" builtinId="0"/>
    <cellStyle name="Normal - Style1" xfId="117" xr:uid="{00000000-0005-0000-0000-000077000000}"/>
    <cellStyle name="Normal 10" xfId="118" xr:uid="{00000000-0005-0000-0000-000078000000}"/>
    <cellStyle name="Normal 10 2 8" xfId="119" xr:uid="{00000000-0005-0000-0000-000079000000}"/>
    <cellStyle name="Normal 11" xfId="120" xr:uid="{00000000-0005-0000-0000-00007A000000}"/>
    <cellStyle name="Normal 12" xfId="121" xr:uid="{00000000-0005-0000-0000-00007B000000}"/>
    <cellStyle name="Normal 13" xfId="122" xr:uid="{00000000-0005-0000-0000-00007C000000}"/>
    <cellStyle name="Normal 14" xfId="123" xr:uid="{00000000-0005-0000-0000-00007D000000}"/>
    <cellStyle name="Normal 15" xfId="124" xr:uid="{00000000-0005-0000-0000-00007E000000}"/>
    <cellStyle name="Normal 16" xfId="125" xr:uid="{00000000-0005-0000-0000-00007F000000}"/>
    <cellStyle name="Normal 17" xfId="126" xr:uid="{00000000-0005-0000-0000-000080000000}"/>
    <cellStyle name="Normal 18" xfId="127" xr:uid="{00000000-0005-0000-0000-000081000000}"/>
    <cellStyle name="Normal 19" xfId="128" xr:uid="{00000000-0005-0000-0000-000082000000}"/>
    <cellStyle name="Normal 2" xfId="129" xr:uid="{00000000-0005-0000-0000-000083000000}"/>
    <cellStyle name="Normal 20" xfId="130" xr:uid="{00000000-0005-0000-0000-000084000000}"/>
    <cellStyle name="Normal 3" xfId="131" xr:uid="{00000000-0005-0000-0000-000085000000}"/>
    <cellStyle name="Normal 4" xfId="132" xr:uid="{00000000-0005-0000-0000-000086000000}"/>
    <cellStyle name="Normal 5" xfId="133" xr:uid="{00000000-0005-0000-0000-000087000000}"/>
    <cellStyle name="Normal 6" xfId="134" xr:uid="{00000000-0005-0000-0000-000088000000}"/>
    <cellStyle name="Normal 7" xfId="135" xr:uid="{00000000-0005-0000-0000-000089000000}"/>
    <cellStyle name="Normal 8" xfId="136" xr:uid="{00000000-0005-0000-0000-00008A000000}"/>
    <cellStyle name="Normal 9" xfId="137" xr:uid="{00000000-0005-0000-0000-00008B000000}"/>
    <cellStyle name="Note 2" xfId="138" xr:uid="{00000000-0005-0000-0000-00008C000000}"/>
    <cellStyle name="Note 2 2" xfId="139" xr:uid="{00000000-0005-0000-0000-00008D000000}"/>
    <cellStyle name="Note 2 3" xfId="140" xr:uid="{00000000-0005-0000-0000-00008E000000}"/>
    <cellStyle name="Note 2 4" xfId="141" xr:uid="{00000000-0005-0000-0000-00008F000000}"/>
    <cellStyle name="Note 2 5" xfId="142" xr:uid="{00000000-0005-0000-0000-000090000000}"/>
    <cellStyle name="Output 2" xfId="143" xr:uid="{00000000-0005-0000-0000-000091000000}"/>
    <cellStyle name="Percent" xfId="3" builtinId="5"/>
    <cellStyle name="Percent [2]" xfId="144" xr:uid="{00000000-0005-0000-0000-000093000000}"/>
    <cellStyle name="Percent 2" xfId="145" xr:uid="{00000000-0005-0000-0000-000094000000}"/>
    <cellStyle name="Percent 2 2" xfId="146" xr:uid="{00000000-0005-0000-0000-000095000000}"/>
    <cellStyle name="Percent 3" xfId="147" xr:uid="{00000000-0005-0000-0000-000096000000}"/>
    <cellStyle name="Percent 4" xfId="148" xr:uid="{00000000-0005-0000-0000-000097000000}"/>
    <cellStyle name="Percent 5" xfId="149" xr:uid="{00000000-0005-0000-0000-000098000000}"/>
    <cellStyle name="SAPBEXaggData" xfId="150" xr:uid="{00000000-0005-0000-0000-000099000000}"/>
    <cellStyle name="SAPBEXaggDataEmph" xfId="151" xr:uid="{00000000-0005-0000-0000-00009A000000}"/>
    <cellStyle name="SAPBEXaggItem" xfId="152" xr:uid="{00000000-0005-0000-0000-00009B000000}"/>
    <cellStyle name="SAPBEXaggItemX" xfId="153" xr:uid="{00000000-0005-0000-0000-00009C000000}"/>
    <cellStyle name="SAPBEXchaText" xfId="154" xr:uid="{00000000-0005-0000-0000-00009D000000}"/>
    <cellStyle name="SAPBEXexcBad7" xfId="155" xr:uid="{00000000-0005-0000-0000-00009E000000}"/>
    <cellStyle name="SAPBEXexcBad8" xfId="156" xr:uid="{00000000-0005-0000-0000-00009F000000}"/>
    <cellStyle name="SAPBEXexcBad9" xfId="157" xr:uid="{00000000-0005-0000-0000-0000A0000000}"/>
    <cellStyle name="SAPBEXexcCritical4" xfId="158" xr:uid="{00000000-0005-0000-0000-0000A1000000}"/>
    <cellStyle name="SAPBEXexcCritical5" xfId="159" xr:uid="{00000000-0005-0000-0000-0000A2000000}"/>
    <cellStyle name="SAPBEXexcCritical6" xfId="160" xr:uid="{00000000-0005-0000-0000-0000A3000000}"/>
    <cellStyle name="SAPBEXexcGood1" xfId="161" xr:uid="{00000000-0005-0000-0000-0000A4000000}"/>
    <cellStyle name="SAPBEXexcGood2" xfId="162" xr:uid="{00000000-0005-0000-0000-0000A5000000}"/>
    <cellStyle name="SAPBEXexcGood3" xfId="163" xr:uid="{00000000-0005-0000-0000-0000A6000000}"/>
    <cellStyle name="SAPBEXfilterDrill" xfId="164" xr:uid="{00000000-0005-0000-0000-0000A7000000}"/>
    <cellStyle name="SAPBEXfilterItem" xfId="165" xr:uid="{00000000-0005-0000-0000-0000A8000000}"/>
    <cellStyle name="SAPBEXfilterText" xfId="166" xr:uid="{00000000-0005-0000-0000-0000A9000000}"/>
    <cellStyle name="SAPBEXformats" xfId="167" xr:uid="{00000000-0005-0000-0000-0000AA000000}"/>
    <cellStyle name="SAPBEXheaderItem" xfId="168" xr:uid="{00000000-0005-0000-0000-0000AB000000}"/>
    <cellStyle name="SAPBEXheaderText" xfId="169" xr:uid="{00000000-0005-0000-0000-0000AC000000}"/>
    <cellStyle name="SAPBEXHLevel0" xfId="170" xr:uid="{00000000-0005-0000-0000-0000AD000000}"/>
    <cellStyle name="SAPBEXHLevel0X" xfId="171" xr:uid="{00000000-0005-0000-0000-0000AE000000}"/>
    <cellStyle name="SAPBEXHLevel1" xfId="172" xr:uid="{00000000-0005-0000-0000-0000AF000000}"/>
    <cellStyle name="SAPBEXHLevel1X" xfId="173" xr:uid="{00000000-0005-0000-0000-0000B0000000}"/>
    <cellStyle name="SAPBEXHLevel2" xfId="174" xr:uid="{00000000-0005-0000-0000-0000B1000000}"/>
    <cellStyle name="SAPBEXHLevel2X" xfId="175" xr:uid="{00000000-0005-0000-0000-0000B2000000}"/>
    <cellStyle name="SAPBEXHLevel3" xfId="176" xr:uid="{00000000-0005-0000-0000-0000B3000000}"/>
    <cellStyle name="SAPBEXHLevel3X" xfId="177" xr:uid="{00000000-0005-0000-0000-0000B4000000}"/>
    <cellStyle name="SAPBEXresData" xfId="178" xr:uid="{00000000-0005-0000-0000-0000B5000000}"/>
    <cellStyle name="SAPBEXresDataEmph" xfId="179" xr:uid="{00000000-0005-0000-0000-0000B6000000}"/>
    <cellStyle name="SAPBEXresItem" xfId="180" xr:uid="{00000000-0005-0000-0000-0000B7000000}"/>
    <cellStyle name="SAPBEXresItemX" xfId="181" xr:uid="{00000000-0005-0000-0000-0000B8000000}"/>
    <cellStyle name="SAPBEXstdData" xfId="182" xr:uid="{00000000-0005-0000-0000-0000B9000000}"/>
    <cellStyle name="SAPBEXstdDataEmph" xfId="183" xr:uid="{00000000-0005-0000-0000-0000BA000000}"/>
    <cellStyle name="SAPBEXstdItem" xfId="184" xr:uid="{00000000-0005-0000-0000-0000BB000000}"/>
    <cellStyle name="SAPBEXstdItemX" xfId="185" xr:uid="{00000000-0005-0000-0000-0000BC000000}"/>
    <cellStyle name="SAPBEXtitle" xfId="186" xr:uid="{00000000-0005-0000-0000-0000BD000000}"/>
    <cellStyle name="SAPBEXundefined" xfId="187" xr:uid="{00000000-0005-0000-0000-0000BE000000}"/>
    <cellStyle name="SOPIMS" xfId="188" xr:uid="{00000000-0005-0000-0000-0000BF000000}"/>
    <cellStyle name="Style 1" xfId="189" xr:uid="{00000000-0005-0000-0000-0000C0000000}"/>
    <cellStyle name="Title 2" xfId="190" xr:uid="{00000000-0005-0000-0000-0000C1000000}"/>
    <cellStyle name="Total 2" xfId="191" xr:uid="{00000000-0005-0000-0000-0000C2000000}"/>
    <cellStyle name="Warning Text 2" xfId="192" xr:uid="{00000000-0005-0000-0000-0000C3000000}"/>
  </cellStyles>
  <dxfs count="11"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5.png@01D5835D.2CF0E68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425450</xdr:colOff>
      <xdr:row>41</xdr:row>
      <xdr:rowOff>171450</xdr:rowOff>
    </xdr:from>
    <xdr:to>
      <xdr:col>14</xdr:col>
      <xdr:colOff>269875</xdr:colOff>
      <xdr:row>52</xdr:row>
      <xdr:rowOff>114300</xdr:rowOff>
    </xdr:to>
    <xdr:pic>
      <xdr:nvPicPr>
        <xdr:cNvPr id="2" name="Picture 3" descr="cid:image005.png@01D5835D.2CF0E680">
          <a:extLst>
            <a:ext uri="{FF2B5EF4-FFF2-40B4-BE49-F238E27FC236}">
              <a16:creationId xmlns:a16="http://schemas.microsoft.com/office/drawing/2014/main" id="{AE88315D-D751-48A2-A58B-E389E1C9C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1150" y="7956550"/>
          <a:ext cx="2409825" cy="196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503404/OneDrive%20-%20BAT/2021/Customer%20Management/Customer%20Management/Ageing%20Credit%20Calcuations%20and%20Templates/Monthly%20overdue%20credit%20tracking%20History%204th%20Sep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WS"/>
      <sheetName val="Sheet5"/>
      <sheetName val="Sheet4"/>
      <sheetName val="Sheet3"/>
      <sheetName val="Sheet2"/>
      <sheetName val="RWS"/>
      <sheetName val="Sheet1"/>
      <sheetName val="KA"/>
    </sheetNames>
    <sheetDataSet>
      <sheetData sheetId="0">
        <row r="2">
          <cell r="A2" t="str">
            <v>MBC001329</v>
          </cell>
          <cell r="B2" t="str">
            <v>MB</v>
          </cell>
          <cell r="C2" t="str">
            <v>Moses Everistos mokwa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MBC001350</v>
          </cell>
          <cell r="B3" t="str">
            <v>MB</v>
          </cell>
          <cell r="C3" t="str">
            <v>Musa Isah</v>
          </cell>
          <cell r="D3">
            <v>2884777.19</v>
          </cell>
          <cell r="E3">
            <v>2884777.19</v>
          </cell>
          <cell r="F3">
            <v>2884777.19</v>
          </cell>
          <cell r="G3">
            <v>2884777.19</v>
          </cell>
          <cell r="H3">
            <v>2884777.19</v>
          </cell>
          <cell r="I3">
            <v>2884777.19</v>
          </cell>
          <cell r="J3">
            <v>2834777.19</v>
          </cell>
          <cell r="K3">
            <v>2834777.19</v>
          </cell>
          <cell r="L3">
            <v>2834777.19</v>
          </cell>
          <cell r="M3">
            <v>2834777.19</v>
          </cell>
          <cell r="N3">
            <v>2724777.19</v>
          </cell>
          <cell r="O3">
            <v>2574777.19</v>
          </cell>
          <cell r="P3">
            <v>2524777.19</v>
          </cell>
          <cell r="Q3">
            <v>2524777.19</v>
          </cell>
          <cell r="R3">
            <v>2474777.19</v>
          </cell>
          <cell r="S3">
            <v>2474777.19</v>
          </cell>
          <cell r="T3">
            <v>2474777.19</v>
          </cell>
          <cell r="U3">
            <v>2474777.19</v>
          </cell>
          <cell r="V3">
            <v>2424777.19</v>
          </cell>
        </row>
        <row r="4">
          <cell r="A4" t="str">
            <v>MBC001360</v>
          </cell>
          <cell r="B4" t="str">
            <v>MB</v>
          </cell>
          <cell r="C4" t="str">
            <v>Danyaya Mohd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A5" t="str">
            <v>MBC001526</v>
          </cell>
          <cell r="B5" t="str">
            <v>MB</v>
          </cell>
          <cell r="C5" t="str">
            <v>Rufai Haliru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MBC001921</v>
          </cell>
          <cell r="B6" t="str">
            <v>MB</v>
          </cell>
          <cell r="C6" t="str">
            <v>Sunny Holdings Nig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</row>
        <row r="7">
          <cell r="A7" t="str">
            <v>MBC001930</v>
          </cell>
          <cell r="B7" t="str">
            <v>MB</v>
          </cell>
          <cell r="C7" t="str">
            <v>De - Blessed Investment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MBC002177</v>
          </cell>
          <cell r="B8" t="str">
            <v>MB</v>
          </cell>
          <cell r="C8" t="str">
            <v>Eze Onyebuchi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MBC002873</v>
          </cell>
          <cell r="B9" t="str">
            <v>MB</v>
          </cell>
          <cell r="C9" t="str">
            <v>Hussaini Baba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A10" t="str">
            <v>MBC003336</v>
          </cell>
          <cell r="B10" t="str">
            <v>MB</v>
          </cell>
          <cell r="C10" t="str">
            <v>JohnChido Ogbuabor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A11" t="str">
            <v>WCJA000001</v>
          </cell>
          <cell r="B11" t="str">
            <v>MB</v>
          </cell>
          <cell r="C11" t="str">
            <v>Haruna Mohammed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A12" t="str">
            <v>WCJA000002</v>
          </cell>
          <cell r="B12" t="str">
            <v>MB</v>
          </cell>
          <cell r="C12" t="str">
            <v>Abdulmumini Usman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A13" t="str">
            <v>WCJA000004</v>
          </cell>
          <cell r="B13" t="str">
            <v>MB</v>
          </cell>
          <cell r="C13" t="str">
            <v>Baba Jos</v>
          </cell>
          <cell r="D13">
            <v>5811328.1200000001</v>
          </cell>
          <cell r="E13">
            <v>3811328.12</v>
          </cell>
          <cell r="F13">
            <v>3811328.12</v>
          </cell>
          <cell r="G13">
            <v>3811328.12</v>
          </cell>
          <cell r="H13">
            <v>3811328.12</v>
          </cell>
          <cell r="I13">
            <v>3811328.12</v>
          </cell>
          <cell r="J13">
            <v>3811328.12</v>
          </cell>
          <cell r="K13">
            <v>1998828.12</v>
          </cell>
          <cell r="L13">
            <v>998828.12</v>
          </cell>
          <cell r="M13">
            <v>998828.12</v>
          </cell>
          <cell r="N13">
            <v>998828.12</v>
          </cell>
          <cell r="O13">
            <v>998828.12</v>
          </cell>
          <cell r="P13">
            <v>998828.12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A14" t="str">
            <v>WCJA000005</v>
          </cell>
          <cell r="B14" t="str">
            <v>MB</v>
          </cell>
          <cell r="C14" t="str">
            <v>Chukudi Ogbo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WCJA000006</v>
          </cell>
          <cell r="B15" t="str">
            <v>MB</v>
          </cell>
          <cell r="C15" t="str">
            <v>Kenneth KC</v>
          </cell>
          <cell r="D15">
            <v>1952908</v>
          </cell>
          <cell r="E15">
            <v>1952908</v>
          </cell>
          <cell r="F15">
            <v>1952908</v>
          </cell>
          <cell r="G15">
            <v>300000</v>
          </cell>
          <cell r="H15">
            <v>260000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A16" t="str">
            <v>WCJA000007</v>
          </cell>
          <cell r="B16" t="str">
            <v>MB</v>
          </cell>
          <cell r="C16" t="str">
            <v>Fabian Ecomog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A17" t="str">
            <v>WCJA000008</v>
          </cell>
          <cell r="B17" t="str">
            <v>MB</v>
          </cell>
          <cell r="C17" t="str">
            <v>Zila Daura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A18" t="str">
            <v>WCJA000011</v>
          </cell>
          <cell r="B18" t="str">
            <v>MB</v>
          </cell>
          <cell r="C18" t="str">
            <v>Haliru Hassan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A19" t="str">
            <v>WCJA000012</v>
          </cell>
          <cell r="B19" t="str">
            <v>MB</v>
          </cell>
          <cell r="C19" t="str">
            <v>Mike Ogbonna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1091272.8400000001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2308752.84</v>
          </cell>
          <cell r="R19">
            <v>0</v>
          </cell>
          <cell r="S19">
            <v>0</v>
          </cell>
          <cell r="T19">
            <v>0</v>
          </cell>
          <cell r="U19">
            <v>19809850.440000001</v>
          </cell>
          <cell r="V19">
            <v>0</v>
          </cell>
        </row>
        <row r="20">
          <cell r="A20" t="str">
            <v>WCJA000017</v>
          </cell>
          <cell r="B20" t="str">
            <v>MB</v>
          </cell>
          <cell r="C20" t="str">
            <v>Oliver Eze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A21" t="str">
            <v>WCJA000018</v>
          </cell>
          <cell r="B21" t="str">
            <v>MB</v>
          </cell>
          <cell r="C21" t="str">
            <v>Zakaria SO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A22" t="str">
            <v>WCJA000019</v>
          </cell>
          <cell r="B22" t="str">
            <v>MB</v>
          </cell>
          <cell r="C22" t="str">
            <v>Abubakar Chairman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2716398.0399999991</v>
          </cell>
          <cell r="V22">
            <v>0</v>
          </cell>
        </row>
        <row r="23">
          <cell r="A23" t="str">
            <v>WCJA000025</v>
          </cell>
          <cell r="B23" t="str">
            <v>MB</v>
          </cell>
          <cell r="C23" t="str">
            <v>Lawan Danfari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WCJA000026</v>
          </cell>
          <cell r="B24" t="str">
            <v>MB</v>
          </cell>
          <cell r="C24" t="str">
            <v>Bafashi Galadima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WCJA000031</v>
          </cell>
          <cell r="B25" t="str">
            <v>MB</v>
          </cell>
          <cell r="C25" t="str">
            <v>Ramatu Fatamoye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WCJA000048</v>
          </cell>
          <cell r="B26" t="str">
            <v>MB</v>
          </cell>
          <cell r="C26" t="str">
            <v>Saidu Isiaku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1107053.79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4151418.8899999997</v>
          </cell>
        </row>
        <row r="27">
          <cell r="A27" t="str">
            <v>WCJA000103</v>
          </cell>
          <cell r="B27" t="str">
            <v>MB</v>
          </cell>
          <cell r="C27" t="str">
            <v>Sunday Edeh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57357071.800000012</v>
          </cell>
        </row>
        <row r="28">
          <cell r="A28" t="str">
            <v>WCJA000104</v>
          </cell>
          <cell r="B28" t="str">
            <v>MB</v>
          </cell>
          <cell r="C28" t="str">
            <v>Madueke Nnaji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WCJA000106</v>
          </cell>
          <cell r="B29" t="str">
            <v>MB</v>
          </cell>
          <cell r="C29" t="str">
            <v>Mohammed Sule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A30" t="str">
            <v>WCJA000332</v>
          </cell>
          <cell r="B30" t="str">
            <v>MB</v>
          </cell>
          <cell r="C30" t="str">
            <v>EMMANUEL ANI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A31" t="str">
            <v>WCJA000334</v>
          </cell>
          <cell r="B31" t="str">
            <v>MB</v>
          </cell>
          <cell r="C31" t="str">
            <v>Simon Ossai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2433337.84</v>
          </cell>
        </row>
        <row r="32">
          <cell r="A32" t="str">
            <v>WCJA000379</v>
          </cell>
          <cell r="B32" t="str">
            <v>MB</v>
          </cell>
          <cell r="C32" t="str">
            <v>Amechi Ogbu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MBC003337</v>
          </cell>
          <cell r="B33" t="str">
            <v>MB</v>
          </cell>
          <cell r="C33" t="str">
            <v>A U Supreme Ventures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SWC1980</v>
          </cell>
          <cell r="B34" t="str">
            <v>MB</v>
          </cell>
          <cell r="C34" t="str">
            <v>Danjuma Ibrahim</v>
          </cell>
          <cell r="D34">
            <v>2107164.46</v>
          </cell>
          <cell r="E34">
            <v>2107164.46</v>
          </cell>
          <cell r="F34">
            <v>2107164.46</v>
          </cell>
          <cell r="G34">
            <v>2107164.46</v>
          </cell>
          <cell r="H34">
            <v>2107164.46</v>
          </cell>
          <cell r="I34">
            <v>2107164.46</v>
          </cell>
          <cell r="J34">
            <v>2107164.46</v>
          </cell>
          <cell r="K34">
            <v>2107164.46</v>
          </cell>
          <cell r="L34">
            <v>2107164.46</v>
          </cell>
          <cell r="M34">
            <v>2107164.46</v>
          </cell>
          <cell r="N34">
            <v>2107164.46</v>
          </cell>
          <cell r="O34">
            <v>2107164.46</v>
          </cell>
          <cell r="P34">
            <v>2107164.46</v>
          </cell>
          <cell r="Q34">
            <v>2107164.46</v>
          </cell>
          <cell r="R34">
            <v>2107164.46</v>
          </cell>
          <cell r="S34">
            <v>2107164.46</v>
          </cell>
          <cell r="T34">
            <v>2107164.46</v>
          </cell>
          <cell r="U34">
            <v>2107164.46</v>
          </cell>
          <cell r="V34">
            <v>2107164.46</v>
          </cell>
        </row>
        <row r="35">
          <cell r="A35" t="str">
            <v>SWC2239</v>
          </cell>
          <cell r="B35" t="str">
            <v>MB</v>
          </cell>
          <cell r="C35" t="str">
            <v xml:space="preserve"> Shuaibu Aneru Wisdom</v>
          </cell>
          <cell r="D35">
            <v>294997.5</v>
          </cell>
          <cell r="E35">
            <v>294997.5</v>
          </cell>
          <cell r="F35">
            <v>294997.5</v>
          </cell>
          <cell r="G35">
            <v>294997.5</v>
          </cell>
          <cell r="H35">
            <v>294997.5</v>
          </cell>
          <cell r="I35">
            <v>244997.5</v>
          </cell>
          <cell r="J35">
            <v>244997.5</v>
          </cell>
          <cell r="K35">
            <v>244997.5</v>
          </cell>
          <cell r="L35">
            <v>244997.5</v>
          </cell>
          <cell r="M35">
            <v>194997.5</v>
          </cell>
          <cell r="N35">
            <v>194997.5</v>
          </cell>
          <cell r="O35">
            <v>194997.5</v>
          </cell>
          <cell r="P35">
            <v>194997.5</v>
          </cell>
          <cell r="Q35">
            <v>194997.5</v>
          </cell>
          <cell r="R35">
            <v>194997.5</v>
          </cell>
          <cell r="S35">
            <v>194997.5</v>
          </cell>
          <cell r="T35">
            <v>194997.5</v>
          </cell>
          <cell r="U35">
            <v>194997.5</v>
          </cell>
          <cell r="V35">
            <v>194997.5</v>
          </cell>
        </row>
        <row r="36">
          <cell r="A36" t="str">
            <v>WCFA000179</v>
          </cell>
          <cell r="B36" t="str">
            <v>MB</v>
          </cell>
          <cell r="C36" t="str">
            <v>Mama Habibu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A37" t="str">
            <v>WCFA000180</v>
          </cell>
          <cell r="B37" t="str">
            <v>MB</v>
          </cell>
          <cell r="C37" t="str">
            <v>Mama Nana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WCFA000181</v>
          </cell>
          <cell r="B38" t="str">
            <v>MB</v>
          </cell>
          <cell r="C38" t="str">
            <v>Hauwa Usman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A39" t="str">
            <v>WCFA000183</v>
          </cell>
          <cell r="B39" t="str">
            <v>MB</v>
          </cell>
          <cell r="C39" t="str">
            <v>Majester Obendel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A40" t="str">
            <v>WCFA000229</v>
          </cell>
          <cell r="B40" t="str">
            <v>MB</v>
          </cell>
          <cell r="C40" t="str">
            <v>Tanimu Alfa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1">
          <cell r="A41" t="str">
            <v>MBC001327</v>
          </cell>
          <cell r="B41" t="str">
            <v>MB</v>
          </cell>
          <cell r="C41" t="str">
            <v>Aminu Saeed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MBC002083</v>
          </cell>
          <cell r="B42" t="str">
            <v>MB</v>
          </cell>
          <cell r="C42" t="str">
            <v>Ogbonna Ndubisi</v>
          </cell>
          <cell r="D42">
            <v>853902.75</v>
          </cell>
          <cell r="E42">
            <v>853902.75</v>
          </cell>
          <cell r="F42">
            <v>853902.75</v>
          </cell>
          <cell r="G42">
            <v>853902.75</v>
          </cell>
          <cell r="H42">
            <v>853902.75</v>
          </cell>
          <cell r="I42">
            <v>853902.75</v>
          </cell>
          <cell r="J42">
            <v>853902.75</v>
          </cell>
          <cell r="K42">
            <v>853902.75</v>
          </cell>
          <cell r="L42">
            <v>853902.75</v>
          </cell>
          <cell r="M42">
            <v>853902.75</v>
          </cell>
          <cell r="N42">
            <v>853902.75</v>
          </cell>
          <cell r="O42">
            <v>853902.75</v>
          </cell>
          <cell r="P42">
            <v>853902.75</v>
          </cell>
          <cell r="Q42">
            <v>853902.75</v>
          </cell>
          <cell r="R42">
            <v>853902.75</v>
          </cell>
          <cell r="S42">
            <v>853902.75</v>
          </cell>
          <cell r="T42">
            <v>853902.75</v>
          </cell>
          <cell r="U42">
            <v>853902.75</v>
          </cell>
          <cell r="V42">
            <v>853902.75</v>
          </cell>
        </row>
        <row r="43">
          <cell r="A43" t="str">
            <v>MBC002084</v>
          </cell>
          <cell r="B43" t="str">
            <v>MB</v>
          </cell>
          <cell r="C43" t="str">
            <v>MS Muhammad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MBC002085</v>
          </cell>
          <cell r="B44" t="str">
            <v>MB</v>
          </cell>
          <cell r="C44" t="str">
            <v>Nuhu Usman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A45" t="str">
            <v>MBC002829</v>
          </cell>
          <cell r="B45" t="str">
            <v>MB</v>
          </cell>
          <cell r="C45" t="str">
            <v>Kadio Atser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9677242.1500000004</v>
          </cell>
        </row>
        <row r="46">
          <cell r="A46" t="str">
            <v>MBC002875</v>
          </cell>
          <cell r="B46" t="str">
            <v>MB</v>
          </cell>
          <cell r="C46" t="str">
            <v>ALh.Haruna Umar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2673001.81</v>
          </cell>
          <cell r="K46">
            <v>0</v>
          </cell>
          <cell r="L46">
            <v>6875492.8099999996</v>
          </cell>
          <cell r="M46">
            <v>1377492.81</v>
          </cell>
          <cell r="N46">
            <v>1877492.81</v>
          </cell>
          <cell r="O46">
            <v>0</v>
          </cell>
          <cell r="P46">
            <v>0</v>
          </cell>
          <cell r="Q46">
            <v>4388467.2399999993</v>
          </cell>
          <cell r="R46">
            <v>3392217.24</v>
          </cell>
          <cell r="S46">
            <v>1882153.7500000005</v>
          </cell>
          <cell r="T46">
            <v>0</v>
          </cell>
          <cell r="U46">
            <v>0</v>
          </cell>
          <cell r="V46">
            <v>0</v>
          </cell>
        </row>
        <row r="47">
          <cell r="A47" t="str">
            <v>MBC002876</v>
          </cell>
          <cell r="B47" t="str">
            <v>MB</v>
          </cell>
          <cell r="C47" t="str">
            <v>Marison Cornelus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MBC002896</v>
          </cell>
          <cell r="B48" t="str">
            <v>MB</v>
          </cell>
          <cell r="C48" t="str">
            <v>Ahmed Shuaibu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A49" t="str">
            <v>MBC002944</v>
          </cell>
          <cell r="B49" t="str">
            <v>MB</v>
          </cell>
          <cell r="C49" t="str">
            <v>Ibrahim Hassan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1707329.82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6273544.1300000008</v>
          </cell>
          <cell r="S49">
            <v>0</v>
          </cell>
          <cell r="T49">
            <v>2717421.9800000004</v>
          </cell>
          <cell r="U49">
            <v>0</v>
          </cell>
          <cell r="V49">
            <v>5181735.57</v>
          </cell>
        </row>
        <row r="50">
          <cell r="A50" t="str">
            <v>MBC002945</v>
          </cell>
          <cell r="B50" t="str">
            <v>MB</v>
          </cell>
          <cell r="C50" t="str">
            <v>Alhaji Ubale Ibi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WCJA000095</v>
          </cell>
          <cell r="B51" t="str">
            <v>MB</v>
          </cell>
          <cell r="C51" t="str">
            <v>Titus Onyeka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5969199.9500000002</v>
          </cell>
          <cell r="I51">
            <v>4775377.21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15259033.210000001</v>
          </cell>
          <cell r="O51">
            <v>15757033.210000001</v>
          </cell>
          <cell r="P51">
            <v>9208033.2100000009</v>
          </cell>
          <cell r="Q51">
            <v>7174033.21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WCJA000096</v>
          </cell>
          <cell r="B52" t="str">
            <v>MB</v>
          </cell>
          <cell r="C52" t="str">
            <v>Nasiru Mahmood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284735.82</v>
          </cell>
          <cell r="J52">
            <v>0</v>
          </cell>
          <cell r="K52">
            <v>0</v>
          </cell>
          <cell r="L52">
            <v>6917199.8200000003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872580.76999999955</v>
          </cell>
          <cell r="U52">
            <v>0</v>
          </cell>
          <cell r="V52">
            <v>5364282.3899999987</v>
          </cell>
        </row>
        <row r="53">
          <cell r="A53" t="str">
            <v>WCJA000097</v>
          </cell>
          <cell r="B53" t="str">
            <v>MB</v>
          </cell>
          <cell r="C53" t="str">
            <v>Sani Zico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2089696.8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WCJA000102</v>
          </cell>
          <cell r="B54" t="str">
            <v>MB</v>
          </cell>
          <cell r="C54" t="str">
            <v>Abdu Abdullahi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5666681.3599999994</v>
          </cell>
        </row>
        <row r="55">
          <cell r="A55" t="str">
            <v>WCJA000112</v>
          </cell>
          <cell r="B55" t="str">
            <v>MB</v>
          </cell>
          <cell r="C55" t="str">
            <v>Adamu Julde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A56" t="str">
            <v>WCJA000114</v>
          </cell>
          <cell r="B56" t="str">
            <v>MB</v>
          </cell>
          <cell r="C56" t="str">
            <v>Ahmed Musa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7914836.3099999996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WCJA000116</v>
          </cell>
          <cell r="B57" t="str">
            <v>MB</v>
          </cell>
          <cell r="C57" t="str">
            <v>Maina Odubo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A58" t="str">
            <v>WCJA000119</v>
          </cell>
          <cell r="B58" t="str">
            <v>MB</v>
          </cell>
          <cell r="C58" t="str">
            <v xml:space="preserve">Darazo Usman 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7215579.9699999988</v>
          </cell>
          <cell r="R58">
            <v>6264093.3200000003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WCJA000120</v>
          </cell>
          <cell r="B59" t="str">
            <v>MB</v>
          </cell>
          <cell r="C59" t="str">
            <v>Sallau Abdullahi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4443368.7800000012</v>
          </cell>
          <cell r="S59">
            <v>0</v>
          </cell>
          <cell r="T59">
            <v>0</v>
          </cell>
          <cell r="U59">
            <v>0</v>
          </cell>
          <cell r="V59">
            <v>3919842.5099999979</v>
          </cell>
        </row>
        <row r="60">
          <cell r="A60" t="str">
            <v>WCJA000121</v>
          </cell>
          <cell r="B60" t="str">
            <v>MB</v>
          </cell>
          <cell r="C60" t="str">
            <v>Sale Naplato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WCJA000130</v>
          </cell>
          <cell r="B61" t="str">
            <v>MB</v>
          </cell>
          <cell r="C61" t="str">
            <v>Danjauro Manu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14274271.850000001</v>
          </cell>
          <cell r="S61">
            <v>0</v>
          </cell>
          <cell r="T61">
            <v>0</v>
          </cell>
          <cell r="U61">
            <v>0</v>
          </cell>
          <cell r="V61">
            <v>12839863.420000002</v>
          </cell>
        </row>
        <row r="62">
          <cell r="A62" t="str">
            <v>WCJA000131</v>
          </cell>
          <cell r="B62" t="str">
            <v>MB</v>
          </cell>
          <cell r="C62" t="str">
            <v>Abubakar Mohammed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5184432.91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28640893.91</v>
          </cell>
          <cell r="P62">
            <v>0</v>
          </cell>
          <cell r="Q62">
            <v>0</v>
          </cell>
          <cell r="R62">
            <v>10288410.090000004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A63" t="str">
            <v>WCJA000149</v>
          </cell>
          <cell r="B63" t="str">
            <v>MB</v>
          </cell>
          <cell r="C63" t="str">
            <v>Chidube Hygenus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3860304.26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5149432.99</v>
          </cell>
          <cell r="V63">
            <v>0</v>
          </cell>
        </row>
        <row r="64">
          <cell r="A64" t="str">
            <v>WCJA000300</v>
          </cell>
          <cell r="B64" t="str">
            <v>MB</v>
          </cell>
          <cell r="C64" t="str">
            <v>Peter Yohanna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15265608.779999997</v>
          </cell>
        </row>
        <row r="65">
          <cell r="A65" t="str">
            <v>WCJA000423</v>
          </cell>
          <cell r="B65" t="str">
            <v>MB</v>
          </cell>
          <cell r="C65" t="str">
            <v>Mal Musa Bappa</v>
          </cell>
          <cell r="D65">
            <v>1551557.79</v>
          </cell>
          <cell r="E65">
            <v>1551557.79</v>
          </cell>
          <cell r="F65">
            <v>1551557.79</v>
          </cell>
          <cell r="G65">
            <v>1551557.79</v>
          </cell>
          <cell r="H65">
            <v>1551557.79</v>
          </cell>
          <cell r="I65">
            <v>1551557.79</v>
          </cell>
          <cell r="J65">
            <v>1551557.79</v>
          </cell>
          <cell r="K65">
            <v>1551557.79</v>
          </cell>
          <cell r="L65">
            <v>1511557.79</v>
          </cell>
          <cell r="M65">
            <v>1511557.79</v>
          </cell>
          <cell r="N65">
            <v>1511557.79</v>
          </cell>
          <cell r="O65">
            <v>1511557.79</v>
          </cell>
          <cell r="P65">
            <v>1511557.79</v>
          </cell>
          <cell r="Q65">
            <v>1511557.79</v>
          </cell>
          <cell r="R65">
            <v>1511557.79</v>
          </cell>
          <cell r="S65">
            <v>1511557.79</v>
          </cell>
          <cell r="T65">
            <v>1511557.79</v>
          </cell>
          <cell r="U65">
            <v>1511557.79</v>
          </cell>
          <cell r="V65">
            <v>1511557.79</v>
          </cell>
        </row>
        <row r="66">
          <cell r="A66" t="str">
            <v>MBC001620</v>
          </cell>
          <cell r="B66" t="str">
            <v>MB</v>
          </cell>
          <cell r="C66" t="str">
            <v>Sambo Abdullahi</v>
          </cell>
          <cell r="D66">
            <v>0</v>
          </cell>
          <cell r="E66">
            <v>13493850.9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MBC002833</v>
          </cell>
          <cell r="B67" t="str">
            <v>MB</v>
          </cell>
          <cell r="C67" t="str">
            <v>Obadiah Anthony</v>
          </cell>
          <cell r="D67">
            <v>1207030.06</v>
          </cell>
          <cell r="E67">
            <v>1207030.06</v>
          </cell>
          <cell r="F67">
            <v>1207030.06</v>
          </cell>
          <cell r="G67">
            <v>1207030.06</v>
          </cell>
          <cell r="H67">
            <v>1207030.06</v>
          </cell>
          <cell r="I67">
            <v>1207030.06</v>
          </cell>
          <cell r="J67">
            <v>1207030.06</v>
          </cell>
          <cell r="K67">
            <v>1207030.06</v>
          </cell>
          <cell r="L67">
            <v>1207030.06</v>
          </cell>
          <cell r="M67">
            <v>1207030.06</v>
          </cell>
          <cell r="N67">
            <v>1207030.06</v>
          </cell>
          <cell r="O67">
            <v>1207030.06</v>
          </cell>
          <cell r="P67">
            <v>1207030.06</v>
          </cell>
          <cell r="Q67">
            <v>1207030.06</v>
          </cell>
          <cell r="R67">
            <v>1207030.06</v>
          </cell>
          <cell r="S67">
            <v>1207030.06</v>
          </cell>
          <cell r="T67">
            <v>1207030.06</v>
          </cell>
          <cell r="U67">
            <v>1207030.06</v>
          </cell>
          <cell r="V67">
            <v>1207030.06</v>
          </cell>
        </row>
        <row r="68">
          <cell r="A68" t="str">
            <v>MBC002868</v>
          </cell>
          <cell r="B68" t="str">
            <v>MB</v>
          </cell>
          <cell r="C68" t="str">
            <v>USMAN SANI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1385118.5200000005</v>
          </cell>
          <cell r="S68">
            <v>0</v>
          </cell>
          <cell r="T68">
            <v>0</v>
          </cell>
          <cell r="U68">
            <v>2623591.1700000009</v>
          </cell>
          <cell r="V68">
            <v>1708644.7199999997</v>
          </cell>
        </row>
        <row r="69">
          <cell r="A69" t="str">
            <v>WCJA000057</v>
          </cell>
          <cell r="B69" t="str">
            <v>MB</v>
          </cell>
          <cell r="C69" t="str">
            <v>Salisu Zuru</v>
          </cell>
          <cell r="D69">
            <v>11618331.52</v>
          </cell>
          <cell r="E69">
            <v>11618331.52</v>
          </cell>
          <cell r="F69">
            <v>11618331.52</v>
          </cell>
          <cell r="G69">
            <v>11618331.52</v>
          </cell>
          <cell r="H69">
            <v>11618331.52</v>
          </cell>
          <cell r="I69">
            <v>11618331.52</v>
          </cell>
          <cell r="J69">
            <v>11618331.52</v>
          </cell>
          <cell r="K69">
            <v>11618331.52</v>
          </cell>
          <cell r="L69">
            <v>11618331.52</v>
          </cell>
          <cell r="M69">
            <v>11618331.52</v>
          </cell>
          <cell r="N69">
            <v>11618331.52</v>
          </cell>
          <cell r="O69">
            <v>11618331.52</v>
          </cell>
          <cell r="P69">
            <v>11618331.52</v>
          </cell>
          <cell r="Q69">
            <v>11618331.52</v>
          </cell>
          <cell r="R69">
            <v>11618331.52</v>
          </cell>
          <cell r="S69">
            <v>11618331.52</v>
          </cell>
          <cell r="T69">
            <v>11618331.52</v>
          </cell>
          <cell r="U69">
            <v>11618331.52</v>
          </cell>
          <cell r="V69">
            <v>11618331.52</v>
          </cell>
        </row>
        <row r="70">
          <cell r="A70" t="str">
            <v>WCJA000065</v>
          </cell>
          <cell r="B70" t="str">
            <v>MB</v>
          </cell>
          <cell r="C70" t="str">
            <v>Lawan K waba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A71" t="str">
            <v>WCJA000066</v>
          </cell>
          <cell r="B71" t="str">
            <v>MB</v>
          </cell>
          <cell r="C71" t="str">
            <v>Audu Vwa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A72" t="str">
            <v>WCJA000072</v>
          </cell>
          <cell r="B72" t="str">
            <v>MB</v>
          </cell>
          <cell r="C72" t="str">
            <v>Abubakar DanHalima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A73" t="str">
            <v>WCJA000077</v>
          </cell>
          <cell r="B73" t="str">
            <v>MB</v>
          </cell>
          <cell r="C73" t="str">
            <v>Danasabe Abubakar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WCJA000082</v>
          </cell>
          <cell r="B74" t="str">
            <v>MB</v>
          </cell>
          <cell r="C74" t="str">
            <v>Abdullahi Sani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A75" t="str">
            <v>WCJA000083</v>
          </cell>
          <cell r="B75" t="str">
            <v>MB</v>
          </cell>
          <cell r="C75" t="str">
            <v>Emma Nwabueze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352166.74</v>
          </cell>
          <cell r="P75">
            <v>0</v>
          </cell>
          <cell r="Q75">
            <v>152166.74000000022</v>
          </cell>
          <cell r="R75">
            <v>0</v>
          </cell>
          <cell r="S75">
            <v>5910804.1100000003</v>
          </cell>
          <cell r="T75">
            <v>5910804.1100000013</v>
          </cell>
          <cell r="U75">
            <v>4910804.1100000003</v>
          </cell>
          <cell r="V75">
            <v>4910804.1100000003</v>
          </cell>
        </row>
        <row r="76">
          <cell r="A76" t="str">
            <v>WCJA000088</v>
          </cell>
          <cell r="B76" t="str">
            <v>MB</v>
          </cell>
          <cell r="C76" t="str">
            <v>Waliyu Musa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A77" t="str">
            <v>WCJA000151</v>
          </cell>
          <cell r="B77" t="str">
            <v>MB</v>
          </cell>
          <cell r="C77" t="str">
            <v>MUSA YUSUF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WCJA000188</v>
          </cell>
          <cell r="B78" t="str">
            <v>MB</v>
          </cell>
          <cell r="C78" t="str">
            <v>Nadabo Musa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WCJA000117</v>
          </cell>
          <cell r="B79" t="str">
            <v>MB</v>
          </cell>
          <cell r="C79" t="str">
            <v>Abdullahi Adamu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2614000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WCJA000099</v>
          </cell>
          <cell r="B80" t="str">
            <v>MB</v>
          </cell>
          <cell r="C80" t="str">
            <v>Sani Dalhatu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1625963.74</v>
          </cell>
          <cell r="J80">
            <v>0</v>
          </cell>
          <cell r="K80">
            <v>2497163.7400000002</v>
          </cell>
          <cell r="L80">
            <v>0</v>
          </cell>
          <cell r="M80">
            <v>0</v>
          </cell>
          <cell r="N80">
            <v>0</v>
          </cell>
          <cell r="O80">
            <v>4128498.74</v>
          </cell>
          <cell r="P80">
            <v>3398498.74</v>
          </cell>
          <cell r="Q80">
            <v>2598498.7400000002</v>
          </cell>
          <cell r="R80">
            <v>2278498.7400000002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  <row r="81">
          <cell r="A81" t="str">
            <v>WCJA000032</v>
          </cell>
          <cell r="B81" t="str">
            <v>MB</v>
          </cell>
          <cell r="C81" t="str">
            <v>Sunday umeh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MBC003463</v>
          </cell>
          <cell r="B82" t="str">
            <v>MB</v>
          </cell>
          <cell r="C82" t="str">
            <v>IDRIS IBRAHIM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13710012.600000001</v>
          </cell>
        </row>
        <row r="83">
          <cell r="A83" t="str">
            <v>SWC2911</v>
          </cell>
          <cell r="B83" t="str">
            <v>MB</v>
          </cell>
          <cell r="C83" t="str">
            <v>FELIX OMEYE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</row>
        <row r="84">
          <cell r="A84" t="str">
            <v>MBC003538</v>
          </cell>
          <cell r="B84" t="str">
            <v>MB</v>
          </cell>
          <cell r="C84" t="str">
            <v>Daniel I. Chukwuemeka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SWC3017</v>
          </cell>
          <cell r="B85" t="str">
            <v>MB</v>
          </cell>
          <cell r="C85" t="str">
            <v>Saidu Abubakar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4.6566128730773926E-10</v>
          </cell>
          <cell r="Q85">
            <v>1691165.9400000004</v>
          </cell>
          <cell r="R85">
            <v>1691165.9400000009</v>
          </cell>
          <cell r="S85">
            <v>1687164</v>
          </cell>
          <cell r="T85">
            <v>1687164</v>
          </cell>
          <cell r="U85">
            <v>1687164</v>
          </cell>
          <cell r="V85">
            <v>1687164</v>
          </cell>
        </row>
        <row r="86">
          <cell r="A86" t="str">
            <v>NTC1928</v>
          </cell>
          <cell r="B86" t="str">
            <v>North</v>
          </cell>
          <cell r="C86" t="str">
            <v>Nasiru Sarki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</row>
        <row r="87">
          <cell r="A87" t="str">
            <v>NTC1981</v>
          </cell>
          <cell r="B87" t="str">
            <v>North</v>
          </cell>
          <cell r="C87" t="str">
            <v>Abubakar Yahuza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12371536.49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WCDA000005</v>
          </cell>
          <cell r="B88" t="str">
            <v>North</v>
          </cell>
          <cell r="C88" t="str">
            <v>Salisu Maikanti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</row>
        <row r="89">
          <cell r="A89" t="str">
            <v>WCDA000006</v>
          </cell>
          <cell r="B89" t="str">
            <v>North</v>
          </cell>
          <cell r="C89" t="str">
            <v>Nafiu Musa</v>
          </cell>
          <cell r="D89">
            <v>0</v>
          </cell>
          <cell r="E89">
            <v>0</v>
          </cell>
          <cell r="F89">
            <v>5736216.7199999997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</row>
        <row r="90">
          <cell r="A90" t="str">
            <v>WCDA000011</v>
          </cell>
          <cell r="B90" t="str">
            <v>North</v>
          </cell>
          <cell r="C90" t="str">
            <v>Sheu S Jos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</row>
        <row r="91">
          <cell r="A91" t="str">
            <v>WCDA000013</v>
          </cell>
          <cell r="B91" t="str">
            <v>North</v>
          </cell>
          <cell r="C91" t="str">
            <v>Salisu Adamu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</row>
        <row r="92">
          <cell r="A92" t="str">
            <v>WCDA000015</v>
          </cell>
          <cell r="B92" t="str">
            <v>North</v>
          </cell>
          <cell r="C92" t="str">
            <v>Yusuf Abdulrahman</v>
          </cell>
          <cell r="D92">
            <v>0</v>
          </cell>
          <cell r="E92">
            <v>0</v>
          </cell>
          <cell r="F92">
            <v>18257265.5</v>
          </cell>
          <cell r="G92">
            <v>34928865.5</v>
          </cell>
          <cell r="H92">
            <v>13143060.68</v>
          </cell>
          <cell r="I92">
            <v>13143060.68</v>
          </cell>
          <cell r="J92">
            <v>13143060.68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</row>
        <row r="93">
          <cell r="A93" t="str">
            <v>WCDA000016</v>
          </cell>
          <cell r="B93" t="str">
            <v>North</v>
          </cell>
          <cell r="C93" t="str">
            <v>Barau AbdulFrahaman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</row>
        <row r="94">
          <cell r="A94" t="str">
            <v>WCDA000025</v>
          </cell>
          <cell r="B94" t="str">
            <v>North</v>
          </cell>
          <cell r="C94" t="str">
            <v>Usman Sale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WCDA000026</v>
          </cell>
          <cell r="B95" t="str">
            <v>North</v>
          </cell>
          <cell r="C95" t="str">
            <v>Alh. Zubairu Daura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NTC0031</v>
          </cell>
          <cell r="B96" t="str">
            <v>North</v>
          </cell>
          <cell r="C96" t="str">
            <v>BUHARI MANIR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NTC1243</v>
          </cell>
          <cell r="B97" t="str">
            <v>North</v>
          </cell>
          <cell r="C97" t="str">
            <v>Alh.Ibrahim Maikudi</v>
          </cell>
          <cell r="D97">
            <v>24983.75</v>
          </cell>
          <cell r="E97">
            <v>24983.75</v>
          </cell>
          <cell r="F97">
            <v>24983.75</v>
          </cell>
          <cell r="G97">
            <v>24983.75</v>
          </cell>
          <cell r="H97">
            <v>24983.75</v>
          </cell>
          <cell r="I97">
            <v>24983.75</v>
          </cell>
          <cell r="J97">
            <v>24983.75</v>
          </cell>
          <cell r="K97">
            <v>24983.75</v>
          </cell>
          <cell r="L97">
            <v>24983.75</v>
          </cell>
          <cell r="M97">
            <v>24983.75</v>
          </cell>
          <cell r="N97">
            <v>24983.75</v>
          </cell>
          <cell r="O97">
            <v>24983.75</v>
          </cell>
          <cell r="P97">
            <v>24983.75</v>
          </cell>
          <cell r="Q97">
            <v>24983.75</v>
          </cell>
          <cell r="R97">
            <v>24983.75</v>
          </cell>
          <cell r="S97">
            <v>24983.75</v>
          </cell>
          <cell r="T97">
            <v>24983.75</v>
          </cell>
          <cell r="U97">
            <v>24983.75</v>
          </cell>
          <cell r="V97">
            <v>24983.75</v>
          </cell>
        </row>
        <row r="98">
          <cell r="A98" t="str">
            <v>NTC1721</v>
          </cell>
          <cell r="B98" t="str">
            <v>North</v>
          </cell>
          <cell r="C98" t="str">
            <v>ALH ABDULMUMINU ISAH</v>
          </cell>
          <cell r="D98">
            <v>168670</v>
          </cell>
          <cell r="E98">
            <v>168670</v>
          </cell>
          <cell r="F98">
            <v>168670</v>
          </cell>
          <cell r="G98">
            <v>168670</v>
          </cell>
          <cell r="H98">
            <v>168670</v>
          </cell>
          <cell r="I98">
            <v>168670</v>
          </cell>
          <cell r="J98">
            <v>168670</v>
          </cell>
          <cell r="K98">
            <v>168670</v>
          </cell>
          <cell r="L98">
            <v>168670</v>
          </cell>
          <cell r="M98">
            <v>168670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A99" t="str">
            <v>WCDA000032</v>
          </cell>
          <cell r="B99" t="str">
            <v>North</v>
          </cell>
          <cell r="C99" t="str">
            <v>Abdulhamid Musa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</row>
        <row r="100">
          <cell r="A100" t="str">
            <v>WCDA000034</v>
          </cell>
          <cell r="B100" t="str">
            <v>North</v>
          </cell>
          <cell r="C100" t="str">
            <v>Ahl. Sani Tasha</v>
          </cell>
          <cell r="D100">
            <v>869112</v>
          </cell>
          <cell r="E100">
            <v>869112</v>
          </cell>
          <cell r="F100">
            <v>869112</v>
          </cell>
          <cell r="G100">
            <v>869112</v>
          </cell>
          <cell r="H100">
            <v>869112</v>
          </cell>
          <cell r="I100">
            <v>869112</v>
          </cell>
          <cell r="J100">
            <v>869112</v>
          </cell>
          <cell r="K100">
            <v>869112</v>
          </cell>
          <cell r="L100">
            <v>869112</v>
          </cell>
          <cell r="M100">
            <v>869112</v>
          </cell>
          <cell r="N100">
            <v>869112</v>
          </cell>
          <cell r="O100">
            <v>869112</v>
          </cell>
          <cell r="P100">
            <v>869112</v>
          </cell>
          <cell r="Q100">
            <v>869112</v>
          </cell>
          <cell r="R100">
            <v>869112</v>
          </cell>
          <cell r="S100">
            <v>869112</v>
          </cell>
          <cell r="T100">
            <v>869112</v>
          </cell>
          <cell r="U100">
            <v>869112</v>
          </cell>
          <cell r="V100">
            <v>869112</v>
          </cell>
        </row>
        <row r="101">
          <cell r="A101" t="str">
            <v>WCDA000043</v>
          </cell>
          <cell r="B101" t="str">
            <v>North</v>
          </cell>
          <cell r="C101" t="str">
            <v>Alh. Lawan Danrabe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</row>
        <row r="102">
          <cell r="A102" t="str">
            <v>MBC002893</v>
          </cell>
          <cell r="B102" t="str">
            <v>North</v>
          </cell>
          <cell r="C102" t="str">
            <v>Hussaini Umar Bassingbourn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</row>
        <row r="103">
          <cell r="A103" t="str">
            <v>MBC002973</v>
          </cell>
          <cell r="B103" t="str">
            <v>North</v>
          </cell>
          <cell r="C103" t="str">
            <v>MUKTARI  YASHAU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</row>
        <row r="104">
          <cell r="A104" t="str">
            <v>NTC0063</v>
          </cell>
          <cell r="B104" t="str">
            <v>North</v>
          </cell>
          <cell r="C104" t="str">
            <v>HADI ALI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NTC1127</v>
          </cell>
          <cell r="B105" t="str">
            <v>North</v>
          </cell>
          <cell r="C105" t="str">
            <v>Tijani Terry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NTC1192</v>
          </cell>
          <cell r="B106" t="str">
            <v>North</v>
          </cell>
          <cell r="C106" t="str">
            <v>Maikudi Isa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3516066.13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362751.13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NTC1851</v>
          </cell>
          <cell r="B107" t="str">
            <v>North</v>
          </cell>
          <cell r="C107" t="str">
            <v>John Goji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</row>
        <row r="108">
          <cell r="A108" t="str">
            <v>WCDA000052</v>
          </cell>
          <cell r="B108" t="str">
            <v>North</v>
          </cell>
          <cell r="C108" t="str">
            <v>Goni Ibrahim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</row>
        <row r="109">
          <cell r="A109" t="str">
            <v>WCDA000057</v>
          </cell>
          <cell r="B109" t="str">
            <v>North</v>
          </cell>
          <cell r="C109" t="str">
            <v>Jidda Goni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WCDA000134</v>
          </cell>
          <cell r="B110" t="str">
            <v>North</v>
          </cell>
          <cell r="C110" t="str">
            <v>GARBA 50/50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</row>
        <row r="111">
          <cell r="A111" t="str">
            <v>WCJA000124</v>
          </cell>
          <cell r="B111" t="str">
            <v>North</v>
          </cell>
          <cell r="C111" t="str">
            <v xml:space="preserve">Usman Garba 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A112" t="str">
            <v>WCJA000312</v>
          </cell>
          <cell r="B112" t="str">
            <v>North</v>
          </cell>
          <cell r="C112" t="str">
            <v>MOHD VANDI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WCJA000392</v>
          </cell>
          <cell r="B113" t="str">
            <v>North</v>
          </cell>
          <cell r="C113" t="str">
            <v>ALH ABABARE GOMBI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A114" t="str">
            <v>NTC1071</v>
          </cell>
          <cell r="B114" t="str">
            <v>North</v>
          </cell>
          <cell r="C114" t="str">
            <v>Bilyaminu Ladan</v>
          </cell>
          <cell r="D114">
            <v>4520000</v>
          </cell>
          <cell r="E114">
            <v>4520000</v>
          </cell>
          <cell r="F114">
            <v>4520000</v>
          </cell>
          <cell r="G114">
            <v>4520000</v>
          </cell>
          <cell r="H114">
            <v>4520000</v>
          </cell>
          <cell r="I114">
            <v>4520000</v>
          </cell>
          <cell r="J114">
            <v>4520000</v>
          </cell>
          <cell r="K114">
            <v>4520000</v>
          </cell>
          <cell r="L114">
            <v>4520000</v>
          </cell>
          <cell r="M114">
            <v>4520000</v>
          </cell>
          <cell r="N114">
            <v>4520000</v>
          </cell>
          <cell r="O114">
            <v>4520000</v>
          </cell>
          <cell r="P114">
            <v>4520000</v>
          </cell>
          <cell r="Q114">
            <v>4520000</v>
          </cell>
          <cell r="R114">
            <v>4520000</v>
          </cell>
          <cell r="S114">
            <v>4520000</v>
          </cell>
          <cell r="T114">
            <v>4520000</v>
          </cell>
          <cell r="U114">
            <v>4520000</v>
          </cell>
          <cell r="V114">
            <v>4520000</v>
          </cell>
        </row>
        <row r="115">
          <cell r="A115" t="str">
            <v>NTC1162</v>
          </cell>
          <cell r="B115" t="str">
            <v>North</v>
          </cell>
          <cell r="C115" t="str">
            <v>Ibrahim Mohammed Gani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</row>
        <row r="116">
          <cell r="A116" t="str">
            <v>NTC1578</v>
          </cell>
          <cell r="B116" t="str">
            <v>North</v>
          </cell>
          <cell r="C116" t="str">
            <v>ALH. Sahabi Dahiru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NTC1659</v>
          </cell>
          <cell r="B117" t="str">
            <v>North</v>
          </cell>
          <cell r="C117" t="str">
            <v>NAZIRU DAHIRU</v>
          </cell>
          <cell r="D117">
            <v>2535397.69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NTC1682</v>
          </cell>
          <cell r="B118" t="str">
            <v>North</v>
          </cell>
          <cell r="C118" t="str">
            <v>Nasiru Haruna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NTC1686</v>
          </cell>
          <cell r="B119" t="str">
            <v>North</v>
          </cell>
          <cell r="C119" t="str">
            <v>Mohammed Rila</v>
          </cell>
          <cell r="D119">
            <v>536691.4</v>
          </cell>
          <cell r="E119">
            <v>536691.4</v>
          </cell>
          <cell r="F119">
            <v>536691.4</v>
          </cell>
          <cell r="G119">
            <v>536691.4</v>
          </cell>
          <cell r="H119">
            <v>536691.4</v>
          </cell>
          <cell r="I119">
            <v>536691.4</v>
          </cell>
          <cell r="J119">
            <v>486691.4</v>
          </cell>
          <cell r="K119">
            <v>486691.4</v>
          </cell>
          <cell r="L119">
            <v>486691.4</v>
          </cell>
          <cell r="M119">
            <v>486691.4</v>
          </cell>
          <cell r="N119">
            <v>436691.4</v>
          </cell>
          <cell r="O119">
            <v>436691.4</v>
          </cell>
          <cell r="P119">
            <v>386691.4</v>
          </cell>
          <cell r="Q119">
            <v>386691.4</v>
          </cell>
          <cell r="R119">
            <v>336691.4</v>
          </cell>
          <cell r="S119">
            <v>336691.4</v>
          </cell>
          <cell r="T119">
            <v>336691.4</v>
          </cell>
          <cell r="U119">
            <v>336691.4</v>
          </cell>
          <cell r="V119">
            <v>286691.40000000002</v>
          </cell>
        </row>
        <row r="120">
          <cell r="A120" t="str">
            <v>NTC1730</v>
          </cell>
          <cell r="B120" t="str">
            <v>North</v>
          </cell>
          <cell r="C120" t="str">
            <v>Green White Green</v>
          </cell>
          <cell r="D120">
            <v>170262.5</v>
          </cell>
          <cell r="E120">
            <v>170262.5</v>
          </cell>
          <cell r="F120">
            <v>170262.5</v>
          </cell>
          <cell r="G120">
            <v>170262.5</v>
          </cell>
          <cell r="H120">
            <v>170262.5</v>
          </cell>
          <cell r="I120">
            <v>170262.5</v>
          </cell>
          <cell r="J120">
            <v>170262.5</v>
          </cell>
          <cell r="K120">
            <v>170262.5</v>
          </cell>
          <cell r="L120">
            <v>170262.5</v>
          </cell>
          <cell r="M120">
            <v>170262.5</v>
          </cell>
          <cell r="N120">
            <v>170262.5</v>
          </cell>
          <cell r="O120">
            <v>170262.5</v>
          </cell>
          <cell r="P120">
            <v>170262.5</v>
          </cell>
          <cell r="Q120">
            <v>170262.5</v>
          </cell>
          <cell r="R120">
            <v>170262.5</v>
          </cell>
          <cell r="S120">
            <v>170262.5</v>
          </cell>
          <cell r="T120">
            <v>170262.5</v>
          </cell>
          <cell r="U120">
            <v>170262.5</v>
          </cell>
          <cell r="V120">
            <v>170262.5</v>
          </cell>
        </row>
        <row r="121">
          <cell r="A121" t="str">
            <v>WCDA000077</v>
          </cell>
          <cell r="B121" t="str">
            <v>North</v>
          </cell>
          <cell r="C121" t="str">
            <v>Alh Aminu Fara</v>
          </cell>
          <cell r="D121">
            <v>0</v>
          </cell>
          <cell r="E121">
            <v>0</v>
          </cell>
          <cell r="F121">
            <v>0</v>
          </cell>
          <cell r="G121">
            <v>9569314.5600000005</v>
          </cell>
          <cell r="H121">
            <v>1810314.56</v>
          </cell>
          <cell r="I121">
            <v>1548294.56</v>
          </cell>
          <cell r="J121">
            <v>272704.56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</row>
        <row r="122">
          <cell r="A122" t="str">
            <v>WCDA000079</v>
          </cell>
          <cell r="B122" t="str">
            <v>North</v>
          </cell>
          <cell r="C122" t="str">
            <v>Alh Dahiru Bello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WCDA000086</v>
          </cell>
          <cell r="B123" t="str">
            <v>North</v>
          </cell>
          <cell r="C123" t="str">
            <v>Alh Malami S. Hurumi</v>
          </cell>
          <cell r="D123">
            <v>42029.5</v>
          </cell>
          <cell r="E123">
            <v>42029.5</v>
          </cell>
          <cell r="F123">
            <v>42029.5</v>
          </cell>
          <cell r="G123">
            <v>42029.5</v>
          </cell>
          <cell r="H123">
            <v>42029.5</v>
          </cell>
          <cell r="I123">
            <v>42029.5</v>
          </cell>
          <cell r="J123">
            <v>42029.5</v>
          </cell>
          <cell r="K123">
            <v>42029.5</v>
          </cell>
          <cell r="L123">
            <v>42029.5</v>
          </cell>
          <cell r="M123">
            <v>42029.5</v>
          </cell>
          <cell r="N123">
            <v>42029.5</v>
          </cell>
          <cell r="O123">
            <v>42029.5</v>
          </cell>
          <cell r="P123">
            <v>42029.5</v>
          </cell>
          <cell r="Q123">
            <v>42029.5</v>
          </cell>
          <cell r="R123">
            <v>42029.5</v>
          </cell>
          <cell r="S123">
            <v>42029.5</v>
          </cell>
          <cell r="T123">
            <v>42029.5</v>
          </cell>
          <cell r="U123">
            <v>42029.5</v>
          </cell>
          <cell r="V123">
            <v>0</v>
          </cell>
        </row>
        <row r="124">
          <cell r="A124" t="str">
            <v>WCDA000087</v>
          </cell>
          <cell r="B124" t="str">
            <v>North</v>
          </cell>
          <cell r="C124" t="str">
            <v>Alh Malami Wurno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2852321.57</v>
          </cell>
          <cell r="T124">
            <v>0</v>
          </cell>
          <cell r="U124">
            <v>0</v>
          </cell>
          <cell r="V124">
            <v>0</v>
          </cell>
        </row>
        <row r="125">
          <cell r="A125" t="str">
            <v>WCDA000088</v>
          </cell>
          <cell r="B125" t="str">
            <v>North</v>
          </cell>
          <cell r="C125" t="str">
            <v>Alh Musa Kange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4126456.22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A126" t="str">
            <v>WCDA000089</v>
          </cell>
          <cell r="B126" t="str">
            <v>North</v>
          </cell>
          <cell r="C126" t="str">
            <v>Alh Namadina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WCDA000103</v>
          </cell>
          <cell r="B127" t="str">
            <v>North</v>
          </cell>
          <cell r="C127" t="str">
            <v>Alh Musa Jega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</row>
        <row r="128">
          <cell r="A128" t="str">
            <v>WCDA000105</v>
          </cell>
          <cell r="B128" t="str">
            <v>North</v>
          </cell>
          <cell r="C128" t="str">
            <v>Alh Umaru Khande</v>
          </cell>
          <cell r="D128">
            <v>100795.7</v>
          </cell>
          <cell r="E128">
            <v>100795.7</v>
          </cell>
          <cell r="F128">
            <v>100795.7</v>
          </cell>
          <cell r="G128">
            <v>100795.7</v>
          </cell>
          <cell r="H128">
            <v>100795.7</v>
          </cell>
          <cell r="I128">
            <v>100795.7</v>
          </cell>
          <cell r="J128">
            <v>100795.7</v>
          </cell>
          <cell r="K128">
            <v>100795.7</v>
          </cell>
          <cell r="L128">
            <v>100795.7</v>
          </cell>
          <cell r="M128">
            <v>100795.7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WCDA000108</v>
          </cell>
          <cell r="B129" t="str">
            <v>North</v>
          </cell>
          <cell r="C129" t="str">
            <v>Alh Audu Abdullahi Danfulani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WCDA000111</v>
          </cell>
          <cell r="B130" t="str">
            <v>North</v>
          </cell>
          <cell r="C130" t="str">
            <v>Alh Dahiru Alto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2551947.5099999998</v>
          </cell>
          <cell r="V130">
            <v>0</v>
          </cell>
        </row>
        <row r="131">
          <cell r="A131" t="str">
            <v>WCDA000172</v>
          </cell>
          <cell r="B131" t="str">
            <v>North</v>
          </cell>
          <cell r="C131" t="str">
            <v>Alh Gado</v>
          </cell>
          <cell r="D131">
            <v>0</v>
          </cell>
          <cell r="E131">
            <v>0</v>
          </cell>
          <cell r="F131">
            <v>0.17</v>
          </cell>
          <cell r="G131">
            <v>0.17</v>
          </cell>
          <cell r="H131">
            <v>0.17</v>
          </cell>
          <cell r="I131">
            <v>0.17</v>
          </cell>
          <cell r="J131">
            <v>0.17</v>
          </cell>
          <cell r="K131">
            <v>0.17</v>
          </cell>
          <cell r="L131">
            <v>0.17</v>
          </cell>
          <cell r="M131">
            <v>0.17</v>
          </cell>
          <cell r="N131">
            <v>0.17</v>
          </cell>
          <cell r="O131">
            <v>0.17</v>
          </cell>
          <cell r="P131">
            <v>0.17</v>
          </cell>
          <cell r="Q131">
            <v>0.17</v>
          </cell>
          <cell r="R131">
            <v>0.17</v>
          </cell>
          <cell r="S131">
            <v>0.17</v>
          </cell>
          <cell r="T131">
            <v>0.17</v>
          </cell>
          <cell r="U131">
            <v>0.17</v>
          </cell>
          <cell r="V131">
            <v>0.17</v>
          </cell>
        </row>
        <row r="132">
          <cell r="A132" t="str">
            <v>WCDA000180</v>
          </cell>
          <cell r="B132" t="str">
            <v>North</v>
          </cell>
          <cell r="C132" t="str">
            <v>Saidu Bello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WCJA000035</v>
          </cell>
          <cell r="B133" t="str">
            <v>North</v>
          </cell>
          <cell r="C133" t="str">
            <v>Cosmos Anyougu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WCDA000069</v>
          </cell>
          <cell r="B134" t="str">
            <v>North</v>
          </cell>
          <cell r="C134" t="str">
            <v>Barkindo ba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WCDA000071</v>
          </cell>
          <cell r="B135" t="str">
            <v>North</v>
          </cell>
          <cell r="C135" t="str">
            <v>Manu Mohammed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</row>
        <row r="136">
          <cell r="A136" t="str">
            <v>NTC1964</v>
          </cell>
          <cell r="B136" t="str">
            <v>North</v>
          </cell>
          <cell r="C136" t="str">
            <v>Gurza Enterprises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2248713.19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</row>
        <row r="137">
          <cell r="A137" t="str">
            <v>NTC2304</v>
          </cell>
          <cell r="B137" t="str">
            <v>North</v>
          </cell>
          <cell r="C137" t="str">
            <v>Lawali Muhammad</v>
          </cell>
          <cell r="D137">
            <v>0</v>
          </cell>
          <cell r="E137">
            <v>0</v>
          </cell>
          <cell r="F137">
            <v>8825902.7599999998</v>
          </cell>
          <cell r="G137">
            <v>5825902.7599999998</v>
          </cell>
          <cell r="H137">
            <v>5025902.76</v>
          </cell>
          <cell r="I137">
            <v>5025902.76</v>
          </cell>
          <cell r="J137">
            <v>3051392.76</v>
          </cell>
          <cell r="K137">
            <v>3051392.76</v>
          </cell>
          <cell r="L137">
            <v>3051392.76</v>
          </cell>
          <cell r="M137">
            <v>3051392.76</v>
          </cell>
          <cell r="N137">
            <v>2851392.76</v>
          </cell>
          <cell r="O137">
            <v>2851392.76</v>
          </cell>
          <cell r="P137">
            <v>2851392.76</v>
          </cell>
          <cell r="Q137">
            <v>2851392.76</v>
          </cell>
          <cell r="R137">
            <v>2851392.76</v>
          </cell>
          <cell r="S137">
            <v>2851392.76</v>
          </cell>
          <cell r="T137">
            <v>2851392.76</v>
          </cell>
          <cell r="U137">
            <v>2851392.76</v>
          </cell>
          <cell r="V137">
            <v>2851392.76</v>
          </cell>
        </row>
        <row r="138">
          <cell r="A138" t="str">
            <v>NTC2307</v>
          </cell>
          <cell r="B138" t="str">
            <v>North</v>
          </cell>
          <cell r="C138" t="str">
            <v>Aminu Usman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NTC2351</v>
          </cell>
          <cell r="B139" t="str">
            <v>North</v>
          </cell>
          <cell r="C139" t="str">
            <v>Alh Suleiman Bagudo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</row>
        <row r="140">
          <cell r="A140" t="str">
            <v>NTC1289</v>
          </cell>
          <cell r="B140" t="str">
            <v>North</v>
          </cell>
          <cell r="C140" t="str">
            <v>Alh Muntaka M.T.K</v>
          </cell>
          <cell r="D140">
            <v>0</v>
          </cell>
          <cell r="E140">
            <v>0</v>
          </cell>
          <cell r="F140">
            <v>0</v>
          </cell>
          <cell r="G140">
            <v>1630681.9</v>
          </cell>
          <cell r="H140">
            <v>1130681.8999999999</v>
          </cell>
          <cell r="I140">
            <v>630681.9</v>
          </cell>
          <cell r="J140">
            <v>330681.90000000002</v>
          </cell>
          <cell r="K140">
            <v>130681.9</v>
          </cell>
          <cell r="L140">
            <v>130681.9</v>
          </cell>
          <cell r="M140">
            <v>681.9</v>
          </cell>
          <cell r="N140">
            <v>681.9</v>
          </cell>
          <cell r="O140">
            <v>663.9</v>
          </cell>
          <cell r="P140">
            <v>663.68</v>
          </cell>
          <cell r="Q140">
            <v>663.68</v>
          </cell>
          <cell r="R140">
            <v>663.68</v>
          </cell>
          <cell r="S140">
            <v>663.68</v>
          </cell>
          <cell r="T140">
            <v>0</v>
          </cell>
          <cell r="U140">
            <v>0</v>
          </cell>
          <cell r="V140">
            <v>0</v>
          </cell>
        </row>
        <row r="141">
          <cell r="A141" t="str">
            <v>MBC003485</v>
          </cell>
          <cell r="B141" t="str">
            <v>North</v>
          </cell>
          <cell r="C141" t="str">
            <v>Ali Audu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NTC1262</v>
          </cell>
          <cell r="B142" t="str">
            <v>North</v>
          </cell>
          <cell r="C142" t="str">
            <v>Varuwa Tizhe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</row>
        <row r="143">
          <cell r="A143" t="str">
            <v>NTC2306</v>
          </cell>
          <cell r="B143" t="str">
            <v>North</v>
          </cell>
          <cell r="C143" t="str">
            <v>Shamsudeen Usman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SWC1225</v>
          </cell>
          <cell r="B144" t="str">
            <v>SE</v>
          </cell>
          <cell r="C144" t="str">
            <v>Multiple Popular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</row>
        <row r="145">
          <cell r="A145" t="str">
            <v>SWC1252</v>
          </cell>
          <cell r="B145" t="str">
            <v>SE</v>
          </cell>
          <cell r="C145" t="str">
            <v>Ugochukwu Ezeja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SWC1275</v>
          </cell>
          <cell r="B146" t="str">
            <v>SE</v>
          </cell>
          <cell r="C146" t="str">
            <v>Igere Richard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SWC1388</v>
          </cell>
          <cell r="B147" t="str">
            <v>SE</v>
          </cell>
          <cell r="C147" t="str">
            <v>Igwe Stores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</row>
        <row r="148">
          <cell r="A148" t="str">
            <v>SWC1614</v>
          </cell>
          <cell r="B148" t="str">
            <v>SE</v>
          </cell>
          <cell r="C148" t="str">
            <v>Sir Peesman</v>
          </cell>
          <cell r="D148">
            <v>4494881.5999999996</v>
          </cell>
          <cell r="E148">
            <v>4444881.5999999996</v>
          </cell>
          <cell r="F148">
            <v>4444881.5999999996</v>
          </cell>
          <cell r="G148">
            <v>4444881.5999999996</v>
          </cell>
          <cell r="H148">
            <v>4444881.5999999996</v>
          </cell>
          <cell r="I148">
            <v>4444881.5999999996</v>
          </cell>
          <cell r="J148">
            <v>4444881.5999999996</v>
          </cell>
          <cell r="K148">
            <v>4444881.5999999996</v>
          </cell>
          <cell r="L148">
            <v>4444881.5999999996</v>
          </cell>
          <cell r="M148">
            <v>4444881.5999999996</v>
          </cell>
          <cell r="N148">
            <v>4444881.5999999996</v>
          </cell>
          <cell r="O148">
            <v>4394881.5999999996</v>
          </cell>
          <cell r="P148">
            <v>4394881.5999999996</v>
          </cell>
          <cell r="Q148">
            <v>4344881.5999999996</v>
          </cell>
          <cell r="R148">
            <v>4344881.5999999996</v>
          </cell>
          <cell r="S148">
            <v>4344881.5999999996</v>
          </cell>
          <cell r="T148">
            <v>4344881.5999999996</v>
          </cell>
          <cell r="U148">
            <v>4344881.5999999996</v>
          </cell>
          <cell r="V148">
            <v>4344881.5999999996</v>
          </cell>
        </row>
        <row r="149">
          <cell r="A149" t="str">
            <v>SWC1989</v>
          </cell>
          <cell r="B149" t="str">
            <v>SE</v>
          </cell>
          <cell r="C149" t="str">
            <v>Ufuanyaegbunam Okechukwu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SWC2391</v>
          </cell>
          <cell r="B150" t="str">
            <v>SE</v>
          </cell>
          <cell r="C150" t="str">
            <v>Clement Igbafa Afekhena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WCFA000138</v>
          </cell>
          <cell r="B151" t="str">
            <v>SE</v>
          </cell>
          <cell r="C151" t="str">
            <v>Amechi Aniemeka</v>
          </cell>
          <cell r="D151">
            <v>0.09</v>
          </cell>
          <cell r="E151">
            <v>0.09</v>
          </cell>
          <cell r="F151">
            <v>0.09</v>
          </cell>
          <cell r="G151">
            <v>0.09</v>
          </cell>
          <cell r="H151">
            <v>0.09</v>
          </cell>
          <cell r="I151">
            <v>0.09</v>
          </cell>
          <cell r="J151">
            <v>0.09</v>
          </cell>
          <cell r="K151">
            <v>0.09</v>
          </cell>
          <cell r="L151">
            <v>0.09</v>
          </cell>
          <cell r="M151">
            <v>0.09</v>
          </cell>
          <cell r="N151">
            <v>0.09</v>
          </cell>
          <cell r="O151">
            <v>0.09</v>
          </cell>
          <cell r="P151">
            <v>0.09</v>
          </cell>
          <cell r="Q151">
            <v>0.09</v>
          </cell>
          <cell r="R151">
            <v>0.09</v>
          </cell>
          <cell r="S151">
            <v>0.09</v>
          </cell>
          <cell r="T151">
            <v>0.09</v>
          </cell>
          <cell r="U151">
            <v>0.09</v>
          </cell>
          <cell r="V151">
            <v>0.09</v>
          </cell>
        </row>
        <row r="152">
          <cell r="A152" t="str">
            <v>WCFA000139</v>
          </cell>
          <cell r="B152" t="str">
            <v>SE</v>
          </cell>
          <cell r="C152" t="str">
            <v>Damian Eziekwu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WCFA000143</v>
          </cell>
          <cell r="B153" t="str">
            <v>SE</v>
          </cell>
          <cell r="C153" t="str">
            <v>James Okochi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WCFA000145</v>
          </cell>
          <cell r="B154" t="str">
            <v>SE</v>
          </cell>
          <cell r="C154" t="str">
            <v>Peter Esiobu (Vindon O.)</v>
          </cell>
          <cell r="D154">
            <v>2198470.91</v>
          </cell>
          <cell r="E154">
            <v>1998470.91</v>
          </cell>
          <cell r="F154">
            <v>1998470.91</v>
          </cell>
          <cell r="G154">
            <v>1998470.91</v>
          </cell>
          <cell r="H154">
            <v>1998470.91</v>
          </cell>
          <cell r="I154">
            <v>1998470.91</v>
          </cell>
          <cell r="J154">
            <v>1998470.91</v>
          </cell>
          <cell r="K154">
            <v>1998470.91</v>
          </cell>
          <cell r="L154">
            <v>1948470.91</v>
          </cell>
          <cell r="M154">
            <v>1948470.91</v>
          </cell>
          <cell r="N154">
            <v>1948470.91</v>
          </cell>
          <cell r="O154">
            <v>1948470.91</v>
          </cell>
          <cell r="P154">
            <v>1948470.91</v>
          </cell>
          <cell r="Q154">
            <v>1948470.91</v>
          </cell>
          <cell r="R154">
            <v>1948470.91</v>
          </cell>
          <cell r="S154">
            <v>1848470.91</v>
          </cell>
          <cell r="T154">
            <v>1848470.91</v>
          </cell>
          <cell r="U154">
            <v>1848470.91</v>
          </cell>
          <cell r="V154">
            <v>1848470.91</v>
          </cell>
        </row>
        <row r="155">
          <cell r="A155" t="str">
            <v>WCFA000152</v>
          </cell>
          <cell r="B155" t="str">
            <v>SE</v>
          </cell>
          <cell r="C155" t="str">
            <v>Rhoda E</v>
          </cell>
          <cell r="D155">
            <v>1310436.25</v>
          </cell>
          <cell r="E155">
            <v>1310436.25</v>
          </cell>
          <cell r="F155">
            <v>1310436.25</v>
          </cell>
          <cell r="G155">
            <v>1310436.25</v>
          </cell>
          <cell r="H155">
            <v>1310436.25</v>
          </cell>
          <cell r="I155">
            <v>1310436.25</v>
          </cell>
          <cell r="J155">
            <v>1310436.25</v>
          </cell>
          <cell r="K155">
            <v>1310436.25</v>
          </cell>
          <cell r="L155">
            <v>1310436.25</v>
          </cell>
          <cell r="M155">
            <v>1310436.25</v>
          </cell>
          <cell r="N155">
            <v>1310436.25</v>
          </cell>
          <cell r="O155">
            <v>1310436.25</v>
          </cell>
          <cell r="P155">
            <v>1310436.25</v>
          </cell>
          <cell r="Q155">
            <v>1310436.25</v>
          </cell>
          <cell r="R155">
            <v>1310436.25</v>
          </cell>
          <cell r="S155">
            <v>1310436.25</v>
          </cell>
          <cell r="T155">
            <v>1310436.25</v>
          </cell>
          <cell r="U155">
            <v>1310436.25</v>
          </cell>
          <cell r="V155">
            <v>1310436.25</v>
          </cell>
        </row>
        <row r="156">
          <cell r="A156" t="str">
            <v>WCFA000190</v>
          </cell>
          <cell r="B156" t="str">
            <v>SE</v>
          </cell>
          <cell r="C156" t="str">
            <v>Felicia Oji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WCFA000194</v>
          </cell>
          <cell r="B157" t="str">
            <v>SE</v>
          </cell>
          <cell r="C157" t="str">
            <v>Maria Asakpa(Warri)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WCFA000195</v>
          </cell>
          <cell r="B158" t="str">
            <v>SE</v>
          </cell>
          <cell r="C158" t="str">
            <v>Maria Ogbe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WCFA000197</v>
          </cell>
          <cell r="B159" t="str">
            <v>SE</v>
          </cell>
          <cell r="C159" t="str">
            <v>Roseline Afor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WCFA000198</v>
          </cell>
          <cell r="B160" t="str">
            <v>SE</v>
          </cell>
          <cell r="C160" t="str">
            <v>Stella Omoshowafa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5500862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</row>
        <row r="161">
          <cell r="A161" t="str">
            <v>WCFA000200</v>
          </cell>
          <cell r="B161" t="str">
            <v>SE</v>
          </cell>
          <cell r="C161" t="str">
            <v>Victoria Agbajo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WCFA000201</v>
          </cell>
          <cell r="B162" t="str">
            <v>SE</v>
          </cell>
          <cell r="C162" t="str">
            <v>Benvosa Resources</v>
          </cell>
          <cell r="D162">
            <v>0</v>
          </cell>
          <cell r="E162">
            <v>2522672.84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1455472.84</v>
          </cell>
          <cell r="T162">
            <v>0</v>
          </cell>
          <cell r="U162">
            <v>0</v>
          </cell>
          <cell r="V162">
            <v>0</v>
          </cell>
        </row>
        <row r="163">
          <cell r="A163" t="str">
            <v>WCFA000203</v>
          </cell>
          <cell r="B163" t="str">
            <v>SE</v>
          </cell>
          <cell r="C163" t="str">
            <v>Clara Ohwaga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</row>
        <row r="164">
          <cell r="A164" t="str">
            <v>WCFA000204</v>
          </cell>
          <cell r="B164" t="str">
            <v>SE</v>
          </cell>
          <cell r="C164" t="str">
            <v>Florence Mofe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</row>
        <row r="165">
          <cell r="A165" t="str">
            <v>WCFA000205</v>
          </cell>
          <cell r="B165" t="str">
            <v>SE</v>
          </cell>
          <cell r="C165" t="str">
            <v>Grace Oboh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PWCPP000306</v>
          </cell>
          <cell r="B166" t="str">
            <v>SE</v>
          </cell>
          <cell r="C166" t="str">
            <v>Jacob Ekpo</v>
          </cell>
          <cell r="D166">
            <v>0</v>
          </cell>
          <cell r="E166">
            <v>0</v>
          </cell>
          <cell r="F166">
            <v>4352399.3099999996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PWCPP000460</v>
          </cell>
          <cell r="B167" t="str">
            <v>SE</v>
          </cell>
          <cell r="C167" t="str">
            <v>Too Good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A168" t="str">
            <v>PWCPP000526</v>
          </cell>
          <cell r="B168" t="str">
            <v>SE</v>
          </cell>
          <cell r="C168" t="str">
            <v>Anthony Ikeagwu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SEC001235</v>
          </cell>
          <cell r="B169" t="str">
            <v>SE</v>
          </cell>
          <cell r="C169" t="str">
            <v>Aniekan Napoleon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</row>
        <row r="170">
          <cell r="A170" t="str">
            <v>SEC001390</v>
          </cell>
          <cell r="B170" t="str">
            <v>SE</v>
          </cell>
          <cell r="C170" t="str">
            <v>IME ELIJAH</v>
          </cell>
          <cell r="D170">
            <v>0</v>
          </cell>
          <cell r="E170">
            <v>2332130.13</v>
          </cell>
          <cell r="F170">
            <v>0</v>
          </cell>
          <cell r="G170">
            <v>0</v>
          </cell>
          <cell r="H170">
            <v>0</v>
          </cell>
          <cell r="I170">
            <v>2368550.13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787230.12999999989</v>
          </cell>
          <cell r="Q170">
            <v>0</v>
          </cell>
          <cell r="R170">
            <v>0</v>
          </cell>
          <cell r="S170">
            <v>5985780.1299999999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SEC001788</v>
          </cell>
          <cell r="B171" t="str">
            <v>SE</v>
          </cell>
          <cell r="C171" t="str">
            <v>EMEKA UDEMBA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SEC003328</v>
          </cell>
          <cell r="B172" t="str">
            <v>SE</v>
          </cell>
          <cell r="C172" t="str">
            <v>Uzoma Nwankwo Samuel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WCPA000024</v>
          </cell>
          <cell r="B173" t="str">
            <v>SE</v>
          </cell>
          <cell r="C173" t="str">
            <v>JONAS DIKE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</row>
        <row r="174">
          <cell r="A174" t="str">
            <v>WCPA000025</v>
          </cell>
          <cell r="B174" t="str">
            <v>SE</v>
          </cell>
          <cell r="C174" t="str">
            <v>NZE C.N. OKONKWO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2485000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</row>
        <row r="175">
          <cell r="A175" t="str">
            <v>WCPA000026</v>
          </cell>
          <cell r="B175" t="str">
            <v>SE</v>
          </cell>
          <cell r="C175" t="str">
            <v>JUDE ANYANWU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WCPA000028</v>
          </cell>
          <cell r="B176" t="str">
            <v>SE</v>
          </cell>
          <cell r="C176" t="str">
            <v>IGNATUS OKAFOR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</row>
        <row r="177">
          <cell r="A177" t="str">
            <v>WCPA000042</v>
          </cell>
          <cell r="B177" t="str">
            <v>SE</v>
          </cell>
          <cell r="C177" t="str">
            <v>OKEY EZUNAGU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</row>
        <row r="178">
          <cell r="A178" t="str">
            <v>WCPA000139</v>
          </cell>
          <cell r="B178" t="str">
            <v>SE</v>
          </cell>
          <cell r="C178" t="str">
            <v>IME B. EKPO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</row>
        <row r="179">
          <cell r="A179" t="str">
            <v>WCPA000143</v>
          </cell>
          <cell r="B179" t="str">
            <v>SE</v>
          </cell>
          <cell r="C179" t="str">
            <v>ISIDORE NKANTA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A180" t="str">
            <v>WCPA000144</v>
          </cell>
          <cell r="B180" t="str">
            <v>SE</v>
          </cell>
          <cell r="C180" t="str">
            <v>FRIDAY BASSEY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5737013.9199999999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6258417.9199999999</v>
          </cell>
          <cell r="V180">
            <v>0</v>
          </cell>
        </row>
        <row r="181">
          <cell r="A181" t="str">
            <v>WCPA000148</v>
          </cell>
          <cell r="B181" t="str">
            <v>SE</v>
          </cell>
          <cell r="C181" t="str">
            <v>JOSEPH EZEH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A182" t="str">
            <v>WCPA000152</v>
          </cell>
          <cell r="B182" t="str">
            <v>SE</v>
          </cell>
          <cell r="C182" t="str">
            <v>CHUKWUDI ASIEGBU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1239176.73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WCPA000155</v>
          </cell>
          <cell r="B183" t="str">
            <v>SE</v>
          </cell>
          <cell r="C183" t="str">
            <v>ABUBAKAR &amp; SON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A184" t="str">
            <v>WCPA000156</v>
          </cell>
          <cell r="B184" t="str">
            <v>SE</v>
          </cell>
          <cell r="C184" t="str">
            <v>INNOCENT &amp; SON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</row>
        <row r="185">
          <cell r="A185" t="str">
            <v>WCPA000181</v>
          </cell>
          <cell r="B185" t="str">
            <v>SE</v>
          </cell>
          <cell r="C185" t="str">
            <v>STEPHEN AMAMA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PWCPP000304</v>
          </cell>
          <cell r="B186" t="str">
            <v>SE</v>
          </cell>
          <cell r="C186" t="str">
            <v>SAMUEL IWEKA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PWCPP000341</v>
          </cell>
          <cell r="B187" t="str">
            <v>SE</v>
          </cell>
          <cell r="C187" t="str">
            <v>Paul Ejikeme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</row>
        <row r="188">
          <cell r="A188" t="str">
            <v>PWCPP000343</v>
          </cell>
          <cell r="B188" t="str">
            <v>SE</v>
          </cell>
          <cell r="C188" t="str">
            <v>Vincent Chikwendu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PWCPP000344</v>
          </cell>
          <cell r="B189" t="str">
            <v>SE</v>
          </cell>
          <cell r="C189" t="str">
            <v>O C C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</row>
        <row r="190">
          <cell r="A190" t="str">
            <v>SEC001044</v>
          </cell>
          <cell r="B190" t="str">
            <v>SE</v>
          </cell>
          <cell r="C190" t="str">
            <v>ANAYO NWANI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1077615.97</v>
          </cell>
          <cell r="P190">
            <v>1077615.97</v>
          </cell>
          <cell r="Q190">
            <v>1077615.97</v>
          </cell>
          <cell r="R190">
            <v>615.97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SEC001112</v>
          </cell>
          <cell r="B191" t="str">
            <v>SE</v>
          </cell>
          <cell r="C191" t="str">
            <v>ODO MARTIN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</row>
        <row r="192">
          <cell r="A192" t="str">
            <v>SEC001593</v>
          </cell>
          <cell r="B192" t="str">
            <v>SE</v>
          </cell>
          <cell r="C192" t="str">
            <v>Christian Obi</v>
          </cell>
          <cell r="D192">
            <v>2668731.39</v>
          </cell>
          <cell r="E192">
            <v>2468731.39</v>
          </cell>
          <cell r="F192">
            <v>2468731.39</v>
          </cell>
          <cell r="G192">
            <v>2368731.39</v>
          </cell>
          <cell r="H192">
            <v>2368731.39</v>
          </cell>
          <cell r="I192">
            <v>2368731.39</v>
          </cell>
          <cell r="J192">
            <v>2268731.39</v>
          </cell>
          <cell r="K192">
            <v>2268731.39</v>
          </cell>
          <cell r="L192">
            <v>2268731.39</v>
          </cell>
          <cell r="M192">
            <v>2268731.39</v>
          </cell>
          <cell r="N192">
            <v>2268731.39</v>
          </cell>
          <cell r="O192">
            <v>2268731.39</v>
          </cell>
          <cell r="P192">
            <v>2268731.39</v>
          </cell>
          <cell r="Q192">
            <v>2268731.39</v>
          </cell>
          <cell r="R192">
            <v>2268731.39</v>
          </cell>
          <cell r="S192">
            <v>2268731.39</v>
          </cell>
          <cell r="T192">
            <v>2198731.39</v>
          </cell>
          <cell r="U192">
            <v>2198731.39</v>
          </cell>
          <cell r="V192">
            <v>2198731.39</v>
          </cell>
        </row>
        <row r="193">
          <cell r="A193" t="str">
            <v>SEC001824</v>
          </cell>
          <cell r="B193" t="str">
            <v>SE</v>
          </cell>
          <cell r="C193" t="str">
            <v>Livinus Ogumba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</row>
        <row r="194">
          <cell r="A194" t="str">
            <v>SEC001903</v>
          </cell>
          <cell r="B194" t="str">
            <v>SE</v>
          </cell>
          <cell r="C194" t="str">
            <v>Christian Mba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588155.79999999981</v>
          </cell>
          <cell r="V194">
            <v>0</v>
          </cell>
        </row>
        <row r="195">
          <cell r="A195" t="str">
            <v>SEC002709</v>
          </cell>
          <cell r="B195" t="str">
            <v>SE</v>
          </cell>
          <cell r="C195" t="str">
            <v>Innocent Eziaghala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24974819.989999998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SEC003370</v>
          </cell>
          <cell r="B196" t="str">
            <v>SE</v>
          </cell>
          <cell r="C196" t="str">
            <v>Alaeze Godwin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</row>
        <row r="197">
          <cell r="A197" t="str">
            <v>WCPA000068</v>
          </cell>
          <cell r="B197" t="str">
            <v>SE</v>
          </cell>
          <cell r="C197" t="str">
            <v>AMAECHI ENEH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</row>
        <row r="198">
          <cell r="A198" t="str">
            <v>WCPA000078</v>
          </cell>
          <cell r="B198" t="str">
            <v>SE</v>
          </cell>
          <cell r="C198" t="str">
            <v xml:space="preserve">PATRICK NNEJI 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</row>
        <row r="199">
          <cell r="A199" t="str">
            <v>WCPA000085</v>
          </cell>
          <cell r="B199" t="str">
            <v>SE</v>
          </cell>
          <cell r="C199" t="str">
            <v>DENNIS EYA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A200" t="str">
            <v>WCPA000087</v>
          </cell>
          <cell r="B200" t="str">
            <v>SE</v>
          </cell>
          <cell r="C200" t="str">
            <v>FIDELIS ONAH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</row>
        <row r="201">
          <cell r="A201" t="str">
            <v>WCPA000090</v>
          </cell>
          <cell r="B201" t="str">
            <v>SE</v>
          </cell>
          <cell r="C201" t="str">
            <v>MONICA NNABUCHI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WCPA000091</v>
          </cell>
          <cell r="B202" t="str">
            <v>SE</v>
          </cell>
          <cell r="C202" t="str">
            <v>JOHN ANIEGBOKA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  <row r="203">
          <cell r="A203" t="str">
            <v>WCPA000101</v>
          </cell>
          <cell r="B203" t="str">
            <v>SE</v>
          </cell>
          <cell r="C203" t="str">
            <v>CHIDI EKE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</row>
        <row r="204">
          <cell r="A204" t="str">
            <v>WCPA000104</v>
          </cell>
          <cell r="B204" t="str">
            <v>SE</v>
          </cell>
          <cell r="C204" t="str">
            <v>MENSU BOSS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WCPA000111</v>
          </cell>
          <cell r="B205" t="str">
            <v>SE</v>
          </cell>
          <cell r="C205" t="str">
            <v>PHILIP NWEKE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</row>
        <row r="206">
          <cell r="A206" t="str">
            <v>WCPA000123</v>
          </cell>
          <cell r="B206" t="str">
            <v>SE</v>
          </cell>
          <cell r="C206" t="str">
            <v>Obi Eze &amp; Company Nig Limited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SEC001078</v>
          </cell>
          <cell r="B207" t="str">
            <v>SE</v>
          </cell>
          <cell r="C207" t="str">
            <v>Omakwu Abel</v>
          </cell>
          <cell r="D207">
            <v>754230.19</v>
          </cell>
          <cell r="E207">
            <v>754230.19</v>
          </cell>
          <cell r="F207">
            <v>754230.19</v>
          </cell>
          <cell r="G207">
            <v>754230.19</v>
          </cell>
          <cell r="H207">
            <v>754230.19</v>
          </cell>
          <cell r="I207">
            <v>754230.19</v>
          </cell>
          <cell r="J207">
            <v>754230.19</v>
          </cell>
          <cell r="K207">
            <v>754230.19</v>
          </cell>
          <cell r="L207">
            <v>754230.19</v>
          </cell>
          <cell r="M207">
            <v>754230.19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SEC002027</v>
          </cell>
          <cell r="B208" t="str">
            <v>SE</v>
          </cell>
          <cell r="C208" t="str">
            <v>Ifyanyi  Nwanyanwu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</row>
        <row r="209">
          <cell r="A209" t="str">
            <v>SEC002091</v>
          </cell>
          <cell r="B209" t="str">
            <v>SE</v>
          </cell>
          <cell r="C209" t="str">
            <v>EMEKA EZE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1810994.099999994</v>
          </cell>
          <cell r="V209">
            <v>0</v>
          </cell>
        </row>
        <row r="210">
          <cell r="A210" t="str">
            <v>SEC002092</v>
          </cell>
          <cell r="B210" t="str">
            <v>SE</v>
          </cell>
          <cell r="C210" t="str">
            <v>ALH HASSAN YAKUBU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4263816.1500000004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SEC002725</v>
          </cell>
          <cell r="B211" t="str">
            <v>SE</v>
          </cell>
          <cell r="C211" t="str">
            <v>GEORGE EZEMA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SEC002767</v>
          </cell>
          <cell r="B212" t="str">
            <v>SE</v>
          </cell>
          <cell r="C212" t="str">
            <v>Alhaji Umoru Danbauchi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SEC003374</v>
          </cell>
          <cell r="B213" t="str">
            <v>SE</v>
          </cell>
          <cell r="C213" t="str">
            <v>Onyekwere Eze Enterprise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WCPA000159</v>
          </cell>
          <cell r="B214" t="str">
            <v>SE</v>
          </cell>
          <cell r="C214" t="str">
            <v>Alh Dahiru Baba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</row>
        <row r="215">
          <cell r="A215" t="str">
            <v>WCPA000167</v>
          </cell>
          <cell r="B215" t="str">
            <v>SE</v>
          </cell>
          <cell r="C215" t="str">
            <v>Paul Abuchi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4781600.1000000015</v>
          </cell>
        </row>
        <row r="216">
          <cell r="A216" t="str">
            <v>WCPA000169</v>
          </cell>
          <cell r="B216" t="str">
            <v>SE</v>
          </cell>
          <cell r="C216" t="str">
            <v>Charles Duru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WCPA000171</v>
          </cell>
          <cell r="B217" t="str">
            <v>SE</v>
          </cell>
          <cell r="C217" t="str">
            <v>Obinna Obi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</row>
        <row r="218">
          <cell r="A218" t="str">
            <v>WCPA000172</v>
          </cell>
          <cell r="B218" t="str">
            <v>SE</v>
          </cell>
          <cell r="C218" t="str">
            <v>Umar Bobo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</row>
        <row r="219">
          <cell r="A219" t="str">
            <v>WCPP000745</v>
          </cell>
          <cell r="B219" t="str">
            <v>SE</v>
          </cell>
          <cell r="C219" t="str">
            <v>Eze Chibuzo</v>
          </cell>
          <cell r="D219">
            <v>4499524.1399999997</v>
          </cell>
          <cell r="E219">
            <v>4499524.1399999997</v>
          </cell>
          <cell r="F219">
            <v>4499524.1399999997</v>
          </cell>
          <cell r="G219">
            <v>4499524.1399999997</v>
          </cell>
          <cell r="H219">
            <v>4499524.1399999997</v>
          </cell>
          <cell r="I219">
            <v>4499524.1399999997</v>
          </cell>
          <cell r="J219">
            <v>4499524.1399999997</v>
          </cell>
          <cell r="K219">
            <v>4499524.1399999997</v>
          </cell>
          <cell r="L219">
            <v>4499524.1399999997</v>
          </cell>
          <cell r="M219">
            <v>4499524.1399999997</v>
          </cell>
          <cell r="N219">
            <v>4499524.1399999997</v>
          </cell>
          <cell r="O219">
            <v>4499524.1399999997</v>
          </cell>
          <cell r="P219">
            <v>4499524.1399999997</v>
          </cell>
          <cell r="Q219">
            <v>4499524.1399999997</v>
          </cell>
          <cell r="R219">
            <v>4499524.1399999997</v>
          </cell>
          <cell r="S219">
            <v>4499524.1399999997</v>
          </cell>
          <cell r="T219">
            <v>4499524.1399999997</v>
          </cell>
          <cell r="U219">
            <v>4499524.1399999997</v>
          </cell>
          <cell r="V219">
            <v>4499524.1399999997</v>
          </cell>
        </row>
        <row r="220">
          <cell r="A220" t="str">
            <v>PWCPP000511</v>
          </cell>
          <cell r="B220" t="str">
            <v>SE</v>
          </cell>
          <cell r="C220" t="str">
            <v>Ojuiyiowi Eze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</row>
        <row r="221">
          <cell r="A221" t="str">
            <v>SEC001204</v>
          </cell>
          <cell r="B221" t="str">
            <v>SE</v>
          </cell>
          <cell r="C221" t="str">
            <v>Mrs Oyindamola Babalola</v>
          </cell>
          <cell r="D221">
            <v>79600</v>
          </cell>
          <cell r="E221">
            <v>79600</v>
          </cell>
          <cell r="F221">
            <v>79600</v>
          </cell>
          <cell r="G221">
            <v>79600</v>
          </cell>
          <cell r="H221">
            <v>79600</v>
          </cell>
          <cell r="I221">
            <v>79600</v>
          </cell>
          <cell r="J221">
            <v>79600</v>
          </cell>
          <cell r="K221">
            <v>79600</v>
          </cell>
          <cell r="L221">
            <v>79600</v>
          </cell>
          <cell r="M221">
            <v>79600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</row>
        <row r="222">
          <cell r="A222" t="str">
            <v>SEC001205</v>
          </cell>
          <cell r="B222" t="str">
            <v>SE</v>
          </cell>
          <cell r="C222" t="str">
            <v>Alhaji Dauda Abdulsalam</v>
          </cell>
          <cell r="D222">
            <v>6829731.5899999999</v>
          </cell>
          <cell r="E222">
            <v>6340731.5899999999</v>
          </cell>
          <cell r="F222">
            <v>5364731.59</v>
          </cell>
          <cell r="G222">
            <v>6829731.5899999999</v>
          </cell>
          <cell r="H222">
            <v>0</v>
          </cell>
          <cell r="I222">
            <v>0</v>
          </cell>
          <cell r="J222">
            <v>0</v>
          </cell>
          <cell r="K222">
            <v>4811631.59</v>
          </cell>
          <cell r="L222">
            <v>2551631.59</v>
          </cell>
          <cell r="M222">
            <v>4845661.59</v>
          </cell>
          <cell r="N222">
            <v>447661.59</v>
          </cell>
          <cell r="O222">
            <v>0</v>
          </cell>
          <cell r="P222">
            <v>0</v>
          </cell>
          <cell r="Q222">
            <v>0</v>
          </cell>
          <cell r="R222">
            <v>1396661.5899999999</v>
          </cell>
          <cell r="S222">
            <v>0</v>
          </cell>
          <cell r="T222">
            <v>6820161.5899999999</v>
          </cell>
          <cell r="U222">
            <v>6820161.5899999999</v>
          </cell>
          <cell r="V222">
            <v>6291661.5899999999</v>
          </cell>
        </row>
        <row r="223">
          <cell r="A223" t="str">
            <v>SEC002830</v>
          </cell>
          <cell r="B223" t="str">
            <v>SE</v>
          </cell>
          <cell r="C223" t="str">
            <v>Bashir Aliyu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4744820.3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WCPA000001</v>
          </cell>
          <cell r="B224" t="str">
            <v>SE</v>
          </cell>
          <cell r="C224" t="str">
            <v>IBRAHIM ABDULAHI EDI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</row>
        <row r="225">
          <cell r="A225" t="str">
            <v>WCPA000002</v>
          </cell>
          <cell r="B225" t="str">
            <v>SE</v>
          </cell>
          <cell r="C225" t="str">
            <v>ALHAJI AHMADU ADAMU ABDULAHI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WCPA000004</v>
          </cell>
          <cell r="B226" t="str">
            <v>SE</v>
          </cell>
          <cell r="C226" t="str">
            <v>ADAMU ADO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</row>
        <row r="227">
          <cell r="A227" t="str">
            <v>WCPA000006</v>
          </cell>
          <cell r="B227" t="str">
            <v>SE</v>
          </cell>
          <cell r="C227" t="str">
            <v>ADAMU YAKUBU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</row>
        <row r="228">
          <cell r="A228" t="str">
            <v>WCPA000019</v>
          </cell>
          <cell r="B228" t="str">
            <v>SE</v>
          </cell>
          <cell r="C228" t="str">
            <v>DONALD ODIMEGWU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WCPA000054</v>
          </cell>
          <cell r="B229" t="str">
            <v>SE</v>
          </cell>
          <cell r="C229" t="str">
            <v>IFEANYI OSUJI</v>
          </cell>
          <cell r="D229">
            <v>852358</v>
          </cell>
          <cell r="E229">
            <v>0</v>
          </cell>
          <cell r="F229">
            <v>652358</v>
          </cell>
          <cell r="G229">
            <v>652358</v>
          </cell>
          <cell r="H229">
            <v>652358</v>
          </cell>
          <cell r="I229">
            <v>602358</v>
          </cell>
          <cell r="J229">
            <v>602358</v>
          </cell>
          <cell r="K229">
            <v>602358</v>
          </cell>
          <cell r="L229">
            <v>602358</v>
          </cell>
          <cell r="M229">
            <v>602358</v>
          </cell>
          <cell r="N229">
            <v>602358</v>
          </cell>
          <cell r="O229">
            <v>602358</v>
          </cell>
          <cell r="P229">
            <v>602358</v>
          </cell>
          <cell r="Q229">
            <v>602358</v>
          </cell>
          <cell r="R229">
            <v>602358</v>
          </cell>
          <cell r="S229">
            <v>602358</v>
          </cell>
          <cell r="T229">
            <v>602358</v>
          </cell>
          <cell r="U229">
            <v>602358</v>
          </cell>
          <cell r="V229">
            <v>602358</v>
          </cell>
        </row>
        <row r="230">
          <cell r="A230" t="str">
            <v>WCPA000057</v>
          </cell>
          <cell r="B230" t="str">
            <v>SE</v>
          </cell>
          <cell r="C230" t="str">
            <v>EZEKWE OJIOFOR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1856741.4700000007</v>
          </cell>
        </row>
        <row r="231">
          <cell r="A231" t="str">
            <v>WCPA000061</v>
          </cell>
          <cell r="B231" t="str">
            <v>SE</v>
          </cell>
          <cell r="C231" t="str">
            <v>NDUBUISI ARIRIAHU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22234749.539999992</v>
          </cell>
        </row>
        <row r="232">
          <cell r="A232" t="str">
            <v>WCPA000063</v>
          </cell>
          <cell r="B232" t="str">
            <v>SE</v>
          </cell>
          <cell r="C232" t="str">
            <v>CHIEF SIMON EMERE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13681794.33</v>
          </cell>
          <cell r="P232">
            <v>0</v>
          </cell>
          <cell r="Q232">
            <v>0</v>
          </cell>
          <cell r="R232">
            <v>35256644.329999998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</row>
        <row r="233">
          <cell r="A233" t="str">
            <v>WCPA000161</v>
          </cell>
          <cell r="B233" t="str">
            <v>SE</v>
          </cell>
          <cell r="C233" t="str">
            <v>Alh Isah Musa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</row>
        <row r="234">
          <cell r="A234" t="str">
            <v>SEC003627</v>
          </cell>
          <cell r="B234" t="str">
            <v>SE</v>
          </cell>
          <cell r="C234" t="str">
            <v>Dickson Madueke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</row>
        <row r="235">
          <cell r="A235" t="str">
            <v>SEC003690</v>
          </cell>
          <cell r="B235" t="str">
            <v>SE</v>
          </cell>
          <cell r="C235" t="str">
            <v>Nwani Francis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</row>
        <row r="236">
          <cell r="A236" t="str">
            <v>SEC003703</v>
          </cell>
          <cell r="B236" t="str">
            <v>SE</v>
          </cell>
          <cell r="C236" t="str">
            <v>REFERENCE SUPER STORE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SEC002559</v>
          </cell>
          <cell r="B237" t="str">
            <v>SE</v>
          </cell>
          <cell r="C237" t="str">
            <v>Essien Akpan Bassey</v>
          </cell>
          <cell r="D237">
            <v>0</v>
          </cell>
          <cell r="E237">
            <v>0</v>
          </cell>
          <cell r="F237">
            <v>5511605.1399999997</v>
          </cell>
          <cell r="G237">
            <v>1021605.14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SWC3000</v>
          </cell>
          <cell r="B238" t="str">
            <v>SE</v>
          </cell>
          <cell r="C238" t="str">
            <v>Elizabeth Egbeimah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CTAH0003</v>
          </cell>
          <cell r="B239" t="str">
            <v>SW</v>
          </cell>
          <cell r="C239" t="str">
            <v>KEMI SOLOLA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4524790.1399999997</v>
          </cell>
        </row>
        <row r="240">
          <cell r="A240" t="str">
            <v>CTAH0006</v>
          </cell>
          <cell r="B240" t="str">
            <v>SW</v>
          </cell>
          <cell r="C240" t="str">
            <v>ADENLE BILIKISU</v>
          </cell>
          <cell r="D240">
            <v>1708421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6645668.9400000004</v>
          </cell>
          <cell r="R240">
            <v>6622668.9400000004</v>
          </cell>
          <cell r="S240">
            <v>6622668.9400000004</v>
          </cell>
          <cell r="T240">
            <v>6372668.9400000004</v>
          </cell>
          <cell r="U240">
            <v>6122668.9400000004</v>
          </cell>
          <cell r="V240">
            <v>6122668.9400000004</v>
          </cell>
        </row>
        <row r="241">
          <cell r="A241" t="str">
            <v>CTAH0017</v>
          </cell>
          <cell r="B241" t="str">
            <v>SW</v>
          </cell>
          <cell r="C241" t="str">
            <v>IYA OPE</v>
          </cell>
          <cell r="D241">
            <v>586226.1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14314401.9</v>
          </cell>
          <cell r="P241">
            <v>9915401.9000000004</v>
          </cell>
          <cell r="Q241">
            <v>5555401.9000000004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CTAH0023</v>
          </cell>
          <cell r="B242" t="str">
            <v>SW</v>
          </cell>
          <cell r="C242" t="str">
            <v>JOHN MAMAH</v>
          </cell>
          <cell r="D242">
            <v>482</v>
          </cell>
          <cell r="E242">
            <v>482</v>
          </cell>
          <cell r="F242">
            <v>482</v>
          </cell>
          <cell r="G242">
            <v>482</v>
          </cell>
          <cell r="H242">
            <v>482</v>
          </cell>
          <cell r="I242">
            <v>482</v>
          </cell>
          <cell r="J242">
            <v>482</v>
          </cell>
          <cell r="K242">
            <v>482</v>
          </cell>
          <cell r="L242">
            <v>482</v>
          </cell>
          <cell r="M242">
            <v>482</v>
          </cell>
          <cell r="N242">
            <v>482</v>
          </cell>
          <cell r="O242">
            <v>482</v>
          </cell>
          <cell r="P242">
            <v>482</v>
          </cell>
          <cell r="Q242">
            <v>482</v>
          </cell>
          <cell r="R242">
            <v>482</v>
          </cell>
          <cell r="S242">
            <v>482</v>
          </cell>
          <cell r="T242">
            <v>482</v>
          </cell>
          <cell r="U242">
            <v>482</v>
          </cell>
          <cell r="V242">
            <v>482</v>
          </cell>
        </row>
        <row r="243">
          <cell r="A243" t="str">
            <v>CTAH0303</v>
          </cell>
          <cell r="B243" t="str">
            <v>SW</v>
          </cell>
          <cell r="C243" t="str">
            <v>Mrs Iyabo Rasheed</v>
          </cell>
          <cell r="D243">
            <v>695284.78</v>
          </cell>
          <cell r="E243">
            <v>695284.78</v>
          </cell>
          <cell r="F243">
            <v>695284.78</v>
          </cell>
          <cell r="G243">
            <v>695284.78</v>
          </cell>
          <cell r="H243">
            <v>695284.78</v>
          </cell>
          <cell r="I243">
            <v>695284.78</v>
          </cell>
          <cell r="J243">
            <v>695284.78</v>
          </cell>
          <cell r="K243">
            <v>695284.78</v>
          </cell>
          <cell r="L243">
            <v>695284.78</v>
          </cell>
          <cell r="M243">
            <v>695284.78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CTAI0082</v>
          </cell>
          <cell r="B244" t="str">
            <v>SW</v>
          </cell>
          <cell r="C244" t="str">
            <v>Tope Adewole (Agege)</v>
          </cell>
          <cell r="D244">
            <v>0</v>
          </cell>
          <cell r="E244">
            <v>569511.22</v>
          </cell>
          <cell r="F244">
            <v>569511.22</v>
          </cell>
          <cell r="G244">
            <v>558286.22</v>
          </cell>
          <cell r="H244">
            <v>558286.22</v>
          </cell>
          <cell r="I244">
            <v>558286.22</v>
          </cell>
          <cell r="J244">
            <v>558286.22</v>
          </cell>
          <cell r="K244">
            <v>558286.22</v>
          </cell>
          <cell r="L244">
            <v>558286.22</v>
          </cell>
          <cell r="M244">
            <v>558286.22</v>
          </cell>
          <cell r="N244">
            <v>558286.22</v>
          </cell>
          <cell r="O244">
            <v>558286.22</v>
          </cell>
          <cell r="P244">
            <v>558286.22</v>
          </cell>
          <cell r="Q244">
            <v>558286.22</v>
          </cell>
          <cell r="R244">
            <v>414286.22</v>
          </cell>
          <cell r="S244">
            <v>414286.22</v>
          </cell>
          <cell r="T244">
            <v>414286.22</v>
          </cell>
          <cell r="U244">
            <v>414286.22</v>
          </cell>
          <cell r="V244">
            <v>414286.22</v>
          </cell>
        </row>
        <row r="245">
          <cell r="A245" t="str">
            <v>CTAJ0003</v>
          </cell>
          <cell r="B245" t="str">
            <v>SW</v>
          </cell>
          <cell r="C245" t="str">
            <v>MAMMAH ROSEMARY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A246" t="str">
            <v>CTAJ0006</v>
          </cell>
          <cell r="B246" t="str">
            <v>SW</v>
          </cell>
          <cell r="C246" t="str">
            <v>EMMANUEL NWADIKE</v>
          </cell>
          <cell r="D246">
            <v>10198286.25</v>
          </cell>
          <cell r="E246">
            <v>10198286.25</v>
          </cell>
          <cell r="F246">
            <v>10198286.25</v>
          </cell>
          <cell r="G246">
            <v>10198286.25</v>
          </cell>
          <cell r="H246">
            <v>10198286.25</v>
          </cell>
          <cell r="I246">
            <v>10198286.25</v>
          </cell>
          <cell r="J246">
            <v>10198286.25</v>
          </cell>
          <cell r="K246">
            <v>10198286.25</v>
          </cell>
          <cell r="L246">
            <v>10198286.25</v>
          </cell>
          <cell r="M246">
            <v>10198286.25</v>
          </cell>
          <cell r="N246">
            <v>10198286.25</v>
          </cell>
          <cell r="O246">
            <v>10198286.25</v>
          </cell>
          <cell r="P246">
            <v>10198286.25</v>
          </cell>
          <cell r="Q246">
            <v>10198286.25</v>
          </cell>
          <cell r="R246">
            <v>10198286.25</v>
          </cell>
          <cell r="S246">
            <v>10198286.25</v>
          </cell>
          <cell r="T246">
            <v>10198286.25</v>
          </cell>
          <cell r="U246">
            <v>10198286.25</v>
          </cell>
          <cell r="V246">
            <v>10198286.25</v>
          </cell>
        </row>
        <row r="247">
          <cell r="A247" t="str">
            <v>CTAJ0007</v>
          </cell>
          <cell r="B247" t="str">
            <v>SW</v>
          </cell>
          <cell r="C247" t="str">
            <v>ADEJOKE TIJANI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</row>
        <row r="248">
          <cell r="A248" t="str">
            <v>CTAK0003</v>
          </cell>
          <cell r="B248" t="str">
            <v>SW</v>
          </cell>
          <cell r="C248" t="str">
            <v>AIRATU OSAYEMI</v>
          </cell>
          <cell r="D248">
            <v>821288.6</v>
          </cell>
          <cell r="E248">
            <v>821288.6</v>
          </cell>
          <cell r="F248">
            <v>821288.6</v>
          </cell>
          <cell r="G248">
            <v>821288.6</v>
          </cell>
          <cell r="H248">
            <v>821288.6</v>
          </cell>
          <cell r="I248">
            <v>771288.6</v>
          </cell>
          <cell r="J248">
            <v>721288.6</v>
          </cell>
          <cell r="K248">
            <v>721288.6</v>
          </cell>
          <cell r="L248">
            <v>721288.6</v>
          </cell>
          <cell r="M248">
            <v>721288.6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</row>
        <row r="249">
          <cell r="A249" t="str">
            <v>CTAK0007</v>
          </cell>
          <cell r="B249" t="str">
            <v>SW</v>
          </cell>
          <cell r="C249" t="str">
            <v>IYABO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LAC0073</v>
          </cell>
          <cell r="B250" t="str">
            <v>SW</v>
          </cell>
          <cell r="C250" t="str">
            <v>BABA SODIQ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LAC0281</v>
          </cell>
          <cell r="B251" t="str">
            <v>SW</v>
          </cell>
          <cell r="C251" t="str">
            <v>Esther Jimoh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3356808.64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LAC0282</v>
          </cell>
          <cell r="B252" t="str">
            <v>SW</v>
          </cell>
          <cell r="C252" t="str">
            <v>IYA IBEJI JENNT COMFORT</v>
          </cell>
          <cell r="D252">
            <v>4942169.0999999996</v>
          </cell>
          <cell r="E252">
            <v>4942169.0999999996</v>
          </cell>
          <cell r="F252">
            <v>4942169.0999999996</v>
          </cell>
          <cell r="G252">
            <v>4942169.0999999996</v>
          </cell>
          <cell r="H252">
            <v>4942169.0999999996</v>
          </cell>
          <cell r="I252">
            <v>4942169.0999999996</v>
          </cell>
          <cell r="J252">
            <v>4942169.0999999996</v>
          </cell>
          <cell r="K252">
            <v>4942169.0999999996</v>
          </cell>
          <cell r="L252">
            <v>4942169.0999999996</v>
          </cell>
          <cell r="M252">
            <v>4942169.0999999996</v>
          </cell>
          <cell r="N252">
            <v>4942169.0999999996</v>
          </cell>
          <cell r="O252">
            <v>4942169.0999999996</v>
          </cell>
          <cell r="P252">
            <v>4942169.0999999996</v>
          </cell>
          <cell r="Q252">
            <v>4942169.0999999996</v>
          </cell>
          <cell r="R252">
            <v>4942169.0999999996</v>
          </cell>
          <cell r="S252">
            <v>4942169.0999999996</v>
          </cell>
          <cell r="T252">
            <v>4942169.0999999996</v>
          </cell>
          <cell r="U252">
            <v>4942169.0999999996</v>
          </cell>
          <cell r="V252">
            <v>4942169.0999999996</v>
          </cell>
        </row>
        <row r="253">
          <cell r="A253" t="str">
            <v>LAC0431</v>
          </cell>
          <cell r="B253" t="str">
            <v>SW</v>
          </cell>
          <cell r="C253" t="str">
            <v>Aminat Adeniyi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703123.23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LAC0616</v>
          </cell>
          <cell r="B254" t="str">
            <v>SW</v>
          </cell>
          <cell r="C254" t="str">
            <v>Onyekachi Ifeanyi</v>
          </cell>
          <cell r="D254">
            <v>5026539.0600000005</v>
          </cell>
          <cell r="E254">
            <v>5026539.0600000005</v>
          </cell>
          <cell r="F254">
            <v>5026539.0599999996</v>
          </cell>
          <cell r="G254">
            <v>5026539.0599999996</v>
          </cell>
          <cell r="H254">
            <v>5026539.0599999996</v>
          </cell>
          <cell r="I254">
            <v>5026539.0599999996</v>
          </cell>
          <cell r="J254">
            <v>5026539.0599999996</v>
          </cell>
          <cell r="K254">
            <v>5026539.0599999996</v>
          </cell>
          <cell r="L254">
            <v>5026539.0599999996</v>
          </cell>
          <cell r="M254">
            <v>5026539.0599999996</v>
          </cell>
          <cell r="N254">
            <v>5026539.0599999996</v>
          </cell>
          <cell r="O254">
            <v>5026539.0599999996</v>
          </cell>
          <cell r="P254">
            <v>5026539.0599999996</v>
          </cell>
          <cell r="Q254">
            <v>5026539.0599999996</v>
          </cell>
          <cell r="R254">
            <v>5026539.0599999996</v>
          </cell>
          <cell r="S254">
            <v>5026539.0599999996</v>
          </cell>
          <cell r="T254">
            <v>5026539.0599999996</v>
          </cell>
          <cell r="U254">
            <v>5026539.0599999996</v>
          </cell>
          <cell r="V254">
            <v>5026539.0599999996</v>
          </cell>
        </row>
        <row r="255">
          <cell r="A255" t="str">
            <v>LAC0666</v>
          </cell>
          <cell r="B255" t="str">
            <v>SW</v>
          </cell>
          <cell r="C255" t="str">
            <v>Iya Mohammed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3647645.13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</row>
        <row r="256">
          <cell r="A256" t="str">
            <v>LAC0696</v>
          </cell>
          <cell r="B256" t="str">
            <v>SW</v>
          </cell>
          <cell r="C256" t="str">
            <v>Ndigwe &amp; Igwe Venture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A257" t="str">
            <v>LAC1605</v>
          </cell>
          <cell r="B257" t="str">
            <v>SW</v>
          </cell>
          <cell r="C257" t="str">
            <v>Iya Faidat Trading Stores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LAC2292</v>
          </cell>
          <cell r="B258" t="str">
            <v>SW</v>
          </cell>
          <cell r="C258" t="str">
            <v>Iya Tosin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LAC2298</v>
          </cell>
          <cell r="B259" t="str">
            <v>SW</v>
          </cell>
          <cell r="C259" t="str">
            <v>WONUJUWONLO VENTURE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LAC2392</v>
          </cell>
          <cell r="B260" t="str">
            <v>SW</v>
          </cell>
          <cell r="C260" t="str">
            <v>UGWU JONAS EMEKA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LAC2393</v>
          </cell>
          <cell r="B261" t="str">
            <v>SW</v>
          </cell>
          <cell r="C261" t="str">
            <v>NDIGWE SAMUEL TOCHUKWU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</row>
        <row r="262">
          <cell r="A262" t="str">
            <v>SWC1390</v>
          </cell>
          <cell r="B262" t="str">
            <v>SW</v>
          </cell>
          <cell r="C262" t="str">
            <v>Selfas Merchandise Ent.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</row>
        <row r="263">
          <cell r="A263" t="str">
            <v>SWC2335</v>
          </cell>
          <cell r="B263" t="str">
            <v>SW</v>
          </cell>
          <cell r="C263" t="str">
            <v>Okafor Iloke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WCFA000175</v>
          </cell>
          <cell r="B264" t="str">
            <v>SW</v>
          </cell>
          <cell r="C264" t="str">
            <v>Chukwuma Ube</v>
          </cell>
          <cell r="D264">
            <v>3237178.1</v>
          </cell>
          <cell r="E264">
            <v>3187178.1</v>
          </cell>
          <cell r="F264">
            <v>3187178.1</v>
          </cell>
          <cell r="G264">
            <v>3137178.1</v>
          </cell>
          <cell r="H264">
            <v>3087178.1</v>
          </cell>
          <cell r="I264">
            <v>3037178.1</v>
          </cell>
          <cell r="J264">
            <v>3037178.1</v>
          </cell>
          <cell r="K264">
            <v>3037178.1</v>
          </cell>
          <cell r="L264">
            <v>3037178.1</v>
          </cell>
          <cell r="M264">
            <v>3037178.1</v>
          </cell>
          <cell r="N264">
            <v>3037178.1</v>
          </cell>
          <cell r="O264">
            <v>3037178.1</v>
          </cell>
          <cell r="P264">
            <v>3037178.1</v>
          </cell>
          <cell r="Q264">
            <v>3037178.1</v>
          </cell>
          <cell r="R264">
            <v>3037178.1</v>
          </cell>
          <cell r="S264">
            <v>3037178.1</v>
          </cell>
          <cell r="T264">
            <v>3037178.1</v>
          </cell>
          <cell r="U264">
            <v>2912538.1</v>
          </cell>
          <cell r="V264">
            <v>2912538.1</v>
          </cell>
        </row>
        <row r="265">
          <cell r="A265" t="str">
            <v>WCFA000177</v>
          </cell>
          <cell r="B265" t="str">
            <v>SW</v>
          </cell>
          <cell r="C265" t="str">
            <v>Samuel Ube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A266" t="str">
            <v>WCFA000208</v>
          </cell>
          <cell r="B266" t="str">
            <v>SW</v>
          </cell>
          <cell r="C266" t="str">
            <v>Alhaja Lateef Ayisat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103009223.91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WCFA000218</v>
          </cell>
          <cell r="B267" t="str">
            <v>SW</v>
          </cell>
          <cell r="C267" t="str">
            <v>Kelechi Store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12886601.870000005</v>
          </cell>
        </row>
        <row r="268">
          <cell r="A268" t="str">
            <v>WCFA000220</v>
          </cell>
          <cell r="B268" t="str">
            <v>SW</v>
          </cell>
          <cell r="C268" t="str">
            <v>Mc Igwe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</row>
        <row r="269">
          <cell r="A269" t="str">
            <v>WCFA000223</v>
          </cell>
          <cell r="B269" t="str">
            <v>SW</v>
          </cell>
          <cell r="C269" t="str">
            <v>St.Judes Stores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A270" t="str">
            <v>SWC0917</v>
          </cell>
          <cell r="B270" t="str">
            <v>SW</v>
          </cell>
          <cell r="C270" t="str">
            <v>Ben Stores</v>
          </cell>
          <cell r="D270">
            <v>2284731.7000000002</v>
          </cell>
          <cell r="E270">
            <v>2284731.7000000002</v>
          </cell>
          <cell r="F270">
            <v>2284731.7000000002</v>
          </cell>
          <cell r="G270">
            <v>2284731.7000000002</v>
          </cell>
          <cell r="H270">
            <v>2284731.7000000002</v>
          </cell>
          <cell r="I270">
            <v>2284731.7000000002</v>
          </cell>
          <cell r="J270">
            <v>2284731.7000000002</v>
          </cell>
          <cell r="K270">
            <v>2284731.7000000002</v>
          </cell>
          <cell r="L270">
            <v>2284731.7000000002</v>
          </cell>
          <cell r="M270">
            <v>2134731.7000000002</v>
          </cell>
          <cell r="N270">
            <v>2034731.7</v>
          </cell>
          <cell r="O270">
            <v>1934731.7</v>
          </cell>
          <cell r="P270">
            <v>1834731.7</v>
          </cell>
          <cell r="Q270">
            <v>1634731.7</v>
          </cell>
          <cell r="R270">
            <v>1634731.7</v>
          </cell>
          <cell r="S270">
            <v>1534731.7</v>
          </cell>
          <cell r="T270">
            <v>1434731.7</v>
          </cell>
          <cell r="U270">
            <v>1284731.7</v>
          </cell>
          <cell r="V270">
            <v>1184731.7</v>
          </cell>
        </row>
        <row r="271">
          <cell r="A271" t="str">
            <v>CTAN0004</v>
          </cell>
          <cell r="B271" t="str">
            <v>SW</v>
          </cell>
          <cell r="C271" t="str">
            <v>GBOSHE OLATUNJI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CTAN0007</v>
          </cell>
          <cell r="B272" t="str">
            <v>SW</v>
          </cell>
          <cell r="C272" t="str">
            <v>OYEDIJO MIKAILA</v>
          </cell>
          <cell r="D272">
            <v>0</v>
          </cell>
          <cell r="E272">
            <v>1917571.79</v>
          </cell>
          <cell r="F272">
            <v>1917571.79</v>
          </cell>
          <cell r="G272">
            <v>1917571.79</v>
          </cell>
          <cell r="H272">
            <v>1907571.79</v>
          </cell>
          <cell r="I272">
            <v>1907571.79</v>
          </cell>
          <cell r="J272">
            <v>1887571.79</v>
          </cell>
          <cell r="K272">
            <v>1887571.79</v>
          </cell>
          <cell r="L272">
            <v>1887571.79</v>
          </cell>
          <cell r="M272">
            <v>1887571.79</v>
          </cell>
          <cell r="N272">
            <v>1887571.79</v>
          </cell>
          <cell r="O272">
            <v>1787571.79</v>
          </cell>
          <cell r="P272">
            <v>1787571.79</v>
          </cell>
          <cell r="Q272">
            <v>1787571.79</v>
          </cell>
          <cell r="R272">
            <v>1737571.79</v>
          </cell>
          <cell r="S272">
            <v>1737571.79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CTAN0008</v>
          </cell>
          <cell r="B273" t="str">
            <v>SW</v>
          </cell>
          <cell r="C273" t="str">
            <v>WASIU SILIFAT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</row>
        <row r="274">
          <cell r="A274" t="str">
            <v>CTAN0010</v>
          </cell>
          <cell r="B274" t="str">
            <v>SW</v>
          </cell>
          <cell r="C274" t="str">
            <v>KUBURATU LAWAL</v>
          </cell>
          <cell r="D274">
            <v>936237.6</v>
          </cell>
          <cell r="E274">
            <v>936237.6</v>
          </cell>
          <cell r="F274">
            <v>936237.6</v>
          </cell>
          <cell r="G274">
            <v>936237.6</v>
          </cell>
          <cell r="H274">
            <v>936237.6</v>
          </cell>
          <cell r="I274">
            <v>886237.6</v>
          </cell>
          <cell r="J274">
            <v>886237.6</v>
          </cell>
          <cell r="K274">
            <v>886237.6</v>
          </cell>
          <cell r="L274">
            <v>886237.6</v>
          </cell>
          <cell r="M274">
            <v>886237.6</v>
          </cell>
          <cell r="N274">
            <v>886237.6</v>
          </cell>
          <cell r="O274">
            <v>886237.6</v>
          </cell>
          <cell r="P274">
            <v>886237.6</v>
          </cell>
          <cell r="Q274">
            <v>876237.6</v>
          </cell>
          <cell r="R274">
            <v>866237.6</v>
          </cell>
          <cell r="S274">
            <v>866237.6</v>
          </cell>
          <cell r="T274">
            <v>846237.6</v>
          </cell>
          <cell r="U274">
            <v>846237.6</v>
          </cell>
          <cell r="V274">
            <v>846237.6</v>
          </cell>
        </row>
        <row r="275">
          <cell r="A275" t="str">
            <v>CTAN0011</v>
          </cell>
          <cell r="B275" t="str">
            <v>SW</v>
          </cell>
          <cell r="C275" t="str">
            <v>NIKE OLADIPO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596026.47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</row>
        <row r="276">
          <cell r="A276" t="str">
            <v>CTAN0012</v>
          </cell>
          <cell r="B276" t="str">
            <v>SW</v>
          </cell>
          <cell r="C276" t="str">
            <v>RASHIDAT OLAJIDE (Fauzat)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</row>
        <row r="277">
          <cell r="A277" t="str">
            <v>CTAP0019</v>
          </cell>
          <cell r="B277" t="str">
            <v>SW</v>
          </cell>
          <cell r="C277" t="str">
            <v>NAB NIG. ENTERPRISES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143732.1</v>
          </cell>
          <cell r="N277">
            <v>0</v>
          </cell>
          <cell r="O277">
            <v>1592338.1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CTAQ0005</v>
          </cell>
          <cell r="B278" t="str">
            <v>SW</v>
          </cell>
          <cell r="C278" t="str">
            <v>IDRIS (1) USENI</v>
          </cell>
          <cell r="D278">
            <v>293156</v>
          </cell>
          <cell r="E278">
            <v>293156</v>
          </cell>
          <cell r="F278">
            <v>293156</v>
          </cell>
          <cell r="G278">
            <v>293156</v>
          </cell>
          <cell r="H278">
            <v>293156</v>
          </cell>
          <cell r="I278">
            <v>293156</v>
          </cell>
          <cell r="J278">
            <v>293156</v>
          </cell>
          <cell r="K278">
            <v>293156</v>
          </cell>
          <cell r="L278">
            <v>293156</v>
          </cell>
          <cell r="M278">
            <v>293156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LAC0390</v>
          </cell>
          <cell r="B279" t="str">
            <v>SW</v>
          </cell>
          <cell r="C279" t="str">
            <v>Alfa Nofiu</v>
          </cell>
          <cell r="D279">
            <v>13640859.66</v>
          </cell>
          <cell r="E279">
            <v>12408859.66</v>
          </cell>
          <cell r="F279">
            <v>9678319.6600000001</v>
          </cell>
          <cell r="G279">
            <v>9443319.6600000001</v>
          </cell>
          <cell r="H279">
            <v>9443319.6600000001</v>
          </cell>
          <cell r="I279">
            <v>9443319.6600000001</v>
          </cell>
          <cell r="J279">
            <v>9443319.6600000001</v>
          </cell>
          <cell r="K279">
            <v>9443319.6600000001</v>
          </cell>
          <cell r="L279">
            <v>9143319.6600000001</v>
          </cell>
          <cell r="M279">
            <v>9143319.6600000001</v>
          </cell>
          <cell r="N279">
            <v>9143319.6600000001</v>
          </cell>
          <cell r="O279">
            <v>9143319.6600000001</v>
          </cell>
          <cell r="P279">
            <v>9143319.6600000001</v>
          </cell>
          <cell r="Q279">
            <v>9143319.6600000001</v>
          </cell>
          <cell r="R279">
            <v>9143319.6600000001</v>
          </cell>
          <cell r="S279">
            <v>9043319.6600000001</v>
          </cell>
          <cell r="T279">
            <v>9043319.6600000001</v>
          </cell>
          <cell r="U279">
            <v>9043319.6600000001</v>
          </cell>
          <cell r="V279">
            <v>8384819.6600000001</v>
          </cell>
        </row>
        <row r="280">
          <cell r="A280" t="str">
            <v>LAC1472</v>
          </cell>
          <cell r="B280" t="str">
            <v>SW</v>
          </cell>
          <cell r="C280" t="str">
            <v>King Joe Incorporation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5396800.8799999999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</row>
        <row r="281">
          <cell r="A281" t="str">
            <v>LAC2143</v>
          </cell>
          <cell r="B281" t="str">
            <v>SW</v>
          </cell>
          <cell r="C281" t="str">
            <v>IYA PETER (MRS AFOLABI)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</row>
        <row r="282">
          <cell r="A282" t="str">
            <v>LAC2253</v>
          </cell>
          <cell r="B282" t="str">
            <v>SW</v>
          </cell>
          <cell r="C282" t="str">
            <v>EDWIN ONWUAMAIZU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2649810.17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LAC2254</v>
          </cell>
          <cell r="B283" t="str">
            <v>SW</v>
          </cell>
          <cell r="C283" t="str">
            <v>GEOMAN OKUMA (GM)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LAC2255</v>
          </cell>
          <cell r="B284" t="str">
            <v>SW</v>
          </cell>
          <cell r="C284" t="str">
            <v>IYA LATEFATH OLAITAN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2734772.06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</row>
        <row r="285">
          <cell r="A285" t="str">
            <v>LAC2256</v>
          </cell>
          <cell r="B285" t="str">
            <v>SW</v>
          </cell>
          <cell r="C285" t="str">
            <v>MARUF FAUZAT (AYISATH)</v>
          </cell>
          <cell r="D285">
            <v>3000</v>
          </cell>
          <cell r="E285">
            <v>3000</v>
          </cell>
          <cell r="F285">
            <v>3000</v>
          </cell>
          <cell r="G285">
            <v>3000</v>
          </cell>
          <cell r="H285">
            <v>3000</v>
          </cell>
          <cell r="I285">
            <v>3000</v>
          </cell>
          <cell r="J285">
            <v>3000</v>
          </cell>
          <cell r="K285">
            <v>3000</v>
          </cell>
          <cell r="L285">
            <v>3000</v>
          </cell>
          <cell r="M285">
            <v>3000</v>
          </cell>
          <cell r="N285">
            <v>3000</v>
          </cell>
          <cell r="O285">
            <v>3000</v>
          </cell>
          <cell r="P285">
            <v>3000</v>
          </cell>
          <cell r="Q285">
            <v>3000</v>
          </cell>
          <cell r="R285">
            <v>3000</v>
          </cell>
          <cell r="S285">
            <v>3000</v>
          </cell>
          <cell r="T285">
            <v>3000</v>
          </cell>
          <cell r="U285">
            <v>3000</v>
          </cell>
          <cell r="V285">
            <v>3000</v>
          </cell>
        </row>
        <row r="286">
          <cell r="A286" t="str">
            <v>LAC2259</v>
          </cell>
          <cell r="B286" t="str">
            <v>SW</v>
          </cell>
          <cell r="C286" t="str">
            <v>MOHAMED ALI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</row>
        <row r="287">
          <cell r="A287" t="str">
            <v>LAC2258</v>
          </cell>
          <cell r="B287" t="str">
            <v>SW</v>
          </cell>
          <cell r="C287" t="str">
            <v>IYA AHMED FALY</v>
          </cell>
          <cell r="D287">
            <v>8502.4</v>
          </cell>
          <cell r="E287">
            <v>168202.4</v>
          </cell>
          <cell r="F287">
            <v>0</v>
          </cell>
          <cell r="G287">
            <v>0</v>
          </cell>
          <cell r="H287">
            <v>0</v>
          </cell>
          <cell r="I287">
            <v>35916.75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</row>
        <row r="288">
          <cell r="A288" t="str">
            <v>LAC2268</v>
          </cell>
          <cell r="B288" t="str">
            <v>SW</v>
          </cell>
          <cell r="C288" t="str">
            <v>Ibrahim Yahaya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LAC3368</v>
          </cell>
          <cell r="B289" t="str">
            <v>SW</v>
          </cell>
          <cell r="C289" t="str">
            <v>FLORENCE AGBOOLA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976555.76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LAC3519</v>
          </cell>
          <cell r="B290" t="str">
            <v>SW</v>
          </cell>
          <cell r="C290" t="str">
            <v>T.H. NIG. Enterprises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</row>
        <row r="291">
          <cell r="A291" t="str">
            <v>LAC3531</v>
          </cell>
          <cell r="B291" t="str">
            <v>SW</v>
          </cell>
          <cell r="C291" t="str">
            <v>CHUKWU EMERIE Stores Limited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</row>
        <row r="292">
          <cell r="A292" t="str">
            <v>LAC3572</v>
          </cell>
          <cell r="B292" t="str">
            <v>SW</v>
          </cell>
          <cell r="C292" t="str">
            <v>IYA KOKORO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SWC0914</v>
          </cell>
          <cell r="B293" t="str">
            <v>SW</v>
          </cell>
          <cell r="C293" t="str">
            <v>Mrs Dada Kolapo</v>
          </cell>
          <cell r="D293">
            <v>0</v>
          </cell>
          <cell r="E293">
            <v>0</v>
          </cell>
          <cell r="F293">
            <v>2427104.33</v>
          </cell>
          <cell r="G293">
            <v>0</v>
          </cell>
          <cell r="H293">
            <v>0</v>
          </cell>
          <cell r="I293">
            <v>1538428.35</v>
          </cell>
          <cell r="J293">
            <v>0</v>
          </cell>
          <cell r="K293">
            <v>0</v>
          </cell>
          <cell r="L293">
            <v>1945797.35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3213822.27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</row>
        <row r="294">
          <cell r="A294" t="str">
            <v>SWC1078</v>
          </cell>
          <cell r="B294" t="str">
            <v>SW</v>
          </cell>
          <cell r="C294" t="str">
            <v>Ali Yusuf</v>
          </cell>
          <cell r="D294">
            <v>891355</v>
          </cell>
          <cell r="E294">
            <v>891355</v>
          </cell>
          <cell r="F294">
            <v>891355</v>
          </cell>
          <cell r="G294">
            <v>891355</v>
          </cell>
          <cell r="H294">
            <v>891355</v>
          </cell>
          <cell r="I294">
            <v>891355</v>
          </cell>
          <cell r="J294">
            <v>891355</v>
          </cell>
          <cell r="K294">
            <v>891355</v>
          </cell>
          <cell r="L294">
            <v>891355</v>
          </cell>
          <cell r="M294">
            <v>891355</v>
          </cell>
          <cell r="N294">
            <v>891355</v>
          </cell>
          <cell r="O294">
            <v>891355</v>
          </cell>
          <cell r="P294">
            <v>891355</v>
          </cell>
          <cell r="Q294">
            <v>891355</v>
          </cell>
          <cell r="R294">
            <v>891355</v>
          </cell>
          <cell r="S294">
            <v>0</v>
          </cell>
          <cell r="T294">
            <v>891355</v>
          </cell>
          <cell r="U294">
            <v>891355</v>
          </cell>
          <cell r="V294">
            <v>891355</v>
          </cell>
        </row>
        <row r="295">
          <cell r="A295" t="str">
            <v>SWC1102</v>
          </cell>
          <cell r="B295" t="str">
            <v>SW</v>
          </cell>
          <cell r="C295" t="str">
            <v>Alhaja Mosadoluwa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2607783.9700000002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2666803.8599999985</v>
          </cell>
          <cell r="U295">
            <v>0</v>
          </cell>
          <cell r="V295">
            <v>4160923.8600000003</v>
          </cell>
        </row>
        <row r="296">
          <cell r="A296" t="str">
            <v>SWC1105</v>
          </cell>
          <cell r="B296" t="str">
            <v>SW</v>
          </cell>
          <cell r="C296" t="str">
            <v>Alhaja Tanimola Adeyinka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</row>
        <row r="297">
          <cell r="A297" t="str">
            <v>SWC1269</v>
          </cell>
          <cell r="B297" t="str">
            <v>SW</v>
          </cell>
          <cell r="C297" t="str">
            <v>Mrs. Ayinke Adebayo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2266566.9800000004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</row>
        <row r="298">
          <cell r="A298" t="str">
            <v>SWC2006</v>
          </cell>
          <cell r="B298" t="str">
            <v>SW</v>
          </cell>
          <cell r="C298" t="str">
            <v>MAVELLOUS STORE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SWC2092</v>
          </cell>
          <cell r="B299" t="str">
            <v>SW</v>
          </cell>
          <cell r="C299" t="str">
            <v>IYA TOPE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</row>
        <row r="300">
          <cell r="A300" t="str">
            <v>WCFA000001</v>
          </cell>
          <cell r="B300" t="str">
            <v>SW</v>
          </cell>
          <cell r="C300" t="str">
            <v>Iya Amina Rafiu</v>
          </cell>
          <cell r="D300">
            <v>0</v>
          </cell>
          <cell r="E300">
            <v>0</v>
          </cell>
          <cell r="F300">
            <v>3370448.62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4718555.26</v>
          </cell>
          <cell r="R300">
            <v>0</v>
          </cell>
          <cell r="S300">
            <v>0</v>
          </cell>
          <cell r="T300">
            <v>2042957.3999999994</v>
          </cell>
          <cell r="U300">
            <v>292957.40000000037</v>
          </cell>
          <cell r="V300">
            <v>292957.40000000037</v>
          </cell>
        </row>
        <row r="301">
          <cell r="A301" t="str">
            <v>WCFA000003</v>
          </cell>
          <cell r="B301" t="str">
            <v>SW</v>
          </cell>
          <cell r="C301" t="str">
            <v>Twins Sister</v>
          </cell>
          <cell r="D301">
            <v>0</v>
          </cell>
          <cell r="E301">
            <v>2520782.46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4163904.5999999978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WCFA000004</v>
          </cell>
          <cell r="B302" t="str">
            <v>SW</v>
          </cell>
          <cell r="C302" t="str">
            <v>Olaide Oguniyi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2072750.0199999996</v>
          </cell>
          <cell r="S302">
            <v>0</v>
          </cell>
          <cell r="T302">
            <v>0</v>
          </cell>
          <cell r="U302">
            <v>0</v>
          </cell>
          <cell r="V302">
            <v>267970.51999999955</v>
          </cell>
        </row>
        <row r="303">
          <cell r="A303" t="str">
            <v>WCFA000008</v>
          </cell>
          <cell r="B303" t="str">
            <v>SW</v>
          </cell>
          <cell r="C303" t="str">
            <v>Funmi Alira(Mrs)</v>
          </cell>
          <cell r="D303">
            <v>0</v>
          </cell>
          <cell r="E303">
            <v>0</v>
          </cell>
          <cell r="F303">
            <v>2439342.9700000002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</row>
        <row r="304">
          <cell r="A304" t="str">
            <v>WCFA000018</v>
          </cell>
          <cell r="B304" t="str">
            <v>SW</v>
          </cell>
          <cell r="C304" t="str">
            <v>Anifat Ibikunle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WCFA000021</v>
          </cell>
          <cell r="B305" t="str">
            <v>SW</v>
          </cell>
          <cell r="C305" t="str">
            <v>Iya Ramon Isiaka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WCFA000023</v>
          </cell>
          <cell r="B306" t="str">
            <v>SW</v>
          </cell>
          <cell r="C306" t="str">
            <v>Sadiq Sile (iya)</v>
          </cell>
          <cell r="D306">
            <v>0</v>
          </cell>
          <cell r="E306">
            <v>0</v>
          </cell>
          <cell r="F306">
            <v>2605193.21</v>
          </cell>
          <cell r="G306">
            <v>645193.21</v>
          </cell>
          <cell r="H306">
            <v>0</v>
          </cell>
          <cell r="I306">
            <v>0</v>
          </cell>
          <cell r="J306">
            <v>0</v>
          </cell>
          <cell r="K306">
            <v>330090.23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2777324.5300000003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6444873.5300000003</v>
          </cell>
        </row>
        <row r="307">
          <cell r="A307" t="str">
            <v>WCFA000026</v>
          </cell>
          <cell r="B307" t="str">
            <v>SW</v>
          </cell>
          <cell r="C307" t="str">
            <v>Latifat Ajiboye</v>
          </cell>
          <cell r="D307">
            <v>2149585.73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4180825.75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3654173.75</v>
          </cell>
          <cell r="R307">
            <v>833105.5</v>
          </cell>
          <cell r="S307">
            <v>681105.5</v>
          </cell>
          <cell r="T307">
            <v>0</v>
          </cell>
          <cell r="U307">
            <v>0</v>
          </cell>
          <cell r="V307">
            <v>0</v>
          </cell>
        </row>
        <row r="308">
          <cell r="A308" t="str">
            <v>WCFA000027</v>
          </cell>
          <cell r="B308" t="str">
            <v>SW</v>
          </cell>
          <cell r="C308" t="str">
            <v>Abdul Ramon Mujidat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WCFA000029</v>
          </cell>
          <cell r="B309" t="str">
            <v>SW</v>
          </cell>
          <cell r="C309" t="str">
            <v>Omolara Bello Iya</v>
          </cell>
          <cell r="D309">
            <v>0.5</v>
          </cell>
          <cell r="E309">
            <v>0.5</v>
          </cell>
          <cell r="F309">
            <v>0.5</v>
          </cell>
          <cell r="G309">
            <v>0.5</v>
          </cell>
          <cell r="H309">
            <v>0.5</v>
          </cell>
          <cell r="I309">
            <v>0.5</v>
          </cell>
          <cell r="J309">
            <v>0.5</v>
          </cell>
          <cell r="K309">
            <v>0.5</v>
          </cell>
          <cell r="L309">
            <v>0.5</v>
          </cell>
          <cell r="M309">
            <v>0.5</v>
          </cell>
          <cell r="N309">
            <v>0.5</v>
          </cell>
          <cell r="O309">
            <v>0.5</v>
          </cell>
          <cell r="P309">
            <v>0.5</v>
          </cell>
          <cell r="Q309">
            <v>0.5</v>
          </cell>
          <cell r="R309">
            <v>0.5</v>
          </cell>
          <cell r="S309">
            <v>0.5</v>
          </cell>
          <cell r="T309">
            <v>0.5</v>
          </cell>
          <cell r="U309">
            <v>0.5</v>
          </cell>
          <cell r="V309">
            <v>0.5</v>
          </cell>
        </row>
        <row r="310">
          <cell r="A310" t="str">
            <v>WCFA000034</v>
          </cell>
          <cell r="B310" t="str">
            <v>SW</v>
          </cell>
          <cell r="C310" t="str">
            <v>Mama Kemi Oluwalana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6002822.7699999996</v>
          </cell>
        </row>
        <row r="311">
          <cell r="A311" t="str">
            <v>WCFA000039</v>
          </cell>
          <cell r="B311" t="str">
            <v>SW</v>
          </cell>
          <cell r="C311" t="str">
            <v>Fausat Adetunji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520206.8200000003</v>
          </cell>
        </row>
        <row r="312">
          <cell r="A312" t="str">
            <v>WCFA000042</v>
          </cell>
          <cell r="B312" t="str">
            <v>SW</v>
          </cell>
          <cell r="C312" t="str">
            <v>Omolara Alamu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15155763.49</v>
          </cell>
          <cell r="V312">
            <v>0</v>
          </cell>
        </row>
        <row r="313">
          <cell r="A313" t="str">
            <v>WCFA000045</v>
          </cell>
          <cell r="B313" t="str">
            <v>SW</v>
          </cell>
          <cell r="C313" t="str">
            <v>Saidat Omotayo(Iya)</v>
          </cell>
          <cell r="D313">
            <v>3441641.94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16110302.58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23801264.640000001</v>
          </cell>
        </row>
        <row r="314">
          <cell r="A314" t="str">
            <v>WCFA000046</v>
          </cell>
          <cell r="B314" t="str">
            <v>SW</v>
          </cell>
          <cell r="C314" t="str">
            <v>Tale Morufat (Iya)</v>
          </cell>
          <cell r="D314">
            <v>0</v>
          </cell>
          <cell r="E314">
            <v>0</v>
          </cell>
          <cell r="F314">
            <v>1583561.87</v>
          </cell>
          <cell r="G314">
            <v>0</v>
          </cell>
          <cell r="H314">
            <v>0</v>
          </cell>
          <cell r="I314">
            <v>0</v>
          </cell>
          <cell r="J314">
            <v>1093935.8899999999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1099935.8899999999</v>
          </cell>
          <cell r="P314">
            <v>0</v>
          </cell>
          <cell r="Q314">
            <v>1414935.8899999997</v>
          </cell>
          <cell r="R314">
            <v>0</v>
          </cell>
          <cell r="S314">
            <v>1408180.7800000003</v>
          </cell>
          <cell r="T314">
            <v>0</v>
          </cell>
          <cell r="U314">
            <v>0</v>
          </cell>
          <cell r="V314">
            <v>2852140.78</v>
          </cell>
        </row>
        <row r="315">
          <cell r="A315" t="str">
            <v>WCFA000047</v>
          </cell>
          <cell r="B315" t="str">
            <v>SW</v>
          </cell>
          <cell r="C315" t="str">
            <v>Gbotie Makinde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1260819.99</v>
          </cell>
          <cell r="P315">
            <v>0</v>
          </cell>
          <cell r="Q315">
            <v>0</v>
          </cell>
          <cell r="R315">
            <v>0</v>
          </cell>
          <cell r="S315">
            <v>1174913.3200000003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WCFA000049</v>
          </cell>
          <cell r="B316" t="str">
            <v>SW</v>
          </cell>
          <cell r="C316" t="str">
            <v>Jibola Aminu(Iya)</v>
          </cell>
          <cell r="D316">
            <v>1584031.74</v>
          </cell>
          <cell r="E316">
            <v>1584031.74</v>
          </cell>
          <cell r="F316">
            <v>1584031.74</v>
          </cell>
          <cell r="G316">
            <v>1584031.74</v>
          </cell>
          <cell r="H316">
            <v>1584031.74</v>
          </cell>
          <cell r="I316">
            <v>1574031.74</v>
          </cell>
          <cell r="J316">
            <v>1564031.74</v>
          </cell>
          <cell r="K316">
            <v>1559031.74</v>
          </cell>
          <cell r="L316">
            <v>1559031.74</v>
          </cell>
          <cell r="M316">
            <v>1559031.74</v>
          </cell>
          <cell r="N316">
            <v>1559031.74</v>
          </cell>
          <cell r="O316">
            <v>1559031.74</v>
          </cell>
          <cell r="P316">
            <v>1559031.74</v>
          </cell>
          <cell r="Q316">
            <v>1559031.74</v>
          </cell>
          <cell r="R316">
            <v>1559031.74</v>
          </cell>
          <cell r="S316">
            <v>1559031.74</v>
          </cell>
          <cell r="T316">
            <v>1559031.74</v>
          </cell>
          <cell r="U316">
            <v>1559031.74</v>
          </cell>
          <cell r="V316">
            <v>1559031.74</v>
          </cell>
        </row>
        <row r="317">
          <cell r="A317" t="str">
            <v>WCFA000052</v>
          </cell>
          <cell r="B317" t="str">
            <v>SW</v>
          </cell>
          <cell r="C317" t="str">
            <v>Mujidat Adepegba</v>
          </cell>
          <cell r="D317">
            <v>0</v>
          </cell>
          <cell r="E317">
            <v>0</v>
          </cell>
          <cell r="F317">
            <v>0</v>
          </cell>
          <cell r="G317">
            <v>134018</v>
          </cell>
          <cell r="H317">
            <v>0</v>
          </cell>
          <cell r="I317">
            <v>7910287.1900000004</v>
          </cell>
          <cell r="J317">
            <v>0</v>
          </cell>
          <cell r="K317">
            <v>0</v>
          </cell>
          <cell r="L317">
            <v>2612606.19</v>
          </cell>
          <cell r="M317">
            <v>0</v>
          </cell>
          <cell r="N317">
            <v>0</v>
          </cell>
          <cell r="O317">
            <v>0</v>
          </cell>
          <cell r="P317">
            <v>3706606.1899999995</v>
          </cell>
          <cell r="Q317">
            <v>1639106.189999999</v>
          </cell>
          <cell r="R317">
            <v>0</v>
          </cell>
          <cell r="S317">
            <v>0</v>
          </cell>
          <cell r="T317">
            <v>0</v>
          </cell>
          <cell r="U317">
            <v>270761.5</v>
          </cell>
          <cell r="V317">
            <v>634761.5</v>
          </cell>
        </row>
        <row r="318">
          <cell r="A318" t="str">
            <v>WCFA000054</v>
          </cell>
          <cell r="B318" t="str">
            <v>SW</v>
          </cell>
          <cell r="C318" t="str">
            <v>Funmi Idowu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</row>
        <row r="319">
          <cell r="A319" t="str">
            <v>WCFA000055</v>
          </cell>
          <cell r="B319" t="str">
            <v>SW</v>
          </cell>
          <cell r="C319" t="str">
            <v>Titi Alausa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8685800.0800000001</v>
          </cell>
        </row>
        <row r="320">
          <cell r="A320" t="str">
            <v>WCFA000057</v>
          </cell>
          <cell r="B320" t="str">
            <v>SW</v>
          </cell>
          <cell r="C320" t="str">
            <v>Tawakali Olisa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3723242.59</v>
          </cell>
          <cell r="S320">
            <v>0</v>
          </cell>
          <cell r="T320">
            <v>0</v>
          </cell>
          <cell r="U320">
            <v>0</v>
          </cell>
          <cell r="V320">
            <v>6347419.5899999999</v>
          </cell>
        </row>
        <row r="321">
          <cell r="A321" t="str">
            <v>WCFA000058</v>
          </cell>
          <cell r="B321" t="str">
            <v>SW</v>
          </cell>
          <cell r="C321" t="str">
            <v>Akeem Funmilayo</v>
          </cell>
          <cell r="D321">
            <v>925437.26</v>
          </cell>
          <cell r="E321">
            <v>925437.26</v>
          </cell>
          <cell r="F321">
            <v>925437.26</v>
          </cell>
          <cell r="G321">
            <v>875437.26</v>
          </cell>
          <cell r="H321">
            <v>825437.26</v>
          </cell>
          <cell r="I321">
            <v>740437.26</v>
          </cell>
          <cell r="J321">
            <v>720437.26</v>
          </cell>
          <cell r="K321">
            <v>720437.26</v>
          </cell>
          <cell r="L321">
            <v>610437.26</v>
          </cell>
          <cell r="M321">
            <v>610437.26</v>
          </cell>
          <cell r="N321">
            <v>610437.26</v>
          </cell>
          <cell r="O321">
            <v>610437.26</v>
          </cell>
          <cell r="P321">
            <v>610437.26</v>
          </cell>
          <cell r="Q321">
            <v>610437.26</v>
          </cell>
          <cell r="R321">
            <v>580437.26</v>
          </cell>
          <cell r="S321">
            <v>580437.26</v>
          </cell>
          <cell r="T321">
            <v>580437.26</v>
          </cell>
          <cell r="U321">
            <v>580437.26</v>
          </cell>
          <cell r="V321">
            <v>580437.26</v>
          </cell>
        </row>
        <row r="322">
          <cell r="A322" t="str">
            <v>WCFA000060</v>
          </cell>
          <cell r="B322" t="str">
            <v>SW</v>
          </cell>
          <cell r="C322" t="str">
            <v>Onipanla Todun</v>
          </cell>
          <cell r="D322">
            <v>2881618.78</v>
          </cell>
          <cell r="E322">
            <v>2881618.78</v>
          </cell>
          <cell r="F322">
            <v>2881618.78</v>
          </cell>
          <cell r="G322">
            <v>2881618.78</v>
          </cell>
          <cell r="H322">
            <v>2881618.78</v>
          </cell>
          <cell r="I322">
            <v>2881618.78</v>
          </cell>
          <cell r="J322">
            <v>2881618.78</v>
          </cell>
          <cell r="K322">
            <v>2881618.78</v>
          </cell>
          <cell r="L322">
            <v>2765618.78</v>
          </cell>
          <cell r="M322">
            <v>2765618.78</v>
          </cell>
          <cell r="N322">
            <v>2765618.78</v>
          </cell>
          <cell r="O322">
            <v>2765618.78</v>
          </cell>
          <cell r="P322">
            <v>2765618.78</v>
          </cell>
          <cell r="Q322">
            <v>2765618.78</v>
          </cell>
          <cell r="R322">
            <v>2765618.78</v>
          </cell>
          <cell r="S322">
            <v>2765618.78</v>
          </cell>
          <cell r="T322">
            <v>2765618.78</v>
          </cell>
          <cell r="U322">
            <v>2765618.78</v>
          </cell>
          <cell r="V322">
            <v>2765618.78</v>
          </cell>
        </row>
        <row r="323">
          <cell r="A323" t="str">
            <v>WCFA000061</v>
          </cell>
          <cell r="B323" t="str">
            <v>SW</v>
          </cell>
          <cell r="C323" t="str">
            <v>Salewa Stores</v>
          </cell>
          <cell r="D323">
            <v>0</v>
          </cell>
          <cell r="E323">
            <v>13459049.699999999</v>
          </cell>
          <cell r="F323">
            <v>0</v>
          </cell>
          <cell r="G323">
            <v>0</v>
          </cell>
          <cell r="H323">
            <v>0</v>
          </cell>
          <cell r="I323">
            <v>15453177.630000001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127416043.63</v>
          </cell>
          <cell r="U323">
            <v>122454543.63</v>
          </cell>
          <cell r="V323">
            <v>110454543.63</v>
          </cell>
        </row>
        <row r="324">
          <cell r="A324" t="str">
            <v>WCFA000071</v>
          </cell>
          <cell r="B324" t="str">
            <v>SW</v>
          </cell>
          <cell r="C324" t="str">
            <v>Eskay Tajudeen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</row>
        <row r="325">
          <cell r="A325" t="str">
            <v>WCFA000073</v>
          </cell>
          <cell r="B325" t="str">
            <v>SW</v>
          </cell>
          <cell r="C325" t="str">
            <v>Mutiyat Olawuwo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WCFA000074</v>
          </cell>
          <cell r="B326" t="str">
            <v>SW</v>
          </cell>
          <cell r="C326" t="str">
            <v>Aderibigbe Jumoke</v>
          </cell>
          <cell r="D326">
            <v>253385.67</v>
          </cell>
          <cell r="E326">
            <v>0</v>
          </cell>
          <cell r="F326">
            <v>0</v>
          </cell>
          <cell r="G326">
            <v>2965385.67</v>
          </cell>
          <cell r="H326">
            <v>1648911.39</v>
          </cell>
          <cell r="I326">
            <v>264233.96999999997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</row>
        <row r="327">
          <cell r="A327" t="str">
            <v>WCFA000075</v>
          </cell>
          <cell r="B327" t="str">
            <v>SW</v>
          </cell>
          <cell r="C327" t="str">
            <v>Hammed Idowu</v>
          </cell>
          <cell r="D327">
            <v>0</v>
          </cell>
          <cell r="E327">
            <v>0</v>
          </cell>
          <cell r="F327">
            <v>0</v>
          </cell>
          <cell r="G327">
            <v>162660.39000000001</v>
          </cell>
          <cell r="H327">
            <v>0</v>
          </cell>
          <cell r="I327">
            <v>2633031.41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8310580.7200000016</v>
          </cell>
        </row>
        <row r="328">
          <cell r="A328" t="str">
            <v>WCFA000082</v>
          </cell>
          <cell r="B328" t="str">
            <v>SW</v>
          </cell>
          <cell r="C328" t="str">
            <v>Adelaja D.A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1602896.5</v>
          </cell>
          <cell r="P328">
            <v>2424896.5</v>
          </cell>
          <cell r="Q328">
            <v>1924896.5</v>
          </cell>
          <cell r="R328">
            <v>1924896.5</v>
          </cell>
          <cell r="S328">
            <v>1924896.5</v>
          </cell>
          <cell r="T328">
            <v>1924896.5</v>
          </cell>
          <cell r="U328">
            <v>1924896.5</v>
          </cell>
          <cell r="V328">
            <v>1924896.5</v>
          </cell>
        </row>
        <row r="329">
          <cell r="A329" t="str">
            <v>SWC0009</v>
          </cell>
          <cell r="B329" t="str">
            <v>SW</v>
          </cell>
          <cell r="C329" t="str">
            <v>Arewa Toyin O.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</row>
        <row r="330">
          <cell r="A330" t="str">
            <v>SWC0086</v>
          </cell>
          <cell r="B330" t="str">
            <v>SW</v>
          </cell>
          <cell r="C330" t="str">
            <v>Mrs Adeosun Funmilayo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SWC0934</v>
          </cell>
          <cell r="B331" t="str">
            <v>SW</v>
          </cell>
          <cell r="C331" t="str">
            <v>Mrs Balikis Oseni (Iya Malik)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1549000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</row>
        <row r="332">
          <cell r="A332" t="str">
            <v>SWC1039</v>
          </cell>
          <cell r="B332" t="str">
            <v>SW</v>
          </cell>
          <cell r="C332" t="str">
            <v>Alhaja Oniwiridi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</row>
        <row r="333">
          <cell r="A333" t="str">
            <v>SWC1886</v>
          </cell>
          <cell r="B333" t="str">
            <v>SW</v>
          </cell>
          <cell r="C333" t="str">
            <v>Zino Stores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WCFA000088</v>
          </cell>
          <cell r="B334" t="str">
            <v>SW</v>
          </cell>
          <cell r="C334" t="str">
            <v>Alfa Yahaya</v>
          </cell>
          <cell r="D334">
            <v>0</v>
          </cell>
          <cell r="E334">
            <v>0</v>
          </cell>
          <cell r="F334">
            <v>10430637.689999999</v>
          </cell>
          <cell r="G334">
            <v>2945897.69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5743099.21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WCFA000090</v>
          </cell>
          <cell r="B335" t="str">
            <v>SW</v>
          </cell>
          <cell r="C335" t="str">
            <v>Musili Sanni Ramota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WCFA000091</v>
          </cell>
          <cell r="B336" t="str">
            <v>SW</v>
          </cell>
          <cell r="C336" t="str">
            <v>Mumini Onikepe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WCFA000095</v>
          </cell>
          <cell r="B337" t="str">
            <v>SW</v>
          </cell>
          <cell r="C337" t="str">
            <v>Iya Lukman</v>
          </cell>
          <cell r="D337">
            <v>2253629.21</v>
          </cell>
          <cell r="E337">
            <v>1753629.21</v>
          </cell>
          <cell r="F337">
            <v>1753629.21</v>
          </cell>
          <cell r="G337">
            <v>1253629.21</v>
          </cell>
          <cell r="H337">
            <v>753629.21</v>
          </cell>
          <cell r="I337">
            <v>753629.21</v>
          </cell>
          <cell r="J337">
            <v>253629.21</v>
          </cell>
          <cell r="K337">
            <v>253629.21</v>
          </cell>
          <cell r="L337">
            <v>253629.21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</row>
        <row r="338">
          <cell r="A338" t="str">
            <v>WCFA000096</v>
          </cell>
          <cell r="B338" t="str">
            <v>SW</v>
          </cell>
          <cell r="C338" t="str">
            <v>Salimat Elejo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</row>
        <row r="339">
          <cell r="A339" t="str">
            <v>WCFA000097</v>
          </cell>
          <cell r="B339" t="str">
            <v>SW</v>
          </cell>
          <cell r="C339" t="str">
            <v>Kikelomo Iman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</row>
        <row r="340">
          <cell r="A340" t="str">
            <v>WCFA000098</v>
          </cell>
          <cell r="B340" t="str">
            <v>SW</v>
          </cell>
          <cell r="C340" t="str">
            <v>Rukayat Folorunsho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</row>
        <row r="341">
          <cell r="A341" t="str">
            <v>WCFA000099</v>
          </cell>
          <cell r="B341" t="str">
            <v>SW</v>
          </cell>
          <cell r="C341" t="str">
            <v>Iya Kemi</v>
          </cell>
          <cell r="D341">
            <v>0</v>
          </cell>
          <cell r="E341">
            <v>0</v>
          </cell>
          <cell r="F341">
            <v>0.05</v>
          </cell>
          <cell r="G341">
            <v>0.05</v>
          </cell>
          <cell r="H341">
            <v>0</v>
          </cell>
          <cell r="I341">
            <v>0.05</v>
          </cell>
          <cell r="J341">
            <v>0.05</v>
          </cell>
          <cell r="K341">
            <v>0.05</v>
          </cell>
          <cell r="L341">
            <v>0.05</v>
          </cell>
          <cell r="M341">
            <v>0.05</v>
          </cell>
          <cell r="N341">
            <v>0.05</v>
          </cell>
          <cell r="O341">
            <v>0.05</v>
          </cell>
          <cell r="P341">
            <v>0.05</v>
          </cell>
          <cell r="Q341">
            <v>0.05</v>
          </cell>
          <cell r="R341">
            <v>0.05</v>
          </cell>
          <cell r="S341">
            <v>0.05</v>
          </cell>
          <cell r="T341">
            <v>0.05</v>
          </cell>
          <cell r="U341">
            <v>0.05</v>
          </cell>
          <cell r="V341">
            <v>0.05</v>
          </cell>
        </row>
        <row r="342">
          <cell r="A342" t="str">
            <v>WCFA000102</v>
          </cell>
          <cell r="B342" t="str">
            <v>SW</v>
          </cell>
          <cell r="C342" t="str">
            <v>Iya Sadiat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WCFA000103</v>
          </cell>
          <cell r="B343" t="str">
            <v>SW</v>
          </cell>
          <cell r="C343" t="str">
            <v>Alh Taiye</v>
          </cell>
          <cell r="D343">
            <v>568991.35</v>
          </cell>
          <cell r="E343">
            <v>568991.35</v>
          </cell>
          <cell r="F343">
            <v>568991.35</v>
          </cell>
          <cell r="G343">
            <v>568991.35</v>
          </cell>
          <cell r="H343">
            <v>568991.35</v>
          </cell>
          <cell r="I343">
            <v>568991.35</v>
          </cell>
          <cell r="J343">
            <v>568991.35</v>
          </cell>
          <cell r="K343">
            <v>568991.35</v>
          </cell>
          <cell r="L343">
            <v>568991.35</v>
          </cell>
          <cell r="M343">
            <v>568991.35</v>
          </cell>
          <cell r="N343">
            <v>568991.35</v>
          </cell>
          <cell r="O343">
            <v>568991.35</v>
          </cell>
          <cell r="P343">
            <v>568991.35</v>
          </cell>
          <cell r="Q343">
            <v>568991.35</v>
          </cell>
          <cell r="R343">
            <v>568991.35</v>
          </cell>
          <cell r="S343">
            <v>568991.35</v>
          </cell>
          <cell r="T343">
            <v>568991.35</v>
          </cell>
          <cell r="U343">
            <v>538991.35</v>
          </cell>
          <cell r="V343">
            <v>538991.35</v>
          </cell>
        </row>
        <row r="344">
          <cell r="A344" t="str">
            <v>WCFA000113</v>
          </cell>
          <cell r="B344" t="str">
            <v>SW</v>
          </cell>
          <cell r="C344" t="str">
            <v>Alh Hamsat Sabitiyu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WCFA000116</v>
          </cell>
          <cell r="B345" t="str">
            <v>SW</v>
          </cell>
          <cell r="C345" t="str">
            <v>Fausat Najeem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WCFA000672</v>
          </cell>
          <cell r="B346" t="str">
            <v>SW</v>
          </cell>
          <cell r="C346" t="str">
            <v>Tajudeen Opeyemi (Iya Nofi)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10574297.85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3955824.2099999981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CTAE0002</v>
          </cell>
          <cell r="B347" t="str">
            <v>SW</v>
          </cell>
          <cell r="C347" t="str">
            <v>ALHAJI ABIODUN  BELLO</v>
          </cell>
          <cell r="D347">
            <v>1132345.3999999999</v>
          </cell>
          <cell r="E347">
            <v>1132345.3999999999</v>
          </cell>
          <cell r="F347">
            <v>1132345.3999999999</v>
          </cell>
          <cell r="G347">
            <v>1032345.4</v>
          </cell>
          <cell r="H347">
            <v>932345.4</v>
          </cell>
          <cell r="I347">
            <v>932345.4</v>
          </cell>
          <cell r="J347">
            <v>932345.4</v>
          </cell>
          <cell r="K347">
            <v>932345.4</v>
          </cell>
          <cell r="L347">
            <v>932345.4</v>
          </cell>
          <cell r="M347">
            <v>932345.4</v>
          </cell>
          <cell r="N347">
            <v>932345.4</v>
          </cell>
          <cell r="O347">
            <v>932345.4</v>
          </cell>
          <cell r="P347">
            <v>932345.4</v>
          </cell>
          <cell r="Q347">
            <v>932345.4</v>
          </cell>
          <cell r="R347">
            <v>932345.4</v>
          </cell>
          <cell r="S347">
            <v>932345.4</v>
          </cell>
          <cell r="T347">
            <v>932345.4</v>
          </cell>
          <cell r="U347">
            <v>932345.4</v>
          </cell>
          <cell r="V347">
            <v>932345.4</v>
          </cell>
        </row>
        <row r="348">
          <cell r="A348" t="str">
            <v>CTAE0003</v>
          </cell>
          <cell r="B348" t="str">
            <v>SW</v>
          </cell>
          <cell r="C348" t="str">
            <v>ALHAJI ADEYELE ADEPATE</v>
          </cell>
          <cell r="D348">
            <v>1593784.12</v>
          </cell>
          <cell r="E348">
            <v>1593784.12</v>
          </cell>
          <cell r="F348">
            <v>1593784.12</v>
          </cell>
          <cell r="G348">
            <v>1518784.12</v>
          </cell>
          <cell r="H348">
            <v>1518784.12</v>
          </cell>
          <cell r="I348">
            <v>1218784.1200000001</v>
          </cell>
          <cell r="J348">
            <v>1218784.1200000001</v>
          </cell>
          <cell r="K348">
            <v>1168784.1200000001</v>
          </cell>
          <cell r="L348">
            <v>1168784.1200000001</v>
          </cell>
          <cell r="M348">
            <v>1168784.1200000001</v>
          </cell>
          <cell r="N348">
            <v>1168784.1200000001</v>
          </cell>
          <cell r="O348">
            <v>1168784.1200000001</v>
          </cell>
          <cell r="P348">
            <v>1168784.1200000001</v>
          </cell>
          <cell r="Q348">
            <v>722784.12</v>
          </cell>
          <cell r="R348">
            <v>822784.12</v>
          </cell>
          <cell r="S348">
            <v>822784.12</v>
          </cell>
          <cell r="T348">
            <v>822784.12</v>
          </cell>
          <cell r="U348">
            <v>822784.12</v>
          </cell>
          <cell r="V348">
            <v>822784.12</v>
          </cell>
        </row>
        <row r="349">
          <cell r="A349" t="str">
            <v>CTAE0006</v>
          </cell>
          <cell r="B349" t="str">
            <v>SW</v>
          </cell>
          <cell r="C349" t="str">
            <v>MR AJAYI  AYINKE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</row>
        <row r="350">
          <cell r="A350" t="str">
            <v>CTAE0008</v>
          </cell>
          <cell r="B350" t="str">
            <v>SW</v>
          </cell>
          <cell r="C350" t="str">
            <v>MRS ALABI LUKMAN</v>
          </cell>
          <cell r="D350">
            <v>59862</v>
          </cell>
          <cell r="E350">
            <v>59862</v>
          </cell>
          <cell r="F350">
            <v>59862</v>
          </cell>
          <cell r="G350">
            <v>59862</v>
          </cell>
          <cell r="H350">
            <v>59862</v>
          </cell>
          <cell r="I350">
            <v>59862</v>
          </cell>
          <cell r="J350">
            <v>59862</v>
          </cell>
          <cell r="K350">
            <v>59862</v>
          </cell>
          <cell r="L350">
            <v>59862</v>
          </cell>
          <cell r="M350">
            <v>59862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A351" t="str">
            <v>CTAE0013</v>
          </cell>
          <cell r="B351" t="str">
            <v>SW</v>
          </cell>
          <cell r="C351" t="str">
            <v>AROWOLO TAIBAT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15687772.6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A352" t="str">
            <v>CTAE0017</v>
          </cell>
          <cell r="B352" t="str">
            <v>SW</v>
          </cell>
          <cell r="C352" t="str">
            <v>BOLTIKAY NIG LIMITED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CTAE0018</v>
          </cell>
          <cell r="B353" t="str">
            <v>SW</v>
          </cell>
          <cell r="C353" t="str">
            <v>DAYO OLAREWAJU ODEBODE</v>
          </cell>
          <cell r="D353">
            <v>0</v>
          </cell>
          <cell r="E353">
            <v>0</v>
          </cell>
          <cell r="F353">
            <v>1752056.29</v>
          </cell>
          <cell r="G353">
            <v>2659532.29</v>
          </cell>
          <cell r="H353">
            <v>1998094.75</v>
          </cell>
          <cell r="I353">
            <v>1909532.29</v>
          </cell>
          <cell r="J353">
            <v>1709532.29</v>
          </cell>
          <cell r="K353">
            <v>1459532.29</v>
          </cell>
          <cell r="L353">
            <v>1209532.29</v>
          </cell>
          <cell r="M353">
            <v>909532.29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A354" t="str">
            <v>LAC3996</v>
          </cell>
          <cell r="B354" t="str">
            <v>SW</v>
          </cell>
          <cell r="C354" t="str">
            <v>MR EDATOMOLA KAZEEM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A355" t="str">
            <v>CTAE0020</v>
          </cell>
          <cell r="B355" t="str">
            <v>SW</v>
          </cell>
          <cell r="C355" t="str">
            <v>MR EDATOMOLA KAZEEM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53.75</v>
          </cell>
          <cell r="S355">
            <v>53.75</v>
          </cell>
          <cell r="T355">
            <v>0</v>
          </cell>
          <cell r="U355">
            <v>53.75</v>
          </cell>
          <cell r="V355">
            <v>0</v>
          </cell>
        </row>
        <row r="356">
          <cell r="A356" t="str">
            <v>CTAE0023</v>
          </cell>
          <cell r="B356" t="str">
            <v>SW</v>
          </cell>
          <cell r="C356" t="str">
            <v>ALH. FOLU  F. OGUNDALU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1735028.29</v>
          </cell>
          <cell r="K356">
            <v>0</v>
          </cell>
          <cell r="L356">
            <v>0</v>
          </cell>
          <cell r="M356">
            <v>2131136.1800000002</v>
          </cell>
          <cell r="N356">
            <v>0</v>
          </cell>
          <cell r="O356">
            <v>0</v>
          </cell>
          <cell r="P356">
            <v>0</v>
          </cell>
          <cell r="Q356">
            <v>2105946.6800000002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CTAE0026</v>
          </cell>
          <cell r="B357" t="str">
            <v>SW</v>
          </cell>
          <cell r="C357" t="str">
            <v>MR GANIYU YAHAYA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14068725.65</v>
          </cell>
          <cell r="S357">
            <v>12965821.65</v>
          </cell>
          <cell r="T357">
            <v>13159773.65</v>
          </cell>
          <cell r="U357">
            <v>13159773.65</v>
          </cell>
          <cell r="V357">
            <v>13159773.65</v>
          </cell>
        </row>
        <row r="358">
          <cell r="A358" t="str">
            <v>CTAE0031</v>
          </cell>
          <cell r="B358" t="str">
            <v>SW</v>
          </cell>
          <cell r="C358" t="str">
            <v>ALH LUKMAN BELLO</v>
          </cell>
          <cell r="D358">
            <v>7543807.21</v>
          </cell>
          <cell r="E358">
            <v>7543807.21</v>
          </cell>
          <cell r="F358">
            <v>7543807.21</v>
          </cell>
          <cell r="G358">
            <v>6943232.21</v>
          </cell>
          <cell r="H358">
            <v>6443232.21</v>
          </cell>
          <cell r="I358">
            <v>6443232.21</v>
          </cell>
          <cell r="J358">
            <v>6443232.21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CTAE0032</v>
          </cell>
          <cell r="B359" t="str">
            <v>SW</v>
          </cell>
          <cell r="C359" t="str">
            <v>MR MADINAT  YUSUF</v>
          </cell>
          <cell r="D359">
            <v>1450313.72</v>
          </cell>
          <cell r="E359">
            <v>950313.72</v>
          </cell>
          <cell r="F359">
            <v>950313.72</v>
          </cell>
          <cell r="G359">
            <v>935313.72</v>
          </cell>
          <cell r="H359">
            <v>435313.72</v>
          </cell>
          <cell r="I359">
            <v>435313.72</v>
          </cell>
          <cell r="J359">
            <v>435313.72</v>
          </cell>
          <cell r="K359">
            <v>270313.71999999997</v>
          </cell>
          <cell r="L359">
            <v>270313.71999999997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3503106.79</v>
          </cell>
          <cell r="V359">
            <v>0</v>
          </cell>
        </row>
        <row r="360">
          <cell r="A360" t="str">
            <v>CTAE0037</v>
          </cell>
          <cell r="B360" t="str">
            <v>SW</v>
          </cell>
          <cell r="C360" t="str">
            <v>MRS OKEKE FELICIA</v>
          </cell>
          <cell r="D360">
            <v>783946.68</v>
          </cell>
          <cell r="E360">
            <v>783946.68</v>
          </cell>
          <cell r="F360">
            <v>783946.68</v>
          </cell>
          <cell r="G360">
            <v>783946.68</v>
          </cell>
          <cell r="H360">
            <v>583946.68000000005</v>
          </cell>
          <cell r="I360">
            <v>583946.68000000005</v>
          </cell>
          <cell r="J360">
            <v>583946.68000000005</v>
          </cell>
          <cell r="K360">
            <v>583946.68000000005</v>
          </cell>
          <cell r="L360">
            <v>583946.68000000005</v>
          </cell>
          <cell r="M360">
            <v>583946.68000000005</v>
          </cell>
          <cell r="N360">
            <v>583946.68000000005</v>
          </cell>
          <cell r="O360">
            <v>583946.68000000005</v>
          </cell>
          <cell r="P360">
            <v>523946.68</v>
          </cell>
          <cell r="Q360">
            <v>523946.68</v>
          </cell>
          <cell r="R360">
            <v>453946.68</v>
          </cell>
          <cell r="S360">
            <v>453946.68</v>
          </cell>
          <cell r="T360">
            <v>453946.68</v>
          </cell>
          <cell r="U360">
            <v>453946.68</v>
          </cell>
          <cell r="V360">
            <v>453946.68</v>
          </cell>
        </row>
        <row r="361">
          <cell r="A361" t="str">
            <v>CTAE0041</v>
          </cell>
          <cell r="B361" t="str">
            <v>SW</v>
          </cell>
          <cell r="C361" t="str">
            <v>Mattew Okonkwo</v>
          </cell>
          <cell r="D361">
            <v>0</v>
          </cell>
          <cell r="E361">
            <v>0</v>
          </cell>
          <cell r="F361">
            <v>8472893.5500000007</v>
          </cell>
          <cell r="G361">
            <v>0</v>
          </cell>
          <cell r="H361">
            <v>0</v>
          </cell>
          <cell r="I361">
            <v>5719561.0700000003</v>
          </cell>
          <cell r="J361">
            <v>174702.55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A362" t="str">
            <v>CTAE0042</v>
          </cell>
          <cell r="B362" t="str">
            <v>SW</v>
          </cell>
          <cell r="C362" t="str">
            <v>MR R A IBRAHIM</v>
          </cell>
          <cell r="D362">
            <v>0</v>
          </cell>
          <cell r="E362">
            <v>319817.90000000002</v>
          </cell>
          <cell r="F362">
            <v>0</v>
          </cell>
          <cell r="G362">
            <v>0</v>
          </cell>
          <cell r="H362">
            <v>0</v>
          </cell>
          <cell r="I362">
            <v>3809065.46</v>
          </cell>
          <cell r="J362">
            <v>0</v>
          </cell>
          <cell r="K362">
            <v>0</v>
          </cell>
          <cell r="L362">
            <v>3204412.9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A363" t="str">
            <v>CTAE0045</v>
          </cell>
          <cell r="B363" t="str">
            <v>SW</v>
          </cell>
          <cell r="C363" t="str">
            <v>MRS SEMO &amp; CO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A364" t="str">
            <v>CTAE0047</v>
          </cell>
          <cell r="B364" t="str">
            <v>SW</v>
          </cell>
          <cell r="C364" t="str">
            <v>MR.  SEGUN ADEMOLA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18194573.93</v>
          </cell>
          <cell r="I364">
            <v>0</v>
          </cell>
          <cell r="J364">
            <v>0</v>
          </cell>
          <cell r="K364">
            <v>8289877.3399999999</v>
          </cell>
          <cell r="L364">
            <v>10337877.34</v>
          </cell>
          <cell r="M364">
            <v>10337877.34</v>
          </cell>
          <cell r="N364">
            <v>1618977.34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CTAE0052</v>
          </cell>
          <cell r="B365" t="str">
            <v>SW</v>
          </cell>
          <cell r="C365" t="str">
            <v>MR TOYOSI OSILAJA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A366" t="str">
            <v>CTAE0054</v>
          </cell>
          <cell r="B366" t="str">
            <v>SW</v>
          </cell>
          <cell r="C366" t="str">
            <v>MESSRS YAKUBU AISHA</v>
          </cell>
          <cell r="D366">
            <v>575138.28</v>
          </cell>
          <cell r="E366">
            <v>0</v>
          </cell>
          <cell r="F366">
            <v>0</v>
          </cell>
          <cell r="G366">
            <v>2375897.2799999998</v>
          </cell>
          <cell r="H366">
            <v>0</v>
          </cell>
          <cell r="I366">
            <v>3058835.58</v>
          </cell>
          <cell r="J366">
            <v>0</v>
          </cell>
          <cell r="K366">
            <v>0</v>
          </cell>
          <cell r="L366">
            <v>1508181.28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A367" t="str">
            <v>CTAE0058</v>
          </cell>
          <cell r="B367" t="str">
            <v>SW</v>
          </cell>
          <cell r="C367" t="str">
            <v>Jakande Iya Samson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A368" t="str">
            <v>CTAE0064</v>
          </cell>
          <cell r="B368" t="str">
            <v>SW</v>
          </cell>
          <cell r="C368" t="str">
            <v>Taofiq Yahaya</v>
          </cell>
          <cell r="D368">
            <v>341245</v>
          </cell>
          <cell r="E368">
            <v>341245</v>
          </cell>
          <cell r="F368">
            <v>341245</v>
          </cell>
          <cell r="G368">
            <v>321245</v>
          </cell>
          <cell r="H368">
            <v>251218.12</v>
          </cell>
          <cell r="I368">
            <v>271245</v>
          </cell>
          <cell r="J368">
            <v>241245</v>
          </cell>
          <cell r="K368">
            <v>241245</v>
          </cell>
          <cell r="L368">
            <v>221245</v>
          </cell>
          <cell r="M368">
            <v>221245</v>
          </cell>
          <cell r="N368">
            <v>221245</v>
          </cell>
          <cell r="O368">
            <v>221245</v>
          </cell>
          <cell r="P368">
            <v>221245</v>
          </cell>
          <cell r="Q368">
            <v>221245</v>
          </cell>
          <cell r="R368">
            <v>201245</v>
          </cell>
          <cell r="S368">
            <v>201245</v>
          </cell>
          <cell r="T368">
            <v>201245</v>
          </cell>
          <cell r="U368">
            <v>201245</v>
          </cell>
          <cell r="V368">
            <v>201245</v>
          </cell>
        </row>
        <row r="369">
          <cell r="A369" t="str">
            <v>LAC0017</v>
          </cell>
          <cell r="B369" t="str">
            <v>SW</v>
          </cell>
          <cell r="C369" t="str">
            <v>Abolaji Enterprises</v>
          </cell>
          <cell r="D369">
            <v>8027393.1200000001</v>
          </cell>
          <cell r="E369">
            <v>8027393.1200000001</v>
          </cell>
          <cell r="F369">
            <v>8027393.1200000001</v>
          </cell>
          <cell r="G369">
            <v>3237691.12</v>
          </cell>
          <cell r="H369">
            <v>3237691.12</v>
          </cell>
          <cell r="I369">
            <v>3037691.12</v>
          </cell>
          <cell r="J369">
            <v>3037691.12</v>
          </cell>
          <cell r="K369">
            <v>2517691.12</v>
          </cell>
          <cell r="L369">
            <v>2107691.12</v>
          </cell>
          <cell r="M369">
            <v>1462691.12</v>
          </cell>
          <cell r="N369">
            <v>1462691.12</v>
          </cell>
          <cell r="O369">
            <v>1462691.12</v>
          </cell>
          <cell r="P369">
            <v>962691.12</v>
          </cell>
          <cell r="Q369">
            <v>962691.12</v>
          </cell>
          <cell r="R369">
            <v>962691.12</v>
          </cell>
          <cell r="S369">
            <v>962691.12</v>
          </cell>
          <cell r="T369">
            <v>962691.12</v>
          </cell>
          <cell r="U369">
            <v>962691.12</v>
          </cell>
          <cell r="V369">
            <v>962691.12</v>
          </cell>
        </row>
        <row r="370">
          <cell r="A370" t="str">
            <v>LAC0160</v>
          </cell>
          <cell r="B370" t="str">
            <v>SW</v>
          </cell>
          <cell r="C370" t="str">
            <v>Mumuni Ibrahim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LAC0161</v>
          </cell>
          <cell r="B371" t="str">
            <v>SW</v>
          </cell>
          <cell r="C371" t="str">
            <v>Blessed Kanayo</v>
          </cell>
          <cell r="D371">
            <v>1882348.51</v>
          </cell>
          <cell r="E371">
            <v>0</v>
          </cell>
          <cell r="F371">
            <v>0</v>
          </cell>
          <cell r="G371">
            <v>5957693.5099999998</v>
          </cell>
          <cell r="H371">
            <v>0</v>
          </cell>
          <cell r="I371">
            <v>0</v>
          </cell>
          <cell r="J371">
            <v>3860691.81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LAC3995</v>
          </cell>
          <cell r="B372" t="str">
            <v>SW</v>
          </cell>
          <cell r="C372" t="str">
            <v>Marthy B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A373" t="str">
            <v>LAC0424</v>
          </cell>
          <cell r="B373" t="str">
            <v>SW</v>
          </cell>
          <cell r="C373" t="str">
            <v>BANKOLE STORE</v>
          </cell>
          <cell r="D373">
            <v>1779186.62</v>
          </cell>
          <cell r="E373">
            <v>1779186.62</v>
          </cell>
          <cell r="F373">
            <v>1027186.62</v>
          </cell>
          <cell r="G373">
            <v>1027186.62</v>
          </cell>
          <cell r="H373">
            <v>1027186.62</v>
          </cell>
          <cell r="I373">
            <v>1027186.62</v>
          </cell>
          <cell r="J373">
            <v>827186.62</v>
          </cell>
          <cell r="K373">
            <v>827186.62</v>
          </cell>
          <cell r="L373">
            <v>827186.62</v>
          </cell>
          <cell r="M373">
            <v>827186.62</v>
          </cell>
          <cell r="N373">
            <v>327186.62</v>
          </cell>
          <cell r="O373">
            <v>327186.62</v>
          </cell>
          <cell r="P373">
            <v>327186.62</v>
          </cell>
          <cell r="Q373">
            <v>327186.62</v>
          </cell>
          <cell r="R373">
            <v>327186.62</v>
          </cell>
          <cell r="S373">
            <v>327186.62</v>
          </cell>
          <cell r="T373">
            <v>327186.62</v>
          </cell>
          <cell r="U373">
            <v>327186.62</v>
          </cell>
          <cell r="V373">
            <v>327186.62</v>
          </cell>
        </row>
        <row r="374">
          <cell r="A374" t="str">
            <v>LAC0429</v>
          </cell>
          <cell r="B374" t="str">
            <v>SW</v>
          </cell>
          <cell r="C374" t="str">
            <v>DAMTOY NIG LTD</v>
          </cell>
          <cell r="D374">
            <v>0</v>
          </cell>
          <cell r="E374">
            <v>5252072.12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LAC3987</v>
          </cell>
          <cell r="B375" t="str">
            <v>SW</v>
          </cell>
          <cell r="C375" t="str">
            <v>Yahya Mutairu Rasheedat</v>
          </cell>
          <cell r="D375">
            <v>0</v>
          </cell>
          <cell r="E375">
            <v>0</v>
          </cell>
          <cell r="F375">
            <v>6650194.6100000003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A376" t="str">
            <v>LAC1419</v>
          </cell>
          <cell r="B376" t="str">
            <v>SW</v>
          </cell>
          <cell r="C376" t="str">
            <v>Three Zeroes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A377" t="str">
            <v>LAC3504</v>
          </cell>
          <cell r="B377" t="str">
            <v>SW</v>
          </cell>
          <cell r="C377" t="str">
            <v>Novtech Integrated Ltd</v>
          </cell>
          <cell r="D377">
            <v>4914846.75</v>
          </cell>
          <cell r="E377">
            <v>4914846.75</v>
          </cell>
          <cell r="F377">
            <v>4914846.75</v>
          </cell>
          <cell r="G377">
            <v>4914846.75</v>
          </cell>
          <cell r="H377">
            <v>4664846.75</v>
          </cell>
          <cell r="I377">
            <v>4252846.75</v>
          </cell>
          <cell r="J377">
            <v>4056846.75</v>
          </cell>
          <cell r="K377">
            <v>3749846.75</v>
          </cell>
          <cell r="L377">
            <v>3732846.75</v>
          </cell>
          <cell r="M377">
            <v>3717846.75</v>
          </cell>
          <cell r="N377">
            <v>3697846.75</v>
          </cell>
          <cell r="O377">
            <v>3597846.75</v>
          </cell>
          <cell r="P377">
            <v>3597846.75</v>
          </cell>
          <cell r="Q377">
            <v>3015159.75</v>
          </cell>
          <cell r="R377">
            <v>2982159.75</v>
          </cell>
          <cell r="S377">
            <v>2982159.75</v>
          </cell>
          <cell r="T377">
            <v>2982159.75</v>
          </cell>
          <cell r="U377">
            <v>2982159.75</v>
          </cell>
          <cell r="V377">
            <v>2982159.75</v>
          </cell>
        </row>
        <row r="378">
          <cell r="A378" t="str">
            <v>CTAF0319</v>
          </cell>
          <cell r="B378" t="str">
            <v>SW</v>
          </cell>
          <cell r="C378" t="str">
            <v>Chinedu (Stores)</v>
          </cell>
          <cell r="D378">
            <v>1249581.31</v>
          </cell>
          <cell r="E378">
            <v>1249581.31</v>
          </cell>
          <cell r="F378">
            <v>1249581.31</v>
          </cell>
          <cell r="G378">
            <v>1249581.31</v>
          </cell>
          <cell r="H378">
            <v>1249581.31</v>
          </cell>
          <cell r="I378">
            <v>1249581.31</v>
          </cell>
          <cell r="J378">
            <v>1249581.31</v>
          </cell>
          <cell r="K378">
            <v>1249581.31</v>
          </cell>
          <cell r="L378">
            <v>1249581.31</v>
          </cell>
          <cell r="M378">
            <v>1249581.31</v>
          </cell>
          <cell r="N378">
            <v>1249581.31</v>
          </cell>
          <cell r="O378">
            <v>1249581.31</v>
          </cell>
          <cell r="P378">
            <v>1249581.31</v>
          </cell>
          <cell r="Q378">
            <v>1249581.31</v>
          </cell>
          <cell r="R378">
            <v>1249581.31</v>
          </cell>
          <cell r="S378">
            <v>1249581.31</v>
          </cell>
          <cell r="T378">
            <v>1249581.31</v>
          </cell>
          <cell r="U378">
            <v>1249581.31</v>
          </cell>
          <cell r="V378">
            <v>1249581.31</v>
          </cell>
        </row>
        <row r="379">
          <cell r="A379" t="str">
            <v>CTAW0001</v>
          </cell>
          <cell r="B379" t="str">
            <v>SW</v>
          </cell>
          <cell r="C379" t="str">
            <v>LAWAL MOHAMMED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A380" t="str">
            <v>CTAW0002</v>
          </cell>
          <cell r="B380" t="str">
            <v>SW</v>
          </cell>
          <cell r="C380" t="str">
            <v>CHIJIOKE ONU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CTAW0004</v>
          </cell>
          <cell r="B381" t="str">
            <v>SW</v>
          </cell>
          <cell r="C381" t="str">
            <v>ALI GADO GARUBA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4335096.21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A382" t="str">
            <v>CTAW0006</v>
          </cell>
          <cell r="B382" t="str">
            <v>SW</v>
          </cell>
          <cell r="C382" t="str">
            <v>FUNMILAYO SHITTU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A383" t="str">
            <v>CTAZ0001</v>
          </cell>
          <cell r="B383" t="str">
            <v>SW</v>
          </cell>
          <cell r="C383" t="str">
            <v>TAIWO BASANYA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CTAZ0007</v>
          </cell>
          <cell r="B384" t="str">
            <v>SW</v>
          </cell>
          <cell r="C384" t="str">
            <v>IYA BUNMI</v>
          </cell>
          <cell r="D384">
            <v>3366736.08</v>
          </cell>
          <cell r="E384">
            <v>3366736.08</v>
          </cell>
          <cell r="F384">
            <v>3366736.08</v>
          </cell>
          <cell r="G384">
            <v>3366736.08</v>
          </cell>
          <cell r="H384">
            <v>3366736.08</v>
          </cell>
          <cell r="I384">
            <v>3316736.08</v>
          </cell>
          <cell r="J384">
            <v>3316736.08</v>
          </cell>
          <cell r="K384">
            <v>3316736.08</v>
          </cell>
          <cell r="L384">
            <v>3316736.08</v>
          </cell>
          <cell r="M384">
            <v>3316736.08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A385" t="str">
            <v>CTAZ0008</v>
          </cell>
          <cell r="B385" t="str">
            <v>SW</v>
          </cell>
          <cell r="C385" t="str">
            <v>SEGUN FUNMILAYO BABALOLA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A386" t="str">
            <v>CTAZ0035</v>
          </cell>
          <cell r="B386" t="str">
            <v>SW</v>
          </cell>
          <cell r="C386" t="str">
            <v>OLOMO FUNMILOLA FAGBEMI</v>
          </cell>
          <cell r="D386">
            <v>12909.92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CTAZ0040</v>
          </cell>
          <cell r="B387" t="str">
            <v>SW</v>
          </cell>
          <cell r="C387" t="str">
            <v>IYA HABEEB</v>
          </cell>
          <cell r="D387">
            <v>2910032.21</v>
          </cell>
          <cell r="E387">
            <v>2910032.21</v>
          </cell>
          <cell r="F387">
            <v>2910032.21</v>
          </cell>
          <cell r="G387">
            <v>2910032.21</v>
          </cell>
          <cell r="H387">
            <v>2910032.21</v>
          </cell>
          <cell r="I387">
            <v>2910032.21</v>
          </cell>
          <cell r="J387">
            <v>2410032.21</v>
          </cell>
          <cell r="K387">
            <v>2410032.21</v>
          </cell>
          <cell r="L387">
            <v>2410032.21</v>
          </cell>
          <cell r="M387">
            <v>2410032.21</v>
          </cell>
          <cell r="N387">
            <v>2410032.21</v>
          </cell>
          <cell r="O387">
            <v>2410032.21</v>
          </cell>
          <cell r="P387">
            <v>2410032.21</v>
          </cell>
          <cell r="Q387">
            <v>2410032.21</v>
          </cell>
          <cell r="R387">
            <v>2410032.21</v>
          </cell>
          <cell r="S387">
            <v>2410032.21</v>
          </cell>
          <cell r="T387">
            <v>2410032.21</v>
          </cell>
          <cell r="U387">
            <v>2410032.21</v>
          </cell>
          <cell r="V387">
            <v>2410032.21</v>
          </cell>
        </row>
        <row r="388">
          <cell r="A388" t="str">
            <v>CTAZ0043</v>
          </cell>
          <cell r="B388" t="str">
            <v>SW</v>
          </cell>
          <cell r="C388" t="str">
            <v>JUNIOR (IYA)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A389" t="str">
            <v>CTAZ0044</v>
          </cell>
          <cell r="B389" t="str">
            <v>SW</v>
          </cell>
          <cell r="C389" t="str">
            <v>KOFO THOMAS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CTAZ0045</v>
          </cell>
          <cell r="B390" t="str">
            <v>SW</v>
          </cell>
          <cell r="C390" t="str">
            <v>SIKIRAT AGBOOLA</v>
          </cell>
          <cell r="D390">
            <v>0</v>
          </cell>
          <cell r="E390">
            <v>0</v>
          </cell>
          <cell r="F390">
            <v>-431992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7299853.1299999999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A391" t="str">
            <v>CTAZ0049</v>
          </cell>
          <cell r="B391" t="str">
            <v>SW</v>
          </cell>
          <cell r="C391" t="str">
            <v>MRS BELLO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LAC0083</v>
          </cell>
          <cell r="B392" t="str">
            <v>SW</v>
          </cell>
          <cell r="C392" t="str">
            <v>Sunday Ossai (Ojota)</v>
          </cell>
          <cell r="D392">
            <v>1850534.2</v>
          </cell>
          <cell r="E392">
            <v>1850534.2</v>
          </cell>
          <cell r="F392">
            <v>1850534.2</v>
          </cell>
          <cell r="G392">
            <v>1850534.2</v>
          </cell>
          <cell r="H392">
            <v>1850534.2</v>
          </cell>
          <cell r="I392">
            <v>1850534.2</v>
          </cell>
          <cell r="J392">
            <v>1850534.2</v>
          </cell>
          <cell r="K392">
            <v>1850534.2</v>
          </cell>
          <cell r="L392">
            <v>1850534.2</v>
          </cell>
          <cell r="M392">
            <v>1433034.2</v>
          </cell>
          <cell r="N392">
            <v>1433034.2</v>
          </cell>
          <cell r="O392">
            <v>1433034.2</v>
          </cell>
          <cell r="P392">
            <v>1433034.2</v>
          </cell>
          <cell r="Q392">
            <v>1433034.2</v>
          </cell>
          <cell r="R392">
            <v>1433034.2</v>
          </cell>
          <cell r="S392">
            <v>1433034.2</v>
          </cell>
          <cell r="T392">
            <v>1433034.2</v>
          </cell>
          <cell r="U392">
            <v>1433034.2</v>
          </cell>
          <cell r="V392">
            <v>1433034.2</v>
          </cell>
        </row>
        <row r="393">
          <cell r="A393" t="str">
            <v>LAC0085</v>
          </cell>
          <cell r="B393" t="str">
            <v>SW</v>
          </cell>
          <cell r="C393" t="str">
            <v>Mrs Eze Ann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LAC0087</v>
          </cell>
          <cell r="B394" t="str">
            <v>SW</v>
          </cell>
          <cell r="C394" t="str">
            <v>Ameh Amos Ifeanyichukwu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LAC0088</v>
          </cell>
          <cell r="B395" t="str">
            <v>SW</v>
          </cell>
          <cell r="C395" t="str">
            <v>Sunday Adama (Ojota)</v>
          </cell>
          <cell r="D395">
            <v>0</v>
          </cell>
          <cell r="E395">
            <v>0</v>
          </cell>
          <cell r="F395">
            <v>-118470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A396" t="str">
            <v>LAC0212</v>
          </cell>
          <cell r="B396" t="str">
            <v>SW</v>
          </cell>
          <cell r="C396" t="str">
            <v>Mrs. Alade Tawakalitu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A397" t="str">
            <v>LAC0411</v>
          </cell>
          <cell r="B397" t="str">
            <v>SW</v>
          </cell>
          <cell r="C397" t="str">
            <v>Sarafa Oladele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</row>
        <row r="398">
          <cell r="A398" t="str">
            <v>LAC2310</v>
          </cell>
          <cell r="B398" t="str">
            <v>SW</v>
          </cell>
          <cell r="C398" t="str">
            <v>Opeloyeru Godsgift</v>
          </cell>
          <cell r="D398">
            <v>11863272.550000001</v>
          </cell>
          <cell r="E398">
            <v>11863272.550000001</v>
          </cell>
          <cell r="F398">
            <v>11863272.550000001</v>
          </cell>
          <cell r="G398">
            <v>11863272.550000001</v>
          </cell>
          <cell r="H398">
            <v>11863272.550000001</v>
          </cell>
          <cell r="I398">
            <v>11863272.550000001</v>
          </cell>
          <cell r="J398">
            <v>11863272.550000001</v>
          </cell>
          <cell r="K398">
            <v>11863272.550000001</v>
          </cell>
          <cell r="L398">
            <v>11863272.550000001</v>
          </cell>
          <cell r="M398">
            <v>11863272.550000001</v>
          </cell>
          <cell r="N398">
            <v>11863272.550000001</v>
          </cell>
          <cell r="O398">
            <v>11863272.550000001</v>
          </cell>
          <cell r="P398">
            <v>11863272.550000001</v>
          </cell>
          <cell r="Q398">
            <v>11863272.550000001</v>
          </cell>
          <cell r="R398">
            <v>11863272.550000001</v>
          </cell>
          <cell r="S398">
            <v>11863272.550000001</v>
          </cell>
          <cell r="T398">
            <v>11863272.550000001</v>
          </cell>
          <cell r="U398">
            <v>11863272.550000001</v>
          </cell>
          <cell r="V398">
            <v>11863272.550000001</v>
          </cell>
        </row>
        <row r="399">
          <cell r="A399" t="str">
            <v>LAC3508</v>
          </cell>
          <cell r="B399" t="str">
            <v>SW</v>
          </cell>
          <cell r="C399" t="str">
            <v>Iya Zainab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A400" t="str">
            <v>CTAZ0010</v>
          </cell>
          <cell r="B400" t="str">
            <v>SW</v>
          </cell>
          <cell r="C400" t="str">
            <v>ANISU SANYAOLU</v>
          </cell>
          <cell r="D400">
            <v>307195</v>
          </cell>
          <cell r="E400">
            <v>307195</v>
          </cell>
          <cell r="F400">
            <v>307195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WCFA000209</v>
          </cell>
          <cell r="B401" t="str">
            <v>SW</v>
          </cell>
          <cell r="C401" t="str">
            <v>Iya Ibeji</v>
          </cell>
          <cell r="D401">
            <v>2239118.91</v>
          </cell>
          <cell r="E401">
            <v>2149118.91</v>
          </cell>
          <cell r="F401">
            <v>2149118.91</v>
          </cell>
          <cell r="G401">
            <v>2149118.91</v>
          </cell>
          <cell r="H401">
            <v>2149118.91</v>
          </cell>
          <cell r="I401">
            <v>2049118.91</v>
          </cell>
          <cell r="J401">
            <v>2049118.91</v>
          </cell>
          <cell r="K401">
            <v>1385118.91</v>
          </cell>
          <cell r="L401">
            <v>1385118.91</v>
          </cell>
          <cell r="M401">
            <v>1385118.91</v>
          </cell>
          <cell r="N401">
            <v>1385118.91</v>
          </cell>
          <cell r="O401">
            <v>1385118.91</v>
          </cell>
          <cell r="P401">
            <v>1385118.91</v>
          </cell>
          <cell r="Q401">
            <v>1385118.91</v>
          </cell>
          <cell r="R401">
            <v>1385118.91</v>
          </cell>
          <cell r="S401">
            <v>1385118.91</v>
          </cell>
          <cell r="T401">
            <v>1385118.91</v>
          </cell>
          <cell r="U401">
            <v>1385118.91</v>
          </cell>
          <cell r="V401">
            <v>1335118.9099999999</v>
          </cell>
        </row>
        <row r="402">
          <cell r="A402" t="str">
            <v>LAC3860</v>
          </cell>
          <cell r="B402" t="str">
            <v>SW</v>
          </cell>
          <cell r="C402" t="str">
            <v>Solid Venturee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A403" t="str">
            <v>CTAZ0023</v>
          </cell>
          <cell r="B403" t="str">
            <v>SW</v>
          </cell>
          <cell r="C403" t="str">
            <v>MUINAT (IYA)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A404" t="str">
            <v>CTAZ0005</v>
          </cell>
          <cell r="B404" t="str">
            <v>SW</v>
          </cell>
          <cell r="C404" t="str">
            <v>NURUDEEN (IYA)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A405" t="str">
            <v>CTAE0033</v>
          </cell>
          <cell r="B405" t="str">
            <v>SW</v>
          </cell>
          <cell r="C405" t="str">
            <v>ALHAJA MOGBONJUBOLA OLANREWAJU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A406" t="str">
            <v>LAC3712</v>
          </cell>
          <cell r="B406" t="str">
            <v>SW</v>
          </cell>
          <cell r="C406" t="str">
            <v>Alh. Idiat Olatunji - 2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NTC2395</v>
          </cell>
          <cell r="B407" t="str">
            <v>North</v>
          </cell>
          <cell r="C407" t="str">
            <v>Aminu Buba Baffa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SEC003622</v>
          </cell>
          <cell r="B408" t="str">
            <v>SE</v>
          </cell>
          <cell r="C408" t="str">
            <v>ALOU ENTERPRISE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1829589</v>
          </cell>
          <cell r="O408">
            <v>4628589</v>
          </cell>
          <cell r="P408">
            <v>4628589</v>
          </cell>
          <cell r="Q408">
            <v>4628589</v>
          </cell>
          <cell r="R408">
            <v>4628589</v>
          </cell>
          <cell r="S408">
            <v>4628589</v>
          </cell>
          <cell r="T408">
            <v>4628589</v>
          </cell>
          <cell r="U408">
            <v>4628589</v>
          </cell>
          <cell r="V408">
            <v>4628589</v>
          </cell>
        </row>
        <row r="409">
          <cell r="A409" t="str">
            <v>LAC3675</v>
          </cell>
          <cell r="B409" t="str">
            <v>SW</v>
          </cell>
          <cell r="C409" t="str">
            <v>Holy water Universal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WCDA000068</v>
          </cell>
          <cell r="B410" t="str">
            <v>North</v>
          </cell>
          <cell r="C410" t="str">
            <v>Alh Abdul Mohammed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MBC003573</v>
          </cell>
          <cell r="B411" t="str">
            <v>North</v>
          </cell>
          <cell r="C411" t="str">
            <v>Adamu Usman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MBC003587</v>
          </cell>
          <cell r="B412" t="str">
            <v>MB</v>
          </cell>
          <cell r="C412" t="str">
            <v>Ezedinbu Sam-Isamaco Ltd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SWC2850</v>
          </cell>
          <cell r="B413" t="str">
            <v>SW</v>
          </cell>
          <cell r="C413" t="str">
            <v>Modester Ube</v>
          </cell>
          <cell r="M413">
            <v>0</v>
          </cell>
          <cell r="N413">
            <v>0</v>
          </cell>
          <cell r="O413">
            <v>0</v>
          </cell>
          <cell r="P413">
            <v>1614310.2</v>
          </cell>
          <cell r="Q413">
            <v>0</v>
          </cell>
          <cell r="R413">
            <v>210310.2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SWC3120</v>
          </cell>
          <cell r="B414" t="str">
            <v>MB</v>
          </cell>
          <cell r="C414" t="str">
            <v>Aliyu Aishat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SEC003795</v>
          </cell>
          <cell r="B415" t="str">
            <v>SE</v>
          </cell>
          <cell r="C415" t="str">
            <v>Enojane Intergrated Ent.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A416" t="str">
            <v>SWC3226</v>
          </cell>
          <cell r="B416" t="str">
            <v>SW</v>
          </cell>
          <cell r="C416" t="str">
            <v>Odofin Adekunle Global Limited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A417" t="str">
            <v>SEC003986</v>
          </cell>
          <cell r="B417" t="str">
            <v>SE</v>
          </cell>
          <cell r="C417" t="str">
            <v>Elijah James Udoh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A418" t="str">
            <v>LAC4068</v>
          </cell>
          <cell r="B418" t="str">
            <v>SW</v>
          </cell>
          <cell r="C418" t="str">
            <v>Ariwoayo Safiat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A419" t="str">
            <v>WCFA000080</v>
          </cell>
          <cell r="B419" t="str">
            <v>SW</v>
          </cell>
          <cell r="C419" t="str">
            <v>Agaga Olayinka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LAC4090</v>
          </cell>
          <cell r="B420" t="str">
            <v>SW</v>
          </cell>
          <cell r="C420" t="str">
            <v>David Store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A421" t="str">
            <v>WCFA000193</v>
          </cell>
          <cell r="B421" t="str">
            <v>SW</v>
          </cell>
          <cell r="C421" t="str">
            <v>Lydia Omanze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A422" t="str">
            <v>LAC4043</v>
          </cell>
          <cell r="B422" t="str">
            <v>SW</v>
          </cell>
          <cell r="C422" t="str">
            <v>Maurice Chibueze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ices" displayName="Prices" ref="B1:C25" totalsRowShown="0">
  <autoFilter ref="B1:C25" xr:uid="{00000000-0009-0000-0100-000001000000}"/>
  <tableColumns count="2">
    <tableColumn id="1" xr3:uid="{00000000-0010-0000-0000-000001000000}" name="Brand"/>
    <tableColumn id="2" xr3:uid="{00000000-0010-0000-0000-000002000000}" name="Case Price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Y480"/>
  <sheetViews>
    <sheetView tabSelected="1" zoomScale="80" zoomScaleNormal="80" workbookViewId="0">
      <pane xSplit="5" ySplit="8" topLeftCell="AL9" activePane="bottomRight" state="frozen"/>
      <selection activeCell="G15" sqref="G15"/>
      <selection pane="topRight" activeCell="G15" sqref="G15"/>
      <selection pane="bottomLeft" activeCell="G15" sqref="G15"/>
      <selection pane="bottomRight" activeCell="A9" sqref="A9:A480"/>
    </sheetView>
  </sheetViews>
  <sheetFormatPr defaultColWidth="8.6640625" defaultRowHeight="14.4" outlineLevelCol="1" x14ac:dyDescent="0.3"/>
  <cols>
    <col min="1" max="1" width="5" style="3" bestFit="1" customWidth="1"/>
    <col min="2" max="2" width="8.6640625" style="3"/>
    <col min="3" max="3" width="14.33203125" style="3" customWidth="1"/>
    <col min="4" max="4" width="12.44140625" style="3" hidden="1" customWidth="1"/>
    <col min="5" max="5" width="31.33203125" style="3" customWidth="1"/>
    <col min="6" max="6" width="20" style="3" customWidth="1"/>
    <col min="7" max="7" width="11.5546875" style="3" customWidth="1"/>
    <col min="8" max="8" width="11.6640625" style="3" customWidth="1" outlineLevel="1"/>
    <col min="9" max="9" width="14.33203125" style="3" customWidth="1" outlineLevel="1"/>
    <col min="10" max="10" width="10.44140625" style="3" customWidth="1" outlineLevel="1"/>
    <col min="11" max="11" width="9.5546875" style="3" customWidth="1" outlineLevel="1"/>
    <col min="12" max="12" width="13" style="3" customWidth="1" outlineLevel="1"/>
    <col min="13" max="13" width="11.33203125" style="3" customWidth="1" outlineLevel="1"/>
    <col min="14" max="15" width="10.44140625" style="3" customWidth="1" outlineLevel="1"/>
    <col min="16" max="16" width="10.6640625" style="3" customWidth="1" outlineLevel="1"/>
    <col min="17" max="17" width="11.5546875" style="3" bestFit="1" customWidth="1" outlineLevel="1"/>
    <col min="18" max="19" width="9.5546875" style="3" customWidth="1" outlineLevel="1"/>
    <col min="20" max="20" width="11.44140625" style="3" customWidth="1" outlineLevel="1"/>
    <col min="21" max="21" width="11" style="3" customWidth="1" outlineLevel="1"/>
    <col min="22" max="22" width="11.44140625" style="3" customWidth="1" outlineLevel="1"/>
    <col min="23" max="23" width="11.5546875" style="3" customWidth="1" outlineLevel="1"/>
    <col min="24" max="24" width="10.44140625" style="3" customWidth="1" outlineLevel="1"/>
    <col min="25" max="25" width="10.33203125" style="3" customWidth="1" outlineLevel="1"/>
    <col min="26" max="27" width="10.44140625" style="3" customWidth="1" outlineLevel="1"/>
    <col min="28" max="28" width="9.5546875" style="3" customWidth="1" outlineLevel="1"/>
    <col min="29" max="29" width="19.44140625" style="3" customWidth="1" outlineLevel="1"/>
    <col min="30" max="30" width="4" style="3" customWidth="1" outlineLevel="1"/>
    <col min="31" max="31" width="18" style="3" customWidth="1"/>
    <col min="32" max="32" width="12.5546875" style="3" customWidth="1"/>
    <col min="33" max="33" width="10.6640625" style="3" customWidth="1"/>
    <col min="34" max="42" width="10.6640625" style="3" customWidth="1" outlineLevel="1"/>
    <col min="43" max="43" width="12.33203125" style="3" customWidth="1" outlineLevel="1"/>
    <col min="44" max="44" width="13.44140625" style="3" customWidth="1" outlineLevel="1"/>
    <col min="45" max="45" width="9.88671875" style="3" customWidth="1" outlineLevel="1"/>
    <col min="46" max="46" width="10.6640625" style="3" customWidth="1" outlineLevel="1"/>
    <col min="47" max="47" width="15.5546875" style="3" customWidth="1" outlineLevel="1"/>
    <col min="48" max="48" width="19.44140625" style="3" customWidth="1" outlineLevel="1"/>
    <col min="49" max="49" width="17.5546875" style="3" customWidth="1"/>
    <col min="50" max="50" width="25.44140625" style="3" customWidth="1"/>
    <col min="51" max="51" width="26.6640625" style="3" customWidth="1"/>
    <col min="52" max="16384" width="8.6640625" style="3"/>
  </cols>
  <sheetData>
    <row r="1" spans="1:51" ht="32.25" customHeight="1" thickBot="1" x14ac:dyDescent="0.35">
      <c r="B1" s="4" t="s">
        <v>0</v>
      </c>
      <c r="C1" s="5" t="s">
        <v>511</v>
      </c>
      <c r="E1" s="4" t="s">
        <v>541</v>
      </c>
      <c r="F1" s="6">
        <v>3582196430.5700002</v>
      </c>
    </row>
    <row r="2" spans="1:51" s="7" customFormat="1" ht="27" customHeight="1" thickBot="1" x14ac:dyDescent="0.35">
      <c r="B2" s="8"/>
      <c r="C2" s="9"/>
      <c r="E2" s="4" t="s">
        <v>542</v>
      </c>
      <c r="F2" s="6">
        <f>SUM(AU8:AU1048576)</f>
        <v>3681554264.312449</v>
      </c>
    </row>
    <row r="3" spans="1:51" s="10" customFormat="1" x14ac:dyDescent="0.3"/>
    <row r="4" spans="1:51" ht="15.75" customHeight="1" x14ac:dyDescent="0.4">
      <c r="B4" s="102" t="s">
        <v>1165</v>
      </c>
      <c r="C4" s="103"/>
      <c r="D4" s="103"/>
      <c r="E4" s="103"/>
      <c r="H4" s="104" t="s">
        <v>499</v>
      </c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1"/>
      <c r="AE4" s="105" t="s">
        <v>502</v>
      </c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1"/>
    </row>
    <row r="5" spans="1:51" ht="15.75" customHeight="1" thickBot="1" x14ac:dyDescent="0.45">
      <c r="B5" s="103"/>
      <c r="C5" s="103"/>
      <c r="D5" s="103"/>
      <c r="E5" s="103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1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1"/>
    </row>
    <row r="6" spans="1:51" ht="15.75" hidden="1" customHeight="1" x14ac:dyDescent="0.45">
      <c r="B6" s="63"/>
      <c r="C6" s="63"/>
      <c r="D6" s="63"/>
      <c r="E6" s="63"/>
      <c r="H6" s="12" t="s">
        <v>640</v>
      </c>
      <c r="I6" s="12" t="s">
        <v>642</v>
      </c>
      <c r="J6" s="12" t="s">
        <v>643</v>
      </c>
      <c r="K6" s="12" t="s">
        <v>645</v>
      </c>
      <c r="L6" s="12" t="s">
        <v>646</v>
      </c>
      <c r="M6" s="12" t="s">
        <v>647</v>
      </c>
      <c r="N6" s="12" t="s">
        <v>648</v>
      </c>
      <c r="O6" s="12" t="s">
        <v>650</v>
      </c>
      <c r="P6" s="12" t="s">
        <v>651</v>
      </c>
      <c r="Q6" s="12" t="s">
        <v>652</v>
      </c>
      <c r="R6" s="12" t="s">
        <v>653</v>
      </c>
      <c r="S6" s="12"/>
      <c r="T6" s="12" t="s">
        <v>654</v>
      </c>
      <c r="U6" s="12" t="s">
        <v>655</v>
      </c>
      <c r="V6" s="12" t="s">
        <v>656</v>
      </c>
      <c r="W6" s="12" t="s">
        <v>657</v>
      </c>
      <c r="X6" s="12" t="s">
        <v>658</v>
      </c>
      <c r="Y6" s="12" t="s">
        <v>659</v>
      </c>
      <c r="Z6" s="12" t="s">
        <v>660</v>
      </c>
      <c r="AA6" s="12"/>
      <c r="AB6" s="12" t="s">
        <v>661</v>
      </c>
      <c r="AC6" s="12" t="s">
        <v>662</v>
      </c>
      <c r="AD6" s="12" t="s">
        <v>663</v>
      </c>
      <c r="AE6" s="12"/>
      <c r="AF6" s="13"/>
      <c r="AG6" s="14"/>
      <c r="AH6" s="1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82"/>
      <c r="AT6" s="64"/>
      <c r="AU6" s="64"/>
      <c r="AV6" s="64"/>
      <c r="AW6" s="64"/>
      <c r="AX6" s="64"/>
    </row>
    <row r="7" spans="1:51" ht="15" hidden="1" thickBot="1" x14ac:dyDescent="0.35">
      <c r="G7" s="2" t="s">
        <v>896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651</v>
      </c>
      <c r="Q7" s="3" t="s">
        <v>652</v>
      </c>
      <c r="R7" s="3" t="s">
        <v>654</v>
      </c>
      <c r="T7" s="3" t="s">
        <v>655</v>
      </c>
      <c r="U7" s="3" t="s">
        <v>656</v>
      </c>
      <c r="V7" s="3">
        <v>10983534</v>
      </c>
      <c r="W7" s="3" t="s">
        <v>658</v>
      </c>
      <c r="X7" s="3" t="s">
        <v>659</v>
      </c>
      <c r="Y7" s="3" t="s">
        <v>660</v>
      </c>
      <c r="Z7" s="3">
        <v>10047371</v>
      </c>
      <c r="AB7" s="3" t="s">
        <v>662</v>
      </c>
    </row>
    <row r="8" spans="1:51" s="24" customFormat="1" ht="41.25" customHeight="1" x14ac:dyDescent="0.3">
      <c r="A8" s="119" t="s">
        <v>2</v>
      </c>
      <c r="B8" s="120" t="s">
        <v>3</v>
      </c>
      <c r="C8" s="120" t="s">
        <v>4</v>
      </c>
      <c r="D8" s="120" t="s">
        <v>5</v>
      </c>
      <c r="E8" s="120" t="s">
        <v>6</v>
      </c>
      <c r="F8" s="120" t="s">
        <v>7</v>
      </c>
      <c r="G8" s="120" t="s">
        <v>8</v>
      </c>
      <c r="H8" s="121" t="s">
        <v>895</v>
      </c>
      <c r="I8" s="122" t="s">
        <v>1106</v>
      </c>
      <c r="J8" s="121" t="s">
        <v>641</v>
      </c>
      <c r="K8" s="121" t="s">
        <v>853</v>
      </c>
      <c r="L8" s="121" t="s">
        <v>487</v>
      </c>
      <c r="M8" s="121" t="s">
        <v>649</v>
      </c>
      <c r="N8" s="121" t="s">
        <v>848</v>
      </c>
      <c r="O8" s="121" t="s">
        <v>488</v>
      </c>
      <c r="P8" s="121" t="s">
        <v>489</v>
      </c>
      <c r="Q8" s="121" t="s">
        <v>490</v>
      </c>
      <c r="R8" s="123" t="s">
        <v>1107</v>
      </c>
      <c r="S8" s="124" t="s">
        <v>1146</v>
      </c>
      <c r="T8" s="121" t="s">
        <v>1120</v>
      </c>
      <c r="U8" s="122" t="s">
        <v>898</v>
      </c>
      <c r="V8" s="121" t="s">
        <v>491</v>
      </c>
      <c r="W8" s="121" t="s">
        <v>492</v>
      </c>
      <c r="X8" s="121" t="s">
        <v>493</v>
      </c>
      <c r="Y8" s="121" t="s">
        <v>494</v>
      </c>
      <c r="Z8" s="121" t="s">
        <v>1121</v>
      </c>
      <c r="AA8" s="122" t="s">
        <v>1070</v>
      </c>
      <c r="AB8" s="121" t="s">
        <v>496</v>
      </c>
      <c r="AC8" s="125" t="s">
        <v>500</v>
      </c>
      <c r="AE8" s="126" t="s">
        <v>504</v>
      </c>
      <c r="AF8" s="127" t="s">
        <v>496</v>
      </c>
      <c r="AG8" s="127" t="s">
        <v>490</v>
      </c>
      <c r="AH8" s="127" t="s">
        <v>488</v>
      </c>
      <c r="AI8" s="127" t="s">
        <v>641</v>
      </c>
      <c r="AJ8" s="127" t="s">
        <v>649</v>
      </c>
      <c r="AK8" s="127" t="s">
        <v>487</v>
      </c>
      <c r="AL8" s="127" t="s">
        <v>493</v>
      </c>
      <c r="AM8" s="127" t="s">
        <v>853</v>
      </c>
      <c r="AN8" s="127" t="s">
        <v>1121</v>
      </c>
      <c r="AO8" s="127" t="s">
        <v>1107</v>
      </c>
      <c r="AP8" s="128" t="s">
        <v>491</v>
      </c>
      <c r="AQ8" s="128" t="s">
        <v>895</v>
      </c>
      <c r="AR8" s="129" t="s">
        <v>1106</v>
      </c>
      <c r="AS8" s="124" t="s">
        <v>1146</v>
      </c>
      <c r="AT8" s="128" t="s">
        <v>492</v>
      </c>
      <c r="AU8" s="128" t="s">
        <v>501</v>
      </c>
      <c r="AV8" s="129" t="s">
        <v>1118</v>
      </c>
      <c r="AW8" s="128" t="s">
        <v>503</v>
      </c>
      <c r="AX8" s="130" t="s">
        <v>833</v>
      </c>
    </row>
    <row r="9" spans="1:51" x14ac:dyDescent="0.3">
      <c r="A9" s="16">
        <v>1</v>
      </c>
      <c r="B9" s="71" t="s">
        <v>12</v>
      </c>
      <c r="C9" s="71" t="s">
        <v>1001</v>
      </c>
      <c r="D9" s="71"/>
      <c r="E9" s="71" t="s">
        <v>1008</v>
      </c>
      <c r="F9" s="71" t="s">
        <v>11</v>
      </c>
      <c r="G9" s="131">
        <f t="shared" ref="G9:G72" si="0">SUM(H9:AB9)</f>
        <v>80</v>
      </c>
      <c r="H9" s="70"/>
      <c r="I9" s="70"/>
      <c r="J9" s="70">
        <v>47</v>
      </c>
      <c r="K9" s="70">
        <v>5</v>
      </c>
      <c r="L9" s="70">
        <v>5</v>
      </c>
      <c r="M9" s="70"/>
      <c r="N9" s="70"/>
      <c r="O9" s="70">
        <v>10</v>
      </c>
      <c r="P9" s="70"/>
      <c r="Q9" s="70"/>
      <c r="R9" s="70"/>
      <c r="S9" s="70"/>
      <c r="T9" s="70"/>
      <c r="U9" s="70"/>
      <c r="V9" s="70"/>
      <c r="W9" s="70"/>
      <c r="X9" s="70">
        <v>13</v>
      </c>
      <c r="Y9" s="70"/>
      <c r="Z9" s="70"/>
      <c r="AA9" s="70"/>
      <c r="AB9" s="70"/>
      <c r="AC9" s="134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15798500</v>
      </c>
      <c r="AD9" s="136"/>
      <c r="AE9" s="135">
        <f t="shared" ref="AE9:AE72" si="1">SUM(AF9:AT9)</f>
        <v>25</v>
      </c>
      <c r="AF9" s="62"/>
      <c r="AG9" s="62"/>
      <c r="AH9" s="62"/>
      <c r="AI9" s="72">
        <v>24</v>
      </c>
      <c r="AJ9" s="62"/>
      <c r="AK9" s="62"/>
      <c r="AL9" s="62">
        <v>1</v>
      </c>
      <c r="AM9" s="62"/>
      <c r="AN9" s="62"/>
      <c r="AO9" s="62"/>
      <c r="AP9" s="62"/>
      <c r="AQ9" s="62"/>
      <c r="AR9" s="62"/>
      <c r="AS9" s="62"/>
      <c r="AT9" s="62"/>
      <c r="AU9" s="132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5492000</v>
      </c>
      <c r="AV9" s="132">
        <f t="shared" ref="AV9:AV72" si="2">AC9*0.35</f>
        <v>5529475</v>
      </c>
      <c r="AW9" s="133" t="str">
        <f t="shared" ref="AW9:AW72" si="3">IF(AU9&gt;AV9,"Credit is above Limit. Requires HOTM approval",IF(AU9=0," ",IF(AV9&gt;=AU9,"Credit is within Limit","CheckInput")))</f>
        <v>Credit is within Limit</v>
      </c>
      <c r="AX9" s="133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1" x14ac:dyDescent="0.3">
      <c r="A10" s="16">
        <v>2</v>
      </c>
      <c r="B10" s="71" t="s">
        <v>12</v>
      </c>
      <c r="C10" s="71" t="s">
        <v>1002</v>
      </c>
      <c r="D10" s="71"/>
      <c r="E10" s="71" t="s">
        <v>1009</v>
      </c>
      <c r="F10" s="71" t="s">
        <v>11</v>
      </c>
      <c r="G10" s="131">
        <f t="shared" si="0"/>
        <v>0</v>
      </c>
      <c r="H10" s="70"/>
      <c r="I10" s="17"/>
      <c r="J10" s="70"/>
      <c r="K10" s="70"/>
      <c r="L10" s="17"/>
      <c r="M10" s="70"/>
      <c r="N10" s="70"/>
      <c r="O10" s="70"/>
      <c r="P10" s="70"/>
      <c r="Q10" s="17"/>
      <c r="R10" s="17"/>
      <c r="S10" s="17"/>
      <c r="T10" s="17"/>
      <c r="U10" s="17"/>
      <c r="V10" s="70"/>
      <c r="W10" s="17"/>
      <c r="X10" s="70"/>
      <c r="Y10" s="17"/>
      <c r="Z10" s="17"/>
      <c r="AA10" s="70"/>
      <c r="AB10" s="17"/>
      <c r="AC10" s="134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D10" s="137"/>
      <c r="AE10" s="135">
        <f t="shared" si="1"/>
        <v>0</v>
      </c>
      <c r="AF10" s="62"/>
      <c r="AG10" s="62"/>
      <c r="AH10" s="62"/>
      <c r="AI10" s="7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132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132">
        <f t="shared" si="2"/>
        <v>0</v>
      </c>
      <c r="AW10" s="133" t="str">
        <f t="shared" si="3"/>
        <v xml:space="preserve"> </v>
      </c>
      <c r="AX10" s="133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1" x14ac:dyDescent="0.3">
      <c r="A11" s="16">
        <v>3</v>
      </c>
      <c r="B11" s="71" t="s">
        <v>12</v>
      </c>
      <c r="C11" s="71" t="s">
        <v>1003</v>
      </c>
      <c r="D11" s="71"/>
      <c r="E11" s="71" t="s">
        <v>1010</v>
      </c>
      <c r="F11" s="71" t="s">
        <v>11</v>
      </c>
      <c r="G11" s="131">
        <f t="shared" si="0"/>
        <v>0</v>
      </c>
      <c r="H11" s="70"/>
      <c r="I11" s="17"/>
      <c r="J11" s="70"/>
      <c r="K11" s="70"/>
      <c r="L11" s="17"/>
      <c r="M11" s="70"/>
      <c r="N11" s="70"/>
      <c r="O11" s="70"/>
      <c r="P11" s="70"/>
      <c r="Q11" s="17"/>
      <c r="R11" s="17"/>
      <c r="S11" s="17"/>
      <c r="T11" s="17"/>
      <c r="U11" s="17"/>
      <c r="V11" s="70"/>
      <c r="W11" s="17"/>
      <c r="X11" s="70"/>
      <c r="Y11" s="17"/>
      <c r="Z11" s="17"/>
      <c r="AA11" s="70"/>
      <c r="AB11" s="17"/>
      <c r="AC11" s="134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D11" s="137"/>
      <c r="AE11" s="135">
        <f t="shared" si="1"/>
        <v>0</v>
      </c>
      <c r="AF11" s="62"/>
      <c r="AG11" s="62"/>
      <c r="AH11" s="62"/>
      <c r="AI11" s="7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132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132">
        <f t="shared" si="2"/>
        <v>0</v>
      </c>
      <c r="AW11" s="133" t="str">
        <f t="shared" si="3"/>
        <v xml:space="preserve"> </v>
      </c>
      <c r="AX11" s="133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1" x14ac:dyDescent="0.3">
      <c r="A12" s="16">
        <v>4</v>
      </c>
      <c r="B12" s="71" t="s">
        <v>12</v>
      </c>
      <c r="C12" s="71" t="s">
        <v>1004</v>
      </c>
      <c r="D12" s="71"/>
      <c r="E12" s="71" t="s">
        <v>1011</v>
      </c>
      <c r="F12" s="71" t="s">
        <v>11</v>
      </c>
      <c r="G12" s="131">
        <f t="shared" si="0"/>
        <v>0</v>
      </c>
      <c r="H12" s="70"/>
      <c r="I12" s="17"/>
      <c r="J12" s="70"/>
      <c r="K12" s="70"/>
      <c r="L12" s="17"/>
      <c r="M12" s="70"/>
      <c r="N12" s="70"/>
      <c r="O12" s="70"/>
      <c r="P12" s="70"/>
      <c r="Q12" s="17"/>
      <c r="R12" s="17"/>
      <c r="S12" s="17"/>
      <c r="T12" s="17"/>
      <c r="U12" s="17"/>
      <c r="V12" s="70"/>
      <c r="W12" s="17"/>
      <c r="X12" s="70"/>
      <c r="Y12" s="17"/>
      <c r="Z12" s="17"/>
      <c r="AA12" s="70"/>
      <c r="AB12" s="17"/>
      <c r="AC12" s="134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D12" s="137"/>
      <c r="AE12" s="135">
        <f t="shared" si="1"/>
        <v>0</v>
      </c>
      <c r="AF12" s="6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132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132">
        <f t="shared" si="2"/>
        <v>0</v>
      </c>
      <c r="AW12" s="133" t="str">
        <f t="shared" si="3"/>
        <v xml:space="preserve"> </v>
      </c>
      <c r="AX12" s="133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1" x14ac:dyDescent="0.3">
      <c r="A13" s="16">
        <v>5</v>
      </c>
      <c r="B13" s="16" t="s">
        <v>12</v>
      </c>
      <c r="C13" s="16" t="s">
        <v>1005</v>
      </c>
      <c r="D13" s="16"/>
      <c r="E13" s="16" t="s">
        <v>1012</v>
      </c>
      <c r="F13" s="16" t="s">
        <v>11</v>
      </c>
      <c r="G13" s="131">
        <f t="shared" si="0"/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34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D13" s="137"/>
      <c r="AE13" s="135">
        <f t="shared" si="1"/>
        <v>0</v>
      </c>
      <c r="AF13" s="18"/>
      <c r="AG13" s="18"/>
      <c r="AH13" s="18"/>
      <c r="AI13" s="65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32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132">
        <f t="shared" si="2"/>
        <v>0</v>
      </c>
      <c r="AW13" s="133" t="str">
        <f t="shared" si="3"/>
        <v xml:space="preserve"> </v>
      </c>
      <c r="AX13" s="133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1" x14ac:dyDescent="0.3">
      <c r="A14" s="16">
        <v>6</v>
      </c>
      <c r="B14" s="16" t="s">
        <v>12</v>
      </c>
      <c r="C14" s="16" t="s">
        <v>1006</v>
      </c>
      <c r="D14" s="16"/>
      <c r="E14" s="16" t="s">
        <v>1013</v>
      </c>
      <c r="F14" s="16" t="s">
        <v>11</v>
      </c>
      <c r="G14" s="131">
        <f t="shared" si="0"/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34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D14" s="137"/>
      <c r="AE14" s="135">
        <f t="shared" si="1"/>
        <v>0</v>
      </c>
      <c r="AF14" s="18"/>
      <c r="AG14" s="18"/>
      <c r="AH14" s="18"/>
      <c r="AI14" s="65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32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132">
        <f t="shared" si="2"/>
        <v>0</v>
      </c>
      <c r="AW14" s="133" t="str">
        <f t="shared" si="3"/>
        <v xml:space="preserve"> </v>
      </c>
      <c r="AX14" s="133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1" x14ac:dyDescent="0.3">
      <c r="A15" s="16">
        <v>7</v>
      </c>
      <c r="B15" s="16" t="s">
        <v>12</v>
      </c>
      <c r="C15" s="16" t="s">
        <v>1007</v>
      </c>
      <c r="D15" s="16"/>
      <c r="E15" s="1" t="s">
        <v>1014</v>
      </c>
      <c r="F15" s="16" t="s">
        <v>20</v>
      </c>
      <c r="G15" s="131">
        <f t="shared" si="0"/>
        <v>0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34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D15" s="137"/>
      <c r="AE15" s="135">
        <f t="shared" si="1"/>
        <v>0</v>
      </c>
      <c r="AF15" s="18"/>
      <c r="AG15" s="18"/>
      <c r="AH15" s="18"/>
      <c r="AI15" s="65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32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132">
        <f t="shared" si="2"/>
        <v>0</v>
      </c>
      <c r="AW15" s="133" t="str">
        <f t="shared" si="3"/>
        <v xml:space="preserve"> </v>
      </c>
      <c r="AX15" s="133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1" x14ac:dyDescent="0.3">
      <c r="A16" s="16">
        <v>8</v>
      </c>
      <c r="B16" s="16" t="s">
        <v>12</v>
      </c>
      <c r="C16" s="16" t="s">
        <v>478</v>
      </c>
      <c r="D16" s="16"/>
      <c r="E16" s="16" t="s">
        <v>907</v>
      </c>
      <c r="F16" s="16" t="s">
        <v>11</v>
      </c>
      <c r="G16" s="131">
        <f t="shared" si="0"/>
        <v>80</v>
      </c>
      <c r="H16" s="17"/>
      <c r="I16" s="17"/>
      <c r="J16" s="17">
        <v>47</v>
      </c>
      <c r="K16" s="17">
        <v>5</v>
      </c>
      <c r="L16" s="17">
        <v>5</v>
      </c>
      <c r="M16" s="17"/>
      <c r="N16" s="17"/>
      <c r="O16" s="17">
        <v>10</v>
      </c>
      <c r="P16" s="17"/>
      <c r="Q16" s="17"/>
      <c r="R16" s="17"/>
      <c r="S16" s="17"/>
      <c r="T16" s="17"/>
      <c r="U16" s="17"/>
      <c r="V16" s="17"/>
      <c r="W16" s="17"/>
      <c r="X16" s="17">
        <v>13</v>
      </c>
      <c r="Y16" s="17"/>
      <c r="Z16" s="17"/>
      <c r="AA16" s="17"/>
      <c r="AB16" s="17"/>
      <c r="AC16" s="134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15798500</v>
      </c>
      <c r="AD16" s="137"/>
      <c r="AE16" s="135">
        <f t="shared" si="1"/>
        <v>17</v>
      </c>
      <c r="AF16" s="18"/>
      <c r="AG16" s="18"/>
      <c r="AH16" s="18"/>
      <c r="AI16" s="65">
        <v>17</v>
      </c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32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3782500</v>
      </c>
      <c r="AV16" s="132">
        <f t="shared" si="2"/>
        <v>5529475</v>
      </c>
      <c r="AW16" s="133" t="str">
        <f t="shared" si="3"/>
        <v>Credit is within Limit</v>
      </c>
      <c r="AX16" s="133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3">
      <c r="A17" s="16">
        <v>9</v>
      </c>
      <c r="B17" s="16" t="s">
        <v>12</v>
      </c>
      <c r="C17" s="16" t="s">
        <v>105</v>
      </c>
      <c r="D17" s="16"/>
      <c r="E17" s="16" t="s">
        <v>564</v>
      </c>
      <c r="F17" s="16" t="s">
        <v>11</v>
      </c>
      <c r="G17" s="131">
        <f t="shared" si="0"/>
        <v>95</v>
      </c>
      <c r="H17" s="17"/>
      <c r="I17" s="17"/>
      <c r="J17" s="17">
        <v>65</v>
      </c>
      <c r="K17" s="17">
        <v>1</v>
      </c>
      <c r="L17" s="17">
        <v>2</v>
      </c>
      <c r="M17" s="17"/>
      <c r="N17" s="17"/>
      <c r="O17" s="17">
        <v>6</v>
      </c>
      <c r="P17" s="17">
        <v>15</v>
      </c>
      <c r="Q17" s="17"/>
      <c r="R17" s="17"/>
      <c r="S17" s="17"/>
      <c r="T17" s="17"/>
      <c r="U17" s="17"/>
      <c r="V17" s="17"/>
      <c r="W17" s="17"/>
      <c r="X17" s="17">
        <v>6</v>
      </c>
      <c r="Y17" s="17"/>
      <c r="Z17" s="17"/>
      <c r="AA17" s="17"/>
      <c r="AB17" s="17"/>
      <c r="AC17" s="134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20193000</v>
      </c>
      <c r="AD17" s="137"/>
      <c r="AE17" s="135">
        <f t="shared" si="1"/>
        <v>21</v>
      </c>
      <c r="AF17" s="18"/>
      <c r="AG17" s="18"/>
      <c r="AH17" s="18"/>
      <c r="AI17" s="65">
        <v>21</v>
      </c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32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4672500</v>
      </c>
      <c r="AV17" s="132">
        <f t="shared" si="2"/>
        <v>7067550</v>
      </c>
      <c r="AW17" s="133" t="str">
        <f t="shared" si="3"/>
        <v>Credit is within Limit</v>
      </c>
      <c r="AX17" s="133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3">
      <c r="A18" s="16">
        <v>10</v>
      </c>
      <c r="B18" s="16" t="s">
        <v>12</v>
      </c>
      <c r="C18" s="16" t="s">
        <v>15</v>
      </c>
      <c r="D18" s="16"/>
      <c r="E18" s="16" t="s">
        <v>806</v>
      </c>
      <c r="F18" s="16" t="s">
        <v>13</v>
      </c>
      <c r="G18" s="131">
        <f t="shared" si="0"/>
        <v>80</v>
      </c>
      <c r="H18" s="17"/>
      <c r="I18" s="17"/>
      <c r="J18" s="17">
        <v>47</v>
      </c>
      <c r="K18" s="17">
        <v>5</v>
      </c>
      <c r="L18" s="17">
        <v>5</v>
      </c>
      <c r="M18" s="17"/>
      <c r="N18" s="17"/>
      <c r="O18" s="17">
        <v>10</v>
      </c>
      <c r="P18" s="17"/>
      <c r="Q18" s="17"/>
      <c r="R18" s="17"/>
      <c r="S18" s="17"/>
      <c r="T18" s="17"/>
      <c r="U18" s="17"/>
      <c r="V18" s="17"/>
      <c r="W18" s="17"/>
      <c r="X18" s="17">
        <v>13</v>
      </c>
      <c r="Y18" s="17"/>
      <c r="Z18" s="17"/>
      <c r="AA18" s="17"/>
      <c r="AB18" s="17"/>
      <c r="AC18" s="134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15798500</v>
      </c>
      <c r="AD18" s="137"/>
      <c r="AE18" s="135">
        <f t="shared" si="1"/>
        <v>18</v>
      </c>
      <c r="AF18" s="18"/>
      <c r="AG18" s="18"/>
      <c r="AH18" s="18"/>
      <c r="AI18" s="65">
        <v>18</v>
      </c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32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4005000</v>
      </c>
      <c r="AV18" s="132">
        <f t="shared" si="2"/>
        <v>5529475</v>
      </c>
      <c r="AW18" s="133" t="str">
        <f t="shared" si="3"/>
        <v>Credit is within Limit</v>
      </c>
      <c r="AX18" s="133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3">
      <c r="A19" s="16">
        <v>11</v>
      </c>
      <c r="B19" s="16" t="s">
        <v>12</v>
      </c>
      <c r="C19" s="16" t="s">
        <v>93</v>
      </c>
      <c r="D19" s="16"/>
      <c r="E19" s="16" t="s">
        <v>807</v>
      </c>
      <c r="F19" s="16" t="s">
        <v>13</v>
      </c>
      <c r="G19" s="131">
        <f t="shared" si="0"/>
        <v>0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34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D19" s="137"/>
      <c r="AE19" s="135">
        <f t="shared" si="1"/>
        <v>0</v>
      </c>
      <c r="AF19" s="18"/>
      <c r="AG19" s="18"/>
      <c r="AH19" s="18"/>
      <c r="AI19" s="65">
        <v>0</v>
      </c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32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132">
        <f t="shared" si="2"/>
        <v>0</v>
      </c>
      <c r="AW19" s="133" t="str">
        <f t="shared" si="3"/>
        <v xml:space="preserve"> </v>
      </c>
      <c r="AX19" s="133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3">
      <c r="A20" s="16">
        <v>12</v>
      </c>
      <c r="B20" s="16" t="s">
        <v>12</v>
      </c>
      <c r="C20" s="16" t="s">
        <v>550</v>
      </c>
      <c r="D20" s="16"/>
      <c r="E20" s="16" t="s">
        <v>873</v>
      </c>
      <c r="F20" s="16" t="s">
        <v>13</v>
      </c>
      <c r="G20" s="131">
        <f t="shared" si="0"/>
        <v>90</v>
      </c>
      <c r="H20" s="17"/>
      <c r="I20" s="17"/>
      <c r="J20" s="17">
        <v>47</v>
      </c>
      <c r="K20" s="17">
        <v>7</v>
      </c>
      <c r="L20" s="17">
        <v>5</v>
      </c>
      <c r="M20" s="17"/>
      <c r="N20" s="17"/>
      <c r="O20" s="17">
        <v>8</v>
      </c>
      <c r="P20" s="17">
        <v>10</v>
      </c>
      <c r="Q20" s="17"/>
      <c r="R20" s="17"/>
      <c r="S20" s="17"/>
      <c r="T20" s="17"/>
      <c r="U20" s="17"/>
      <c r="V20" s="17"/>
      <c r="W20" s="17"/>
      <c r="X20" s="17">
        <v>13</v>
      </c>
      <c r="Y20" s="17"/>
      <c r="Z20" s="17"/>
      <c r="AA20" s="17"/>
      <c r="AB20" s="17"/>
      <c r="AC20" s="134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17890500</v>
      </c>
      <c r="AD20" s="137"/>
      <c r="AE20" s="135">
        <f t="shared" si="1"/>
        <v>14</v>
      </c>
      <c r="AF20" s="18"/>
      <c r="AG20" s="18"/>
      <c r="AH20" s="18"/>
      <c r="AI20" s="65">
        <v>14</v>
      </c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32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3115000</v>
      </c>
      <c r="AV20" s="132">
        <f t="shared" si="2"/>
        <v>6261675</v>
      </c>
      <c r="AW20" s="133" t="str">
        <f t="shared" si="3"/>
        <v>Credit is within Limit</v>
      </c>
      <c r="AX20" s="133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3">
      <c r="A21" s="16">
        <v>13</v>
      </c>
      <c r="B21" s="16" t="s">
        <v>12</v>
      </c>
      <c r="C21" s="16" t="s">
        <v>485</v>
      </c>
      <c r="D21" s="16"/>
      <c r="E21" s="16" t="s">
        <v>567</v>
      </c>
      <c r="F21" s="16" t="s">
        <v>11</v>
      </c>
      <c r="G21" s="131">
        <f t="shared" si="0"/>
        <v>95</v>
      </c>
      <c r="H21" s="17"/>
      <c r="I21" s="17"/>
      <c r="J21" s="17">
        <v>65</v>
      </c>
      <c r="K21" s="17">
        <v>1</v>
      </c>
      <c r="L21" s="17">
        <v>2</v>
      </c>
      <c r="M21" s="17"/>
      <c r="N21" s="17"/>
      <c r="O21" s="17">
        <v>6</v>
      </c>
      <c r="P21" s="17">
        <v>15</v>
      </c>
      <c r="Q21" s="17"/>
      <c r="R21" s="17"/>
      <c r="S21" s="17"/>
      <c r="T21" s="17"/>
      <c r="U21" s="17"/>
      <c r="V21" s="17"/>
      <c r="W21" s="17"/>
      <c r="X21" s="17">
        <v>6</v>
      </c>
      <c r="Y21" s="17"/>
      <c r="Z21" s="17"/>
      <c r="AA21" s="17"/>
      <c r="AB21" s="17"/>
      <c r="AC21" s="134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20193000</v>
      </c>
      <c r="AD21" s="137"/>
      <c r="AE21" s="135">
        <f t="shared" si="1"/>
        <v>21</v>
      </c>
      <c r="AF21" s="18"/>
      <c r="AG21" s="18"/>
      <c r="AH21" s="18"/>
      <c r="AI21" s="65">
        <v>21</v>
      </c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32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4672500</v>
      </c>
      <c r="AV21" s="132">
        <f t="shared" si="2"/>
        <v>7067550</v>
      </c>
      <c r="AW21" s="133" t="str">
        <f t="shared" si="3"/>
        <v>Credit is within Limit</v>
      </c>
      <c r="AX21" s="133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3">
      <c r="A22" s="16">
        <v>14</v>
      </c>
      <c r="B22" s="16" t="s">
        <v>12</v>
      </c>
      <c r="C22" s="16" t="s">
        <v>107</v>
      </c>
      <c r="D22" s="16"/>
      <c r="E22" s="16" t="s">
        <v>1015</v>
      </c>
      <c r="F22" s="16" t="s">
        <v>11</v>
      </c>
      <c r="G22" s="131">
        <f t="shared" si="0"/>
        <v>0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34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D22" s="137"/>
      <c r="AE22" s="135">
        <f t="shared" si="1"/>
        <v>0</v>
      </c>
      <c r="AF22" s="18"/>
      <c r="AG22" s="18"/>
      <c r="AH22" s="18"/>
      <c r="AI22" s="65">
        <v>0</v>
      </c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32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132">
        <f t="shared" si="2"/>
        <v>0</v>
      </c>
      <c r="AW22" s="133" t="str">
        <f t="shared" si="3"/>
        <v xml:space="preserve"> </v>
      </c>
      <c r="AX22" s="133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3">
      <c r="A23" s="16">
        <v>15</v>
      </c>
      <c r="B23" s="16" t="s">
        <v>12</v>
      </c>
      <c r="C23" s="16" t="s">
        <v>103</v>
      </c>
      <c r="D23" s="16"/>
      <c r="E23" s="16" t="s">
        <v>780</v>
      </c>
      <c r="F23" s="16" t="s">
        <v>11</v>
      </c>
      <c r="G23" s="131">
        <f t="shared" si="0"/>
        <v>0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4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D23" s="137"/>
      <c r="AE23" s="135">
        <f t="shared" si="1"/>
        <v>0</v>
      </c>
      <c r="AF23" s="18"/>
      <c r="AG23" s="18"/>
      <c r="AH23" s="18"/>
      <c r="AI23" s="65">
        <v>0</v>
      </c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32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132">
        <f t="shared" si="2"/>
        <v>0</v>
      </c>
      <c r="AW23" s="133" t="str">
        <f t="shared" si="3"/>
        <v xml:space="preserve"> </v>
      </c>
      <c r="AX23" s="133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3">
      <c r="A24" s="16">
        <v>16</v>
      </c>
      <c r="B24" s="16" t="s">
        <v>12</v>
      </c>
      <c r="C24" s="16" t="s">
        <v>98</v>
      </c>
      <c r="D24" s="16"/>
      <c r="E24" s="16" t="s">
        <v>562</v>
      </c>
      <c r="F24" s="16" t="s">
        <v>13</v>
      </c>
      <c r="G24" s="131">
        <f t="shared" si="0"/>
        <v>0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34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D24" s="137"/>
      <c r="AE24" s="135">
        <f t="shared" si="1"/>
        <v>0</v>
      </c>
      <c r="AF24" s="18"/>
      <c r="AG24" s="18"/>
      <c r="AH24" s="18"/>
      <c r="AI24" s="65">
        <v>0</v>
      </c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32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132">
        <f t="shared" si="2"/>
        <v>0</v>
      </c>
      <c r="AW24" s="133" t="str">
        <f t="shared" si="3"/>
        <v xml:space="preserve"> </v>
      </c>
      <c r="AX24" s="133" t="str">
        <f>IFERROR(IF(VLOOKUP(C24,'Overdue Credits'!$A:$F,6,0)&gt;2,"High Risk Customer",IF(VLOOKUP(C24,'Overdue Credits'!$A:$F,6,0)&gt;0,"Medium Risk Customer","Low Risk Customer")),"Low Risk Customer")</f>
        <v>High Risk Customer</v>
      </c>
    </row>
    <row r="25" spans="1:50" x14ac:dyDescent="0.3">
      <c r="A25" s="16">
        <v>17</v>
      </c>
      <c r="B25" s="16" t="s">
        <v>12</v>
      </c>
      <c r="C25" s="16" t="s">
        <v>92</v>
      </c>
      <c r="D25" s="16"/>
      <c r="E25" s="16" t="s">
        <v>785</v>
      </c>
      <c r="F25" s="16" t="s">
        <v>11</v>
      </c>
      <c r="G25" s="131">
        <f t="shared" si="0"/>
        <v>80</v>
      </c>
      <c r="H25" s="17"/>
      <c r="I25" s="17"/>
      <c r="J25" s="17">
        <v>47</v>
      </c>
      <c r="K25" s="17">
        <v>5</v>
      </c>
      <c r="L25" s="17">
        <v>5</v>
      </c>
      <c r="M25" s="17"/>
      <c r="N25" s="17"/>
      <c r="O25" s="17">
        <v>10</v>
      </c>
      <c r="P25" s="17"/>
      <c r="Q25" s="17"/>
      <c r="R25" s="17"/>
      <c r="S25" s="17"/>
      <c r="T25" s="17"/>
      <c r="U25" s="17"/>
      <c r="V25" s="17"/>
      <c r="W25" s="17"/>
      <c r="X25" s="17">
        <v>13</v>
      </c>
      <c r="Y25" s="17"/>
      <c r="Z25" s="17"/>
      <c r="AA25" s="17"/>
      <c r="AB25" s="17"/>
      <c r="AC25" s="134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15798500</v>
      </c>
      <c r="AD25" s="137"/>
      <c r="AE25" s="135">
        <f t="shared" si="1"/>
        <v>17</v>
      </c>
      <c r="AF25" s="18"/>
      <c r="AG25" s="18"/>
      <c r="AH25" s="18"/>
      <c r="AI25" s="65">
        <v>17</v>
      </c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32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3782500</v>
      </c>
      <c r="AV25" s="132">
        <f t="shared" si="2"/>
        <v>5529475</v>
      </c>
      <c r="AW25" s="133" t="str">
        <f t="shared" si="3"/>
        <v>Credit is within Limit</v>
      </c>
      <c r="AX25" s="133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3">
      <c r="A26" s="16">
        <v>18</v>
      </c>
      <c r="B26" s="16" t="s">
        <v>12</v>
      </c>
      <c r="C26" s="16" t="s">
        <v>94</v>
      </c>
      <c r="D26" s="16"/>
      <c r="E26" s="16" t="s">
        <v>808</v>
      </c>
      <c r="F26" s="16" t="s">
        <v>13</v>
      </c>
      <c r="G26" s="131">
        <f t="shared" si="0"/>
        <v>130</v>
      </c>
      <c r="H26" s="17"/>
      <c r="I26" s="17"/>
      <c r="J26" s="17">
        <v>62</v>
      </c>
      <c r="K26" s="17">
        <v>4</v>
      </c>
      <c r="L26" s="17">
        <v>5</v>
      </c>
      <c r="M26" s="17"/>
      <c r="N26" s="17"/>
      <c r="O26" s="17">
        <v>20</v>
      </c>
      <c r="P26" s="17">
        <v>12</v>
      </c>
      <c r="Q26" s="17"/>
      <c r="R26" s="17"/>
      <c r="S26" s="17"/>
      <c r="T26" s="17"/>
      <c r="U26" s="17"/>
      <c r="V26" s="17"/>
      <c r="W26" s="17"/>
      <c r="X26" s="17">
        <v>27</v>
      </c>
      <c r="Y26" s="17"/>
      <c r="Z26" s="17"/>
      <c r="AA26" s="17"/>
      <c r="AB26" s="17"/>
      <c r="AC26" s="134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25595000</v>
      </c>
      <c r="AD26" s="137"/>
      <c r="AE26" s="135">
        <f t="shared" si="1"/>
        <v>22.5</v>
      </c>
      <c r="AF26" s="18"/>
      <c r="AG26" s="18"/>
      <c r="AH26" s="18"/>
      <c r="AI26" s="65">
        <v>22.5</v>
      </c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32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5006250</v>
      </c>
      <c r="AV26" s="132">
        <f t="shared" si="2"/>
        <v>8958250</v>
      </c>
      <c r="AW26" s="133" t="str">
        <f t="shared" si="3"/>
        <v>Credit is within Limit</v>
      </c>
      <c r="AX26" s="133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3">
      <c r="A27" s="16">
        <v>19</v>
      </c>
      <c r="B27" s="16" t="s">
        <v>12</v>
      </c>
      <c r="C27" s="16" t="s">
        <v>104</v>
      </c>
      <c r="D27" s="16"/>
      <c r="E27" s="16" t="s">
        <v>809</v>
      </c>
      <c r="F27" s="16" t="s">
        <v>11</v>
      </c>
      <c r="G27" s="131">
        <f t="shared" si="0"/>
        <v>0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34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D27" s="137"/>
      <c r="AE27" s="135">
        <f t="shared" si="1"/>
        <v>0</v>
      </c>
      <c r="AF27" s="18"/>
      <c r="AG27" s="18"/>
      <c r="AH27" s="18"/>
      <c r="AI27" s="65">
        <v>0</v>
      </c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32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132">
        <f t="shared" si="2"/>
        <v>0</v>
      </c>
      <c r="AW27" s="133" t="str">
        <f t="shared" si="3"/>
        <v xml:space="preserve"> </v>
      </c>
      <c r="AX27" s="133" t="str">
        <f>IFERROR(IF(VLOOKUP(C27,'Overdue Credits'!$A:$F,6,0)&gt;2,"High Risk Customer",IF(VLOOKUP(C27,'Overdue Credits'!$A:$F,6,0)&gt;0,"Medium Risk Customer","Low Risk Customer")),"Low Risk Customer")</f>
        <v>High Risk Customer</v>
      </c>
    </row>
    <row r="28" spans="1:50" x14ac:dyDescent="0.3">
      <c r="A28" s="16">
        <v>20</v>
      </c>
      <c r="B28" s="16" t="s">
        <v>12</v>
      </c>
      <c r="C28" s="16" t="s">
        <v>108</v>
      </c>
      <c r="D28" s="16"/>
      <c r="E28" s="16" t="s">
        <v>810</v>
      </c>
      <c r="F28" s="16" t="s">
        <v>11</v>
      </c>
      <c r="G28" s="131">
        <f t="shared" si="0"/>
        <v>80</v>
      </c>
      <c r="H28" s="17"/>
      <c r="I28" s="17"/>
      <c r="J28" s="17">
        <v>47</v>
      </c>
      <c r="K28" s="17">
        <v>5</v>
      </c>
      <c r="L28" s="17">
        <v>5</v>
      </c>
      <c r="M28" s="17"/>
      <c r="N28" s="17"/>
      <c r="O28" s="17">
        <v>10</v>
      </c>
      <c r="P28" s="17"/>
      <c r="Q28" s="17"/>
      <c r="R28" s="17"/>
      <c r="S28" s="17"/>
      <c r="T28" s="17"/>
      <c r="U28" s="17"/>
      <c r="V28" s="17"/>
      <c r="W28" s="17"/>
      <c r="X28" s="17">
        <v>13</v>
      </c>
      <c r="Y28" s="17"/>
      <c r="Z28" s="17"/>
      <c r="AA28" s="17"/>
      <c r="AB28" s="17"/>
      <c r="AC28" s="134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15798500</v>
      </c>
      <c r="AD28" s="137"/>
      <c r="AE28" s="135">
        <f t="shared" si="1"/>
        <v>17</v>
      </c>
      <c r="AF28" s="18"/>
      <c r="AG28" s="18"/>
      <c r="AH28" s="18"/>
      <c r="AI28" s="65">
        <v>17</v>
      </c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32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3782500</v>
      </c>
      <c r="AV28" s="132">
        <f t="shared" si="2"/>
        <v>5529475</v>
      </c>
      <c r="AW28" s="133" t="str">
        <f t="shared" si="3"/>
        <v>Credit is within Limit</v>
      </c>
      <c r="AX28" s="133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3">
      <c r="A29" s="16">
        <v>21</v>
      </c>
      <c r="B29" s="16" t="s">
        <v>12</v>
      </c>
      <c r="C29" s="16" t="s">
        <v>479</v>
      </c>
      <c r="D29" s="16"/>
      <c r="E29" s="16" t="s">
        <v>772</v>
      </c>
      <c r="F29" s="16" t="s">
        <v>13</v>
      </c>
      <c r="G29" s="131">
        <f t="shared" si="0"/>
        <v>345</v>
      </c>
      <c r="H29" s="17"/>
      <c r="I29" s="17"/>
      <c r="J29" s="17">
        <v>178</v>
      </c>
      <c r="K29" s="17">
        <v>6</v>
      </c>
      <c r="L29" s="17">
        <v>6</v>
      </c>
      <c r="M29" s="17"/>
      <c r="N29" s="17"/>
      <c r="O29" s="17">
        <v>30</v>
      </c>
      <c r="P29" s="17">
        <v>100</v>
      </c>
      <c r="Q29" s="17"/>
      <c r="R29" s="17"/>
      <c r="S29" s="17"/>
      <c r="T29" s="17"/>
      <c r="U29" s="17"/>
      <c r="V29" s="17"/>
      <c r="W29" s="17"/>
      <c r="X29" s="17">
        <v>25</v>
      </c>
      <c r="Y29" s="17"/>
      <c r="Z29" s="17"/>
      <c r="AA29" s="17"/>
      <c r="AB29" s="17"/>
      <c r="AC29" s="134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72486000</v>
      </c>
      <c r="AD29" s="137"/>
      <c r="AE29" s="135">
        <f t="shared" si="1"/>
        <v>78</v>
      </c>
      <c r="AF29" s="18"/>
      <c r="AG29" s="18"/>
      <c r="AH29" s="18"/>
      <c r="AI29" s="65">
        <v>78</v>
      </c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32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17355000</v>
      </c>
      <c r="AV29" s="132">
        <f t="shared" si="2"/>
        <v>25370100</v>
      </c>
      <c r="AW29" s="133" t="str">
        <f t="shared" si="3"/>
        <v>Credit is within Limit</v>
      </c>
      <c r="AX29" s="133" t="str">
        <f>IFERROR(IF(VLOOKUP(C29,'Overdue Credits'!$A:$F,6,0)&gt;2,"High Risk Customer",IF(VLOOKUP(C29,'Overdue Credits'!$A:$F,6,0)&gt;0,"Medium Risk Customer","Low Risk Customer")),"Low Risk Customer")</f>
        <v>Medium Risk Customer</v>
      </c>
    </row>
    <row r="30" spans="1:50" x14ac:dyDescent="0.3">
      <c r="A30" s="16">
        <v>22</v>
      </c>
      <c r="B30" s="16" t="s">
        <v>12</v>
      </c>
      <c r="C30" s="16" t="s">
        <v>106</v>
      </c>
      <c r="D30" s="16"/>
      <c r="E30" s="16" t="s">
        <v>778</v>
      </c>
      <c r="F30" s="16" t="s">
        <v>13</v>
      </c>
      <c r="G30" s="131">
        <f t="shared" si="0"/>
        <v>105</v>
      </c>
      <c r="H30" s="17"/>
      <c r="I30" s="17"/>
      <c r="J30" s="17">
        <v>50</v>
      </c>
      <c r="K30" s="17">
        <v>2</v>
      </c>
      <c r="L30" s="17">
        <v>2</v>
      </c>
      <c r="M30" s="17"/>
      <c r="N30" s="17"/>
      <c r="O30" s="17">
        <v>10</v>
      </c>
      <c r="P30" s="17">
        <v>21</v>
      </c>
      <c r="Q30" s="17"/>
      <c r="R30" s="17"/>
      <c r="S30" s="17"/>
      <c r="T30" s="17"/>
      <c r="U30" s="17"/>
      <c r="V30" s="17"/>
      <c r="W30" s="17"/>
      <c r="X30" s="17">
        <v>20</v>
      </c>
      <c r="Y30" s="17"/>
      <c r="Z30" s="17"/>
      <c r="AA30" s="17"/>
      <c r="AB30" s="17"/>
      <c r="AC30" s="134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21188500</v>
      </c>
      <c r="AD30" s="137"/>
      <c r="AE30" s="135">
        <f t="shared" si="1"/>
        <v>21.5</v>
      </c>
      <c r="AF30" s="18"/>
      <c r="AG30" s="18"/>
      <c r="AH30" s="18"/>
      <c r="AI30" s="65">
        <v>21.5</v>
      </c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32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4783750</v>
      </c>
      <c r="AV30" s="132">
        <f t="shared" si="2"/>
        <v>7415974.9999999991</v>
      </c>
      <c r="AW30" s="133" t="str">
        <f t="shared" si="3"/>
        <v>Credit is within Limit</v>
      </c>
      <c r="AX30" s="133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3">
      <c r="A31" s="16">
        <v>23</v>
      </c>
      <c r="B31" s="16" t="s">
        <v>12</v>
      </c>
      <c r="C31" s="16" t="s">
        <v>100</v>
      </c>
      <c r="D31" s="16"/>
      <c r="E31" s="16" t="s">
        <v>566</v>
      </c>
      <c r="F31" s="16" t="s">
        <v>13</v>
      </c>
      <c r="G31" s="131">
        <f t="shared" si="0"/>
        <v>0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34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D31" s="137"/>
      <c r="AE31" s="135">
        <f t="shared" si="1"/>
        <v>0</v>
      </c>
      <c r="AF31" s="18"/>
      <c r="AG31" s="18"/>
      <c r="AH31" s="18"/>
      <c r="AI31" s="65">
        <v>0</v>
      </c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32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132">
        <f t="shared" si="2"/>
        <v>0</v>
      </c>
      <c r="AW31" s="133" t="str">
        <f t="shared" si="3"/>
        <v xml:space="preserve"> </v>
      </c>
      <c r="AX31" s="133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3">
      <c r="A32" s="16">
        <v>24</v>
      </c>
      <c r="B32" s="16" t="s">
        <v>12</v>
      </c>
      <c r="C32" s="16" t="s">
        <v>97</v>
      </c>
      <c r="D32" s="16"/>
      <c r="E32" s="16" t="s">
        <v>784</v>
      </c>
      <c r="F32" s="16" t="s">
        <v>20</v>
      </c>
      <c r="G32" s="131">
        <f t="shared" si="0"/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34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D32" s="137"/>
      <c r="AE32" s="135">
        <f t="shared" si="1"/>
        <v>0</v>
      </c>
      <c r="AF32" s="18"/>
      <c r="AG32" s="18"/>
      <c r="AH32" s="18"/>
      <c r="AI32" s="65">
        <v>0</v>
      </c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32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132">
        <f t="shared" si="2"/>
        <v>0</v>
      </c>
      <c r="AW32" s="133" t="str">
        <f t="shared" si="3"/>
        <v xml:space="preserve"> </v>
      </c>
      <c r="AX32" s="133" t="str">
        <f>IFERROR(IF(VLOOKUP(C32,'Overdue Credits'!$A:$F,6,0)&gt;2,"High Risk Customer",IF(VLOOKUP(C32,'Overdue Credits'!$A:$F,6,0)&gt;0,"Medium Risk Customer","Low Risk Customer")),"Low Risk Customer")</f>
        <v>High Risk Customer</v>
      </c>
    </row>
    <row r="33" spans="1:50" x14ac:dyDescent="0.3">
      <c r="A33" s="16">
        <v>25</v>
      </c>
      <c r="B33" s="16" t="s">
        <v>12</v>
      </c>
      <c r="C33" s="16" t="s">
        <v>95</v>
      </c>
      <c r="D33" s="16"/>
      <c r="E33" s="16" t="s">
        <v>565</v>
      </c>
      <c r="F33" s="16" t="s">
        <v>13</v>
      </c>
      <c r="G33" s="131">
        <f t="shared" si="0"/>
        <v>120</v>
      </c>
      <c r="H33" s="17"/>
      <c r="I33" s="17"/>
      <c r="J33" s="17">
        <v>60</v>
      </c>
      <c r="K33" s="17">
        <v>3</v>
      </c>
      <c r="L33" s="17">
        <v>3</v>
      </c>
      <c r="M33" s="17"/>
      <c r="N33" s="17"/>
      <c r="O33" s="17">
        <v>11</v>
      </c>
      <c r="P33" s="17">
        <v>20</v>
      </c>
      <c r="Q33" s="17"/>
      <c r="R33" s="17"/>
      <c r="S33" s="17"/>
      <c r="T33" s="17"/>
      <c r="U33" s="17"/>
      <c r="V33" s="17"/>
      <c r="W33" s="17"/>
      <c r="X33" s="17">
        <v>23</v>
      </c>
      <c r="Y33" s="17"/>
      <c r="Z33" s="17"/>
      <c r="AA33" s="17"/>
      <c r="AB33" s="17"/>
      <c r="AC33" s="134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24137500</v>
      </c>
      <c r="AD33" s="137"/>
      <c r="AE33" s="135">
        <f t="shared" si="1"/>
        <v>22</v>
      </c>
      <c r="AF33" s="18"/>
      <c r="AG33" s="18"/>
      <c r="AH33" s="18"/>
      <c r="AI33" s="65">
        <v>22</v>
      </c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32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4895000</v>
      </c>
      <c r="AV33" s="132">
        <f t="shared" si="2"/>
        <v>8448125</v>
      </c>
      <c r="AW33" s="133" t="str">
        <f t="shared" si="3"/>
        <v>Credit is within Limit</v>
      </c>
      <c r="AX33" s="133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3">
      <c r="A34" s="16">
        <v>26</v>
      </c>
      <c r="B34" s="16" t="s">
        <v>12</v>
      </c>
      <c r="C34" s="16" t="s">
        <v>101</v>
      </c>
      <c r="D34" s="16"/>
      <c r="E34" s="16" t="s">
        <v>561</v>
      </c>
      <c r="F34" s="16" t="s">
        <v>11</v>
      </c>
      <c r="G34" s="131">
        <f t="shared" si="0"/>
        <v>0</v>
      </c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34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D34" s="137"/>
      <c r="AE34" s="135">
        <f t="shared" si="1"/>
        <v>0</v>
      </c>
      <c r="AF34" s="18"/>
      <c r="AG34" s="18"/>
      <c r="AH34" s="18"/>
      <c r="AI34" s="65">
        <v>0</v>
      </c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32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132">
        <f t="shared" si="2"/>
        <v>0</v>
      </c>
      <c r="AW34" s="133" t="str">
        <f t="shared" si="3"/>
        <v xml:space="preserve"> </v>
      </c>
      <c r="AX34" s="133" t="str">
        <f>IFERROR(IF(VLOOKUP(C34,'Overdue Credits'!$A:$F,6,0)&gt;2,"High Risk Customer",IF(VLOOKUP(C34,'Overdue Credits'!$A:$F,6,0)&gt;0,"Medium Risk Customer","Low Risk Customer")),"Low Risk Customer")</f>
        <v>High Risk Customer</v>
      </c>
    </row>
    <row r="35" spans="1:50" x14ac:dyDescent="0.3">
      <c r="A35" s="16">
        <v>27</v>
      </c>
      <c r="B35" s="16" t="s">
        <v>12</v>
      </c>
      <c r="C35" s="16" t="s">
        <v>99</v>
      </c>
      <c r="D35" s="16"/>
      <c r="E35" s="16" t="s">
        <v>563</v>
      </c>
      <c r="F35" s="16" t="s">
        <v>13</v>
      </c>
      <c r="G35" s="131">
        <f t="shared" si="0"/>
        <v>0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34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D35" s="137"/>
      <c r="AE35" s="135">
        <f t="shared" si="1"/>
        <v>0</v>
      </c>
      <c r="AF35" s="18"/>
      <c r="AG35" s="18"/>
      <c r="AH35" s="18"/>
      <c r="AI35" s="65">
        <v>0</v>
      </c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32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132">
        <f t="shared" si="2"/>
        <v>0</v>
      </c>
      <c r="AW35" s="133" t="str">
        <f t="shared" si="3"/>
        <v xml:space="preserve"> </v>
      </c>
      <c r="AX35" s="133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3">
      <c r="A36" s="16">
        <v>28</v>
      </c>
      <c r="B36" s="16" t="s">
        <v>12</v>
      </c>
      <c r="C36" s="16" t="s">
        <v>19</v>
      </c>
      <c r="D36" s="16"/>
      <c r="E36" s="16" t="s">
        <v>890</v>
      </c>
      <c r="F36" s="16" t="s">
        <v>13</v>
      </c>
      <c r="G36" s="131">
        <f t="shared" si="0"/>
        <v>120</v>
      </c>
      <c r="H36" s="17"/>
      <c r="I36" s="17"/>
      <c r="J36" s="17">
        <v>60</v>
      </c>
      <c r="K36" s="17">
        <v>3</v>
      </c>
      <c r="L36" s="17">
        <v>3</v>
      </c>
      <c r="M36" s="17"/>
      <c r="N36" s="17"/>
      <c r="O36" s="17">
        <v>11</v>
      </c>
      <c r="P36" s="17">
        <v>20</v>
      </c>
      <c r="Q36" s="17"/>
      <c r="R36" s="17"/>
      <c r="S36" s="17"/>
      <c r="T36" s="17"/>
      <c r="U36" s="17"/>
      <c r="V36" s="17"/>
      <c r="W36" s="17"/>
      <c r="X36" s="17">
        <v>23</v>
      </c>
      <c r="Y36" s="17"/>
      <c r="Z36" s="17"/>
      <c r="AA36" s="17"/>
      <c r="AB36" s="17"/>
      <c r="AC36" s="134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24137500</v>
      </c>
      <c r="AD36" s="137"/>
      <c r="AE36" s="135">
        <f t="shared" si="1"/>
        <v>0</v>
      </c>
      <c r="AF36" s="18"/>
      <c r="AG36" s="18"/>
      <c r="AH36" s="18"/>
      <c r="AI36" s="65">
        <v>0</v>
      </c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32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132">
        <f t="shared" si="2"/>
        <v>8448125</v>
      </c>
      <c r="AW36" s="133" t="str">
        <f t="shared" si="3"/>
        <v xml:space="preserve"> </v>
      </c>
      <c r="AX36" s="133" t="str">
        <f>IFERROR(IF(VLOOKUP(C36,'Overdue Credits'!$A:$F,6,0)&gt;2,"High Risk Customer",IF(VLOOKUP(C36,'Overdue Credits'!$A:$F,6,0)&gt;0,"Medium Risk Customer","Low Risk Customer")),"Low Risk Customer")</f>
        <v>Low Risk Customer</v>
      </c>
    </row>
    <row r="37" spans="1:50" x14ac:dyDescent="0.3">
      <c r="A37" s="16">
        <v>29</v>
      </c>
      <c r="B37" s="16" t="s">
        <v>12</v>
      </c>
      <c r="C37" s="16" t="s">
        <v>96</v>
      </c>
      <c r="D37" s="16"/>
      <c r="E37" s="16" t="s">
        <v>811</v>
      </c>
      <c r="F37" s="16" t="s">
        <v>20</v>
      </c>
      <c r="G37" s="131">
        <f t="shared" si="0"/>
        <v>0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7"/>
      <c r="U37" s="19"/>
      <c r="V37" s="17"/>
      <c r="W37" s="19"/>
      <c r="X37" s="19"/>
      <c r="Y37" s="17"/>
      <c r="Z37" s="17"/>
      <c r="AA37" s="17"/>
      <c r="AB37" s="19"/>
      <c r="AC37" s="134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D37" s="137"/>
      <c r="AE37" s="135">
        <f t="shared" si="1"/>
        <v>0</v>
      </c>
      <c r="AF37" s="18"/>
      <c r="AG37" s="18"/>
      <c r="AH37" s="18"/>
      <c r="AI37" s="65">
        <v>0</v>
      </c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32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132">
        <f t="shared" si="2"/>
        <v>0</v>
      </c>
      <c r="AW37" s="133" t="str">
        <f t="shared" si="3"/>
        <v xml:space="preserve"> </v>
      </c>
      <c r="AX37" s="133" t="str">
        <f>IFERROR(IF(VLOOKUP(C37,'Overdue Credits'!$A:$F,6,0)&gt;2,"High Risk Customer",IF(VLOOKUP(C37,'Overdue Credits'!$A:$F,6,0)&gt;0,"Medium Risk Customer","Low Risk Customer")),"Low Risk Customer")</f>
        <v>High Risk Customer</v>
      </c>
    </row>
    <row r="38" spans="1:50" x14ac:dyDescent="0.3">
      <c r="A38" s="16">
        <v>30</v>
      </c>
      <c r="B38" s="16" t="s">
        <v>12</v>
      </c>
      <c r="C38" s="16" t="s">
        <v>102</v>
      </c>
      <c r="D38" s="16"/>
      <c r="E38" s="16" t="s">
        <v>812</v>
      </c>
      <c r="F38" s="1" t="s">
        <v>933</v>
      </c>
      <c r="G38" s="131">
        <f t="shared" si="0"/>
        <v>1350</v>
      </c>
      <c r="H38" s="19"/>
      <c r="I38" s="19"/>
      <c r="J38" s="19">
        <v>439</v>
      </c>
      <c r="K38" s="19">
        <v>96</v>
      </c>
      <c r="L38" s="19">
        <v>20</v>
      </c>
      <c r="M38" s="19"/>
      <c r="N38" s="19"/>
      <c r="O38" s="19">
        <v>300</v>
      </c>
      <c r="P38" s="19">
        <v>313</v>
      </c>
      <c r="Q38" s="19"/>
      <c r="R38" s="19"/>
      <c r="S38" s="19"/>
      <c r="T38" s="17"/>
      <c r="U38" s="19"/>
      <c r="V38" s="17"/>
      <c r="W38" s="19"/>
      <c r="X38" s="19">
        <v>182</v>
      </c>
      <c r="Y38" s="17"/>
      <c r="Z38" s="17"/>
      <c r="AA38" s="17"/>
      <c r="AB38" s="19"/>
      <c r="AC38" s="134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267128000</v>
      </c>
      <c r="AD38" s="137"/>
      <c r="AE38" s="135">
        <f t="shared" si="1"/>
        <v>200</v>
      </c>
      <c r="AF38" s="18"/>
      <c r="AG38" s="18"/>
      <c r="AH38" s="18"/>
      <c r="AI38" s="65">
        <v>200</v>
      </c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32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44500000</v>
      </c>
      <c r="AV38" s="132">
        <f t="shared" si="2"/>
        <v>93494800</v>
      </c>
      <c r="AW38" s="133" t="str">
        <f t="shared" si="3"/>
        <v>Credit is within Limit</v>
      </c>
      <c r="AX38" s="133" t="str">
        <f>IFERROR(IF(VLOOKUP(C38,'Overdue Credits'!$A:$F,6,0)&gt;2,"High Risk Customer",IF(VLOOKUP(C38,'Overdue Credits'!$A:$F,6,0)&gt;0,"Medium Risk Customer","Low Risk Customer")),"Low Risk Customer")</f>
        <v>Medium Risk Customer</v>
      </c>
    </row>
    <row r="39" spans="1:50" x14ac:dyDescent="0.3">
      <c r="A39" s="16">
        <v>31</v>
      </c>
      <c r="B39" s="16" t="s">
        <v>12</v>
      </c>
      <c r="C39" s="16" t="s">
        <v>1065</v>
      </c>
      <c r="D39" s="16"/>
      <c r="E39" s="16" t="s">
        <v>1066</v>
      </c>
      <c r="F39" s="16" t="s">
        <v>516</v>
      </c>
      <c r="G39" s="131">
        <f t="shared" si="0"/>
        <v>0</v>
      </c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34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D39" s="137"/>
      <c r="AE39" s="135">
        <f t="shared" si="1"/>
        <v>0</v>
      </c>
      <c r="AF39" s="18"/>
      <c r="AG39" s="18"/>
      <c r="AH39" s="18"/>
      <c r="AI39" s="65">
        <v>0</v>
      </c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32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132">
        <f t="shared" si="2"/>
        <v>0</v>
      </c>
      <c r="AW39" s="133" t="str">
        <f t="shared" si="3"/>
        <v xml:space="preserve"> </v>
      </c>
      <c r="AX39" s="133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3">
      <c r="A40" s="16">
        <v>32</v>
      </c>
      <c r="B40" s="16" t="s">
        <v>12</v>
      </c>
      <c r="C40" s="16" t="s">
        <v>1093</v>
      </c>
      <c r="D40" s="16"/>
      <c r="E40" s="16" t="s">
        <v>1095</v>
      </c>
      <c r="F40" s="16" t="s">
        <v>11</v>
      </c>
      <c r="G40" s="131">
        <f t="shared" si="0"/>
        <v>120</v>
      </c>
      <c r="H40" s="17"/>
      <c r="I40" s="17"/>
      <c r="J40" s="17">
        <v>60</v>
      </c>
      <c r="K40" s="17">
        <v>3</v>
      </c>
      <c r="L40" s="17">
        <v>3</v>
      </c>
      <c r="M40" s="17"/>
      <c r="N40" s="17"/>
      <c r="O40" s="17">
        <v>11</v>
      </c>
      <c r="P40" s="17">
        <v>20</v>
      </c>
      <c r="Q40" s="17"/>
      <c r="R40" s="17"/>
      <c r="S40" s="17"/>
      <c r="T40" s="17"/>
      <c r="U40" s="17"/>
      <c r="V40" s="17"/>
      <c r="W40" s="17"/>
      <c r="X40" s="17">
        <v>23</v>
      </c>
      <c r="Y40" s="17"/>
      <c r="Z40" s="17"/>
      <c r="AA40" s="17"/>
      <c r="AB40" s="17"/>
      <c r="AC40" s="134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24137500</v>
      </c>
      <c r="AD40" s="137"/>
      <c r="AE40" s="135">
        <f t="shared" si="1"/>
        <v>23</v>
      </c>
      <c r="AF40" s="18"/>
      <c r="AG40" s="18"/>
      <c r="AH40" s="18"/>
      <c r="AI40" s="65">
        <v>22</v>
      </c>
      <c r="AJ40" s="18"/>
      <c r="AK40" s="18"/>
      <c r="AL40" s="18">
        <v>1</v>
      </c>
      <c r="AM40" s="18"/>
      <c r="AN40" s="18"/>
      <c r="AO40" s="18"/>
      <c r="AP40" s="18"/>
      <c r="AQ40" s="18"/>
      <c r="AR40" s="18"/>
      <c r="AS40" s="18"/>
      <c r="AT40" s="18"/>
      <c r="AU40" s="132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5047000</v>
      </c>
      <c r="AV40" s="132">
        <f t="shared" si="2"/>
        <v>8448125</v>
      </c>
      <c r="AW40" s="133" t="str">
        <f t="shared" si="3"/>
        <v>Credit is within Limit</v>
      </c>
      <c r="AX40" s="133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3">
      <c r="A41" s="16">
        <v>33</v>
      </c>
      <c r="B41" s="16" t="s">
        <v>12</v>
      </c>
      <c r="C41" s="16" t="s">
        <v>1094</v>
      </c>
      <c r="D41" s="16"/>
      <c r="E41" s="16" t="s">
        <v>1096</v>
      </c>
      <c r="F41" s="16" t="s">
        <v>11</v>
      </c>
      <c r="G41" s="131">
        <f t="shared" si="0"/>
        <v>0</v>
      </c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34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D41" s="137"/>
      <c r="AE41" s="135">
        <f t="shared" si="1"/>
        <v>0</v>
      </c>
      <c r="AF41" s="18"/>
      <c r="AG41" s="18"/>
      <c r="AH41" s="18"/>
      <c r="AI41" s="65">
        <v>0</v>
      </c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32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132">
        <f t="shared" si="2"/>
        <v>0</v>
      </c>
      <c r="AW41" s="133" t="str">
        <f t="shared" si="3"/>
        <v xml:space="preserve"> </v>
      </c>
      <c r="AX41" s="133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3">
      <c r="A42" s="16">
        <v>34</v>
      </c>
      <c r="B42" s="16" t="s">
        <v>12</v>
      </c>
      <c r="C42" s="16" t="s">
        <v>1131</v>
      </c>
      <c r="D42" s="16"/>
      <c r="E42" s="16" t="s">
        <v>1130</v>
      </c>
      <c r="F42" s="16" t="s">
        <v>11</v>
      </c>
      <c r="G42" s="131">
        <f t="shared" si="0"/>
        <v>80</v>
      </c>
      <c r="H42" s="17"/>
      <c r="I42" s="17"/>
      <c r="J42" s="17">
        <v>47</v>
      </c>
      <c r="K42" s="17">
        <v>5</v>
      </c>
      <c r="L42" s="17">
        <v>5</v>
      </c>
      <c r="M42" s="17"/>
      <c r="N42" s="17"/>
      <c r="O42" s="17">
        <v>10</v>
      </c>
      <c r="P42" s="17"/>
      <c r="Q42" s="17"/>
      <c r="R42" s="17"/>
      <c r="S42" s="17"/>
      <c r="T42" s="17"/>
      <c r="U42" s="17"/>
      <c r="V42" s="17"/>
      <c r="W42" s="17"/>
      <c r="X42" s="17">
        <v>13</v>
      </c>
      <c r="Y42" s="17"/>
      <c r="Z42" s="17"/>
      <c r="AA42" s="17"/>
      <c r="AB42" s="17"/>
      <c r="AC42" s="134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15798500</v>
      </c>
      <c r="AD42" s="137"/>
      <c r="AE42" s="135">
        <f t="shared" si="1"/>
        <v>17</v>
      </c>
      <c r="AF42" s="18"/>
      <c r="AG42" s="18"/>
      <c r="AH42" s="18"/>
      <c r="AI42" s="65">
        <v>17</v>
      </c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32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3782500</v>
      </c>
      <c r="AV42" s="132">
        <f t="shared" si="2"/>
        <v>5529475</v>
      </c>
      <c r="AW42" s="133" t="str">
        <f t="shared" si="3"/>
        <v>Credit is within Limit</v>
      </c>
      <c r="AX42" s="133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3">
      <c r="A43" s="16">
        <v>35</v>
      </c>
      <c r="B43" s="16" t="s">
        <v>83</v>
      </c>
      <c r="C43" s="16" t="s">
        <v>1016</v>
      </c>
      <c r="D43" s="16"/>
      <c r="E43" s="16" t="s">
        <v>1020</v>
      </c>
      <c r="F43" s="16" t="s">
        <v>516</v>
      </c>
      <c r="G43" s="131">
        <f t="shared" si="0"/>
        <v>0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34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D43" s="137"/>
      <c r="AE43" s="135">
        <f t="shared" si="1"/>
        <v>0</v>
      </c>
      <c r="AF43" s="18"/>
      <c r="AG43" s="18"/>
      <c r="AH43" s="18"/>
      <c r="AI43" s="65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32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132">
        <f t="shared" si="2"/>
        <v>0</v>
      </c>
      <c r="AW43" s="133" t="str">
        <f t="shared" si="3"/>
        <v xml:space="preserve"> </v>
      </c>
      <c r="AX43" s="133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3">
      <c r="A44" s="16">
        <v>36</v>
      </c>
      <c r="B44" s="16" t="s">
        <v>83</v>
      </c>
      <c r="C44" s="16" t="s">
        <v>1017</v>
      </c>
      <c r="D44" s="16"/>
      <c r="E44" s="16" t="s">
        <v>1021</v>
      </c>
      <c r="F44" s="16" t="s">
        <v>516</v>
      </c>
      <c r="G44" s="131">
        <f t="shared" si="0"/>
        <v>0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34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D44" s="137"/>
      <c r="AE44" s="135">
        <f t="shared" si="1"/>
        <v>0</v>
      </c>
      <c r="AF44" s="18"/>
      <c r="AG44" s="18"/>
      <c r="AH44" s="18"/>
      <c r="AI44" s="65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32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132">
        <f t="shared" si="2"/>
        <v>0</v>
      </c>
      <c r="AW44" s="133" t="str">
        <f t="shared" si="3"/>
        <v xml:space="preserve"> </v>
      </c>
      <c r="AX44" s="133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3">
      <c r="A45" s="16">
        <v>37</v>
      </c>
      <c r="B45" s="16" t="s">
        <v>83</v>
      </c>
      <c r="C45" s="16" t="s">
        <v>699</v>
      </c>
      <c r="D45" s="16"/>
      <c r="E45" s="16" t="s">
        <v>700</v>
      </c>
      <c r="F45" s="16" t="s">
        <v>11</v>
      </c>
      <c r="G45" s="131">
        <f t="shared" si="0"/>
        <v>170</v>
      </c>
      <c r="H45" s="19"/>
      <c r="I45" s="19"/>
      <c r="J45" s="19">
        <v>20</v>
      </c>
      <c r="K45" s="19"/>
      <c r="L45" s="19">
        <v>30</v>
      </c>
      <c r="M45" s="19"/>
      <c r="N45" s="19"/>
      <c r="O45" s="19">
        <v>50</v>
      </c>
      <c r="P45" s="19"/>
      <c r="Q45" s="19"/>
      <c r="R45" s="19">
        <v>25</v>
      </c>
      <c r="S45" s="19"/>
      <c r="T45" s="19"/>
      <c r="U45" s="19"/>
      <c r="V45" s="17">
        <v>1</v>
      </c>
      <c r="W45" s="19"/>
      <c r="X45" s="19">
        <v>42</v>
      </c>
      <c r="Y45" s="19">
        <v>2</v>
      </c>
      <c r="Z45" s="19"/>
      <c r="AA45" s="19"/>
      <c r="AB45" s="19"/>
      <c r="AC45" s="134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28192500</v>
      </c>
      <c r="AD45" s="137"/>
      <c r="AE45" s="135">
        <f t="shared" si="1"/>
        <v>40</v>
      </c>
      <c r="AF45" s="18"/>
      <c r="AG45" s="18"/>
      <c r="AH45" s="18"/>
      <c r="AI45" s="65">
        <v>40</v>
      </c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32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8900000</v>
      </c>
      <c r="AV45" s="132">
        <f t="shared" si="2"/>
        <v>9867375</v>
      </c>
      <c r="AW45" s="133" t="str">
        <f t="shared" si="3"/>
        <v>Credit is within Limit</v>
      </c>
      <c r="AX45" s="133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3">
      <c r="A46" s="16">
        <v>38</v>
      </c>
      <c r="B46" s="16" t="s">
        <v>83</v>
      </c>
      <c r="C46" s="16" t="s">
        <v>481</v>
      </c>
      <c r="D46" s="16"/>
      <c r="E46" s="16" t="s">
        <v>1022</v>
      </c>
      <c r="F46" s="16" t="s">
        <v>11</v>
      </c>
      <c r="G46" s="131">
        <f t="shared" si="0"/>
        <v>0</v>
      </c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34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D46" s="137"/>
      <c r="AE46" s="135">
        <f t="shared" si="1"/>
        <v>0</v>
      </c>
      <c r="AF46" s="18"/>
      <c r="AG46" s="18"/>
      <c r="AH46" s="18"/>
      <c r="AI46" s="65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32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132">
        <f t="shared" si="2"/>
        <v>0</v>
      </c>
      <c r="AW46" s="133" t="str">
        <f t="shared" si="3"/>
        <v xml:space="preserve"> </v>
      </c>
      <c r="AX46" s="133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3">
      <c r="A47" s="16">
        <v>39</v>
      </c>
      <c r="B47" s="16" t="s">
        <v>83</v>
      </c>
      <c r="C47" s="16" t="s">
        <v>1018</v>
      </c>
      <c r="D47" s="16"/>
      <c r="E47" s="16" t="s">
        <v>1023</v>
      </c>
      <c r="F47" s="16" t="s">
        <v>11</v>
      </c>
      <c r="G47" s="131">
        <f t="shared" si="0"/>
        <v>0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34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D47" s="137"/>
      <c r="AE47" s="135">
        <f t="shared" si="1"/>
        <v>0</v>
      </c>
      <c r="AF47" s="18"/>
      <c r="AG47" s="18"/>
      <c r="AH47" s="18"/>
      <c r="AI47" s="65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32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132">
        <f t="shared" si="2"/>
        <v>0</v>
      </c>
      <c r="AW47" s="133" t="str">
        <f t="shared" si="3"/>
        <v xml:space="preserve"> </v>
      </c>
      <c r="AX47" s="133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3">
      <c r="A48" s="16">
        <v>40</v>
      </c>
      <c r="B48" s="16" t="s">
        <v>83</v>
      </c>
      <c r="C48" s="16" t="s">
        <v>89</v>
      </c>
      <c r="D48" s="16"/>
      <c r="E48" s="16" t="s">
        <v>568</v>
      </c>
      <c r="F48" s="16" t="s">
        <v>20</v>
      </c>
      <c r="G48" s="131">
        <f t="shared" si="0"/>
        <v>300</v>
      </c>
      <c r="H48" s="20"/>
      <c r="I48" s="20"/>
      <c r="J48" s="20">
        <v>30</v>
      </c>
      <c r="K48" s="20"/>
      <c r="L48" s="20">
        <v>33</v>
      </c>
      <c r="M48" s="20"/>
      <c r="N48" s="20"/>
      <c r="O48" s="20">
        <v>80</v>
      </c>
      <c r="P48" s="20"/>
      <c r="Q48" s="20">
        <v>1</v>
      </c>
      <c r="R48" s="20">
        <v>53</v>
      </c>
      <c r="S48" s="20"/>
      <c r="T48" s="20"/>
      <c r="U48" s="20">
        <v>1</v>
      </c>
      <c r="V48" s="20">
        <v>1</v>
      </c>
      <c r="W48" s="20">
        <v>1</v>
      </c>
      <c r="X48" s="20">
        <v>100</v>
      </c>
      <c r="Y48" s="20"/>
      <c r="Z48" s="20"/>
      <c r="AA48" s="20"/>
      <c r="AB48" s="20"/>
      <c r="AC48" s="134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49155000</v>
      </c>
      <c r="AD48" s="137"/>
      <c r="AE48" s="135">
        <f t="shared" si="1"/>
        <v>65</v>
      </c>
      <c r="AF48" s="18"/>
      <c r="AG48" s="18"/>
      <c r="AH48" s="18"/>
      <c r="AI48" s="65">
        <v>65</v>
      </c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32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14462500</v>
      </c>
      <c r="AV48" s="132">
        <f t="shared" si="2"/>
        <v>17204250</v>
      </c>
      <c r="AW48" s="133" t="str">
        <f t="shared" si="3"/>
        <v>Credit is within Limit</v>
      </c>
      <c r="AX48" s="133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3">
      <c r="A49" s="16">
        <v>41</v>
      </c>
      <c r="B49" s="16" t="s">
        <v>83</v>
      </c>
      <c r="C49" s="16" t="s">
        <v>84</v>
      </c>
      <c r="D49" s="16"/>
      <c r="E49" s="16" t="s">
        <v>733</v>
      </c>
      <c r="F49" s="16" t="s">
        <v>20</v>
      </c>
      <c r="G49" s="131">
        <f t="shared" si="0"/>
        <v>300</v>
      </c>
      <c r="H49" s="17"/>
      <c r="I49" s="17"/>
      <c r="J49" s="17">
        <v>50</v>
      </c>
      <c r="K49" s="17"/>
      <c r="L49" s="17">
        <v>2</v>
      </c>
      <c r="M49" s="17"/>
      <c r="N49" s="17"/>
      <c r="O49" s="17">
        <v>140</v>
      </c>
      <c r="P49" s="17"/>
      <c r="Q49" s="17">
        <v>5</v>
      </c>
      <c r="R49" s="17">
        <v>50</v>
      </c>
      <c r="S49" s="17"/>
      <c r="T49" s="17"/>
      <c r="U49" s="17">
        <v>1</v>
      </c>
      <c r="V49" s="17">
        <v>1</v>
      </c>
      <c r="W49" s="17">
        <v>1</v>
      </c>
      <c r="X49" s="17">
        <v>50</v>
      </c>
      <c r="Y49" s="17"/>
      <c r="Z49" s="17"/>
      <c r="AA49" s="17"/>
      <c r="AB49" s="17"/>
      <c r="AC49" s="134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53063000</v>
      </c>
      <c r="AD49" s="137"/>
      <c r="AE49" s="135">
        <f t="shared" si="1"/>
        <v>75</v>
      </c>
      <c r="AF49" s="18"/>
      <c r="AG49" s="18"/>
      <c r="AH49" s="18"/>
      <c r="AI49" s="65">
        <v>75</v>
      </c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32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16687500</v>
      </c>
      <c r="AV49" s="132">
        <f t="shared" si="2"/>
        <v>18572050</v>
      </c>
      <c r="AW49" s="133" t="str">
        <f t="shared" si="3"/>
        <v>Credit is within Limit</v>
      </c>
      <c r="AX49" s="133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3">
      <c r="A50" s="16">
        <v>42</v>
      </c>
      <c r="B50" s="16" t="s">
        <v>83</v>
      </c>
      <c r="C50" s="16" t="s">
        <v>87</v>
      </c>
      <c r="D50" s="16"/>
      <c r="E50" s="16" t="s">
        <v>571</v>
      </c>
      <c r="F50" s="16" t="s">
        <v>20</v>
      </c>
      <c r="G50" s="131">
        <f t="shared" si="0"/>
        <v>250</v>
      </c>
      <c r="H50" s="17"/>
      <c r="I50" s="17"/>
      <c r="J50" s="17">
        <v>30</v>
      </c>
      <c r="K50" s="17"/>
      <c r="L50" s="17">
        <v>5</v>
      </c>
      <c r="M50" s="17"/>
      <c r="N50" s="17"/>
      <c r="O50" s="17">
        <v>100</v>
      </c>
      <c r="P50" s="17"/>
      <c r="Q50" s="17"/>
      <c r="R50" s="17">
        <v>50</v>
      </c>
      <c r="S50" s="17"/>
      <c r="T50" s="17"/>
      <c r="U50" s="17"/>
      <c r="V50" s="17"/>
      <c r="W50" s="17"/>
      <c r="X50" s="17">
        <v>65</v>
      </c>
      <c r="Y50" s="17"/>
      <c r="Z50" s="17"/>
      <c r="AA50" s="17"/>
      <c r="AB50" s="17"/>
      <c r="AC50" s="134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42725000</v>
      </c>
      <c r="AD50" s="137"/>
      <c r="AE50" s="135">
        <f t="shared" si="1"/>
        <v>0</v>
      </c>
      <c r="AF50" s="18"/>
      <c r="AG50" s="18"/>
      <c r="AH50" s="18"/>
      <c r="AI50" s="65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32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132">
        <f t="shared" si="2"/>
        <v>14953749.999999998</v>
      </c>
      <c r="AW50" s="133" t="str">
        <f t="shared" si="3"/>
        <v xml:space="preserve"> </v>
      </c>
      <c r="AX50" s="133" t="str">
        <f>IFERROR(IF(VLOOKUP(C50,'Overdue Credits'!$A:$F,6,0)&gt;2,"High Risk Customer",IF(VLOOKUP(C50,'Overdue Credits'!$A:$F,6,0)&gt;0,"Medium Risk Customer","Low Risk Customer")),"Low Risk Customer")</f>
        <v>Medium Risk Customer</v>
      </c>
    </row>
    <row r="51" spans="1:50" x14ac:dyDescent="0.3">
      <c r="A51" s="16">
        <v>43</v>
      </c>
      <c r="B51" s="16" t="s">
        <v>83</v>
      </c>
      <c r="C51" s="16" t="s">
        <v>91</v>
      </c>
      <c r="D51" s="16"/>
      <c r="E51" s="16" t="s">
        <v>572</v>
      </c>
      <c r="F51" s="16" t="s">
        <v>11</v>
      </c>
      <c r="G51" s="131">
        <f t="shared" si="0"/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34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D51" s="137"/>
      <c r="AE51" s="135">
        <f t="shared" si="1"/>
        <v>0</v>
      </c>
      <c r="AF51" s="18"/>
      <c r="AG51" s="18"/>
      <c r="AH51" s="18"/>
      <c r="AI51" s="65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32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132">
        <f t="shared" si="2"/>
        <v>0</v>
      </c>
      <c r="AW51" s="133" t="str">
        <f t="shared" si="3"/>
        <v xml:space="preserve"> </v>
      </c>
      <c r="AX51" s="133" t="str">
        <f>IFERROR(IF(VLOOKUP(C51,'Overdue Credits'!$A:$F,6,0)&gt;2,"High Risk Customer",IF(VLOOKUP(C51,'Overdue Credits'!$A:$F,6,0)&gt;0,"Medium Risk Customer","Low Risk Customer")),"Low Risk Customer")</f>
        <v>High Risk Customer</v>
      </c>
    </row>
    <row r="52" spans="1:50" x14ac:dyDescent="0.3">
      <c r="A52" s="16">
        <v>44</v>
      </c>
      <c r="B52" s="16" t="s">
        <v>83</v>
      </c>
      <c r="C52" s="16" t="s">
        <v>86</v>
      </c>
      <c r="D52" s="16"/>
      <c r="E52" s="16" t="s">
        <v>574</v>
      </c>
      <c r="F52" s="16" t="s">
        <v>933</v>
      </c>
      <c r="G52" s="131">
        <f t="shared" si="0"/>
        <v>1000</v>
      </c>
      <c r="H52" s="17"/>
      <c r="I52" s="17"/>
      <c r="J52" s="17">
        <v>110</v>
      </c>
      <c r="K52" s="17">
        <v>20</v>
      </c>
      <c r="L52" s="17">
        <v>60</v>
      </c>
      <c r="M52" s="17"/>
      <c r="N52" s="17"/>
      <c r="O52" s="17">
        <v>300</v>
      </c>
      <c r="P52" s="17">
        <v>10</v>
      </c>
      <c r="Q52" s="17">
        <v>10</v>
      </c>
      <c r="R52" s="17">
        <v>60</v>
      </c>
      <c r="S52" s="17"/>
      <c r="T52" s="17"/>
      <c r="U52" s="17"/>
      <c r="V52" s="17">
        <v>100</v>
      </c>
      <c r="W52" s="17">
        <v>120</v>
      </c>
      <c r="X52" s="17">
        <v>200</v>
      </c>
      <c r="Y52" s="17">
        <v>10</v>
      </c>
      <c r="Z52" s="17"/>
      <c r="AA52" s="17"/>
      <c r="AB52" s="17"/>
      <c r="AC52" s="134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158745000</v>
      </c>
      <c r="AD52" s="137"/>
      <c r="AE52" s="135">
        <f t="shared" si="1"/>
        <v>168</v>
      </c>
      <c r="AF52" s="18"/>
      <c r="AG52" s="18"/>
      <c r="AH52" s="18"/>
      <c r="AI52" s="65">
        <v>168</v>
      </c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32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37380000</v>
      </c>
      <c r="AV52" s="132">
        <f t="shared" si="2"/>
        <v>55560750</v>
      </c>
      <c r="AW52" s="133" t="str">
        <f t="shared" si="3"/>
        <v>Credit is within Limit</v>
      </c>
      <c r="AX52" s="133" t="str">
        <f>IFERROR(IF(VLOOKUP(C52,'Overdue Credits'!$A:$F,6,0)&gt;2,"High Risk Customer",IF(VLOOKUP(C52,'Overdue Credits'!$A:$F,6,0)&gt;0,"Medium Risk Customer","Low Risk Customer")),"Low Risk Customer")</f>
        <v>Medium Risk Customer</v>
      </c>
    </row>
    <row r="53" spans="1:50" x14ac:dyDescent="0.3">
      <c r="A53" s="16">
        <v>45</v>
      </c>
      <c r="B53" s="16" t="s">
        <v>83</v>
      </c>
      <c r="C53" s="16" t="s">
        <v>1019</v>
      </c>
      <c r="D53" s="16"/>
      <c r="E53" s="16" t="s">
        <v>1024</v>
      </c>
      <c r="F53" s="16" t="s">
        <v>11</v>
      </c>
      <c r="G53" s="131">
        <f t="shared" si="0"/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34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D53" s="137"/>
      <c r="AE53" s="135">
        <f t="shared" si="1"/>
        <v>0</v>
      </c>
      <c r="AF53" s="18"/>
      <c r="AG53" s="18"/>
      <c r="AH53" s="18"/>
      <c r="AI53" s="65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32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132">
        <f t="shared" si="2"/>
        <v>0</v>
      </c>
      <c r="AW53" s="133" t="str">
        <f t="shared" si="3"/>
        <v xml:space="preserve"> </v>
      </c>
      <c r="AX53" s="133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3">
      <c r="A54" s="16">
        <v>46</v>
      </c>
      <c r="B54" s="16" t="s">
        <v>83</v>
      </c>
      <c r="C54" s="16" t="s">
        <v>85</v>
      </c>
      <c r="D54" s="16"/>
      <c r="E54" s="16" t="s">
        <v>570</v>
      </c>
      <c r="F54" s="16" t="s">
        <v>11</v>
      </c>
      <c r="G54" s="131">
        <f t="shared" si="0"/>
        <v>250</v>
      </c>
      <c r="H54" s="17"/>
      <c r="I54" s="17"/>
      <c r="J54" s="17">
        <v>30</v>
      </c>
      <c r="K54" s="17">
        <v>2</v>
      </c>
      <c r="L54" s="17">
        <v>30</v>
      </c>
      <c r="M54" s="17"/>
      <c r="N54" s="17"/>
      <c r="O54" s="17">
        <v>60</v>
      </c>
      <c r="P54" s="17">
        <v>4</v>
      </c>
      <c r="Q54" s="17"/>
      <c r="R54" s="17">
        <v>35</v>
      </c>
      <c r="S54" s="17"/>
      <c r="T54" s="17"/>
      <c r="U54" s="17">
        <v>2</v>
      </c>
      <c r="V54" s="17"/>
      <c r="W54" s="17">
        <v>2</v>
      </c>
      <c r="X54" s="17">
        <v>85</v>
      </c>
      <c r="Y54" s="17"/>
      <c r="Z54" s="17"/>
      <c r="AA54" s="17"/>
      <c r="AB54" s="17"/>
      <c r="AC54" s="134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41406000</v>
      </c>
      <c r="AD54" s="137"/>
      <c r="AE54" s="135">
        <f t="shared" si="1"/>
        <v>52</v>
      </c>
      <c r="AF54" s="18"/>
      <c r="AG54" s="18"/>
      <c r="AH54" s="18"/>
      <c r="AI54" s="65">
        <v>52</v>
      </c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32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11570000</v>
      </c>
      <c r="AV54" s="132">
        <f t="shared" si="2"/>
        <v>14492100</v>
      </c>
      <c r="AW54" s="133" t="str">
        <f t="shared" si="3"/>
        <v>Credit is within Limit</v>
      </c>
      <c r="AX54" s="133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3">
      <c r="A55" s="16">
        <v>47</v>
      </c>
      <c r="B55" s="16" t="s">
        <v>83</v>
      </c>
      <c r="C55" s="16" t="s">
        <v>90</v>
      </c>
      <c r="D55" s="16"/>
      <c r="E55" s="16" t="s">
        <v>573</v>
      </c>
      <c r="F55" s="16" t="s">
        <v>11</v>
      </c>
      <c r="G55" s="131">
        <f t="shared" si="0"/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34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D55" s="137"/>
      <c r="AE55" s="135">
        <f t="shared" si="1"/>
        <v>0</v>
      </c>
      <c r="AF55" s="18"/>
      <c r="AG55" s="18"/>
      <c r="AH55" s="18"/>
      <c r="AI55" s="65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32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132">
        <f t="shared" si="2"/>
        <v>0</v>
      </c>
      <c r="AW55" s="133" t="str">
        <f t="shared" si="3"/>
        <v xml:space="preserve"> </v>
      </c>
      <c r="AX55" s="133" t="str">
        <f>IFERROR(IF(VLOOKUP(C55,'Overdue Credits'!$A:$F,6,0)&gt;2,"High Risk Customer",IF(VLOOKUP(C55,'Overdue Credits'!$A:$F,6,0)&gt;0,"Medium Risk Customer","Low Risk Customer")),"Low Risk Customer")</f>
        <v>High Risk Customer</v>
      </c>
    </row>
    <row r="56" spans="1:50" x14ac:dyDescent="0.3">
      <c r="A56" s="16">
        <v>48</v>
      </c>
      <c r="B56" s="16" t="s">
        <v>83</v>
      </c>
      <c r="C56" s="16" t="s">
        <v>88</v>
      </c>
      <c r="D56" s="16"/>
      <c r="E56" s="16" t="s">
        <v>569</v>
      </c>
      <c r="F56" s="16" t="s">
        <v>13</v>
      </c>
      <c r="G56" s="131">
        <f t="shared" si="0"/>
        <v>210</v>
      </c>
      <c r="H56" s="17"/>
      <c r="I56" s="17"/>
      <c r="J56" s="17">
        <v>30</v>
      </c>
      <c r="K56" s="17"/>
      <c r="L56" s="17">
        <v>25</v>
      </c>
      <c r="M56" s="17"/>
      <c r="N56" s="17"/>
      <c r="O56" s="17">
        <v>50</v>
      </c>
      <c r="P56" s="17">
        <v>1</v>
      </c>
      <c r="Q56" s="17"/>
      <c r="R56" s="17">
        <v>25</v>
      </c>
      <c r="S56" s="17"/>
      <c r="T56" s="17"/>
      <c r="U56" s="17">
        <v>5</v>
      </c>
      <c r="V56" s="17">
        <v>10</v>
      </c>
      <c r="W56" s="17"/>
      <c r="X56" s="17">
        <v>60</v>
      </c>
      <c r="Y56" s="17">
        <v>4</v>
      </c>
      <c r="Z56" s="17"/>
      <c r="AA56" s="17"/>
      <c r="AB56" s="17"/>
      <c r="AC56" s="134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34254500</v>
      </c>
      <c r="AD56" s="137"/>
      <c r="AE56" s="135">
        <f t="shared" si="1"/>
        <v>46</v>
      </c>
      <c r="AF56" s="18"/>
      <c r="AG56" s="18"/>
      <c r="AH56" s="18"/>
      <c r="AI56" s="65">
        <v>46</v>
      </c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32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10235000</v>
      </c>
      <c r="AV56" s="132">
        <f t="shared" si="2"/>
        <v>11989075</v>
      </c>
      <c r="AW56" s="133" t="str">
        <f t="shared" si="3"/>
        <v>Credit is within Limit</v>
      </c>
      <c r="AX56" s="133" t="str">
        <f>IFERROR(IF(VLOOKUP(C56,'Overdue Credits'!$A:$F,6,0)&gt;2,"High Risk Customer",IF(VLOOKUP(C56,'Overdue Credits'!$A:$F,6,0)&gt;0,"Medium Risk Customer","Low Risk Customer")),"Low Risk Customer")</f>
        <v>Medium Risk Customer</v>
      </c>
    </row>
    <row r="57" spans="1:50" x14ac:dyDescent="0.3">
      <c r="A57" s="16">
        <v>49</v>
      </c>
      <c r="B57" s="16" t="s">
        <v>16</v>
      </c>
      <c r="C57" s="16" t="s">
        <v>878</v>
      </c>
      <c r="D57" s="16"/>
      <c r="E57" s="16" t="s">
        <v>885</v>
      </c>
      <c r="F57" s="16" t="s">
        <v>11</v>
      </c>
      <c r="G57" s="131">
        <f t="shared" si="0"/>
        <v>72</v>
      </c>
      <c r="H57" s="17"/>
      <c r="I57" s="17"/>
      <c r="J57" s="17">
        <v>16</v>
      </c>
      <c r="K57" s="17">
        <v>1</v>
      </c>
      <c r="L57" s="17">
        <v>1</v>
      </c>
      <c r="M57" s="17"/>
      <c r="N57" s="17"/>
      <c r="O57" s="17">
        <v>9</v>
      </c>
      <c r="P57" s="17">
        <v>20</v>
      </c>
      <c r="Q57" s="17"/>
      <c r="R57" s="17">
        <v>2</v>
      </c>
      <c r="S57" s="17"/>
      <c r="T57" s="17"/>
      <c r="U57" s="17">
        <v>1</v>
      </c>
      <c r="V57" s="17"/>
      <c r="W57" s="17"/>
      <c r="X57" s="17">
        <v>22</v>
      </c>
      <c r="Y57" s="17"/>
      <c r="Z57" s="17"/>
      <c r="AA57" s="17"/>
      <c r="AB57" s="17"/>
      <c r="AC57" s="134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13581500</v>
      </c>
      <c r="AD57" s="137"/>
      <c r="AE57" s="135">
        <f t="shared" si="1"/>
        <v>18</v>
      </c>
      <c r="AF57" s="18"/>
      <c r="AG57" s="18"/>
      <c r="AH57" s="18">
        <v>3</v>
      </c>
      <c r="AI57" s="65">
        <v>4</v>
      </c>
      <c r="AJ57" s="18"/>
      <c r="AK57" s="18">
        <v>1</v>
      </c>
      <c r="AL57" s="18">
        <v>8</v>
      </c>
      <c r="AM57" s="18">
        <v>1</v>
      </c>
      <c r="AN57" s="18"/>
      <c r="AO57" s="18">
        <v>1</v>
      </c>
      <c r="AP57" s="18"/>
      <c r="AQ57" s="18"/>
      <c r="AR57" s="18"/>
      <c r="AS57" s="18"/>
      <c r="AT57" s="18"/>
      <c r="AU57" s="132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3099500</v>
      </c>
      <c r="AV57" s="132">
        <f t="shared" si="2"/>
        <v>4753525</v>
      </c>
      <c r="AW57" s="133" t="str">
        <f t="shared" si="3"/>
        <v>Credit is within Limit</v>
      </c>
      <c r="AX57" s="133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3">
      <c r="A58" s="16">
        <v>50</v>
      </c>
      <c r="B58" s="16" t="s">
        <v>16</v>
      </c>
      <c r="C58" s="16" t="s">
        <v>879</v>
      </c>
      <c r="D58" s="16"/>
      <c r="E58" s="16" t="s">
        <v>891</v>
      </c>
      <c r="F58" s="16" t="s">
        <v>11</v>
      </c>
      <c r="G58" s="131">
        <f t="shared" si="0"/>
        <v>70</v>
      </c>
      <c r="H58" s="17"/>
      <c r="I58" s="17"/>
      <c r="J58" s="17">
        <v>18</v>
      </c>
      <c r="K58" s="17">
        <v>2</v>
      </c>
      <c r="L58" s="17">
        <v>2</v>
      </c>
      <c r="M58" s="17"/>
      <c r="N58" s="17"/>
      <c r="O58" s="17">
        <v>6</v>
      </c>
      <c r="P58" s="17">
        <v>12</v>
      </c>
      <c r="Q58" s="17"/>
      <c r="R58" s="17">
        <v>3</v>
      </c>
      <c r="S58" s="17"/>
      <c r="T58" s="17"/>
      <c r="U58" s="17">
        <v>1</v>
      </c>
      <c r="V58" s="17"/>
      <c r="W58" s="17"/>
      <c r="X58" s="17">
        <v>26</v>
      </c>
      <c r="Y58" s="17"/>
      <c r="Z58" s="17"/>
      <c r="AA58" s="17"/>
      <c r="AB58" s="17"/>
      <c r="AC58" s="134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12765000</v>
      </c>
      <c r="AD58" s="137"/>
      <c r="AE58" s="135">
        <f t="shared" si="1"/>
        <v>20</v>
      </c>
      <c r="AF58" s="18"/>
      <c r="AG58" s="18"/>
      <c r="AH58" s="18">
        <v>2</v>
      </c>
      <c r="AI58" s="65">
        <v>1</v>
      </c>
      <c r="AJ58" s="18"/>
      <c r="AK58" s="18">
        <v>2</v>
      </c>
      <c r="AL58" s="18">
        <v>9</v>
      </c>
      <c r="AM58" s="18">
        <v>3</v>
      </c>
      <c r="AN58" s="18"/>
      <c r="AO58" s="18">
        <v>3</v>
      </c>
      <c r="AP58" s="18"/>
      <c r="AQ58" s="18"/>
      <c r="AR58" s="18"/>
      <c r="AS58" s="18"/>
      <c r="AT58" s="18"/>
      <c r="AU58" s="132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3107500</v>
      </c>
      <c r="AV58" s="132">
        <f t="shared" si="2"/>
        <v>4467750</v>
      </c>
      <c r="AW58" s="133" t="str">
        <f t="shared" si="3"/>
        <v>Credit is within Limit</v>
      </c>
      <c r="AX58" s="133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3">
      <c r="A59" s="16">
        <v>51</v>
      </c>
      <c r="B59" s="16" t="s">
        <v>16</v>
      </c>
      <c r="C59" s="16" t="s">
        <v>869</v>
      </c>
      <c r="D59" s="16"/>
      <c r="E59" s="16" t="s">
        <v>870</v>
      </c>
      <c r="F59" s="16" t="s">
        <v>13</v>
      </c>
      <c r="G59" s="131">
        <f t="shared" si="0"/>
        <v>255</v>
      </c>
      <c r="H59" s="17"/>
      <c r="I59" s="17"/>
      <c r="J59" s="17">
        <v>60</v>
      </c>
      <c r="K59" s="17">
        <v>4</v>
      </c>
      <c r="L59" s="17">
        <v>3</v>
      </c>
      <c r="M59" s="17"/>
      <c r="N59" s="17"/>
      <c r="O59" s="17">
        <v>30</v>
      </c>
      <c r="P59" s="17">
        <v>85</v>
      </c>
      <c r="Q59" s="17"/>
      <c r="R59" s="17">
        <v>5</v>
      </c>
      <c r="S59" s="17"/>
      <c r="T59" s="17"/>
      <c r="U59" s="17">
        <v>1</v>
      </c>
      <c r="V59" s="17"/>
      <c r="W59" s="17"/>
      <c r="X59" s="17">
        <v>67</v>
      </c>
      <c r="Y59" s="17"/>
      <c r="Z59" s="17"/>
      <c r="AA59" s="17"/>
      <c r="AB59" s="17"/>
      <c r="AC59" s="134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49382500</v>
      </c>
      <c r="AD59" s="137"/>
      <c r="AE59" s="135">
        <f t="shared" si="1"/>
        <v>67</v>
      </c>
      <c r="AF59" s="18"/>
      <c r="AG59" s="18"/>
      <c r="AH59" s="18">
        <v>18</v>
      </c>
      <c r="AI59" s="65">
        <v>20</v>
      </c>
      <c r="AJ59" s="18"/>
      <c r="AK59" s="18">
        <v>5</v>
      </c>
      <c r="AL59" s="18">
        <v>15</v>
      </c>
      <c r="AM59" s="18">
        <v>3</v>
      </c>
      <c r="AN59" s="18"/>
      <c r="AO59" s="18">
        <v>6</v>
      </c>
      <c r="AP59" s="18"/>
      <c r="AQ59" s="18"/>
      <c r="AR59" s="18"/>
      <c r="AS59" s="18"/>
      <c r="AT59" s="18"/>
      <c r="AU59" s="132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12091000</v>
      </c>
      <c r="AV59" s="132">
        <f t="shared" si="2"/>
        <v>17283875</v>
      </c>
      <c r="AW59" s="133" t="str">
        <f t="shared" si="3"/>
        <v>Credit is within Limit</v>
      </c>
      <c r="AX59" s="133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3">
      <c r="A60" s="16">
        <v>52</v>
      </c>
      <c r="B60" s="16" t="s">
        <v>16</v>
      </c>
      <c r="C60" s="16" t="s">
        <v>858</v>
      </c>
      <c r="D60" s="16"/>
      <c r="E60" s="16" t="s">
        <v>859</v>
      </c>
      <c r="F60" s="16" t="s">
        <v>516</v>
      </c>
      <c r="G60" s="131">
        <f t="shared" si="0"/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34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D60" s="137"/>
      <c r="AE60" s="135">
        <f t="shared" si="1"/>
        <v>0</v>
      </c>
      <c r="AF60" s="18"/>
      <c r="AG60" s="18"/>
      <c r="AH60" s="18"/>
      <c r="AI60" s="65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32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132">
        <f t="shared" si="2"/>
        <v>0</v>
      </c>
      <c r="AW60" s="133" t="str">
        <f t="shared" si="3"/>
        <v xml:space="preserve"> </v>
      </c>
      <c r="AX60" s="133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3">
      <c r="A61" s="16">
        <v>53</v>
      </c>
      <c r="B61" s="16" t="s">
        <v>16</v>
      </c>
      <c r="C61" s="16" t="s">
        <v>887</v>
      </c>
      <c r="D61" s="16"/>
      <c r="E61" s="16" t="s">
        <v>894</v>
      </c>
      <c r="F61" s="1" t="s">
        <v>11</v>
      </c>
      <c r="G61" s="131">
        <f t="shared" si="0"/>
        <v>70</v>
      </c>
      <c r="H61" s="17"/>
      <c r="I61" s="17"/>
      <c r="J61" s="17">
        <v>15</v>
      </c>
      <c r="K61" s="17">
        <v>1</v>
      </c>
      <c r="L61" s="17">
        <v>1</v>
      </c>
      <c r="M61" s="17"/>
      <c r="N61" s="17"/>
      <c r="O61" s="17">
        <v>8</v>
      </c>
      <c r="P61" s="17">
        <v>18</v>
      </c>
      <c r="Q61" s="17"/>
      <c r="R61" s="17">
        <v>3</v>
      </c>
      <c r="S61" s="17"/>
      <c r="T61" s="17"/>
      <c r="U61" s="17"/>
      <c r="V61" s="17"/>
      <c r="W61" s="17"/>
      <c r="X61" s="17">
        <v>24</v>
      </c>
      <c r="Y61" s="17"/>
      <c r="Z61" s="17"/>
      <c r="AA61" s="17"/>
      <c r="AB61" s="17"/>
      <c r="AC61" s="134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13082500</v>
      </c>
      <c r="AD61" s="137"/>
      <c r="AE61" s="135">
        <f t="shared" si="1"/>
        <v>18</v>
      </c>
      <c r="AF61" s="18"/>
      <c r="AG61" s="18"/>
      <c r="AH61" s="18">
        <v>3</v>
      </c>
      <c r="AI61" s="65">
        <v>5</v>
      </c>
      <c r="AJ61" s="18"/>
      <c r="AK61" s="18">
        <v>1</v>
      </c>
      <c r="AL61" s="18">
        <v>7</v>
      </c>
      <c r="AM61" s="18">
        <v>1</v>
      </c>
      <c r="AN61" s="18"/>
      <c r="AO61" s="18">
        <v>1</v>
      </c>
      <c r="AP61" s="18"/>
      <c r="AQ61" s="18"/>
      <c r="AR61" s="18"/>
      <c r="AS61" s="18"/>
      <c r="AT61" s="18"/>
      <c r="AU61" s="132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3170000</v>
      </c>
      <c r="AV61" s="132">
        <f t="shared" si="2"/>
        <v>4578875</v>
      </c>
      <c r="AW61" s="133" t="str">
        <f t="shared" si="3"/>
        <v>Credit is within Limit</v>
      </c>
      <c r="AX61" s="133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3">
      <c r="A62" s="16">
        <v>54</v>
      </c>
      <c r="B62" s="16" t="s">
        <v>16</v>
      </c>
      <c r="C62" s="16" t="s">
        <v>17</v>
      </c>
      <c r="D62" s="16"/>
      <c r="E62" s="16" t="s">
        <v>1027</v>
      </c>
      <c r="F62" s="16" t="s">
        <v>11</v>
      </c>
      <c r="G62" s="131">
        <f t="shared" si="0"/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34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D62" s="137"/>
      <c r="AE62" s="135">
        <f t="shared" si="1"/>
        <v>0</v>
      </c>
      <c r="AF62" s="18"/>
      <c r="AG62" s="18"/>
      <c r="AH62" s="18"/>
      <c r="AI62" s="65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32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132">
        <f t="shared" si="2"/>
        <v>0</v>
      </c>
      <c r="AW62" s="133" t="str">
        <f t="shared" si="3"/>
        <v xml:space="preserve"> </v>
      </c>
      <c r="AX62" s="133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3">
      <c r="A63" s="16">
        <v>55</v>
      </c>
      <c r="B63" s="16" t="s">
        <v>16</v>
      </c>
      <c r="C63" s="16" t="s">
        <v>1025</v>
      </c>
      <c r="D63" s="16"/>
      <c r="E63" s="16" t="s">
        <v>1028</v>
      </c>
      <c r="F63" s="16" t="s">
        <v>11</v>
      </c>
      <c r="G63" s="131">
        <f t="shared" si="0"/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34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D63" s="137"/>
      <c r="AE63" s="135">
        <f t="shared" si="1"/>
        <v>0</v>
      </c>
      <c r="AF63" s="18"/>
      <c r="AG63" s="18"/>
      <c r="AH63" s="18"/>
      <c r="AI63" s="65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32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132">
        <f t="shared" si="2"/>
        <v>0</v>
      </c>
      <c r="AW63" s="133" t="str">
        <f t="shared" si="3"/>
        <v xml:space="preserve"> </v>
      </c>
      <c r="AX63" s="133" t="str">
        <f>IFERROR(IF(VLOOKUP(C63,'Overdue Credits'!$A:$F,6,0)&gt;2,"High Risk Customer",IF(VLOOKUP(C63,'Overdue Credits'!$A:$F,6,0)&gt;0,"Medium Risk Customer","Low Risk Customer")),"Low Risk Customer")</f>
        <v>Low Risk Customer</v>
      </c>
    </row>
    <row r="64" spans="1:50" x14ac:dyDescent="0.3">
      <c r="A64" s="16">
        <v>56</v>
      </c>
      <c r="B64" s="16" t="s">
        <v>16</v>
      </c>
      <c r="C64" s="16" t="s">
        <v>1026</v>
      </c>
      <c r="D64" s="16"/>
      <c r="E64" s="16" t="s">
        <v>1029</v>
      </c>
      <c r="F64" s="16" t="s">
        <v>11</v>
      </c>
      <c r="G64" s="131">
        <f t="shared" si="0"/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34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D64" s="137"/>
      <c r="AE64" s="135">
        <f t="shared" si="1"/>
        <v>0</v>
      </c>
      <c r="AF64" s="18"/>
      <c r="AG64" s="18"/>
      <c r="AH64" s="18"/>
      <c r="AI64" s="65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32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132">
        <f t="shared" si="2"/>
        <v>0</v>
      </c>
      <c r="AW64" s="133" t="str">
        <f t="shared" si="3"/>
        <v xml:space="preserve"> </v>
      </c>
      <c r="AX64" s="133" t="str">
        <f>IFERROR(IF(VLOOKUP(C64,'Overdue Credits'!$A:$F,6,0)&gt;2,"High Risk Customer",IF(VLOOKUP(C64,'Overdue Credits'!$A:$F,6,0)&gt;0,"Medium Risk Customer","Low Risk Customer")),"Low Risk Customer")</f>
        <v>Low Risk Customer</v>
      </c>
    </row>
    <row r="65" spans="1:50" x14ac:dyDescent="0.3">
      <c r="A65" s="16">
        <v>57</v>
      </c>
      <c r="B65" s="16" t="s">
        <v>16</v>
      </c>
      <c r="C65" s="16" t="s">
        <v>549</v>
      </c>
      <c r="D65" s="16"/>
      <c r="E65" s="16" t="s">
        <v>575</v>
      </c>
      <c r="F65" s="16" t="s">
        <v>13</v>
      </c>
      <c r="G65" s="131">
        <f t="shared" si="0"/>
        <v>140</v>
      </c>
      <c r="H65" s="17"/>
      <c r="I65" s="17"/>
      <c r="J65" s="17">
        <v>32</v>
      </c>
      <c r="K65" s="17">
        <v>2</v>
      </c>
      <c r="L65" s="17">
        <v>3</v>
      </c>
      <c r="M65" s="17"/>
      <c r="N65" s="17"/>
      <c r="O65" s="17">
        <v>25</v>
      </c>
      <c r="P65" s="17">
        <v>20</v>
      </c>
      <c r="Q65" s="17"/>
      <c r="R65" s="17">
        <v>4</v>
      </c>
      <c r="S65" s="17"/>
      <c r="T65" s="17"/>
      <c r="U65" s="17">
        <v>1</v>
      </c>
      <c r="V65" s="17"/>
      <c r="W65" s="17"/>
      <c r="X65" s="17">
        <v>53</v>
      </c>
      <c r="Y65" s="17"/>
      <c r="Z65" s="17"/>
      <c r="AA65" s="17"/>
      <c r="AB65" s="17"/>
      <c r="AC65" s="134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25573500</v>
      </c>
      <c r="AD65" s="137"/>
      <c r="AE65" s="135">
        <f t="shared" si="1"/>
        <v>33</v>
      </c>
      <c r="AF65" s="18"/>
      <c r="AG65" s="18"/>
      <c r="AH65" s="18">
        <v>5</v>
      </c>
      <c r="AI65" s="65">
        <v>5</v>
      </c>
      <c r="AJ65" s="18"/>
      <c r="AK65" s="18">
        <v>3</v>
      </c>
      <c r="AL65" s="18">
        <v>17</v>
      </c>
      <c r="AM65" s="18">
        <v>1</v>
      </c>
      <c r="AN65" s="18"/>
      <c r="AO65" s="18">
        <v>2</v>
      </c>
      <c r="AP65" s="18"/>
      <c r="AQ65" s="18"/>
      <c r="AR65" s="18"/>
      <c r="AS65" s="18"/>
      <c r="AT65" s="18"/>
      <c r="AU65" s="132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5487000</v>
      </c>
      <c r="AV65" s="132">
        <f t="shared" si="2"/>
        <v>8950725</v>
      </c>
      <c r="AW65" s="133" t="str">
        <f t="shared" si="3"/>
        <v>Credit is within Limit</v>
      </c>
      <c r="AX65" s="133" t="str">
        <f>IFERROR(IF(VLOOKUP(C65,'Overdue Credits'!$A:$F,6,0)&gt;2,"High Risk Customer",IF(VLOOKUP(C65,'Overdue Credits'!$A:$F,6,0)&gt;0,"Medium Risk Customer","Low Risk Customer")),"Low Risk Customer")</f>
        <v>Low Risk Customer</v>
      </c>
    </row>
    <row r="66" spans="1:50" x14ac:dyDescent="0.3">
      <c r="A66" s="16">
        <v>58</v>
      </c>
      <c r="B66" s="16" t="s">
        <v>16</v>
      </c>
      <c r="C66" s="16" t="s">
        <v>548</v>
      </c>
      <c r="D66" s="16"/>
      <c r="E66" s="16" t="s">
        <v>773</v>
      </c>
      <c r="F66" s="16" t="s">
        <v>13</v>
      </c>
      <c r="G66" s="131">
        <f t="shared" si="0"/>
        <v>135</v>
      </c>
      <c r="H66" s="17"/>
      <c r="I66" s="17"/>
      <c r="J66" s="17">
        <v>33</v>
      </c>
      <c r="K66" s="17">
        <v>1</v>
      </c>
      <c r="L66" s="17">
        <v>4</v>
      </c>
      <c r="M66" s="17"/>
      <c r="N66" s="17"/>
      <c r="O66" s="17">
        <v>20</v>
      </c>
      <c r="P66" s="17">
        <v>25</v>
      </c>
      <c r="Q66" s="17"/>
      <c r="R66" s="17">
        <v>3</v>
      </c>
      <c r="S66" s="17"/>
      <c r="T66" s="17"/>
      <c r="U66" s="17">
        <v>1</v>
      </c>
      <c r="V66" s="17"/>
      <c r="W66" s="17"/>
      <c r="X66" s="17">
        <v>48</v>
      </c>
      <c r="Y66" s="17"/>
      <c r="Z66" s="17"/>
      <c r="AA66" s="17"/>
      <c r="AB66" s="17"/>
      <c r="AC66" s="134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25036000</v>
      </c>
      <c r="AD66" s="137"/>
      <c r="AE66" s="135">
        <f t="shared" si="1"/>
        <v>38</v>
      </c>
      <c r="AF66" s="18"/>
      <c r="AG66" s="18"/>
      <c r="AH66" s="18">
        <v>7</v>
      </c>
      <c r="AI66" s="65">
        <v>7</v>
      </c>
      <c r="AJ66" s="18"/>
      <c r="AK66" s="18">
        <v>5</v>
      </c>
      <c r="AL66" s="18">
        <v>15</v>
      </c>
      <c r="AM66" s="18">
        <v>1</v>
      </c>
      <c r="AN66" s="18"/>
      <c r="AO66" s="18">
        <v>3</v>
      </c>
      <c r="AP66" s="18"/>
      <c r="AQ66" s="18"/>
      <c r="AR66" s="18"/>
      <c r="AS66" s="18"/>
      <c r="AT66" s="18"/>
      <c r="AU66" s="132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6425000</v>
      </c>
      <c r="AV66" s="132">
        <f t="shared" si="2"/>
        <v>8762600</v>
      </c>
      <c r="AW66" s="133" t="str">
        <f t="shared" si="3"/>
        <v>Credit is within Limit</v>
      </c>
      <c r="AX66" s="133" t="str">
        <f>IFERROR(IF(VLOOKUP(C66,'Overdue Credits'!$A:$F,6,0)&gt;2,"High Risk Customer",IF(VLOOKUP(C66,'Overdue Credits'!$A:$F,6,0)&gt;0,"Medium Risk Customer","Low Risk Customer")),"Low Risk Customer")</f>
        <v>Low Risk Customer</v>
      </c>
    </row>
    <row r="67" spans="1:50" x14ac:dyDescent="0.3">
      <c r="A67" s="16">
        <v>59</v>
      </c>
      <c r="B67" s="16" t="s">
        <v>16</v>
      </c>
      <c r="C67" s="16" t="s">
        <v>547</v>
      </c>
      <c r="D67" s="16"/>
      <c r="E67" s="16" t="s">
        <v>936</v>
      </c>
      <c r="F67" s="16" t="s">
        <v>11</v>
      </c>
      <c r="G67" s="131">
        <f t="shared" si="0"/>
        <v>70</v>
      </c>
      <c r="H67" s="17"/>
      <c r="I67" s="17"/>
      <c r="J67" s="17">
        <v>11</v>
      </c>
      <c r="K67" s="17">
        <v>1</v>
      </c>
      <c r="L67" s="17">
        <v>2</v>
      </c>
      <c r="M67" s="17"/>
      <c r="N67" s="17"/>
      <c r="O67" s="17">
        <v>10</v>
      </c>
      <c r="P67" s="17">
        <v>14</v>
      </c>
      <c r="Q67" s="17"/>
      <c r="R67" s="17">
        <v>2</v>
      </c>
      <c r="S67" s="17"/>
      <c r="T67" s="17"/>
      <c r="U67" s="17"/>
      <c r="V67" s="17"/>
      <c r="W67" s="17"/>
      <c r="X67" s="17">
        <v>30</v>
      </c>
      <c r="Y67" s="17"/>
      <c r="Z67" s="17"/>
      <c r="AA67" s="17"/>
      <c r="AB67" s="17"/>
      <c r="AC67" s="134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12627500</v>
      </c>
      <c r="AD67" s="137"/>
      <c r="AE67" s="135">
        <f t="shared" si="1"/>
        <v>21</v>
      </c>
      <c r="AF67" s="18"/>
      <c r="AG67" s="18"/>
      <c r="AH67" s="18">
        <v>3</v>
      </c>
      <c r="AI67" s="65">
        <v>3</v>
      </c>
      <c r="AJ67" s="18"/>
      <c r="AK67" s="18">
        <v>2</v>
      </c>
      <c r="AL67" s="18">
        <v>8</v>
      </c>
      <c r="AM67" s="18">
        <v>2</v>
      </c>
      <c r="AN67" s="18"/>
      <c r="AO67" s="18">
        <v>3</v>
      </c>
      <c r="AP67" s="18"/>
      <c r="AQ67" s="18"/>
      <c r="AR67" s="18"/>
      <c r="AS67" s="18"/>
      <c r="AT67" s="18"/>
      <c r="AU67" s="132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3437000</v>
      </c>
      <c r="AV67" s="132">
        <f t="shared" si="2"/>
        <v>4419625</v>
      </c>
      <c r="AW67" s="133" t="str">
        <f t="shared" si="3"/>
        <v>Credit is within Limit</v>
      </c>
      <c r="AX67" s="133" t="str">
        <f>IFERROR(IF(VLOOKUP(C67,'Overdue Credits'!$A:$F,6,0)&gt;2,"High Risk Customer",IF(VLOOKUP(C67,'Overdue Credits'!$A:$F,6,0)&gt;0,"Medium Risk Customer","Low Risk Customer")),"Low Risk Customer")</f>
        <v>Low Risk Customer</v>
      </c>
    </row>
    <row r="68" spans="1:50" x14ac:dyDescent="0.3">
      <c r="A68" s="16">
        <v>60</v>
      </c>
      <c r="B68" s="16" t="s">
        <v>16</v>
      </c>
      <c r="C68" s="16" t="s">
        <v>545</v>
      </c>
      <c r="D68" s="16"/>
      <c r="E68" s="16" t="s">
        <v>776</v>
      </c>
      <c r="F68" s="16" t="s">
        <v>13</v>
      </c>
      <c r="G68" s="131">
        <f t="shared" si="0"/>
        <v>140</v>
      </c>
      <c r="H68" s="17"/>
      <c r="I68" s="17"/>
      <c r="J68" s="17">
        <v>32</v>
      </c>
      <c r="K68" s="17">
        <v>1</v>
      </c>
      <c r="L68" s="17">
        <v>2</v>
      </c>
      <c r="M68" s="17"/>
      <c r="N68" s="17"/>
      <c r="O68" s="17">
        <v>30</v>
      </c>
      <c r="P68" s="17">
        <v>33</v>
      </c>
      <c r="Q68" s="17"/>
      <c r="R68" s="17">
        <v>5</v>
      </c>
      <c r="S68" s="17"/>
      <c r="T68" s="17"/>
      <c r="U68" s="17">
        <v>1</v>
      </c>
      <c r="V68" s="17"/>
      <c r="W68" s="17"/>
      <c r="X68" s="17">
        <v>36</v>
      </c>
      <c r="Y68" s="17"/>
      <c r="Z68" s="17"/>
      <c r="AA68" s="17"/>
      <c r="AB68" s="17"/>
      <c r="AC68" s="134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26582500</v>
      </c>
      <c r="AD68" s="137"/>
      <c r="AE68" s="135">
        <f t="shared" si="1"/>
        <v>48</v>
      </c>
      <c r="AF68" s="18"/>
      <c r="AG68" s="18"/>
      <c r="AH68" s="18">
        <v>8</v>
      </c>
      <c r="AI68" s="65">
        <v>8</v>
      </c>
      <c r="AJ68" s="18"/>
      <c r="AK68" s="18">
        <v>1</v>
      </c>
      <c r="AL68" s="18">
        <v>26</v>
      </c>
      <c r="AM68" s="18">
        <v>2</v>
      </c>
      <c r="AN68" s="18"/>
      <c r="AO68" s="18">
        <v>3</v>
      </c>
      <c r="AP68" s="18"/>
      <c r="AQ68" s="18"/>
      <c r="AR68" s="18"/>
      <c r="AS68" s="18"/>
      <c r="AT68" s="18"/>
      <c r="AU68" s="132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8084000</v>
      </c>
      <c r="AV68" s="132">
        <f t="shared" si="2"/>
        <v>9303875</v>
      </c>
      <c r="AW68" s="133" t="str">
        <f t="shared" si="3"/>
        <v>Credit is within Limit</v>
      </c>
      <c r="AX68" s="133" t="str">
        <f>IFERROR(IF(VLOOKUP(C68,'Overdue Credits'!$A:$F,6,0)&gt;2,"High Risk Customer",IF(VLOOKUP(C68,'Overdue Credits'!$A:$F,6,0)&gt;0,"Medium Risk Customer","Low Risk Customer")),"Low Risk Customer")</f>
        <v>Low Risk Customer</v>
      </c>
    </row>
    <row r="69" spans="1:50" x14ac:dyDescent="0.3">
      <c r="A69" s="16">
        <v>61</v>
      </c>
      <c r="B69" s="16" t="s">
        <v>16</v>
      </c>
      <c r="C69" s="16" t="s">
        <v>544</v>
      </c>
      <c r="D69" s="16"/>
      <c r="E69" s="16" t="s">
        <v>777</v>
      </c>
      <c r="F69" s="16" t="s">
        <v>13</v>
      </c>
      <c r="G69" s="131">
        <f t="shared" si="0"/>
        <v>135</v>
      </c>
      <c r="H69" s="20"/>
      <c r="I69" s="20"/>
      <c r="J69" s="20">
        <v>32</v>
      </c>
      <c r="K69" s="20">
        <v>2</v>
      </c>
      <c r="L69" s="20">
        <v>2</v>
      </c>
      <c r="M69" s="20"/>
      <c r="N69" s="20"/>
      <c r="O69" s="20">
        <v>12</v>
      </c>
      <c r="P69" s="20">
        <v>35</v>
      </c>
      <c r="Q69" s="20"/>
      <c r="R69" s="20">
        <v>4</v>
      </c>
      <c r="S69" s="20"/>
      <c r="T69" s="20"/>
      <c r="U69" s="20"/>
      <c r="V69" s="20"/>
      <c r="W69" s="20"/>
      <c r="X69" s="20">
        <v>48</v>
      </c>
      <c r="Y69" s="20"/>
      <c r="Z69" s="20"/>
      <c r="AA69" s="20"/>
      <c r="AB69" s="20"/>
      <c r="AC69" s="134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25375500</v>
      </c>
      <c r="AD69" s="137"/>
      <c r="AE69" s="135">
        <f t="shared" si="1"/>
        <v>38</v>
      </c>
      <c r="AF69" s="18"/>
      <c r="AG69" s="18"/>
      <c r="AH69" s="18">
        <v>9</v>
      </c>
      <c r="AI69" s="65">
        <v>6</v>
      </c>
      <c r="AJ69" s="18"/>
      <c r="AK69" s="18">
        <v>3</v>
      </c>
      <c r="AL69" s="18">
        <v>14</v>
      </c>
      <c r="AM69" s="18">
        <v>1</v>
      </c>
      <c r="AN69" s="18"/>
      <c r="AO69" s="18">
        <v>5</v>
      </c>
      <c r="AP69" s="18"/>
      <c r="AQ69" s="18"/>
      <c r="AR69" s="18"/>
      <c r="AS69" s="18"/>
      <c r="AT69" s="18"/>
      <c r="AU69" s="132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6403500</v>
      </c>
      <c r="AV69" s="132">
        <f t="shared" si="2"/>
        <v>8881425</v>
      </c>
      <c r="AW69" s="133" t="str">
        <f t="shared" si="3"/>
        <v>Credit is within Limit</v>
      </c>
      <c r="AX69" s="133" t="str">
        <f>IFERROR(IF(VLOOKUP(C69,'Overdue Credits'!$A:$F,6,0)&gt;2,"High Risk Customer",IF(VLOOKUP(C69,'Overdue Credits'!$A:$F,6,0)&gt;0,"Medium Risk Customer","Low Risk Customer")),"Low Risk Customer")</f>
        <v>Low Risk Customer</v>
      </c>
    </row>
    <row r="70" spans="1:50" x14ac:dyDescent="0.3">
      <c r="A70" s="16">
        <v>62</v>
      </c>
      <c r="B70" s="16" t="s">
        <v>16</v>
      </c>
      <c r="C70" s="16" t="s">
        <v>429</v>
      </c>
      <c r="D70" s="16"/>
      <c r="E70" s="16" t="s">
        <v>893</v>
      </c>
      <c r="F70" s="16" t="s">
        <v>11</v>
      </c>
      <c r="G70" s="131">
        <f t="shared" si="0"/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34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D70" s="137"/>
      <c r="AE70" s="135">
        <f t="shared" si="1"/>
        <v>0</v>
      </c>
      <c r="AF70" s="18"/>
      <c r="AG70" s="18"/>
      <c r="AH70" s="18"/>
      <c r="AI70" s="65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32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132">
        <f t="shared" si="2"/>
        <v>0</v>
      </c>
      <c r="AW70" s="133" t="str">
        <f t="shared" si="3"/>
        <v xml:space="preserve"> </v>
      </c>
      <c r="AX70" s="133" t="str">
        <f>IFERROR(IF(VLOOKUP(C70,'Overdue Credits'!$A:$F,6,0)&gt;2,"High Risk Customer",IF(VLOOKUP(C70,'Overdue Credits'!$A:$F,6,0)&gt;0,"Medium Risk Customer","Low Risk Customer")),"Low Risk Customer")</f>
        <v>Low Risk Customer</v>
      </c>
    </row>
    <row r="71" spans="1:50" x14ac:dyDescent="0.3">
      <c r="A71" s="16">
        <v>63</v>
      </c>
      <c r="B71" s="16" t="s">
        <v>16</v>
      </c>
      <c r="C71" s="16" t="s">
        <v>78</v>
      </c>
      <c r="D71" s="16"/>
      <c r="E71" s="16" t="s">
        <v>576</v>
      </c>
      <c r="F71" s="16" t="s">
        <v>20</v>
      </c>
      <c r="G71" s="131">
        <f t="shared" si="0"/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34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D71" s="137"/>
      <c r="AE71" s="135">
        <f t="shared" si="1"/>
        <v>0</v>
      </c>
      <c r="AF71" s="18"/>
      <c r="AG71" s="18"/>
      <c r="AH71" s="18"/>
      <c r="AI71" s="65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32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132">
        <f t="shared" si="2"/>
        <v>0</v>
      </c>
      <c r="AW71" s="133" t="str">
        <f t="shared" si="3"/>
        <v xml:space="preserve"> </v>
      </c>
      <c r="AX71" s="133" t="str">
        <f>IFERROR(IF(VLOOKUP(C71,'Overdue Credits'!$A:$F,6,0)&gt;2,"High Risk Customer",IF(VLOOKUP(C71,'Overdue Credits'!$A:$F,6,0)&gt;0,"Medium Risk Customer","Low Risk Customer")),"Low Risk Customer")</f>
        <v>High Risk Customer</v>
      </c>
    </row>
    <row r="72" spans="1:50" x14ac:dyDescent="0.3">
      <c r="A72" s="16">
        <v>64</v>
      </c>
      <c r="B72" s="16" t="s">
        <v>16</v>
      </c>
      <c r="C72" s="16" t="s">
        <v>546</v>
      </c>
      <c r="D72" s="16"/>
      <c r="E72" s="16" t="s">
        <v>75</v>
      </c>
      <c r="F72" s="16" t="s">
        <v>13</v>
      </c>
      <c r="G72" s="131">
        <f t="shared" si="0"/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34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D72" s="137"/>
      <c r="AE72" s="135">
        <f t="shared" si="1"/>
        <v>0</v>
      </c>
      <c r="AF72" s="18"/>
      <c r="AG72" s="18"/>
      <c r="AH72" s="18"/>
      <c r="AI72" s="65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32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132">
        <f t="shared" si="2"/>
        <v>0</v>
      </c>
      <c r="AW72" s="133" t="str">
        <f t="shared" si="3"/>
        <v xml:space="preserve"> </v>
      </c>
      <c r="AX72" s="133" t="str">
        <f>IFERROR(IF(VLOOKUP(C72,'Overdue Credits'!$A:$F,6,0)&gt;2,"High Risk Customer",IF(VLOOKUP(C72,'Overdue Credits'!$A:$F,6,0)&gt;0,"Medium Risk Customer","Low Risk Customer")),"Low Risk Customer")</f>
        <v>Medium Risk Customer</v>
      </c>
    </row>
    <row r="73" spans="1:50" x14ac:dyDescent="0.3">
      <c r="A73" s="16">
        <v>65</v>
      </c>
      <c r="B73" s="16" t="s">
        <v>16</v>
      </c>
      <c r="C73" s="16" t="s">
        <v>543</v>
      </c>
      <c r="D73" s="16"/>
      <c r="E73" s="16" t="s">
        <v>908</v>
      </c>
      <c r="F73" s="16" t="s">
        <v>13</v>
      </c>
      <c r="G73" s="131">
        <f t="shared" ref="G73:G136" si="4">SUM(H73:AB73)</f>
        <v>140</v>
      </c>
      <c r="H73" s="17"/>
      <c r="I73" s="17"/>
      <c r="J73" s="17">
        <v>26</v>
      </c>
      <c r="K73" s="17">
        <v>1</v>
      </c>
      <c r="L73" s="17">
        <v>2</v>
      </c>
      <c r="M73" s="17"/>
      <c r="N73" s="17"/>
      <c r="O73" s="17">
        <v>21</v>
      </c>
      <c r="P73" s="17">
        <v>26</v>
      </c>
      <c r="Q73" s="17"/>
      <c r="R73" s="17">
        <v>3</v>
      </c>
      <c r="S73" s="17"/>
      <c r="T73" s="17"/>
      <c r="U73" s="17">
        <v>1</v>
      </c>
      <c r="V73" s="17"/>
      <c r="W73" s="17"/>
      <c r="X73" s="17">
        <v>60</v>
      </c>
      <c r="Y73" s="17"/>
      <c r="Z73" s="17"/>
      <c r="AA73" s="17"/>
      <c r="AB73" s="17"/>
      <c r="AC73" s="134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25419500</v>
      </c>
      <c r="AD73" s="137"/>
      <c r="AE73" s="135">
        <f t="shared" ref="AE73:AE136" si="5">SUM(AF73:AT73)</f>
        <v>0</v>
      </c>
      <c r="AF73" s="18"/>
      <c r="AG73" s="18"/>
      <c r="AH73" s="18"/>
      <c r="AI73" s="65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32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132">
        <f t="shared" ref="AV73:AV136" si="6">AC73*0.35</f>
        <v>8896825</v>
      </c>
      <c r="AW73" s="133" t="str">
        <f t="shared" ref="AW73:AW136" si="7">IF(AU73&gt;AV73,"Credit is above Limit. Requires HOTM approval",IF(AU73=0," ",IF(AV73&gt;=AU73,"Credit is within Limit","CheckInput")))</f>
        <v xml:space="preserve"> </v>
      </c>
      <c r="AX73" s="133" t="str">
        <f>IFERROR(IF(VLOOKUP(C73,'Overdue Credits'!$A:$F,6,0)&gt;2,"High Risk Customer",IF(VLOOKUP(C73,'Overdue Credits'!$A:$F,6,0)&gt;0,"Medium Risk Customer","Low Risk Customer")),"Low Risk Customer")</f>
        <v>Low Risk Customer</v>
      </c>
    </row>
    <row r="74" spans="1:50" x14ac:dyDescent="0.3">
      <c r="A74" s="16">
        <v>66</v>
      </c>
      <c r="B74" s="16" t="s">
        <v>16</v>
      </c>
      <c r="C74" s="16" t="s">
        <v>81</v>
      </c>
      <c r="D74" s="16"/>
      <c r="E74" s="16" t="s">
        <v>801</v>
      </c>
      <c r="F74" s="16" t="s">
        <v>11</v>
      </c>
      <c r="G74" s="131">
        <f t="shared" si="4"/>
        <v>0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34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D74" s="137"/>
      <c r="AE74" s="135">
        <f t="shared" si="5"/>
        <v>0</v>
      </c>
      <c r="AF74" s="18"/>
      <c r="AG74" s="18"/>
      <c r="AH74" s="18"/>
      <c r="AI74" s="65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32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132">
        <f t="shared" si="6"/>
        <v>0</v>
      </c>
      <c r="AW74" s="133" t="str">
        <f t="shared" si="7"/>
        <v xml:space="preserve"> </v>
      </c>
      <c r="AX74" s="133" t="str">
        <f>IFERROR(IF(VLOOKUP(C74,'Overdue Credits'!$A:$F,6,0)&gt;2,"High Risk Customer",IF(VLOOKUP(C74,'Overdue Credits'!$A:$F,6,0)&gt;0,"Medium Risk Customer","Low Risk Customer")),"Low Risk Customer")</f>
        <v>Low Risk Customer</v>
      </c>
    </row>
    <row r="75" spans="1:50" x14ac:dyDescent="0.3">
      <c r="A75" s="16">
        <v>67</v>
      </c>
      <c r="B75" s="16" t="s">
        <v>16</v>
      </c>
      <c r="C75" s="16" t="s">
        <v>77</v>
      </c>
      <c r="D75" s="16"/>
      <c r="E75" s="16" t="s">
        <v>802</v>
      </c>
      <c r="F75" s="16" t="s">
        <v>13</v>
      </c>
      <c r="G75" s="131">
        <f t="shared" si="4"/>
        <v>120</v>
      </c>
      <c r="H75" s="17"/>
      <c r="I75" s="17"/>
      <c r="J75" s="17">
        <v>32</v>
      </c>
      <c r="K75" s="17">
        <v>4</v>
      </c>
      <c r="L75" s="17">
        <v>3</v>
      </c>
      <c r="M75" s="17"/>
      <c r="N75" s="17"/>
      <c r="O75" s="17">
        <v>14</v>
      </c>
      <c r="P75" s="17">
        <v>24</v>
      </c>
      <c r="Q75" s="17"/>
      <c r="R75" s="17">
        <v>3</v>
      </c>
      <c r="S75" s="17"/>
      <c r="T75" s="17"/>
      <c r="U75" s="17">
        <v>1</v>
      </c>
      <c r="V75" s="17"/>
      <c r="W75" s="17"/>
      <c r="X75" s="17">
        <v>39</v>
      </c>
      <c r="Y75" s="17"/>
      <c r="Z75" s="17"/>
      <c r="AA75" s="17"/>
      <c r="AB75" s="17"/>
      <c r="AC75" s="134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22410000</v>
      </c>
      <c r="AD75" s="137"/>
      <c r="AE75" s="135">
        <f t="shared" si="5"/>
        <v>36</v>
      </c>
      <c r="AF75" s="18"/>
      <c r="AG75" s="18"/>
      <c r="AH75" s="18">
        <v>8</v>
      </c>
      <c r="AI75" s="65">
        <v>7</v>
      </c>
      <c r="AJ75" s="18"/>
      <c r="AK75" s="18">
        <v>2</v>
      </c>
      <c r="AL75" s="18">
        <v>15</v>
      </c>
      <c r="AM75" s="18">
        <v>1</v>
      </c>
      <c r="AN75" s="18"/>
      <c r="AO75" s="18">
        <v>3</v>
      </c>
      <c r="AP75" s="18"/>
      <c r="AQ75" s="18"/>
      <c r="AR75" s="18"/>
      <c r="AS75" s="18"/>
      <c r="AT75" s="18"/>
      <c r="AU75" s="132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6181500</v>
      </c>
      <c r="AV75" s="132">
        <f t="shared" si="6"/>
        <v>7843499.9999999991</v>
      </c>
      <c r="AW75" s="133" t="str">
        <f t="shared" si="7"/>
        <v>Credit is within Limit</v>
      </c>
      <c r="AX75" s="133" t="str">
        <f>IFERROR(IF(VLOOKUP(C75,'Overdue Credits'!$A:$F,6,0)&gt;2,"High Risk Customer",IF(VLOOKUP(C75,'Overdue Credits'!$A:$F,6,0)&gt;0,"Medium Risk Customer","Low Risk Customer")),"Low Risk Customer")</f>
        <v>Low Risk Customer</v>
      </c>
    </row>
    <row r="76" spans="1:50" x14ac:dyDescent="0.3">
      <c r="A76" s="16">
        <v>68</v>
      </c>
      <c r="B76" s="16" t="s">
        <v>16</v>
      </c>
      <c r="C76" s="16" t="s">
        <v>80</v>
      </c>
      <c r="D76" s="16"/>
      <c r="E76" s="16" t="s">
        <v>803</v>
      </c>
      <c r="F76" s="16" t="s">
        <v>13</v>
      </c>
      <c r="G76" s="131">
        <f t="shared" si="4"/>
        <v>120</v>
      </c>
      <c r="H76" s="17"/>
      <c r="I76" s="17"/>
      <c r="J76" s="17">
        <v>32</v>
      </c>
      <c r="K76" s="17">
        <v>2</v>
      </c>
      <c r="L76" s="17">
        <v>2</v>
      </c>
      <c r="M76" s="17"/>
      <c r="N76" s="17"/>
      <c r="O76" s="17">
        <v>11</v>
      </c>
      <c r="P76" s="17">
        <v>27</v>
      </c>
      <c r="Q76" s="17"/>
      <c r="R76" s="17">
        <v>2</v>
      </c>
      <c r="S76" s="17"/>
      <c r="T76" s="17"/>
      <c r="U76" s="17">
        <v>1</v>
      </c>
      <c r="V76" s="17"/>
      <c r="W76" s="17"/>
      <c r="X76" s="17">
        <v>43</v>
      </c>
      <c r="Y76" s="17"/>
      <c r="Z76" s="17"/>
      <c r="AA76" s="17"/>
      <c r="AB76" s="17"/>
      <c r="AC76" s="134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22522000</v>
      </c>
      <c r="AD76" s="137"/>
      <c r="AE76" s="135">
        <f t="shared" si="5"/>
        <v>37</v>
      </c>
      <c r="AF76" s="18"/>
      <c r="AG76" s="18"/>
      <c r="AH76" s="18">
        <v>7</v>
      </c>
      <c r="AI76" s="65">
        <v>7</v>
      </c>
      <c r="AJ76" s="18"/>
      <c r="AK76" s="18">
        <v>3</v>
      </c>
      <c r="AL76" s="18">
        <v>15</v>
      </c>
      <c r="AM76" s="18">
        <v>1</v>
      </c>
      <c r="AN76" s="18"/>
      <c r="AO76" s="18">
        <v>4</v>
      </c>
      <c r="AP76" s="18"/>
      <c r="AQ76" s="18"/>
      <c r="AR76" s="18"/>
      <c r="AS76" s="18"/>
      <c r="AT76" s="18"/>
      <c r="AU76" s="132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6269000</v>
      </c>
      <c r="AV76" s="132">
        <f t="shared" si="6"/>
        <v>7882699.9999999991</v>
      </c>
      <c r="AW76" s="133" t="str">
        <f t="shared" si="7"/>
        <v>Credit is within Limit</v>
      </c>
      <c r="AX76" s="133" t="str">
        <f>IFERROR(IF(VLOOKUP(C76,'Overdue Credits'!$A:$F,6,0)&gt;2,"High Risk Customer",IF(VLOOKUP(C76,'Overdue Credits'!$A:$F,6,0)&gt;0,"Medium Risk Customer","Low Risk Customer")),"Low Risk Customer")</f>
        <v>Low Risk Customer</v>
      </c>
    </row>
    <row r="77" spans="1:50" x14ac:dyDescent="0.3">
      <c r="A77" s="16">
        <v>69</v>
      </c>
      <c r="B77" s="16" t="s">
        <v>16</v>
      </c>
      <c r="C77" s="16" t="s">
        <v>76</v>
      </c>
      <c r="D77" s="16"/>
      <c r="E77" s="16" t="s">
        <v>852</v>
      </c>
      <c r="F77" s="16" t="s">
        <v>11</v>
      </c>
      <c r="G77" s="131">
        <f t="shared" si="4"/>
        <v>0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34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D77" s="137"/>
      <c r="AE77" s="135">
        <f t="shared" si="5"/>
        <v>0</v>
      </c>
      <c r="AF77" s="18"/>
      <c r="AG77" s="18"/>
      <c r="AH77" s="18"/>
      <c r="AI77" s="65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32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132">
        <f t="shared" si="6"/>
        <v>0</v>
      </c>
      <c r="AW77" s="133" t="str">
        <f t="shared" si="7"/>
        <v xml:space="preserve"> </v>
      </c>
      <c r="AX77" s="133" t="str">
        <f>IFERROR(IF(VLOOKUP(C77,'Overdue Credits'!$A:$F,6,0)&gt;2,"High Risk Customer",IF(VLOOKUP(C77,'Overdue Credits'!$A:$F,6,0)&gt;0,"Medium Risk Customer","Low Risk Customer")),"Low Risk Customer")</f>
        <v>High Risk Customer</v>
      </c>
    </row>
    <row r="78" spans="1:50" x14ac:dyDescent="0.3">
      <c r="A78" s="16">
        <v>70</v>
      </c>
      <c r="B78" s="16" t="s">
        <v>16</v>
      </c>
      <c r="C78" s="16" t="s">
        <v>79</v>
      </c>
      <c r="D78" s="16"/>
      <c r="E78" s="16" t="s">
        <v>804</v>
      </c>
      <c r="F78" s="16" t="s">
        <v>13</v>
      </c>
      <c r="G78" s="131">
        <f t="shared" si="4"/>
        <v>135</v>
      </c>
      <c r="H78" s="17"/>
      <c r="I78" s="17"/>
      <c r="J78" s="17">
        <v>32</v>
      </c>
      <c r="K78" s="17">
        <v>2</v>
      </c>
      <c r="L78" s="17">
        <v>3</v>
      </c>
      <c r="M78" s="17"/>
      <c r="N78" s="17"/>
      <c r="O78" s="17">
        <v>16</v>
      </c>
      <c r="P78" s="17">
        <v>20</v>
      </c>
      <c r="Q78" s="17"/>
      <c r="R78" s="17">
        <v>3</v>
      </c>
      <c r="S78" s="17"/>
      <c r="T78" s="17"/>
      <c r="U78" s="17">
        <v>1</v>
      </c>
      <c r="V78" s="17"/>
      <c r="W78" s="17"/>
      <c r="X78" s="17">
        <v>58</v>
      </c>
      <c r="Y78" s="17"/>
      <c r="Z78" s="17"/>
      <c r="AA78" s="17"/>
      <c r="AB78" s="17"/>
      <c r="AC78" s="134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24505000</v>
      </c>
      <c r="AD78" s="137"/>
      <c r="AE78" s="135">
        <f t="shared" si="5"/>
        <v>37</v>
      </c>
      <c r="AF78" s="18"/>
      <c r="AG78" s="18"/>
      <c r="AH78" s="18">
        <v>8</v>
      </c>
      <c r="AI78" s="65">
        <v>6</v>
      </c>
      <c r="AJ78" s="18"/>
      <c r="AK78" s="18">
        <v>2</v>
      </c>
      <c r="AL78" s="18">
        <v>15</v>
      </c>
      <c r="AM78" s="18">
        <v>2</v>
      </c>
      <c r="AN78" s="18"/>
      <c r="AO78" s="18">
        <v>4</v>
      </c>
      <c r="AP78" s="18"/>
      <c r="AQ78" s="18"/>
      <c r="AR78" s="18"/>
      <c r="AS78" s="18"/>
      <c r="AT78" s="18"/>
      <c r="AU78" s="132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6243000</v>
      </c>
      <c r="AV78" s="132">
        <f t="shared" si="6"/>
        <v>8576750</v>
      </c>
      <c r="AW78" s="133" t="str">
        <f t="shared" si="7"/>
        <v>Credit is within Limit</v>
      </c>
      <c r="AX78" s="133" t="str">
        <f>IFERROR(IF(VLOOKUP(C78,'Overdue Credits'!$A:$F,6,0)&gt;2,"High Risk Customer",IF(VLOOKUP(C78,'Overdue Credits'!$A:$F,6,0)&gt;0,"Medium Risk Customer","Low Risk Customer")),"Low Risk Customer")</f>
        <v>Low Risk Customer</v>
      </c>
    </row>
    <row r="79" spans="1:50" x14ac:dyDescent="0.3">
      <c r="A79" s="16">
        <v>71</v>
      </c>
      <c r="B79" s="16" t="s">
        <v>16</v>
      </c>
      <c r="C79" s="16" t="s">
        <v>21</v>
      </c>
      <c r="D79" s="16"/>
      <c r="E79" s="16" t="s">
        <v>805</v>
      </c>
      <c r="F79" s="16" t="s">
        <v>11</v>
      </c>
      <c r="G79" s="131">
        <f t="shared" si="4"/>
        <v>70</v>
      </c>
      <c r="H79" s="17"/>
      <c r="I79" s="17"/>
      <c r="J79" s="17">
        <v>20</v>
      </c>
      <c r="K79" s="17">
        <v>2</v>
      </c>
      <c r="L79" s="17">
        <v>2</v>
      </c>
      <c r="M79" s="17"/>
      <c r="N79" s="17"/>
      <c r="O79" s="17">
        <v>12</v>
      </c>
      <c r="P79" s="17">
        <v>11</v>
      </c>
      <c r="Q79" s="17"/>
      <c r="R79" s="17">
        <v>3</v>
      </c>
      <c r="S79" s="17"/>
      <c r="T79" s="17"/>
      <c r="U79" s="17"/>
      <c r="V79" s="17"/>
      <c r="W79" s="17"/>
      <c r="X79" s="17">
        <v>20</v>
      </c>
      <c r="Y79" s="17"/>
      <c r="Z79" s="17"/>
      <c r="AA79" s="17"/>
      <c r="AB79" s="17"/>
      <c r="AC79" s="134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13121500</v>
      </c>
      <c r="AD79" s="137"/>
      <c r="AE79" s="135">
        <f t="shared" si="5"/>
        <v>18</v>
      </c>
      <c r="AF79" s="18"/>
      <c r="AG79" s="18"/>
      <c r="AH79" s="18">
        <v>4</v>
      </c>
      <c r="AI79" s="65">
        <v>4</v>
      </c>
      <c r="AJ79" s="18"/>
      <c r="AK79" s="18">
        <v>1</v>
      </c>
      <c r="AL79" s="18">
        <v>7</v>
      </c>
      <c r="AM79" s="18">
        <v>1</v>
      </c>
      <c r="AN79" s="18"/>
      <c r="AO79" s="18">
        <v>1</v>
      </c>
      <c r="AP79" s="18"/>
      <c r="AQ79" s="18"/>
      <c r="AR79" s="18"/>
      <c r="AS79" s="18"/>
      <c r="AT79" s="18"/>
      <c r="AU79" s="132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3136000</v>
      </c>
      <c r="AV79" s="132">
        <f t="shared" si="6"/>
        <v>4592525</v>
      </c>
      <c r="AW79" s="133" t="str">
        <f t="shared" si="7"/>
        <v>Credit is within Limit</v>
      </c>
      <c r="AX79" s="133" t="str">
        <f>IFERROR(IF(VLOOKUP(C79,'Overdue Credits'!$A:$F,6,0)&gt;2,"High Risk Customer",IF(VLOOKUP(C79,'Overdue Credits'!$A:$F,6,0)&gt;0,"Medium Risk Customer","Low Risk Customer")),"Low Risk Customer")</f>
        <v>Low Risk Customer</v>
      </c>
    </row>
    <row r="80" spans="1:50" x14ac:dyDescent="0.3">
      <c r="A80" s="16">
        <v>72</v>
      </c>
      <c r="B80" s="16" t="s">
        <v>16</v>
      </c>
      <c r="C80" s="16" t="s">
        <v>82</v>
      </c>
      <c r="D80" s="16"/>
      <c r="E80" s="16" t="s">
        <v>935</v>
      </c>
      <c r="F80" s="16" t="s">
        <v>11</v>
      </c>
      <c r="G80" s="131">
        <f t="shared" si="4"/>
        <v>75</v>
      </c>
      <c r="H80" s="17"/>
      <c r="I80" s="17"/>
      <c r="J80" s="17">
        <v>16</v>
      </c>
      <c r="K80" s="17">
        <v>1</v>
      </c>
      <c r="L80" s="17">
        <v>1</v>
      </c>
      <c r="M80" s="17"/>
      <c r="N80" s="17"/>
      <c r="O80" s="17">
        <v>12</v>
      </c>
      <c r="P80" s="17">
        <v>13</v>
      </c>
      <c r="Q80" s="17"/>
      <c r="R80" s="17">
        <v>2</v>
      </c>
      <c r="S80" s="17"/>
      <c r="T80" s="17"/>
      <c r="U80" s="17">
        <v>1</v>
      </c>
      <c r="V80" s="17"/>
      <c r="W80" s="17"/>
      <c r="X80" s="17">
        <v>29</v>
      </c>
      <c r="Y80" s="17"/>
      <c r="Z80" s="17"/>
      <c r="AA80" s="17"/>
      <c r="AB80" s="17"/>
      <c r="AC80" s="134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13695500</v>
      </c>
      <c r="AD80" s="137"/>
      <c r="AE80" s="135">
        <f t="shared" si="5"/>
        <v>19</v>
      </c>
      <c r="AF80" s="18"/>
      <c r="AG80" s="18"/>
      <c r="AH80" s="18">
        <v>5</v>
      </c>
      <c r="AI80" s="65">
        <v>4</v>
      </c>
      <c r="AJ80" s="18"/>
      <c r="AK80" s="18"/>
      <c r="AL80" s="18">
        <v>6</v>
      </c>
      <c r="AM80" s="18"/>
      <c r="AN80" s="18"/>
      <c r="AO80" s="18">
        <v>4</v>
      </c>
      <c r="AP80" s="18"/>
      <c r="AQ80" s="18"/>
      <c r="AR80" s="18"/>
      <c r="AS80" s="18"/>
      <c r="AT80" s="18"/>
      <c r="AU80" s="132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3272500</v>
      </c>
      <c r="AV80" s="132">
        <f t="shared" si="6"/>
        <v>4793425</v>
      </c>
      <c r="AW80" s="133" t="str">
        <f t="shared" si="7"/>
        <v>Credit is within Limit</v>
      </c>
      <c r="AX80" s="133" t="str">
        <f>IFERROR(IF(VLOOKUP(C80,'Overdue Credits'!$A:$F,6,0)&gt;2,"High Risk Customer",IF(VLOOKUP(C80,'Overdue Credits'!$A:$F,6,0)&gt;0,"Medium Risk Customer","Low Risk Customer")),"Low Risk Customer")</f>
        <v>Low Risk Customer</v>
      </c>
    </row>
    <row r="81" spans="1:50" x14ac:dyDescent="0.3">
      <c r="A81" s="16">
        <v>73</v>
      </c>
      <c r="B81" s="16" t="s">
        <v>22</v>
      </c>
      <c r="C81" s="16" t="s">
        <v>61</v>
      </c>
      <c r="D81" s="16"/>
      <c r="E81" s="16" t="s">
        <v>606</v>
      </c>
      <c r="F81" s="16" t="s">
        <v>11</v>
      </c>
      <c r="G81" s="131">
        <f t="shared" si="4"/>
        <v>70</v>
      </c>
      <c r="H81" s="17">
        <v>0</v>
      </c>
      <c r="I81" s="17">
        <v>0</v>
      </c>
      <c r="J81" s="17">
        <v>4</v>
      </c>
      <c r="K81" s="17">
        <v>1</v>
      </c>
      <c r="L81" s="17">
        <v>1</v>
      </c>
      <c r="M81" s="17">
        <v>0</v>
      </c>
      <c r="N81" s="17">
        <v>0</v>
      </c>
      <c r="O81" s="17">
        <v>25</v>
      </c>
      <c r="P81" s="17">
        <v>1</v>
      </c>
      <c r="Q81" s="17">
        <v>1</v>
      </c>
      <c r="R81" s="17">
        <v>8</v>
      </c>
      <c r="S81" s="17">
        <v>0</v>
      </c>
      <c r="T81" s="17">
        <v>0</v>
      </c>
      <c r="U81" s="17">
        <v>2</v>
      </c>
      <c r="V81" s="17">
        <v>1</v>
      </c>
      <c r="W81" s="17">
        <v>5</v>
      </c>
      <c r="X81" s="17">
        <v>20</v>
      </c>
      <c r="Y81" s="17">
        <v>1</v>
      </c>
      <c r="Z81" s="17">
        <v>0</v>
      </c>
      <c r="AA81" s="17">
        <v>0</v>
      </c>
      <c r="AB81" s="17">
        <v>0</v>
      </c>
      <c r="AC81" s="134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11276500</v>
      </c>
      <c r="AD81" s="137"/>
      <c r="AE81" s="135">
        <f t="shared" si="5"/>
        <v>11.415695997827324</v>
      </c>
      <c r="AF81" s="18"/>
      <c r="AG81" s="18"/>
      <c r="AH81" s="18"/>
      <c r="AI81" s="65">
        <v>11.415695997827324</v>
      </c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32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2539992.3595165797</v>
      </c>
      <c r="AV81" s="132">
        <f t="shared" si="6"/>
        <v>3946774.9999999995</v>
      </c>
      <c r="AW81" s="133" t="str">
        <f t="shared" si="7"/>
        <v>Credit is within Limit</v>
      </c>
      <c r="AX81" s="133" t="str">
        <f>IFERROR(IF(VLOOKUP(C81,'Overdue Credits'!$A:$F,6,0)&gt;2,"High Risk Customer",IF(VLOOKUP(C81,'Overdue Credits'!$A:$F,6,0)&gt;0,"Medium Risk Customer","Low Risk Customer")),"Low Risk Customer")</f>
        <v>Medium Risk Customer</v>
      </c>
    </row>
    <row r="82" spans="1:50" x14ac:dyDescent="0.3">
      <c r="A82" s="16">
        <v>74</v>
      </c>
      <c r="B82" s="16" t="s">
        <v>22</v>
      </c>
      <c r="C82" s="16" t="s">
        <v>64</v>
      </c>
      <c r="D82" s="16"/>
      <c r="E82" s="16" t="s">
        <v>599</v>
      </c>
      <c r="F82" s="16" t="s">
        <v>11</v>
      </c>
      <c r="G82" s="131">
        <f t="shared" si="4"/>
        <v>100</v>
      </c>
      <c r="H82" s="17">
        <v>0</v>
      </c>
      <c r="I82" s="17">
        <v>0</v>
      </c>
      <c r="J82" s="17">
        <v>20</v>
      </c>
      <c r="K82" s="17">
        <v>1</v>
      </c>
      <c r="L82" s="17">
        <v>1</v>
      </c>
      <c r="M82" s="17">
        <v>0</v>
      </c>
      <c r="N82" s="17">
        <v>0</v>
      </c>
      <c r="O82" s="17">
        <v>39</v>
      </c>
      <c r="P82" s="17">
        <v>1</v>
      </c>
      <c r="Q82" s="17">
        <v>1</v>
      </c>
      <c r="R82" s="17">
        <v>8</v>
      </c>
      <c r="S82" s="17">
        <v>0</v>
      </c>
      <c r="T82" s="17">
        <v>0</v>
      </c>
      <c r="U82" s="17">
        <v>1</v>
      </c>
      <c r="V82" s="17">
        <v>2</v>
      </c>
      <c r="W82" s="17">
        <v>5</v>
      </c>
      <c r="X82" s="17">
        <v>20</v>
      </c>
      <c r="Y82" s="17">
        <v>1</v>
      </c>
      <c r="Z82" s="17">
        <v>0</v>
      </c>
      <c r="AA82" s="17">
        <v>0</v>
      </c>
      <c r="AB82" s="17">
        <v>0</v>
      </c>
      <c r="AC82" s="134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17489000</v>
      </c>
      <c r="AD82" s="137"/>
      <c r="AE82" s="135">
        <f t="shared" si="5"/>
        <v>17.704882481798613</v>
      </c>
      <c r="AF82" s="18"/>
      <c r="AG82" s="18"/>
      <c r="AH82" s="18"/>
      <c r="AI82" s="65">
        <v>17.704882481798613</v>
      </c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32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3939336.3522001915</v>
      </c>
      <c r="AV82" s="132">
        <f t="shared" si="6"/>
        <v>6121150</v>
      </c>
      <c r="AW82" s="133" t="str">
        <f t="shared" si="7"/>
        <v>Credit is within Limit</v>
      </c>
      <c r="AX82" s="133" t="str">
        <f>IFERROR(IF(VLOOKUP(C82,'Overdue Credits'!$A:$F,6,0)&gt;2,"High Risk Customer",IF(VLOOKUP(C82,'Overdue Credits'!$A:$F,6,0)&gt;0,"Medium Risk Customer","Low Risk Customer")),"Low Risk Customer")</f>
        <v>Low Risk Customer</v>
      </c>
    </row>
    <row r="83" spans="1:50" x14ac:dyDescent="0.3">
      <c r="A83" s="16">
        <v>75</v>
      </c>
      <c r="B83" s="16" t="s">
        <v>22</v>
      </c>
      <c r="C83" s="16" t="s">
        <v>58</v>
      </c>
      <c r="D83" s="16"/>
      <c r="E83" s="16" t="s">
        <v>598</v>
      </c>
      <c r="F83" s="16" t="s">
        <v>11</v>
      </c>
      <c r="G83" s="131">
        <f t="shared" si="4"/>
        <v>70</v>
      </c>
      <c r="H83" s="17">
        <v>0</v>
      </c>
      <c r="I83" s="17">
        <v>0</v>
      </c>
      <c r="J83" s="17">
        <v>4</v>
      </c>
      <c r="K83" s="17">
        <v>1</v>
      </c>
      <c r="L83" s="17">
        <v>1</v>
      </c>
      <c r="M83" s="17">
        <v>0</v>
      </c>
      <c r="N83" s="17">
        <v>0</v>
      </c>
      <c r="O83" s="17">
        <v>25</v>
      </c>
      <c r="P83" s="17">
        <v>1</v>
      </c>
      <c r="Q83" s="17">
        <v>1</v>
      </c>
      <c r="R83" s="17">
        <v>8</v>
      </c>
      <c r="S83" s="17">
        <v>0</v>
      </c>
      <c r="T83" s="17">
        <v>0</v>
      </c>
      <c r="U83" s="17">
        <v>1</v>
      </c>
      <c r="V83" s="17">
        <v>2</v>
      </c>
      <c r="W83" s="17">
        <v>5</v>
      </c>
      <c r="X83" s="17">
        <v>20</v>
      </c>
      <c r="Y83" s="17">
        <v>1</v>
      </c>
      <c r="Z83" s="17">
        <v>0</v>
      </c>
      <c r="AA83" s="17">
        <v>0</v>
      </c>
      <c r="AB83" s="17">
        <v>0</v>
      </c>
      <c r="AC83" s="134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11290000</v>
      </c>
      <c r="AD83" s="137"/>
      <c r="AE83" s="135">
        <f t="shared" si="5"/>
        <v>11.429362640488669</v>
      </c>
      <c r="AF83" s="18"/>
      <c r="AG83" s="18"/>
      <c r="AH83" s="18"/>
      <c r="AI83" s="65">
        <v>11.429362640488669</v>
      </c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32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2543033.1875087288</v>
      </c>
      <c r="AV83" s="132">
        <f t="shared" si="6"/>
        <v>3951499.9999999995</v>
      </c>
      <c r="AW83" s="133" t="str">
        <f t="shared" si="7"/>
        <v>Credit is within Limit</v>
      </c>
      <c r="AX83" s="133" t="str">
        <f>IFERROR(IF(VLOOKUP(C83,'Overdue Credits'!$A:$F,6,0)&gt;2,"High Risk Customer",IF(VLOOKUP(C83,'Overdue Credits'!$A:$F,6,0)&gt;0,"Medium Risk Customer","Low Risk Customer")),"Low Risk Customer")</f>
        <v>Medium Risk Customer</v>
      </c>
    </row>
    <row r="84" spans="1:50" x14ac:dyDescent="0.3">
      <c r="A84" s="16">
        <v>76</v>
      </c>
      <c r="B84" s="16" t="s">
        <v>22</v>
      </c>
      <c r="C84" s="16" t="s">
        <v>430</v>
      </c>
      <c r="D84" s="16"/>
      <c r="E84" s="16" t="s">
        <v>591</v>
      </c>
      <c r="F84" s="16" t="s">
        <v>13</v>
      </c>
      <c r="G84" s="131">
        <f t="shared" si="4"/>
        <v>250</v>
      </c>
      <c r="H84" s="17">
        <v>0</v>
      </c>
      <c r="I84" s="17">
        <v>0</v>
      </c>
      <c r="J84" s="17">
        <v>8</v>
      </c>
      <c r="K84" s="17">
        <v>0</v>
      </c>
      <c r="L84" s="17">
        <v>3</v>
      </c>
      <c r="M84" s="17">
        <v>0</v>
      </c>
      <c r="N84" s="17">
        <v>0</v>
      </c>
      <c r="O84" s="17">
        <v>80</v>
      </c>
      <c r="P84" s="17">
        <v>0</v>
      </c>
      <c r="Q84" s="17">
        <v>0</v>
      </c>
      <c r="R84" s="17">
        <v>40</v>
      </c>
      <c r="S84" s="17">
        <v>0</v>
      </c>
      <c r="T84" s="17">
        <v>0</v>
      </c>
      <c r="U84" s="17">
        <v>3</v>
      </c>
      <c r="V84" s="17">
        <v>5</v>
      </c>
      <c r="W84" s="17">
        <v>15</v>
      </c>
      <c r="X84" s="17">
        <v>90</v>
      </c>
      <c r="Y84" s="17">
        <v>6</v>
      </c>
      <c r="Z84" s="17">
        <v>0</v>
      </c>
      <c r="AA84" s="17">
        <v>0</v>
      </c>
      <c r="AB84" s="17">
        <v>0</v>
      </c>
      <c r="AC84" s="134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39242000</v>
      </c>
      <c r="AD84" s="137"/>
      <c r="AE84" s="135">
        <f t="shared" si="5"/>
        <v>39.726399356780895</v>
      </c>
      <c r="AF84" s="18"/>
      <c r="AG84" s="18"/>
      <c r="AH84" s="18"/>
      <c r="AI84" s="65">
        <v>39.726399356780895</v>
      </c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32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8839123.8568837494</v>
      </c>
      <c r="AV84" s="132">
        <f t="shared" si="6"/>
        <v>13734700</v>
      </c>
      <c r="AW84" s="133" t="str">
        <f t="shared" si="7"/>
        <v>Credit is within Limit</v>
      </c>
      <c r="AX84" s="133" t="str">
        <f>IFERROR(IF(VLOOKUP(C84,'Overdue Credits'!$A:$F,6,0)&gt;2,"High Risk Customer",IF(VLOOKUP(C84,'Overdue Credits'!$A:$F,6,0)&gt;0,"Medium Risk Customer","Low Risk Customer")),"Low Risk Customer")</f>
        <v>Low Risk Customer</v>
      </c>
    </row>
    <row r="85" spans="1:50" x14ac:dyDescent="0.3">
      <c r="A85" s="16">
        <v>77</v>
      </c>
      <c r="B85" s="16" t="s">
        <v>22</v>
      </c>
      <c r="C85" s="16" t="s">
        <v>1030</v>
      </c>
      <c r="D85" s="16"/>
      <c r="E85" s="16" t="s">
        <v>1035</v>
      </c>
      <c r="F85" s="16" t="s">
        <v>11</v>
      </c>
      <c r="G85" s="131">
        <f t="shared" si="4"/>
        <v>0</v>
      </c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34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D85" s="137"/>
      <c r="AE85" s="135">
        <f t="shared" si="5"/>
        <v>0</v>
      </c>
      <c r="AF85" s="18"/>
      <c r="AG85" s="18"/>
      <c r="AH85" s="18"/>
      <c r="AI85" s="65">
        <v>0</v>
      </c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32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132">
        <f t="shared" si="6"/>
        <v>0</v>
      </c>
      <c r="AW85" s="133" t="str">
        <f t="shared" si="7"/>
        <v xml:space="preserve"> </v>
      </c>
      <c r="AX85" s="133" t="str">
        <f>IFERROR(IF(VLOOKUP(C85,'Overdue Credits'!$A:$F,6,0)&gt;2,"High Risk Customer",IF(VLOOKUP(C85,'Overdue Credits'!$A:$F,6,0)&gt;0,"Medium Risk Customer","Low Risk Customer")),"Low Risk Customer")</f>
        <v>Low Risk Customer</v>
      </c>
    </row>
    <row r="86" spans="1:50" x14ac:dyDescent="0.3">
      <c r="A86" s="16">
        <v>78</v>
      </c>
      <c r="B86" s="16" t="s">
        <v>22</v>
      </c>
      <c r="C86" s="16" t="s">
        <v>73</v>
      </c>
      <c r="D86" s="16"/>
      <c r="E86" s="16" t="s">
        <v>586</v>
      </c>
      <c r="F86" s="16" t="s">
        <v>13</v>
      </c>
      <c r="G86" s="131">
        <f t="shared" si="4"/>
        <v>150</v>
      </c>
      <c r="H86" s="17">
        <v>0</v>
      </c>
      <c r="I86" s="17">
        <v>0</v>
      </c>
      <c r="J86" s="17">
        <v>17</v>
      </c>
      <c r="K86" s="17">
        <v>1</v>
      </c>
      <c r="L86" s="17">
        <v>4</v>
      </c>
      <c r="M86" s="17">
        <v>0</v>
      </c>
      <c r="N86" s="17">
        <v>0</v>
      </c>
      <c r="O86" s="17">
        <v>56</v>
      </c>
      <c r="P86" s="17">
        <v>0</v>
      </c>
      <c r="Q86" s="17">
        <v>1</v>
      </c>
      <c r="R86" s="17">
        <v>17</v>
      </c>
      <c r="S86" s="17">
        <v>0</v>
      </c>
      <c r="T86" s="17">
        <v>0</v>
      </c>
      <c r="U86" s="17">
        <v>2</v>
      </c>
      <c r="V86" s="17">
        <v>2</v>
      </c>
      <c r="W86" s="17">
        <v>8</v>
      </c>
      <c r="X86" s="17">
        <v>40</v>
      </c>
      <c r="Y86" s="17">
        <v>2</v>
      </c>
      <c r="Z86" s="17">
        <v>0</v>
      </c>
      <c r="AA86" s="17">
        <v>0</v>
      </c>
      <c r="AB86" s="17">
        <v>0</v>
      </c>
      <c r="AC86" s="134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24978500</v>
      </c>
      <c r="AD86" s="137"/>
      <c r="AE86" s="135">
        <f t="shared" si="5"/>
        <v>25.286832127143153</v>
      </c>
      <c r="AF86" s="18"/>
      <c r="AG86" s="18"/>
      <c r="AH86" s="18"/>
      <c r="AI86" s="65">
        <v>25.286832127143153</v>
      </c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32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5626320.1482893517</v>
      </c>
      <c r="AV86" s="132">
        <f t="shared" si="6"/>
        <v>8742475</v>
      </c>
      <c r="AW86" s="133" t="str">
        <f t="shared" si="7"/>
        <v>Credit is within Limit</v>
      </c>
      <c r="AX86" s="133" t="str">
        <f>IFERROR(IF(VLOOKUP(C86,'Overdue Credits'!$A:$F,6,0)&gt;2,"High Risk Customer",IF(VLOOKUP(C86,'Overdue Credits'!$A:$F,6,0)&gt;0,"Medium Risk Customer","Low Risk Customer")),"Low Risk Customer")</f>
        <v>Medium Risk Customer</v>
      </c>
    </row>
    <row r="87" spans="1:50" x14ac:dyDescent="0.3">
      <c r="A87" s="16">
        <v>79</v>
      </c>
      <c r="B87" s="16" t="s">
        <v>22</v>
      </c>
      <c r="C87" s="16" t="s">
        <v>1031</v>
      </c>
      <c r="D87" s="16"/>
      <c r="E87" s="16" t="s">
        <v>1036</v>
      </c>
      <c r="F87" s="16" t="s">
        <v>11</v>
      </c>
      <c r="G87" s="131">
        <f t="shared" si="4"/>
        <v>0</v>
      </c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34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D87" s="137"/>
      <c r="AE87" s="135">
        <f t="shared" si="5"/>
        <v>0</v>
      </c>
      <c r="AF87" s="18"/>
      <c r="AG87" s="18"/>
      <c r="AH87" s="18"/>
      <c r="AI87" s="65">
        <v>0</v>
      </c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32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132">
        <f t="shared" si="6"/>
        <v>0</v>
      </c>
      <c r="AW87" s="133" t="str">
        <f t="shared" si="7"/>
        <v xml:space="preserve"> </v>
      </c>
      <c r="AX87" s="133" t="str">
        <f>IFERROR(IF(VLOOKUP(C87,'Overdue Credits'!$A:$F,6,0)&gt;2,"High Risk Customer",IF(VLOOKUP(C87,'Overdue Credits'!$A:$F,6,0)&gt;0,"Medium Risk Customer","Low Risk Customer")),"Low Risk Customer")</f>
        <v>Low Risk Customer</v>
      </c>
    </row>
    <row r="88" spans="1:50" x14ac:dyDescent="0.3">
      <c r="A88" s="16">
        <v>80</v>
      </c>
      <c r="B88" s="16" t="s">
        <v>22</v>
      </c>
      <c r="C88" s="16" t="s">
        <v>74</v>
      </c>
      <c r="D88" s="16"/>
      <c r="E88" s="16" t="s">
        <v>583</v>
      </c>
      <c r="F88" s="16" t="s">
        <v>11</v>
      </c>
      <c r="G88" s="131">
        <f t="shared" si="4"/>
        <v>0</v>
      </c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34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D88" s="137"/>
      <c r="AE88" s="135">
        <f t="shared" si="5"/>
        <v>0</v>
      </c>
      <c r="AF88" s="18"/>
      <c r="AG88" s="18"/>
      <c r="AH88" s="18"/>
      <c r="AI88" s="65">
        <v>0</v>
      </c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32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132">
        <f t="shared" si="6"/>
        <v>0</v>
      </c>
      <c r="AW88" s="133" t="str">
        <f t="shared" si="7"/>
        <v xml:space="preserve"> </v>
      </c>
      <c r="AX88" s="133" t="str">
        <f>IFERROR(IF(VLOOKUP(C88,'Overdue Credits'!$A:$F,6,0)&gt;2,"High Risk Customer",IF(VLOOKUP(C88,'Overdue Credits'!$A:$F,6,0)&gt;0,"Medium Risk Customer","Low Risk Customer")),"Low Risk Customer")</f>
        <v>Low Risk Customer</v>
      </c>
    </row>
    <row r="89" spans="1:50" x14ac:dyDescent="0.3">
      <c r="A89" s="16">
        <v>81</v>
      </c>
      <c r="B89" s="16" t="s">
        <v>22</v>
      </c>
      <c r="C89" s="16" t="s">
        <v>1032</v>
      </c>
      <c r="D89" s="16"/>
      <c r="E89" s="16" t="s">
        <v>1037</v>
      </c>
      <c r="F89" s="16" t="s">
        <v>11</v>
      </c>
      <c r="G89" s="131">
        <f t="shared" si="4"/>
        <v>0</v>
      </c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34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D89" s="137"/>
      <c r="AE89" s="135">
        <f t="shared" si="5"/>
        <v>0</v>
      </c>
      <c r="AF89" s="18"/>
      <c r="AG89" s="18"/>
      <c r="AH89" s="18"/>
      <c r="AI89" s="65">
        <v>0</v>
      </c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32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132">
        <f t="shared" si="6"/>
        <v>0</v>
      </c>
      <c r="AW89" s="133" t="str">
        <f t="shared" si="7"/>
        <v xml:space="preserve"> </v>
      </c>
      <c r="AX89" s="133" t="str">
        <f>IFERROR(IF(VLOOKUP(C89,'Overdue Credits'!$A:$F,6,0)&gt;2,"High Risk Customer",IF(VLOOKUP(C89,'Overdue Credits'!$A:$F,6,0)&gt;0,"Medium Risk Customer","Low Risk Customer")),"Low Risk Customer")</f>
        <v>Low Risk Customer</v>
      </c>
    </row>
    <row r="90" spans="1:50" x14ac:dyDescent="0.3">
      <c r="A90" s="16">
        <v>82</v>
      </c>
      <c r="B90" s="16" t="s">
        <v>22</v>
      </c>
      <c r="C90" s="16" t="s">
        <v>40</v>
      </c>
      <c r="D90" s="16"/>
      <c r="E90" s="16" t="s">
        <v>609</v>
      </c>
      <c r="F90" s="16" t="s">
        <v>11</v>
      </c>
      <c r="G90" s="131">
        <f t="shared" si="4"/>
        <v>0</v>
      </c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34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D90" s="137"/>
      <c r="AE90" s="135">
        <f t="shared" si="5"/>
        <v>0</v>
      </c>
      <c r="AF90" s="18"/>
      <c r="AG90" s="18"/>
      <c r="AH90" s="18"/>
      <c r="AI90" s="65">
        <v>0</v>
      </c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32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132">
        <f t="shared" si="6"/>
        <v>0</v>
      </c>
      <c r="AW90" s="133" t="str">
        <f t="shared" si="7"/>
        <v xml:space="preserve"> </v>
      </c>
      <c r="AX90" s="133" t="str">
        <f>IFERROR(IF(VLOOKUP(C90,'Overdue Credits'!$A:$F,6,0)&gt;2,"High Risk Customer",IF(VLOOKUP(C90,'Overdue Credits'!$A:$F,6,0)&gt;0,"Medium Risk Customer","Low Risk Customer")),"Low Risk Customer")</f>
        <v>High Risk Customer</v>
      </c>
    </row>
    <row r="91" spans="1:50" x14ac:dyDescent="0.3">
      <c r="A91" s="16">
        <v>83</v>
      </c>
      <c r="B91" s="16" t="s">
        <v>22</v>
      </c>
      <c r="C91" s="16" t="s">
        <v>56</v>
      </c>
      <c r="D91" s="16"/>
      <c r="E91" s="16" t="s">
        <v>608</v>
      </c>
      <c r="F91" s="16" t="s">
        <v>11</v>
      </c>
      <c r="G91" s="131">
        <f t="shared" si="4"/>
        <v>70</v>
      </c>
      <c r="H91" s="17">
        <v>0</v>
      </c>
      <c r="I91" s="17">
        <v>0</v>
      </c>
      <c r="J91" s="17">
        <v>4</v>
      </c>
      <c r="K91" s="17">
        <v>1</v>
      </c>
      <c r="L91" s="17">
        <v>1</v>
      </c>
      <c r="M91" s="17">
        <v>0</v>
      </c>
      <c r="N91" s="17">
        <v>0</v>
      </c>
      <c r="O91" s="17">
        <v>25</v>
      </c>
      <c r="P91" s="17">
        <v>1</v>
      </c>
      <c r="Q91" s="17">
        <v>1</v>
      </c>
      <c r="R91" s="17">
        <v>8</v>
      </c>
      <c r="S91" s="17">
        <v>0</v>
      </c>
      <c r="T91" s="17">
        <v>0</v>
      </c>
      <c r="U91" s="17">
        <v>2</v>
      </c>
      <c r="V91" s="17">
        <v>1</v>
      </c>
      <c r="W91" s="17">
        <v>5</v>
      </c>
      <c r="X91" s="17">
        <v>20</v>
      </c>
      <c r="Y91" s="17">
        <v>1</v>
      </c>
      <c r="Z91" s="17">
        <v>0</v>
      </c>
      <c r="AA91" s="17">
        <v>0</v>
      </c>
      <c r="AB91" s="17">
        <v>0</v>
      </c>
      <c r="AC91" s="134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11276500</v>
      </c>
      <c r="AD91" s="137"/>
      <c r="AE91" s="135">
        <f t="shared" si="5"/>
        <v>11.415695997827324</v>
      </c>
      <c r="AF91" s="18"/>
      <c r="AG91" s="18"/>
      <c r="AH91" s="18"/>
      <c r="AI91" s="65">
        <v>11.415695997827324</v>
      </c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32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2539992.3595165797</v>
      </c>
      <c r="AV91" s="132">
        <f t="shared" si="6"/>
        <v>3946774.9999999995</v>
      </c>
      <c r="AW91" s="133" t="str">
        <f t="shared" si="7"/>
        <v>Credit is within Limit</v>
      </c>
      <c r="AX91" s="133" t="str">
        <f>IFERROR(IF(VLOOKUP(C91,'Overdue Credits'!$A:$F,6,0)&gt;2,"High Risk Customer",IF(VLOOKUP(C91,'Overdue Credits'!$A:$F,6,0)&gt;0,"Medium Risk Customer","Low Risk Customer")),"Low Risk Customer")</f>
        <v>Low Risk Customer</v>
      </c>
    </row>
    <row r="92" spans="1:50" x14ac:dyDescent="0.3">
      <c r="A92" s="16">
        <v>84</v>
      </c>
      <c r="B92" s="16" t="s">
        <v>22</v>
      </c>
      <c r="C92" s="16" t="s">
        <v>53</v>
      </c>
      <c r="D92" s="16"/>
      <c r="E92" s="16" t="s">
        <v>597</v>
      </c>
      <c r="F92" s="16" t="s">
        <v>11</v>
      </c>
      <c r="G92" s="131">
        <f t="shared" si="4"/>
        <v>70</v>
      </c>
      <c r="H92" s="17">
        <v>0</v>
      </c>
      <c r="I92" s="17">
        <v>0</v>
      </c>
      <c r="J92" s="17">
        <v>4</v>
      </c>
      <c r="K92" s="17">
        <v>1</v>
      </c>
      <c r="L92" s="17">
        <v>1</v>
      </c>
      <c r="M92" s="17">
        <v>0</v>
      </c>
      <c r="N92" s="17">
        <v>0</v>
      </c>
      <c r="O92" s="17">
        <v>25</v>
      </c>
      <c r="P92" s="17">
        <v>1</v>
      </c>
      <c r="Q92" s="17">
        <v>1</v>
      </c>
      <c r="R92" s="17">
        <v>8</v>
      </c>
      <c r="S92" s="17">
        <v>0</v>
      </c>
      <c r="T92" s="17">
        <v>0</v>
      </c>
      <c r="U92" s="17">
        <v>2</v>
      </c>
      <c r="V92" s="17">
        <v>1</v>
      </c>
      <c r="W92" s="17">
        <v>5</v>
      </c>
      <c r="X92" s="17">
        <v>20</v>
      </c>
      <c r="Y92" s="17">
        <v>1</v>
      </c>
      <c r="Z92" s="17">
        <v>0</v>
      </c>
      <c r="AA92" s="17">
        <v>0</v>
      </c>
      <c r="AB92" s="17">
        <v>0</v>
      </c>
      <c r="AC92" s="134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11276500</v>
      </c>
      <c r="AD92" s="137"/>
      <c r="AE92" s="135">
        <f t="shared" si="5"/>
        <v>11.415695997827324</v>
      </c>
      <c r="AF92" s="18"/>
      <c r="AG92" s="18"/>
      <c r="AH92" s="18"/>
      <c r="AI92" s="65">
        <v>11.415695997827324</v>
      </c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32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2539992.3595165797</v>
      </c>
      <c r="AV92" s="132">
        <f t="shared" si="6"/>
        <v>3946774.9999999995</v>
      </c>
      <c r="AW92" s="133" t="str">
        <f t="shared" si="7"/>
        <v>Credit is within Limit</v>
      </c>
      <c r="AX92" s="133" t="str">
        <f>IFERROR(IF(VLOOKUP(C92,'Overdue Credits'!$A:$F,6,0)&gt;2,"High Risk Customer",IF(VLOOKUP(C92,'Overdue Credits'!$A:$F,6,0)&gt;0,"Medium Risk Customer","Low Risk Customer")),"Low Risk Customer")</f>
        <v>Medium Risk Customer</v>
      </c>
    </row>
    <row r="93" spans="1:50" x14ac:dyDescent="0.3">
      <c r="A93" s="16">
        <v>85</v>
      </c>
      <c r="B93" s="16" t="s">
        <v>22</v>
      </c>
      <c r="C93" s="16" t="s">
        <v>59</v>
      </c>
      <c r="D93" s="16"/>
      <c r="E93" s="16" t="s">
        <v>735</v>
      </c>
      <c r="F93" s="16" t="s">
        <v>11</v>
      </c>
      <c r="G93" s="131">
        <f t="shared" si="4"/>
        <v>0</v>
      </c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34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D93" s="137"/>
      <c r="AE93" s="135">
        <f t="shared" si="5"/>
        <v>0</v>
      </c>
      <c r="AF93" s="18"/>
      <c r="AG93" s="18"/>
      <c r="AH93" s="18"/>
      <c r="AI93" s="65">
        <v>0</v>
      </c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32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132">
        <f t="shared" si="6"/>
        <v>0</v>
      </c>
      <c r="AW93" s="133" t="str">
        <f t="shared" si="7"/>
        <v xml:space="preserve"> </v>
      </c>
      <c r="AX93" s="133" t="str">
        <f>IFERROR(IF(VLOOKUP(C93,'Overdue Credits'!$A:$F,6,0)&gt;2,"High Risk Customer",IF(VLOOKUP(C93,'Overdue Credits'!$A:$F,6,0)&gt;0,"Medium Risk Customer","Low Risk Customer")),"Low Risk Customer")</f>
        <v>Low Risk Customer</v>
      </c>
    </row>
    <row r="94" spans="1:50" x14ac:dyDescent="0.3">
      <c r="A94" s="16">
        <v>86</v>
      </c>
      <c r="B94" s="16" t="s">
        <v>22</v>
      </c>
      <c r="C94" s="16" t="s">
        <v>71</v>
      </c>
      <c r="D94" s="16"/>
      <c r="E94" s="16" t="s">
        <v>587</v>
      </c>
      <c r="F94" s="16" t="s">
        <v>11</v>
      </c>
      <c r="G94" s="131">
        <f t="shared" si="4"/>
        <v>70</v>
      </c>
      <c r="H94" s="17">
        <v>0</v>
      </c>
      <c r="I94" s="17">
        <v>0</v>
      </c>
      <c r="J94" s="17">
        <v>4</v>
      </c>
      <c r="K94" s="17">
        <v>1</v>
      </c>
      <c r="L94" s="17">
        <v>1</v>
      </c>
      <c r="M94" s="17">
        <v>0</v>
      </c>
      <c r="N94" s="17">
        <v>0</v>
      </c>
      <c r="O94" s="17">
        <v>25</v>
      </c>
      <c r="P94" s="17">
        <v>1</v>
      </c>
      <c r="Q94" s="17">
        <v>1</v>
      </c>
      <c r="R94" s="17">
        <v>8</v>
      </c>
      <c r="S94" s="17">
        <v>0</v>
      </c>
      <c r="T94" s="17">
        <v>0</v>
      </c>
      <c r="U94" s="17">
        <v>2</v>
      </c>
      <c r="V94" s="17">
        <v>1</v>
      </c>
      <c r="W94" s="17">
        <v>5</v>
      </c>
      <c r="X94" s="17">
        <v>20</v>
      </c>
      <c r="Y94" s="17">
        <v>1</v>
      </c>
      <c r="Z94" s="17">
        <v>0</v>
      </c>
      <c r="AA94" s="17">
        <v>0</v>
      </c>
      <c r="AB94" s="17">
        <v>0</v>
      </c>
      <c r="AC94" s="134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11276500</v>
      </c>
      <c r="AD94" s="137"/>
      <c r="AE94" s="135">
        <f t="shared" si="5"/>
        <v>11.415695997827324</v>
      </c>
      <c r="AF94" s="18"/>
      <c r="AG94" s="18"/>
      <c r="AH94" s="18"/>
      <c r="AI94" s="65">
        <v>11.415695997827324</v>
      </c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32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2539992.3595165797</v>
      </c>
      <c r="AV94" s="132">
        <f t="shared" si="6"/>
        <v>3946774.9999999995</v>
      </c>
      <c r="AW94" s="133" t="str">
        <f t="shared" si="7"/>
        <v>Credit is within Limit</v>
      </c>
      <c r="AX94" s="133" t="str">
        <f>IFERROR(IF(VLOOKUP(C94,'Overdue Credits'!$A:$F,6,0)&gt;2,"High Risk Customer",IF(VLOOKUP(C94,'Overdue Credits'!$A:$F,6,0)&gt;0,"Medium Risk Customer","Low Risk Customer")),"Low Risk Customer")</f>
        <v>Low Risk Customer</v>
      </c>
    </row>
    <row r="95" spans="1:50" x14ac:dyDescent="0.3">
      <c r="A95" s="16">
        <v>87</v>
      </c>
      <c r="B95" s="16" t="s">
        <v>22</v>
      </c>
      <c r="C95" s="16" t="s">
        <v>41</v>
      </c>
      <c r="D95" s="16"/>
      <c r="E95" s="16" t="s">
        <v>602</v>
      </c>
      <c r="F95" s="16" t="s">
        <v>11</v>
      </c>
      <c r="G95" s="131">
        <f t="shared" si="4"/>
        <v>250</v>
      </c>
      <c r="H95" s="17">
        <v>0</v>
      </c>
      <c r="I95" s="17">
        <v>0</v>
      </c>
      <c r="J95" s="17">
        <v>24</v>
      </c>
      <c r="K95" s="17">
        <v>2</v>
      </c>
      <c r="L95" s="17">
        <v>8</v>
      </c>
      <c r="M95" s="17">
        <v>0</v>
      </c>
      <c r="N95" s="17">
        <v>0</v>
      </c>
      <c r="O95" s="17">
        <v>75</v>
      </c>
      <c r="P95" s="17">
        <v>5</v>
      </c>
      <c r="Q95" s="17">
        <v>2</v>
      </c>
      <c r="R95" s="17">
        <v>30</v>
      </c>
      <c r="S95" s="17">
        <v>0</v>
      </c>
      <c r="T95" s="17">
        <v>0</v>
      </c>
      <c r="U95" s="17">
        <v>2</v>
      </c>
      <c r="V95" s="17">
        <v>2</v>
      </c>
      <c r="W95" s="17">
        <v>16</v>
      </c>
      <c r="X95" s="17">
        <v>80</v>
      </c>
      <c r="Y95" s="17">
        <v>4</v>
      </c>
      <c r="Z95" s="17">
        <v>0</v>
      </c>
      <c r="AA95" s="17">
        <v>0</v>
      </c>
      <c r="AB95" s="17">
        <v>0</v>
      </c>
      <c r="AC95" s="134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40921000</v>
      </c>
      <c r="AD95" s="137"/>
      <c r="AE95" s="135">
        <f t="shared" si="5"/>
        <v>41.426124766292013</v>
      </c>
      <c r="AF95" s="18"/>
      <c r="AG95" s="18"/>
      <c r="AH95" s="18"/>
      <c r="AI95" s="65">
        <v>41.426124766292013</v>
      </c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32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9217312.7604999729</v>
      </c>
      <c r="AV95" s="132">
        <f t="shared" si="6"/>
        <v>14322350</v>
      </c>
      <c r="AW95" s="133" t="str">
        <f t="shared" si="7"/>
        <v>Credit is within Limit</v>
      </c>
      <c r="AX95" s="133" t="str">
        <f>IFERROR(IF(VLOOKUP(C95,'Overdue Credits'!$A:$F,6,0)&gt;2,"High Risk Customer",IF(VLOOKUP(C95,'Overdue Credits'!$A:$F,6,0)&gt;0,"Medium Risk Customer","Low Risk Customer")),"Low Risk Customer")</f>
        <v>Low Risk Customer</v>
      </c>
    </row>
    <row r="96" spans="1:50" x14ac:dyDescent="0.3">
      <c r="A96" s="16">
        <v>88</v>
      </c>
      <c r="B96" s="16" t="s">
        <v>22</v>
      </c>
      <c r="C96" s="16" t="s">
        <v>60</v>
      </c>
      <c r="D96" s="16"/>
      <c r="E96" s="16" t="s">
        <v>581</v>
      </c>
      <c r="F96" s="16" t="s">
        <v>20</v>
      </c>
      <c r="G96" s="131">
        <f t="shared" si="4"/>
        <v>0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34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D96" s="137"/>
      <c r="AE96" s="135">
        <f t="shared" si="5"/>
        <v>0</v>
      </c>
      <c r="AF96" s="18"/>
      <c r="AG96" s="18"/>
      <c r="AH96" s="18"/>
      <c r="AI96" s="65">
        <v>0</v>
      </c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32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132">
        <f t="shared" si="6"/>
        <v>0</v>
      </c>
      <c r="AW96" s="133" t="str">
        <f t="shared" si="7"/>
        <v xml:space="preserve"> </v>
      </c>
      <c r="AX96" s="133" t="str">
        <f>IFERROR(IF(VLOOKUP(C96,'Overdue Credits'!$A:$F,6,0)&gt;2,"High Risk Customer",IF(VLOOKUP(C96,'Overdue Credits'!$A:$F,6,0)&gt;0,"Medium Risk Customer","Low Risk Customer")),"Low Risk Customer")</f>
        <v>High Risk Customer</v>
      </c>
    </row>
    <row r="97" spans="1:50" x14ac:dyDescent="0.3">
      <c r="A97" s="16">
        <v>89</v>
      </c>
      <c r="B97" s="16" t="s">
        <v>22</v>
      </c>
      <c r="C97" s="16" t="s">
        <v>49</v>
      </c>
      <c r="D97" s="16"/>
      <c r="E97" s="16" t="s">
        <v>584</v>
      </c>
      <c r="F97" s="16" t="s">
        <v>13</v>
      </c>
      <c r="G97" s="131">
        <f t="shared" si="4"/>
        <v>0</v>
      </c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34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D97" s="137"/>
      <c r="AE97" s="135">
        <f t="shared" si="5"/>
        <v>0</v>
      </c>
      <c r="AF97" s="18"/>
      <c r="AG97" s="18"/>
      <c r="AH97" s="18"/>
      <c r="AI97" s="65">
        <v>0</v>
      </c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32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132">
        <f t="shared" si="6"/>
        <v>0</v>
      </c>
      <c r="AW97" s="133" t="str">
        <f t="shared" si="7"/>
        <v xml:space="preserve"> </v>
      </c>
      <c r="AX97" s="133" t="str">
        <f>IFERROR(IF(VLOOKUP(C97,'Overdue Credits'!$A:$F,6,0)&gt;2,"High Risk Customer",IF(VLOOKUP(C97,'Overdue Credits'!$A:$F,6,0)&gt;0,"Medium Risk Customer","Low Risk Customer")),"Low Risk Customer")</f>
        <v>High Risk Customer</v>
      </c>
    </row>
    <row r="98" spans="1:50" x14ac:dyDescent="0.3">
      <c r="A98" s="16">
        <v>90</v>
      </c>
      <c r="B98" s="16" t="s">
        <v>22</v>
      </c>
      <c r="C98" s="16" t="s">
        <v>47</v>
      </c>
      <c r="D98" s="16"/>
      <c r="E98" s="16" t="s">
        <v>607</v>
      </c>
      <c r="F98" s="16" t="s">
        <v>13</v>
      </c>
      <c r="G98" s="131">
        <f t="shared" si="4"/>
        <v>0</v>
      </c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34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D98" s="137"/>
      <c r="AE98" s="135">
        <f t="shared" si="5"/>
        <v>0</v>
      </c>
      <c r="AF98" s="18"/>
      <c r="AG98" s="18"/>
      <c r="AH98" s="18"/>
      <c r="AI98" s="65">
        <v>0</v>
      </c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32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132">
        <f t="shared" si="6"/>
        <v>0</v>
      </c>
      <c r="AW98" s="133" t="str">
        <f t="shared" si="7"/>
        <v xml:space="preserve"> </v>
      </c>
      <c r="AX98" s="133" t="str">
        <f>IFERROR(IF(VLOOKUP(C98,'Overdue Credits'!$A:$F,6,0)&gt;2,"High Risk Customer",IF(VLOOKUP(C98,'Overdue Credits'!$A:$F,6,0)&gt;0,"Medium Risk Customer","Low Risk Customer")),"Low Risk Customer")</f>
        <v>High Risk Customer</v>
      </c>
    </row>
    <row r="99" spans="1:50" x14ac:dyDescent="0.3">
      <c r="A99" s="16">
        <v>91</v>
      </c>
      <c r="B99" s="16" t="s">
        <v>22</v>
      </c>
      <c r="C99" s="16" t="s">
        <v>57</v>
      </c>
      <c r="D99" s="16"/>
      <c r="E99" s="16" t="s">
        <v>579</v>
      </c>
      <c r="F99" s="16" t="s">
        <v>13</v>
      </c>
      <c r="G99" s="131">
        <f t="shared" si="4"/>
        <v>70</v>
      </c>
      <c r="H99" s="17">
        <v>0</v>
      </c>
      <c r="I99" s="17">
        <v>0</v>
      </c>
      <c r="J99" s="17">
        <v>4</v>
      </c>
      <c r="K99" s="17">
        <v>1</v>
      </c>
      <c r="L99" s="17">
        <v>1</v>
      </c>
      <c r="M99" s="17">
        <v>0</v>
      </c>
      <c r="N99" s="17">
        <v>0</v>
      </c>
      <c r="O99" s="17">
        <v>25</v>
      </c>
      <c r="P99" s="17">
        <v>1</v>
      </c>
      <c r="Q99" s="17">
        <v>1</v>
      </c>
      <c r="R99" s="17">
        <v>8</v>
      </c>
      <c r="S99" s="17">
        <v>0</v>
      </c>
      <c r="T99" s="17">
        <v>0</v>
      </c>
      <c r="U99" s="17">
        <v>2</v>
      </c>
      <c r="V99" s="17">
        <v>1</v>
      </c>
      <c r="W99" s="17">
        <v>5</v>
      </c>
      <c r="X99" s="17">
        <v>20</v>
      </c>
      <c r="Y99" s="17">
        <v>1</v>
      </c>
      <c r="Z99" s="17">
        <v>0</v>
      </c>
      <c r="AA99" s="17">
        <v>0</v>
      </c>
      <c r="AB99" s="17">
        <v>0</v>
      </c>
      <c r="AC99" s="134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11276500</v>
      </c>
      <c r="AD99" s="137"/>
      <c r="AE99" s="135">
        <f t="shared" si="5"/>
        <v>11.415695997827324</v>
      </c>
      <c r="AF99" s="18"/>
      <c r="AG99" s="18"/>
      <c r="AH99" s="18"/>
      <c r="AI99" s="65">
        <v>11.415695997827324</v>
      </c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32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2539992.3595165797</v>
      </c>
      <c r="AV99" s="132">
        <f t="shared" si="6"/>
        <v>3946774.9999999995</v>
      </c>
      <c r="AW99" s="133" t="str">
        <f t="shared" si="7"/>
        <v>Credit is within Limit</v>
      </c>
      <c r="AX99" s="133" t="str">
        <f>IFERROR(IF(VLOOKUP(C99,'Overdue Credits'!$A:$F,6,0)&gt;2,"High Risk Customer",IF(VLOOKUP(C99,'Overdue Credits'!$A:$F,6,0)&gt;0,"Medium Risk Customer","Low Risk Customer")),"Low Risk Customer")</f>
        <v>Medium Risk Customer</v>
      </c>
    </row>
    <row r="100" spans="1:50" x14ac:dyDescent="0.3">
      <c r="A100" s="16">
        <v>92</v>
      </c>
      <c r="B100" s="16" t="s">
        <v>22</v>
      </c>
      <c r="C100" s="16" t="s">
        <v>65</v>
      </c>
      <c r="D100" s="16"/>
      <c r="E100" s="16" t="s">
        <v>578</v>
      </c>
      <c r="F100" s="16" t="s">
        <v>11</v>
      </c>
      <c r="G100" s="131">
        <f t="shared" si="4"/>
        <v>70</v>
      </c>
      <c r="H100" s="17">
        <v>0</v>
      </c>
      <c r="I100" s="17">
        <v>0</v>
      </c>
      <c r="J100" s="17">
        <v>4</v>
      </c>
      <c r="K100" s="17">
        <v>1</v>
      </c>
      <c r="L100" s="17">
        <v>1</v>
      </c>
      <c r="M100" s="17">
        <v>0</v>
      </c>
      <c r="N100" s="17">
        <v>0</v>
      </c>
      <c r="O100" s="17">
        <v>25</v>
      </c>
      <c r="P100" s="17">
        <v>1</v>
      </c>
      <c r="Q100" s="17">
        <v>1</v>
      </c>
      <c r="R100" s="17">
        <v>8</v>
      </c>
      <c r="S100" s="17">
        <v>0</v>
      </c>
      <c r="T100" s="17">
        <v>0</v>
      </c>
      <c r="U100" s="17">
        <v>2</v>
      </c>
      <c r="V100" s="17">
        <v>1</v>
      </c>
      <c r="W100" s="17">
        <v>5</v>
      </c>
      <c r="X100" s="17">
        <v>20</v>
      </c>
      <c r="Y100" s="17">
        <v>1</v>
      </c>
      <c r="Z100" s="17">
        <v>0</v>
      </c>
      <c r="AA100" s="17">
        <v>0</v>
      </c>
      <c r="AB100" s="17">
        <v>0</v>
      </c>
      <c r="AC100" s="134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11276500</v>
      </c>
      <c r="AD100" s="137"/>
      <c r="AE100" s="135">
        <f t="shared" si="5"/>
        <v>11.415695997827324</v>
      </c>
      <c r="AF100" s="18"/>
      <c r="AG100" s="18"/>
      <c r="AH100" s="18"/>
      <c r="AI100" s="65">
        <v>11.415695997827324</v>
      </c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32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2539992.3595165797</v>
      </c>
      <c r="AV100" s="132">
        <f t="shared" si="6"/>
        <v>3946774.9999999995</v>
      </c>
      <c r="AW100" s="133" t="str">
        <f t="shared" si="7"/>
        <v>Credit is within Limit</v>
      </c>
      <c r="AX100" s="133" t="str">
        <f>IFERROR(IF(VLOOKUP(C100,'Overdue Credits'!$A:$F,6,0)&gt;2,"High Risk Customer",IF(VLOOKUP(C100,'Overdue Credits'!$A:$F,6,0)&gt;0,"Medium Risk Customer","Low Risk Customer")),"Low Risk Customer")</f>
        <v>Medium Risk Customer</v>
      </c>
    </row>
    <row r="101" spans="1:50" x14ac:dyDescent="0.3">
      <c r="A101" s="16">
        <v>93</v>
      </c>
      <c r="B101" s="16" t="s">
        <v>22</v>
      </c>
      <c r="C101" s="16" t="s">
        <v>39</v>
      </c>
      <c r="D101" s="16"/>
      <c r="E101" s="16" t="s">
        <v>884</v>
      </c>
      <c r="F101" s="16" t="s">
        <v>13</v>
      </c>
      <c r="G101" s="131">
        <f t="shared" si="4"/>
        <v>70</v>
      </c>
      <c r="H101" s="17">
        <v>0</v>
      </c>
      <c r="I101" s="17">
        <v>0</v>
      </c>
      <c r="J101" s="17">
        <v>4</v>
      </c>
      <c r="K101" s="17">
        <v>1</v>
      </c>
      <c r="L101" s="17">
        <v>1</v>
      </c>
      <c r="M101" s="17">
        <v>0</v>
      </c>
      <c r="N101" s="17">
        <v>0</v>
      </c>
      <c r="O101" s="17">
        <v>25</v>
      </c>
      <c r="P101" s="17">
        <v>1</v>
      </c>
      <c r="Q101" s="17">
        <v>1</v>
      </c>
      <c r="R101" s="17">
        <v>8</v>
      </c>
      <c r="S101" s="17">
        <v>0</v>
      </c>
      <c r="T101" s="17">
        <v>0</v>
      </c>
      <c r="U101" s="17">
        <v>2</v>
      </c>
      <c r="V101" s="17">
        <v>1</v>
      </c>
      <c r="W101" s="17">
        <v>5</v>
      </c>
      <c r="X101" s="17">
        <v>20</v>
      </c>
      <c r="Y101" s="17">
        <v>1</v>
      </c>
      <c r="Z101" s="17">
        <v>0</v>
      </c>
      <c r="AA101" s="17">
        <v>0</v>
      </c>
      <c r="AB101" s="17">
        <v>0</v>
      </c>
      <c r="AC101" s="134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11276500</v>
      </c>
      <c r="AD101" s="137"/>
      <c r="AE101" s="135">
        <f t="shared" si="5"/>
        <v>11.415695997827324</v>
      </c>
      <c r="AF101" s="18"/>
      <c r="AG101" s="18"/>
      <c r="AH101" s="18"/>
      <c r="AI101" s="65">
        <v>11.415695997827324</v>
      </c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32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2539992.3595165797</v>
      </c>
      <c r="AV101" s="132">
        <f t="shared" si="6"/>
        <v>3946774.9999999995</v>
      </c>
      <c r="AW101" s="133" t="str">
        <f t="shared" si="7"/>
        <v>Credit is within Limit</v>
      </c>
      <c r="AX101" s="133" t="str">
        <f>IFERROR(IF(VLOOKUP(C101,'Overdue Credits'!$A:$F,6,0)&gt;2,"High Risk Customer",IF(VLOOKUP(C101,'Overdue Credits'!$A:$F,6,0)&gt;0,"Medium Risk Customer","Low Risk Customer")),"Low Risk Customer")</f>
        <v>Low Risk Customer</v>
      </c>
    </row>
    <row r="102" spans="1:50" x14ac:dyDescent="0.3">
      <c r="A102" s="16">
        <v>94</v>
      </c>
      <c r="B102" s="16" t="s">
        <v>22</v>
      </c>
      <c r="C102" s="16" t="s">
        <v>38</v>
      </c>
      <c r="D102" s="16"/>
      <c r="E102" s="16" t="s">
        <v>589</v>
      </c>
      <c r="F102" s="16" t="s">
        <v>13</v>
      </c>
      <c r="G102" s="131">
        <f t="shared" si="4"/>
        <v>70</v>
      </c>
      <c r="H102" s="17">
        <v>0</v>
      </c>
      <c r="I102" s="17">
        <v>0</v>
      </c>
      <c r="J102" s="17">
        <v>4</v>
      </c>
      <c r="K102" s="17">
        <v>1</v>
      </c>
      <c r="L102" s="17">
        <v>1</v>
      </c>
      <c r="M102" s="17">
        <v>0</v>
      </c>
      <c r="N102" s="17">
        <v>0</v>
      </c>
      <c r="O102" s="17">
        <v>25</v>
      </c>
      <c r="P102" s="17">
        <v>1</v>
      </c>
      <c r="Q102" s="17">
        <v>1</v>
      </c>
      <c r="R102" s="17">
        <v>8</v>
      </c>
      <c r="S102" s="17">
        <v>0</v>
      </c>
      <c r="T102" s="17">
        <v>0</v>
      </c>
      <c r="U102" s="17">
        <v>2</v>
      </c>
      <c r="V102" s="17">
        <v>1</v>
      </c>
      <c r="W102" s="17">
        <v>5</v>
      </c>
      <c r="X102" s="17">
        <v>20</v>
      </c>
      <c r="Y102" s="17">
        <v>1</v>
      </c>
      <c r="Z102" s="17">
        <v>0</v>
      </c>
      <c r="AA102" s="17">
        <v>0</v>
      </c>
      <c r="AB102" s="17">
        <v>0</v>
      </c>
      <c r="AC102" s="134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11276500</v>
      </c>
      <c r="AD102" s="137"/>
      <c r="AE102" s="135">
        <f t="shared" si="5"/>
        <v>11.415695997827324</v>
      </c>
      <c r="AF102" s="18"/>
      <c r="AG102" s="18"/>
      <c r="AH102" s="18"/>
      <c r="AI102" s="65">
        <v>11.415695997827324</v>
      </c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32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2539992.3595165797</v>
      </c>
      <c r="AV102" s="132">
        <f t="shared" si="6"/>
        <v>3946774.9999999995</v>
      </c>
      <c r="AW102" s="133" t="str">
        <f t="shared" si="7"/>
        <v>Credit is within Limit</v>
      </c>
      <c r="AX102" s="133" t="str">
        <f>IFERROR(IF(VLOOKUP(C102,'Overdue Credits'!$A:$F,6,0)&gt;2,"High Risk Customer",IF(VLOOKUP(C102,'Overdue Credits'!$A:$F,6,0)&gt;0,"Medium Risk Customer","Low Risk Customer")),"Low Risk Customer")</f>
        <v>Medium Risk Customer</v>
      </c>
    </row>
    <row r="103" spans="1:50" x14ac:dyDescent="0.3">
      <c r="A103" s="16">
        <v>95</v>
      </c>
      <c r="B103" s="16" t="s">
        <v>22</v>
      </c>
      <c r="C103" s="16" t="s">
        <v>48</v>
      </c>
      <c r="D103" s="16"/>
      <c r="E103" s="16" t="s">
        <v>594</v>
      </c>
      <c r="F103" s="16" t="s">
        <v>11</v>
      </c>
      <c r="G103" s="131">
        <f t="shared" si="4"/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7">
        <v>0</v>
      </c>
      <c r="AB103" s="17">
        <v>0</v>
      </c>
      <c r="AC103" s="134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D103" s="137"/>
      <c r="AE103" s="135">
        <f t="shared" si="5"/>
        <v>0</v>
      </c>
      <c r="AF103" s="18"/>
      <c r="AG103" s="18"/>
      <c r="AH103" s="18"/>
      <c r="AI103" s="65">
        <v>0</v>
      </c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32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132">
        <f t="shared" si="6"/>
        <v>0</v>
      </c>
      <c r="AW103" s="133" t="str">
        <f t="shared" si="7"/>
        <v xml:space="preserve"> </v>
      </c>
      <c r="AX103" s="133" t="str">
        <f>IFERROR(IF(VLOOKUP(C103,'Overdue Credits'!$A:$F,6,0)&gt;2,"High Risk Customer",IF(VLOOKUP(C103,'Overdue Credits'!$A:$F,6,0)&gt;0,"Medium Risk Customer","Low Risk Customer")),"Low Risk Customer")</f>
        <v>High Risk Customer</v>
      </c>
    </row>
    <row r="104" spans="1:50" x14ac:dyDescent="0.3">
      <c r="A104" s="16">
        <v>96</v>
      </c>
      <c r="B104" s="16" t="s">
        <v>22</v>
      </c>
      <c r="C104" s="16" t="s">
        <v>52</v>
      </c>
      <c r="D104" s="16"/>
      <c r="E104" s="16" t="s">
        <v>580</v>
      </c>
      <c r="F104" s="16" t="s">
        <v>11</v>
      </c>
      <c r="G104" s="131">
        <f t="shared" si="4"/>
        <v>70</v>
      </c>
      <c r="H104" s="17">
        <v>0</v>
      </c>
      <c r="I104" s="17">
        <v>0</v>
      </c>
      <c r="J104" s="17">
        <v>4</v>
      </c>
      <c r="K104" s="17">
        <v>1</v>
      </c>
      <c r="L104" s="17">
        <v>1</v>
      </c>
      <c r="M104" s="17">
        <v>0</v>
      </c>
      <c r="N104" s="17">
        <v>0</v>
      </c>
      <c r="O104" s="17">
        <v>25</v>
      </c>
      <c r="P104" s="17">
        <v>1</v>
      </c>
      <c r="Q104" s="17">
        <v>1</v>
      </c>
      <c r="R104" s="17">
        <v>8</v>
      </c>
      <c r="S104" s="17">
        <v>0</v>
      </c>
      <c r="T104" s="17">
        <v>0</v>
      </c>
      <c r="U104" s="17">
        <v>2</v>
      </c>
      <c r="V104" s="17">
        <v>1</v>
      </c>
      <c r="W104" s="17">
        <v>5</v>
      </c>
      <c r="X104" s="17">
        <v>20</v>
      </c>
      <c r="Y104" s="17">
        <v>1</v>
      </c>
      <c r="Z104" s="17">
        <v>0</v>
      </c>
      <c r="AA104" s="17">
        <v>0</v>
      </c>
      <c r="AB104" s="17">
        <v>0</v>
      </c>
      <c r="AC104" s="134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11276500</v>
      </c>
      <c r="AD104" s="137"/>
      <c r="AE104" s="135">
        <f t="shared" si="5"/>
        <v>11.415695997827324</v>
      </c>
      <c r="AF104" s="18"/>
      <c r="AG104" s="18"/>
      <c r="AH104" s="18"/>
      <c r="AI104" s="65">
        <v>11.415695997827324</v>
      </c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32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2539992.3595165797</v>
      </c>
      <c r="AV104" s="132">
        <f t="shared" si="6"/>
        <v>3946774.9999999995</v>
      </c>
      <c r="AW104" s="133" t="str">
        <f t="shared" si="7"/>
        <v>Credit is within Limit</v>
      </c>
      <c r="AX104" s="133" t="str">
        <f>IFERROR(IF(VLOOKUP(C104,'Overdue Credits'!$A:$F,6,0)&gt;2,"High Risk Customer",IF(VLOOKUP(C104,'Overdue Credits'!$A:$F,6,0)&gt;0,"Medium Risk Customer","Low Risk Customer")),"Low Risk Customer")</f>
        <v>Medium Risk Customer</v>
      </c>
    </row>
    <row r="105" spans="1:50" x14ac:dyDescent="0.3">
      <c r="A105" s="16">
        <v>97</v>
      </c>
      <c r="B105" s="16" t="s">
        <v>22</v>
      </c>
      <c r="C105" s="16" t="s">
        <v>51</v>
      </c>
      <c r="D105" s="16"/>
      <c r="E105" s="16" t="s">
        <v>582</v>
      </c>
      <c r="F105" s="16" t="s">
        <v>13</v>
      </c>
      <c r="G105" s="131">
        <f t="shared" si="4"/>
        <v>250</v>
      </c>
      <c r="H105" s="17">
        <v>0</v>
      </c>
      <c r="I105" s="17">
        <v>0</v>
      </c>
      <c r="J105" s="17">
        <v>24</v>
      </c>
      <c r="K105" s="17">
        <v>2</v>
      </c>
      <c r="L105" s="17">
        <v>8</v>
      </c>
      <c r="M105" s="17">
        <v>0</v>
      </c>
      <c r="N105" s="17">
        <v>0</v>
      </c>
      <c r="O105" s="17">
        <v>75</v>
      </c>
      <c r="P105" s="17">
        <v>5</v>
      </c>
      <c r="Q105" s="17">
        <v>2</v>
      </c>
      <c r="R105" s="17">
        <v>30</v>
      </c>
      <c r="S105" s="17">
        <v>0</v>
      </c>
      <c r="T105" s="17">
        <v>0</v>
      </c>
      <c r="U105" s="17">
        <v>2</v>
      </c>
      <c r="V105" s="17">
        <v>2</v>
      </c>
      <c r="W105" s="17">
        <v>16</v>
      </c>
      <c r="X105" s="17">
        <v>80</v>
      </c>
      <c r="Y105" s="17">
        <v>4</v>
      </c>
      <c r="Z105" s="17">
        <v>0</v>
      </c>
      <c r="AA105" s="17">
        <v>0</v>
      </c>
      <c r="AB105" s="17">
        <v>0</v>
      </c>
      <c r="AC105" s="134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40921000</v>
      </c>
      <c r="AD105" s="137"/>
      <c r="AE105" s="135">
        <f t="shared" si="5"/>
        <v>41.426124766292013</v>
      </c>
      <c r="AF105" s="18"/>
      <c r="AG105" s="18"/>
      <c r="AH105" s="18"/>
      <c r="AI105" s="65">
        <v>41.426124766292013</v>
      </c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32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9217312.7604999729</v>
      </c>
      <c r="AV105" s="132">
        <f t="shared" si="6"/>
        <v>14322350</v>
      </c>
      <c r="AW105" s="133" t="str">
        <f t="shared" si="7"/>
        <v>Credit is within Limit</v>
      </c>
      <c r="AX105" s="133" t="str">
        <f>IFERROR(IF(VLOOKUP(C105,'Overdue Credits'!$A:$F,6,0)&gt;2,"High Risk Customer",IF(VLOOKUP(C105,'Overdue Credits'!$A:$F,6,0)&gt;0,"Medium Risk Customer","Low Risk Customer")),"Low Risk Customer")</f>
        <v>Medium Risk Customer</v>
      </c>
    </row>
    <row r="106" spans="1:50" x14ac:dyDescent="0.3">
      <c r="A106" s="16">
        <v>98</v>
      </c>
      <c r="B106" s="16" t="s">
        <v>22</v>
      </c>
      <c r="C106" s="16" t="s">
        <v>62</v>
      </c>
      <c r="D106" s="16"/>
      <c r="E106" s="16" t="s">
        <v>605</v>
      </c>
      <c r="F106" s="16" t="s">
        <v>11</v>
      </c>
      <c r="G106" s="131">
        <f t="shared" si="4"/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7">
        <v>0</v>
      </c>
      <c r="V106" s="17">
        <v>0</v>
      </c>
      <c r="W106" s="17">
        <v>0</v>
      </c>
      <c r="X106" s="17">
        <v>0</v>
      </c>
      <c r="Y106" s="17">
        <v>0</v>
      </c>
      <c r="Z106" s="17">
        <v>0</v>
      </c>
      <c r="AA106" s="17">
        <v>0</v>
      </c>
      <c r="AB106" s="17">
        <v>0</v>
      </c>
      <c r="AC106" s="134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D106" s="137"/>
      <c r="AE106" s="135">
        <f t="shared" si="5"/>
        <v>0</v>
      </c>
      <c r="AF106" s="18"/>
      <c r="AG106" s="18"/>
      <c r="AH106" s="18"/>
      <c r="AI106" s="65">
        <v>0</v>
      </c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32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132">
        <f t="shared" si="6"/>
        <v>0</v>
      </c>
      <c r="AW106" s="133" t="str">
        <f t="shared" si="7"/>
        <v xml:space="preserve"> </v>
      </c>
      <c r="AX106" s="133" t="str">
        <f>IFERROR(IF(VLOOKUP(C106,'Overdue Credits'!$A:$F,6,0)&gt;2,"High Risk Customer",IF(VLOOKUP(C106,'Overdue Credits'!$A:$F,6,0)&gt;0,"Medium Risk Customer","Low Risk Customer")),"Low Risk Customer")</f>
        <v>Low Risk Customer</v>
      </c>
    </row>
    <row r="107" spans="1:50" x14ac:dyDescent="0.3">
      <c r="A107" s="16">
        <v>99</v>
      </c>
      <c r="B107" s="16" t="s">
        <v>22</v>
      </c>
      <c r="C107" s="16" t="s">
        <v>50</v>
      </c>
      <c r="D107" s="16"/>
      <c r="E107" s="16" t="s">
        <v>585</v>
      </c>
      <c r="F107" s="16" t="s">
        <v>13</v>
      </c>
      <c r="G107" s="131">
        <f t="shared" si="4"/>
        <v>120</v>
      </c>
      <c r="H107" s="17">
        <v>0</v>
      </c>
      <c r="I107" s="17">
        <v>0</v>
      </c>
      <c r="J107" s="17">
        <v>11</v>
      </c>
      <c r="K107" s="17">
        <v>1</v>
      </c>
      <c r="L107" s="17">
        <v>2</v>
      </c>
      <c r="M107" s="17">
        <v>0</v>
      </c>
      <c r="N107" s="17">
        <v>0</v>
      </c>
      <c r="O107" s="17">
        <v>37</v>
      </c>
      <c r="P107" s="17">
        <v>1</v>
      </c>
      <c r="Q107" s="17">
        <v>1</v>
      </c>
      <c r="R107" s="17">
        <v>6</v>
      </c>
      <c r="S107" s="17">
        <v>0</v>
      </c>
      <c r="T107" s="17">
        <v>0</v>
      </c>
      <c r="U107" s="17">
        <v>2</v>
      </c>
      <c r="V107" s="17">
        <v>2</v>
      </c>
      <c r="W107" s="17">
        <v>2</v>
      </c>
      <c r="X107" s="17">
        <v>53</v>
      </c>
      <c r="Y107" s="17">
        <v>2</v>
      </c>
      <c r="Z107" s="17">
        <v>0</v>
      </c>
      <c r="AA107" s="17">
        <v>0</v>
      </c>
      <c r="AB107" s="17">
        <v>0</v>
      </c>
      <c r="AC107" s="134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19887500</v>
      </c>
      <c r="AD107" s="137"/>
      <c r="AE107" s="135">
        <f t="shared" si="5"/>
        <v>20.132989327964431</v>
      </c>
      <c r="AF107" s="18"/>
      <c r="AG107" s="18"/>
      <c r="AH107" s="18"/>
      <c r="AI107" s="65">
        <v>20.132989327964431</v>
      </c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32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4479590.1254720856</v>
      </c>
      <c r="AV107" s="132">
        <f t="shared" si="6"/>
        <v>6960625</v>
      </c>
      <c r="AW107" s="133" t="str">
        <f t="shared" si="7"/>
        <v>Credit is within Limit</v>
      </c>
      <c r="AX107" s="133" t="str">
        <f>IFERROR(IF(VLOOKUP(C107,'Overdue Credits'!$A:$F,6,0)&gt;2,"High Risk Customer",IF(VLOOKUP(C107,'Overdue Credits'!$A:$F,6,0)&gt;0,"Medium Risk Customer","Low Risk Customer")),"Low Risk Customer")</f>
        <v>Medium Risk Customer</v>
      </c>
    </row>
    <row r="108" spans="1:50" x14ac:dyDescent="0.3">
      <c r="A108" s="16">
        <v>100</v>
      </c>
      <c r="B108" s="16" t="s">
        <v>22</v>
      </c>
      <c r="C108" s="16" t="s">
        <v>68</v>
      </c>
      <c r="D108" s="16"/>
      <c r="E108" s="16" t="s">
        <v>601</v>
      </c>
      <c r="F108" s="16" t="s">
        <v>20</v>
      </c>
      <c r="G108" s="131">
        <f t="shared" si="4"/>
        <v>250</v>
      </c>
      <c r="H108" s="20">
        <v>0</v>
      </c>
      <c r="I108" s="17">
        <v>0</v>
      </c>
      <c r="J108" s="17">
        <v>24</v>
      </c>
      <c r="K108" s="17">
        <v>2</v>
      </c>
      <c r="L108" s="20">
        <v>8</v>
      </c>
      <c r="M108" s="17">
        <v>0</v>
      </c>
      <c r="N108" s="17">
        <v>0</v>
      </c>
      <c r="O108" s="17">
        <v>75</v>
      </c>
      <c r="P108" s="17">
        <v>5</v>
      </c>
      <c r="Q108" s="17">
        <v>2</v>
      </c>
      <c r="R108" s="17">
        <v>30</v>
      </c>
      <c r="S108" s="17">
        <v>0</v>
      </c>
      <c r="T108" s="17">
        <v>0</v>
      </c>
      <c r="U108" s="20">
        <v>2</v>
      </c>
      <c r="V108" s="20">
        <v>2</v>
      </c>
      <c r="W108" s="17">
        <v>16</v>
      </c>
      <c r="X108" s="20">
        <v>80</v>
      </c>
      <c r="Y108" s="20">
        <v>4</v>
      </c>
      <c r="Z108" s="20">
        <v>0</v>
      </c>
      <c r="AA108" s="20">
        <v>0</v>
      </c>
      <c r="AB108" s="17">
        <v>0</v>
      </c>
      <c r="AC108" s="134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40921000</v>
      </c>
      <c r="AD108" s="137"/>
      <c r="AE108" s="135">
        <f t="shared" si="5"/>
        <v>41.426124766292013</v>
      </c>
      <c r="AF108" s="18"/>
      <c r="AG108" s="18"/>
      <c r="AH108" s="18"/>
      <c r="AI108" s="65">
        <v>41.426124766292013</v>
      </c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32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9217312.7604999729</v>
      </c>
      <c r="AV108" s="132">
        <f t="shared" si="6"/>
        <v>14322350</v>
      </c>
      <c r="AW108" s="133" t="str">
        <f t="shared" si="7"/>
        <v>Credit is within Limit</v>
      </c>
      <c r="AX108" s="133" t="str">
        <f>IFERROR(IF(VLOOKUP(C108,'Overdue Credits'!$A:$F,6,0)&gt;2,"High Risk Customer",IF(VLOOKUP(C108,'Overdue Credits'!$A:$F,6,0)&gt;0,"Medium Risk Customer","Low Risk Customer")),"Low Risk Customer")</f>
        <v>Medium Risk Customer</v>
      </c>
    </row>
    <row r="109" spans="1:50" x14ac:dyDescent="0.3">
      <c r="A109" s="16">
        <v>101</v>
      </c>
      <c r="B109" s="16" t="s">
        <v>22</v>
      </c>
      <c r="C109" s="16" t="s">
        <v>63</v>
      </c>
      <c r="D109" s="16"/>
      <c r="E109" s="16" t="s">
        <v>588</v>
      </c>
      <c r="F109" s="16" t="s">
        <v>13</v>
      </c>
      <c r="G109" s="131">
        <f t="shared" si="4"/>
        <v>0</v>
      </c>
      <c r="H109" s="20"/>
      <c r="I109" s="20"/>
      <c r="J109" s="21"/>
      <c r="K109" s="22"/>
      <c r="L109" s="20"/>
      <c r="M109" s="20"/>
      <c r="N109" s="20"/>
      <c r="O109" s="20"/>
      <c r="P109" s="20"/>
      <c r="Q109" s="20"/>
      <c r="R109" s="20"/>
      <c r="S109" s="20"/>
      <c r="T109" s="22"/>
      <c r="U109" s="20"/>
      <c r="V109" s="20"/>
      <c r="W109" s="23"/>
      <c r="X109" s="23"/>
      <c r="Y109" s="23"/>
      <c r="Z109" s="23"/>
      <c r="AA109" s="23"/>
      <c r="AB109" s="22"/>
      <c r="AC109" s="134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D109" s="137"/>
      <c r="AE109" s="135">
        <f t="shared" si="5"/>
        <v>0</v>
      </c>
      <c r="AF109" s="18"/>
      <c r="AG109" s="18"/>
      <c r="AH109" s="18"/>
      <c r="AI109" s="65">
        <v>0</v>
      </c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32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132">
        <f t="shared" si="6"/>
        <v>0</v>
      </c>
      <c r="AW109" s="133" t="str">
        <f t="shared" si="7"/>
        <v xml:space="preserve"> </v>
      </c>
      <c r="AX109" s="133" t="str">
        <f>IFERROR(IF(VLOOKUP(C109,'Overdue Credits'!$A:$F,6,0)&gt;2,"High Risk Customer",IF(VLOOKUP(C109,'Overdue Credits'!$A:$F,6,0)&gt;0,"Medium Risk Customer","Low Risk Customer")),"Low Risk Customer")</f>
        <v>Low Risk Customer</v>
      </c>
    </row>
    <row r="110" spans="1:50" x14ac:dyDescent="0.3">
      <c r="A110" s="16">
        <v>102</v>
      </c>
      <c r="B110" s="16" t="s">
        <v>22</v>
      </c>
      <c r="C110" s="16" t="s">
        <v>72</v>
      </c>
      <c r="D110" s="16"/>
      <c r="E110" s="16" t="s">
        <v>592</v>
      </c>
      <c r="F110" s="16" t="s">
        <v>13</v>
      </c>
      <c r="G110" s="131">
        <f t="shared" si="4"/>
        <v>120</v>
      </c>
      <c r="H110" s="20">
        <v>0</v>
      </c>
      <c r="I110" s="20">
        <v>0</v>
      </c>
      <c r="J110" s="20">
        <v>11</v>
      </c>
      <c r="K110" s="20">
        <v>1</v>
      </c>
      <c r="L110" s="20">
        <v>2</v>
      </c>
      <c r="M110" s="20">
        <v>0</v>
      </c>
      <c r="N110" s="20">
        <v>0</v>
      </c>
      <c r="O110" s="20">
        <v>37</v>
      </c>
      <c r="P110" s="20">
        <v>1</v>
      </c>
      <c r="Q110" s="20">
        <v>1</v>
      </c>
      <c r="R110" s="20">
        <v>6</v>
      </c>
      <c r="S110" s="20">
        <v>0</v>
      </c>
      <c r="T110" s="20">
        <v>0</v>
      </c>
      <c r="U110" s="20">
        <v>2</v>
      </c>
      <c r="V110" s="20">
        <v>2</v>
      </c>
      <c r="W110" s="20">
        <v>2</v>
      </c>
      <c r="X110" s="20">
        <v>53</v>
      </c>
      <c r="Y110" s="20">
        <v>2</v>
      </c>
      <c r="Z110" s="20">
        <v>0</v>
      </c>
      <c r="AA110" s="20">
        <v>0</v>
      </c>
      <c r="AB110" s="20">
        <v>0</v>
      </c>
      <c r="AC110" s="134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19887500</v>
      </c>
      <c r="AD110" s="137"/>
      <c r="AE110" s="135">
        <f t="shared" si="5"/>
        <v>20.132989327964431</v>
      </c>
      <c r="AF110" s="18"/>
      <c r="AG110" s="18"/>
      <c r="AH110" s="18"/>
      <c r="AI110" s="65">
        <v>20.132989327964431</v>
      </c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32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4479590.1254720856</v>
      </c>
      <c r="AV110" s="132">
        <f t="shared" si="6"/>
        <v>6960625</v>
      </c>
      <c r="AW110" s="133" t="str">
        <f t="shared" si="7"/>
        <v>Credit is within Limit</v>
      </c>
      <c r="AX110" s="133" t="str">
        <f>IFERROR(IF(VLOOKUP(C110,'Overdue Credits'!$A:$F,6,0)&gt;2,"High Risk Customer",IF(VLOOKUP(C110,'Overdue Credits'!$A:$F,6,0)&gt;0,"Medium Risk Customer","Low Risk Customer")),"Low Risk Customer")</f>
        <v>Medium Risk Customer</v>
      </c>
    </row>
    <row r="111" spans="1:50" x14ac:dyDescent="0.3">
      <c r="A111" s="16">
        <v>103</v>
      </c>
      <c r="B111" s="16" t="s">
        <v>22</v>
      </c>
      <c r="C111" s="16" t="s">
        <v>1033</v>
      </c>
      <c r="D111" s="16"/>
      <c r="E111" s="16" t="s">
        <v>1038</v>
      </c>
      <c r="F111" s="16" t="s">
        <v>11</v>
      </c>
      <c r="G111" s="131">
        <f t="shared" si="4"/>
        <v>0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134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D111" s="137"/>
      <c r="AE111" s="135">
        <f t="shared" si="5"/>
        <v>0</v>
      </c>
      <c r="AF111" s="18"/>
      <c r="AG111" s="18"/>
      <c r="AH111" s="18"/>
      <c r="AI111" s="65">
        <v>0</v>
      </c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32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132">
        <f t="shared" si="6"/>
        <v>0</v>
      </c>
      <c r="AW111" s="133" t="str">
        <f t="shared" si="7"/>
        <v xml:space="preserve"> </v>
      </c>
      <c r="AX111" s="133" t="str">
        <f>IFERROR(IF(VLOOKUP(C111,'Overdue Credits'!$A:$F,6,0)&gt;2,"High Risk Customer",IF(VLOOKUP(C111,'Overdue Credits'!$A:$F,6,0)&gt;0,"Medium Risk Customer","Low Risk Customer")),"Low Risk Customer")</f>
        <v>Low Risk Customer</v>
      </c>
    </row>
    <row r="112" spans="1:50" x14ac:dyDescent="0.3">
      <c r="A112" s="16">
        <v>104</v>
      </c>
      <c r="B112" s="16" t="s">
        <v>22</v>
      </c>
      <c r="C112" s="16" t="s">
        <v>42</v>
      </c>
      <c r="D112" s="16"/>
      <c r="E112" s="16" t="s">
        <v>610</v>
      </c>
      <c r="F112" s="16" t="s">
        <v>933</v>
      </c>
      <c r="G112" s="131">
        <f t="shared" si="4"/>
        <v>1200</v>
      </c>
      <c r="H112" s="20">
        <v>0</v>
      </c>
      <c r="I112" s="20">
        <v>0</v>
      </c>
      <c r="J112" s="20">
        <v>450</v>
      </c>
      <c r="K112" s="20">
        <v>5</v>
      </c>
      <c r="L112" s="20">
        <v>5</v>
      </c>
      <c r="M112" s="20">
        <v>0</v>
      </c>
      <c r="N112" s="20">
        <v>0</v>
      </c>
      <c r="O112" s="20">
        <v>350</v>
      </c>
      <c r="P112" s="20">
        <v>1</v>
      </c>
      <c r="Q112" s="20">
        <v>1</v>
      </c>
      <c r="R112" s="20">
        <v>38</v>
      </c>
      <c r="S112" s="20">
        <v>0</v>
      </c>
      <c r="T112" s="20">
        <v>0</v>
      </c>
      <c r="U112" s="20">
        <v>60</v>
      </c>
      <c r="V112" s="20">
        <v>5</v>
      </c>
      <c r="W112" s="20">
        <v>10</v>
      </c>
      <c r="X112" s="20">
        <v>266</v>
      </c>
      <c r="Y112" s="20">
        <v>9</v>
      </c>
      <c r="Z112" s="20">
        <v>0</v>
      </c>
      <c r="AA112" s="20">
        <v>0</v>
      </c>
      <c r="AB112" s="20">
        <v>0</v>
      </c>
      <c r="AC112" s="134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221364500</v>
      </c>
      <c r="AD112" s="137"/>
      <c r="AE112" s="135">
        <f t="shared" si="5"/>
        <v>224.09700143759557</v>
      </c>
      <c r="AF112" s="18"/>
      <c r="AG112" s="18"/>
      <c r="AH112" s="18"/>
      <c r="AI112" s="65">
        <v>224.09700143759557</v>
      </c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32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49861582.819865011</v>
      </c>
      <c r="AV112" s="132">
        <f t="shared" si="6"/>
        <v>77477575</v>
      </c>
      <c r="AW112" s="133" t="str">
        <f t="shared" si="7"/>
        <v>Credit is within Limit</v>
      </c>
      <c r="AX112" s="133" t="str">
        <f>IFERROR(IF(VLOOKUP(C112,'Overdue Credits'!$A:$F,6,0)&gt;2,"High Risk Customer",IF(VLOOKUP(C112,'Overdue Credits'!$A:$F,6,0)&gt;0,"Medium Risk Customer","Low Risk Customer")),"Low Risk Customer")</f>
        <v>Medium Risk Customer</v>
      </c>
    </row>
    <row r="113" spans="1:50" x14ac:dyDescent="0.3">
      <c r="A113" s="16">
        <v>105</v>
      </c>
      <c r="B113" s="16" t="s">
        <v>22</v>
      </c>
      <c r="C113" s="16" t="s">
        <v>55</v>
      </c>
      <c r="D113" s="16"/>
      <c r="E113" s="16" t="s">
        <v>593</v>
      </c>
      <c r="F113" s="16" t="s">
        <v>11</v>
      </c>
      <c r="G113" s="131">
        <f t="shared" si="4"/>
        <v>70</v>
      </c>
      <c r="H113" s="20">
        <v>0</v>
      </c>
      <c r="I113" s="20">
        <v>0</v>
      </c>
      <c r="J113" s="20">
        <v>4</v>
      </c>
      <c r="K113" s="20">
        <v>1</v>
      </c>
      <c r="L113" s="20">
        <v>1</v>
      </c>
      <c r="M113" s="20">
        <v>0</v>
      </c>
      <c r="N113" s="20">
        <v>0</v>
      </c>
      <c r="O113" s="20">
        <v>25</v>
      </c>
      <c r="P113" s="20">
        <v>1</v>
      </c>
      <c r="Q113" s="20">
        <v>1</v>
      </c>
      <c r="R113" s="20">
        <v>8</v>
      </c>
      <c r="S113" s="20">
        <v>0</v>
      </c>
      <c r="T113" s="20">
        <v>0</v>
      </c>
      <c r="U113" s="20">
        <v>2</v>
      </c>
      <c r="V113" s="20">
        <v>1</v>
      </c>
      <c r="W113" s="20">
        <v>5</v>
      </c>
      <c r="X113" s="20">
        <v>20</v>
      </c>
      <c r="Y113" s="20">
        <v>1</v>
      </c>
      <c r="Z113" s="20">
        <v>0</v>
      </c>
      <c r="AA113" s="20">
        <v>0</v>
      </c>
      <c r="AB113" s="20">
        <v>0</v>
      </c>
      <c r="AC113" s="134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11276500</v>
      </c>
      <c r="AD113" s="137"/>
      <c r="AE113" s="135">
        <f t="shared" si="5"/>
        <v>11.415695997827324</v>
      </c>
      <c r="AF113" s="18"/>
      <c r="AG113" s="18"/>
      <c r="AH113" s="18"/>
      <c r="AI113" s="65">
        <v>11.415695997827324</v>
      </c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32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2539992.3595165797</v>
      </c>
      <c r="AV113" s="132">
        <f t="shared" si="6"/>
        <v>3946774.9999999995</v>
      </c>
      <c r="AW113" s="133" t="str">
        <f t="shared" si="7"/>
        <v>Credit is within Limit</v>
      </c>
      <c r="AX113" s="133" t="str">
        <f>IFERROR(IF(VLOOKUP(C113,'Overdue Credits'!$A:$F,6,0)&gt;2,"High Risk Customer",IF(VLOOKUP(C113,'Overdue Credits'!$A:$F,6,0)&gt;0,"Medium Risk Customer","Low Risk Customer")),"Low Risk Customer")</f>
        <v>Medium Risk Customer</v>
      </c>
    </row>
    <row r="114" spans="1:50" x14ac:dyDescent="0.3">
      <c r="A114" s="16">
        <v>106</v>
      </c>
      <c r="B114" s="16" t="s">
        <v>22</v>
      </c>
      <c r="C114" s="16" t="s">
        <v>45</v>
      </c>
      <c r="D114" s="16"/>
      <c r="E114" s="16" t="s">
        <v>738</v>
      </c>
      <c r="F114" s="16" t="s">
        <v>11</v>
      </c>
      <c r="G114" s="131">
        <f t="shared" si="4"/>
        <v>70</v>
      </c>
      <c r="H114" s="20">
        <v>0</v>
      </c>
      <c r="I114" s="20">
        <v>0</v>
      </c>
      <c r="J114" s="20">
        <v>4</v>
      </c>
      <c r="K114" s="20">
        <v>1</v>
      </c>
      <c r="L114" s="20">
        <v>1</v>
      </c>
      <c r="M114" s="20">
        <v>0</v>
      </c>
      <c r="N114" s="20">
        <v>0</v>
      </c>
      <c r="O114" s="20">
        <v>25</v>
      </c>
      <c r="P114" s="20">
        <v>1</v>
      </c>
      <c r="Q114" s="20">
        <v>1</v>
      </c>
      <c r="R114" s="20">
        <v>8</v>
      </c>
      <c r="S114" s="20">
        <v>0</v>
      </c>
      <c r="T114" s="20">
        <v>0</v>
      </c>
      <c r="U114" s="20">
        <v>2</v>
      </c>
      <c r="V114" s="20">
        <v>1</v>
      </c>
      <c r="W114" s="20">
        <v>5</v>
      </c>
      <c r="X114" s="20">
        <v>20</v>
      </c>
      <c r="Y114" s="20">
        <v>1</v>
      </c>
      <c r="Z114" s="20">
        <v>0</v>
      </c>
      <c r="AA114" s="20">
        <v>0</v>
      </c>
      <c r="AB114" s="20">
        <v>0</v>
      </c>
      <c r="AC114" s="134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11276500</v>
      </c>
      <c r="AD114" s="137"/>
      <c r="AE114" s="135">
        <f t="shared" si="5"/>
        <v>11.415695997827324</v>
      </c>
      <c r="AF114" s="18"/>
      <c r="AG114" s="18"/>
      <c r="AH114" s="18"/>
      <c r="AI114" s="65">
        <v>11.415695997827324</v>
      </c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32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2539992.3595165797</v>
      </c>
      <c r="AV114" s="132">
        <f t="shared" si="6"/>
        <v>3946774.9999999995</v>
      </c>
      <c r="AW114" s="133" t="str">
        <f t="shared" si="7"/>
        <v>Credit is within Limit</v>
      </c>
      <c r="AX114" s="133" t="str">
        <f>IFERROR(IF(VLOOKUP(C114,'Overdue Credits'!$A:$F,6,0)&gt;2,"High Risk Customer",IF(VLOOKUP(C114,'Overdue Credits'!$A:$F,6,0)&gt;0,"Medium Risk Customer","Low Risk Customer")),"Low Risk Customer")</f>
        <v>Medium Risk Customer</v>
      </c>
    </row>
    <row r="115" spans="1:50" x14ac:dyDescent="0.3">
      <c r="A115" s="16">
        <v>107</v>
      </c>
      <c r="B115" s="16" t="s">
        <v>22</v>
      </c>
      <c r="C115" s="16" t="s">
        <v>70</v>
      </c>
      <c r="D115" s="16"/>
      <c r="E115" s="16" t="s">
        <v>595</v>
      </c>
      <c r="F115" s="16" t="s">
        <v>13</v>
      </c>
      <c r="G115" s="131">
        <f t="shared" si="4"/>
        <v>180</v>
      </c>
      <c r="H115" s="20">
        <v>0</v>
      </c>
      <c r="I115" s="20">
        <v>0</v>
      </c>
      <c r="J115" s="20">
        <v>22</v>
      </c>
      <c r="K115" s="20">
        <v>1</v>
      </c>
      <c r="L115" s="20">
        <v>2</v>
      </c>
      <c r="M115" s="20">
        <v>0</v>
      </c>
      <c r="N115" s="20">
        <v>0</v>
      </c>
      <c r="O115" s="20">
        <v>45</v>
      </c>
      <c r="P115" s="20">
        <v>1</v>
      </c>
      <c r="Q115" s="20">
        <v>1</v>
      </c>
      <c r="R115" s="20">
        <v>16</v>
      </c>
      <c r="S115" s="20">
        <v>0</v>
      </c>
      <c r="T115" s="20">
        <v>0</v>
      </c>
      <c r="U115" s="20">
        <v>5</v>
      </c>
      <c r="V115" s="20">
        <v>2</v>
      </c>
      <c r="W115" s="20">
        <v>10</v>
      </c>
      <c r="X115" s="20">
        <v>73</v>
      </c>
      <c r="Y115" s="20">
        <v>2</v>
      </c>
      <c r="Z115" s="20">
        <v>0</v>
      </c>
      <c r="AA115" s="20">
        <v>0</v>
      </c>
      <c r="AB115" s="20">
        <v>0</v>
      </c>
      <c r="AC115" s="134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29312000</v>
      </c>
      <c r="AD115" s="137"/>
      <c r="AE115" s="135">
        <f t="shared" si="5"/>
        <v>29.673824421435238</v>
      </c>
      <c r="AF115" s="18"/>
      <c r="AG115" s="18"/>
      <c r="AH115" s="18"/>
      <c r="AI115" s="65">
        <v>29.673824421435238</v>
      </c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32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6602425.9337693406</v>
      </c>
      <c r="AV115" s="132">
        <f t="shared" si="6"/>
        <v>10259200</v>
      </c>
      <c r="AW115" s="133" t="str">
        <f t="shared" si="7"/>
        <v>Credit is within Limit</v>
      </c>
      <c r="AX115" s="133" t="str">
        <f>IFERROR(IF(VLOOKUP(C115,'Overdue Credits'!$A:$F,6,0)&gt;2,"High Risk Customer",IF(VLOOKUP(C115,'Overdue Credits'!$A:$F,6,0)&gt;0,"Medium Risk Customer","Low Risk Customer")),"Low Risk Customer")</f>
        <v>Low Risk Customer</v>
      </c>
    </row>
    <row r="116" spans="1:50" x14ac:dyDescent="0.3">
      <c r="A116" s="16">
        <v>108</v>
      </c>
      <c r="B116" s="16" t="s">
        <v>22</v>
      </c>
      <c r="C116" s="16" t="s">
        <v>46</v>
      </c>
      <c r="D116" s="16"/>
      <c r="E116" s="16" t="s">
        <v>603</v>
      </c>
      <c r="F116" s="16" t="s">
        <v>933</v>
      </c>
      <c r="G116" s="131">
        <f t="shared" si="4"/>
        <v>800</v>
      </c>
      <c r="H116" s="20">
        <v>0</v>
      </c>
      <c r="I116" s="20">
        <v>0</v>
      </c>
      <c r="J116" s="20">
        <v>450</v>
      </c>
      <c r="K116" s="20">
        <v>1</v>
      </c>
      <c r="L116" s="20">
        <v>5</v>
      </c>
      <c r="M116" s="20">
        <v>0</v>
      </c>
      <c r="N116" s="20">
        <v>0</v>
      </c>
      <c r="O116" s="20">
        <v>100</v>
      </c>
      <c r="P116" s="20">
        <v>1</v>
      </c>
      <c r="Q116" s="20">
        <v>1</v>
      </c>
      <c r="R116" s="20">
        <v>38</v>
      </c>
      <c r="S116" s="20">
        <v>0</v>
      </c>
      <c r="T116" s="20">
        <v>0</v>
      </c>
      <c r="U116" s="20">
        <v>60</v>
      </c>
      <c r="V116" s="20">
        <v>5</v>
      </c>
      <c r="W116" s="20">
        <v>10</v>
      </c>
      <c r="X116" s="20">
        <v>120</v>
      </c>
      <c r="Y116" s="20">
        <v>9</v>
      </c>
      <c r="Z116" s="20">
        <v>0</v>
      </c>
      <c r="AA116" s="20">
        <v>0</v>
      </c>
      <c r="AB116" s="20">
        <v>0</v>
      </c>
      <c r="AC116" s="134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151439500</v>
      </c>
      <c r="AD116" s="137"/>
      <c r="AE116" s="135">
        <f t="shared" si="5"/>
        <v>153.30885417132717</v>
      </c>
      <c r="AF116" s="18"/>
      <c r="AG116" s="18"/>
      <c r="AH116" s="18"/>
      <c r="AI116" s="65">
        <v>153.30885417132717</v>
      </c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32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34111220.053120293</v>
      </c>
      <c r="AV116" s="132">
        <f t="shared" si="6"/>
        <v>53003825</v>
      </c>
      <c r="AW116" s="133" t="str">
        <f t="shared" si="7"/>
        <v>Credit is within Limit</v>
      </c>
      <c r="AX116" s="133" t="str">
        <f>IFERROR(IF(VLOOKUP(C116,'Overdue Credits'!$A:$F,6,0)&gt;2,"High Risk Customer",IF(VLOOKUP(C116,'Overdue Credits'!$A:$F,6,0)&gt;0,"Medium Risk Customer","Low Risk Customer")),"Low Risk Customer")</f>
        <v>Low Risk Customer</v>
      </c>
    </row>
    <row r="117" spans="1:50" x14ac:dyDescent="0.3">
      <c r="A117" s="16">
        <v>109</v>
      </c>
      <c r="B117" s="16" t="s">
        <v>22</v>
      </c>
      <c r="C117" s="16" t="s">
        <v>69</v>
      </c>
      <c r="D117" s="16"/>
      <c r="E117" s="16" t="s">
        <v>600</v>
      </c>
      <c r="F117" s="16" t="s">
        <v>13</v>
      </c>
      <c r="G117" s="131">
        <f t="shared" si="4"/>
        <v>80</v>
      </c>
      <c r="H117" s="20">
        <v>0</v>
      </c>
      <c r="I117" s="20">
        <v>0</v>
      </c>
      <c r="J117" s="20">
        <v>4</v>
      </c>
      <c r="K117" s="20">
        <v>1</v>
      </c>
      <c r="L117" s="20">
        <v>1</v>
      </c>
      <c r="M117" s="20">
        <v>0</v>
      </c>
      <c r="N117" s="20">
        <v>0</v>
      </c>
      <c r="O117" s="20">
        <v>30</v>
      </c>
      <c r="P117" s="20">
        <v>1</v>
      </c>
      <c r="Q117" s="20">
        <v>1</v>
      </c>
      <c r="R117" s="20">
        <v>8</v>
      </c>
      <c r="S117" s="20">
        <v>0</v>
      </c>
      <c r="T117" s="20">
        <v>0</v>
      </c>
      <c r="U117" s="20">
        <v>2</v>
      </c>
      <c r="V117" s="20">
        <v>1</v>
      </c>
      <c r="W117" s="20">
        <v>5</v>
      </c>
      <c r="X117" s="20">
        <v>25</v>
      </c>
      <c r="Y117" s="20">
        <v>1</v>
      </c>
      <c r="Z117" s="20">
        <v>0</v>
      </c>
      <c r="AA117" s="20">
        <v>0</v>
      </c>
      <c r="AB117" s="20">
        <v>0</v>
      </c>
      <c r="AC117" s="134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12979000</v>
      </c>
      <c r="AD117" s="137"/>
      <c r="AE117" s="135">
        <f t="shared" si="5"/>
        <v>13.139211489008186</v>
      </c>
      <c r="AF117" s="18"/>
      <c r="AG117" s="18"/>
      <c r="AH117" s="18"/>
      <c r="AI117" s="65">
        <v>13.139211489008186</v>
      </c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32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2923474.5563043216</v>
      </c>
      <c r="AV117" s="132">
        <f t="shared" si="6"/>
        <v>4542650</v>
      </c>
      <c r="AW117" s="133" t="str">
        <f t="shared" si="7"/>
        <v>Credit is within Limit</v>
      </c>
      <c r="AX117" s="133" t="str">
        <f>IFERROR(IF(VLOOKUP(C117,'Overdue Credits'!$A:$F,6,0)&gt;2,"High Risk Customer",IF(VLOOKUP(C117,'Overdue Credits'!$A:$F,6,0)&gt;0,"Medium Risk Customer","Low Risk Customer")),"Low Risk Customer")</f>
        <v>Low Risk Customer</v>
      </c>
    </row>
    <row r="118" spans="1:50" x14ac:dyDescent="0.3">
      <c r="A118" s="16">
        <v>110</v>
      </c>
      <c r="B118" s="16" t="s">
        <v>22</v>
      </c>
      <c r="C118" s="16" t="s">
        <v>54</v>
      </c>
      <c r="D118" s="16"/>
      <c r="E118" s="16" t="s">
        <v>577</v>
      </c>
      <c r="F118" s="16" t="s">
        <v>20</v>
      </c>
      <c r="G118" s="131">
        <f t="shared" si="4"/>
        <v>150</v>
      </c>
      <c r="H118" s="20">
        <v>0</v>
      </c>
      <c r="I118" s="20">
        <v>0</v>
      </c>
      <c r="J118" s="20">
        <v>20</v>
      </c>
      <c r="K118" s="20">
        <v>5</v>
      </c>
      <c r="L118" s="20">
        <v>2</v>
      </c>
      <c r="M118" s="20">
        <v>0</v>
      </c>
      <c r="N118" s="20">
        <v>0</v>
      </c>
      <c r="O118" s="20">
        <v>45</v>
      </c>
      <c r="P118" s="20">
        <v>1</v>
      </c>
      <c r="Q118" s="20">
        <v>1</v>
      </c>
      <c r="R118" s="20">
        <v>8</v>
      </c>
      <c r="S118" s="20">
        <v>0</v>
      </c>
      <c r="T118" s="20">
        <v>0</v>
      </c>
      <c r="U118" s="20">
        <v>2</v>
      </c>
      <c r="V118" s="20">
        <v>2</v>
      </c>
      <c r="W118" s="20">
        <v>2</v>
      </c>
      <c r="X118" s="20">
        <v>60</v>
      </c>
      <c r="Y118" s="20">
        <v>2</v>
      </c>
      <c r="Z118" s="20">
        <v>0</v>
      </c>
      <c r="AA118" s="20">
        <v>0</v>
      </c>
      <c r="AB118" s="20">
        <v>0</v>
      </c>
      <c r="AC118" s="134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25334000</v>
      </c>
      <c r="AD118" s="137"/>
      <c r="AE118" s="135">
        <f t="shared" si="5"/>
        <v>25.646720383891935</v>
      </c>
      <c r="AF118" s="18"/>
      <c r="AG118" s="18"/>
      <c r="AH118" s="18"/>
      <c r="AI118" s="65">
        <v>25.646720383891935</v>
      </c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32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5706395.2854159558</v>
      </c>
      <c r="AV118" s="132">
        <f t="shared" si="6"/>
        <v>8866900</v>
      </c>
      <c r="AW118" s="133" t="str">
        <f t="shared" si="7"/>
        <v>Credit is within Limit</v>
      </c>
      <c r="AX118" s="133" t="str">
        <f>IFERROR(IF(VLOOKUP(C118,'Overdue Credits'!$A:$F,6,0)&gt;2,"High Risk Customer",IF(VLOOKUP(C118,'Overdue Credits'!$A:$F,6,0)&gt;0,"Medium Risk Customer","Low Risk Customer")),"Low Risk Customer")</f>
        <v>Medium Risk Customer</v>
      </c>
    </row>
    <row r="119" spans="1:50" x14ac:dyDescent="0.3">
      <c r="A119" s="16">
        <v>111</v>
      </c>
      <c r="B119" s="16" t="s">
        <v>22</v>
      </c>
      <c r="C119" s="16" t="s">
        <v>66</v>
      </c>
      <c r="D119" s="16"/>
      <c r="E119" s="16" t="s">
        <v>596</v>
      </c>
      <c r="F119" s="16" t="s">
        <v>11</v>
      </c>
      <c r="G119" s="131">
        <f t="shared" si="4"/>
        <v>0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134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D119" s="137"/>
      <c r="AE119" s="135">
        <f t="shared" si="5"/>
        <v>0</v>
      </c>
      <c r="AF119" s="18"/>
      <c r="AG119" s="18"/>
      <c r="AH119" s="18"/>
      <c r="AI119" s="65">
        <v>0</v>
      </c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32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132">
        <f t="shared" si="6"/>
        <v>0</v>
      </c>
      <c r="AW119" s="133" t="str">
        <f t="shared" si="7"/>
        <v xml:space="preserve"> </v>
      </c>
      <c r="AX119" s="133" t="str">
        <f>IFERROR(IF(VLOOKUP(C119,'Overdue Credits'!$A:$F,6,0)&gt;2,"High Risk Customer",IF(VLOOKUP(C119,'Overdue Credits'!$A:$F,6,0)&gt;0,"Medium Risk Customer","Low Risk Customer")),"Low Risk Customer")</f>
        <v>High Risk Customer</v>
      </c>
    </row>
    <row r="120" spans="1:50" x14ac:dyDescent="0.3">
      <c r="A120" s="16">
        <v>112</v>
      </c>
      <c r="B120" s="16" t="s">
        <v>22</v>
      </c>
      <c r="C120" s="16" t="s">
        <v>482</v>
      </c>
      <c r="D120" s="16"/>
      <c r="E120" s="16" t="s">
        <v>483</v>
      </c>
      <c r="F120" s="16" t="s">
        <v>13</v>
      </c>
      <c r="G120" s="131">
        <f t="shared" si="4"/>
        <v>0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134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D120" s="137"/>
      <c r="AE120" s="135">
        <f t="shared" si="5"/>
        <v>0</v>
      </c>
      <c r="AF120" s="18"/>
      <c r="AG120" s="18"/>
      <c r="AH120" s="18"/>
      <c r="AI120" s="65">
        <v>0</v>
      </c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32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132">
        <f t="shared" si="6"/>
        <v>0</v>
      </c>
      <c r="AW120" s="133" t="str">
        <f t="shared" si="7"/>
        <v xml:space="preserve"> </v>
      </c>
      <c r="AX120" s="133" t="str">
        <f>IFERROR(IF(VLOOKUP(C120,'Overdue Credits'!$A:$F,6,0)&gt;2,"High Risk Customer",IF(VLOOKUP(C120,'Overdue Credits'!$A:$F,6,0)&gt;0,"Medium Risk Customer","Low Risk Customer")),"Low Risk Customer")</f>
        <v>Low Risk Customer</v>
      </c>
    </row>
    <row r="121" spans="1:50" x14ac:dyDescent="0.3">
      <c r="A121" s="16">
        <v>113</v>
      </c>
      <c r="B121" s="16" t="s">
        <v>22</v>
      </c>
      <c r="C121" s="16" t="s">
        <v>1034</v>
      </c>
      <c r="D121" s="16"/>
      <c r="E121" s="16" t="s">
        <v>532</v>
      </c>
      <c r="F121" s="16" t="s">
        <v>11</v>
      </c>
      <c r="G121" s="131">
        <f t="shared" si="4"/>
        <v>0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134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D121" s="137"/>
      <c r="AE121" s="135">
        <f t="shared" si="5"/>
        <v>0</v>
      </c>
      <c r="AF121" s="18"/>
      <c r="AG121" s="18"/>
      <c r="AH121" s="18"/>
      <c r="AI121" s="65">
        <v>0</v>
      </c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32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132">
        <f t="shared" si="6"/>
        <v>0</v>
      </c>
      <c r="AW121" s="133" t="str">
        <f t="shared" si="7"/>
        <v xml:space="preserve"> </v>
      </c>
      <c r="AX121" s="133" t="str">
        <f>IFERROR(IF(VLOOKUP(C121,'Overdue Credits'!$A:$F,6,0)&gt;2,"High Risk Customer",IF(VLOOKUP(C121,'Overdue Credits'!$A:$F,6,0)&gt;0,"Medium Risk Customer","Low Risk Customer")),"Low Risk Customer")</f>
        <v>Low Risk Customer</v>
      </c>
    </row>
    <row r="122" spans="1:50" x14ac:dyDescent="0.3">
      <c r="A122" s="16">
        <v>114</v>
      </c>
      <c r="B122" s="16" t="s">
        <v>22</v>
      </c>
      <c r="C122" s="16" t="s">
        <v>67</v>
      </c>
      <c r="D122" s="16"/>
      <c r="E122" s="16" t="s">
        <v>604</v>
      </c>
      <c r="F122" s="16" t="s">
        <v>11</v>
      </c>
      <c r="G122" s="131">
        <f t="shared" si="4"/>
        <v>0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134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D122" s="137"/>
      <c r="AE122" s="135">
        <f t="shared" si="5"/>
        <v>0</v>
      </c>
      <c r="AF122" s="18"/>
      <c r="AG122" s="18"/>
      <c r="AH122" s="18"/>
      <c r="AI122" s="65">
        <v>0</v>
      </c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32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132">
        <f t="shared" si="6"/>
        <v>0</v>
      </c>
      <c r="AW122" s="133" t="str">
        <f t="shared" si="7"/>
        <v xml:space="preserve"> </v>
      </c>
      <c r="AX122" s="133" t="str">
        <f>IFERROR(IF(VLOOKUP(C122,'Overdue Credits'!$A:$F,6,0)&gt;2,"High Risk Customer",IF(VLOOKUP(C122,'Overdue Credits'!$A:$F,6,0)&gt;0,"Medium Risk Customer","Low Risk Customer")),"Low Risk Customer")</f>
        <v>High Risk Customer</v>
      </c>
    </row>
    <row r="123" spans="1:50" x14ac:dyDescent="0.3">
      <c r="A123" s="16">
        <v>115</v>
      </c>
      <c r="B123" s="16" t="s">
        <v>22</v>
      </c>
      <c r="C123" s="16" t="s">
        <v>44</v>
      </c>
      <c r="D123" s="16"/>
      <c r="E123" s="16" t="s">
        <v>590</v>
      </c>
      <c r="F123" s="16" t="s">
        <v>11</v>
      </c>
      <c r="G123" s="131">
        <f t="shared" si="4"/>
        <v>70</v>
      </c>
      <c r="H123" s="20">
        <v>0</v>
      </c>
      <c r="I123" s="20">
        <v>0</v>
      </c>
      <c r="J123" s="20">
        <v>4</v>
      </c>
      <c r="K123" s="20">
        <v>1</v>
      </c>
      <c r="L123" s="20">
        <v>1</v>
      </c>
      <c r="M123" s="20">
        <v>0</v>
      </c>
      <c r="N123" s="20">
        <v>0</v>
      </c>
      <c r="O123" s="20">
        <v>25</v>
      </c>
      <c r="P123" s="20">
        <v>1</v>
      </c>
      <c r="Q123" s="20">
        <v>1</v>
      </c>
      <c r="R123" s="20">
        <v>8</v>
      </c>
      <c r="S123" s="20">
        <v>0</v>
      </c>
      <c r="T123" s="20">
        <v>0</v>
      </c>
      <c r="U123" s="20">
        <v>2</v>
      </c>
      <c r="V123" s="20">
        <v>1</v>
      </c>
      <c r="W123" s="20">
        <v>5</v>
      </c>
      <c r="X123" s="20">
        <v>20</v>
      </c>
      <c r="Y123" s="20">
        <v>1</v>
      </c>
      <c r="Z123" s="20">
        <v>0</v>
      </c>
      <c r="AA123" s="20">
        <v>0</v>
      </c>
      <c r="AB123" s="20">
        <v>0</v>
      </c>
      <c r="AC123" s="134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11276500</v>
      </c>
      <c r="AD123" s="137"/>
      <c r="AE123" s="135">
        <f t="shared" si="5"/>
        <v>11.415695997827324</v>
      </c>
      <c r="AF123" s="18"/>
      <c r="AG123" s="18"/>
      <c r="AH123" s="18"/>
      <c r="AI123" s="65">
        <v>11.415695997827324</v>
      </c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32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2539992.3595165797</v>
      </c>
      <c r="AV123" s="132">
        <f t="shared" si="6"/>
        <v>3946774.9999999995</v>
      </c>
      <c r="AW123" s="133" t="str">
        <f t="shared" si="7"/>
        <v>Credit is within Limit</v>
      </c>
      <c r="AX123" s="133" t="str">
        <f>IFERROR(IF(VLOOKUP(C123,'Overdue Credits'!$A:$F,6,0)&gt;2,"High Risk Customer",IF(VLOOKUP(C123,'Overdue Credits'!$A:$F,6,0)&gt;0,"Medium Risk Customer","Low Risk Customer")),"Low Risk Customer")</f>
        <v>Low Risk Customer</v>
      </c>
    </row>
    <row r="124" spans="1:50" x14ac:dyDescent="0.3">
      <c r="A124" s="16">
        <v>116</v>
      </c>
      <c r="B124" s="16" t="s">
        <v>9</v>
      </c>
      <c r="C124" s="16" t="s">
        <v>14</v>
      </c>
      <c r="D124" s="16"/>
      <c r="E124" s="16" t="s">
        <v>622</v>
      </c>
      <c r="F124" s="16" t="s">
        <v>11</v>
      </c>
      <c r="G124" s="131">
        <f t="shared" si="4"/>
        <v>0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134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D124" s="137"/>
      <c r="AE124" s="135">
        <f t="shared" si="5"/>
        <v>0</v>
      </c>
      <c r="AF124" s="18"/>
      <c r="AG124" s="18"/>
      <c r="AH124" s="18"/>
      <c r="AI124" s="65">
        <v>0</v>
      </c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32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132">
        <f t="shared" si="6"/>
        <v>0</v>
      </c>
      <c r="AW124" s="133" t="str">
        <f t="shared" si="7"/>
        <v xml:space="preserve"> </v>
      </c>
      <c r="AX124" s="133" t="str">
        <f>IFERROR(IF(VLOOKUP(C124,'Overdue Credits'!$A:$F,6,0)&gt;2,"High Risk Customer",IF(VLOOKUP(C124,'Overdue Credits'!$A:$F,6,0)&gt;0,"Medium Risk Customer","Low Risk Customer")),"Low Risk Customer")</f>
        <v>High Risk Customer</v>
      </c>
    </row>
    <row r="125" spans="1:50" x14ac:dyDescent="0.3">
      <c r="A125" s="16">
        <v>117</v>
      </c>
      <c r="B125" s="16" t="s">
        <v>9</v>
      </c>
      <c r="C125" s="16" t="s">
        <v>10</v>
      </c>
      <c r="D125" s="16"/>
      <c r="E125" s="16" t="s">
        <v>612</v>
      </c>
      <c r="F125" s="16" t="s">
        <v>13</v>
      </c>
      <c r="G125" s="131">
        <f t="shared" si="4"/>
        <v>180</v>
      </c>
      <c r="H125" s="20"/>
      <c r="I125" s="20"/>
      <c r="J125" s="20">
        <v>2</v>
      </c>
      <c r="K125" s="20"/>
      <c r="L125" s="20"/>
      <c r="M125" s="20"/>
      <c r="N125" s="20"/>
      <c r="O125" s="20">
        <v>105</v>
      </c>
      <c r="P125" s="20">
        <v>0</v>
      </c>
      <c r="Q125" s="20">
        <v>0</v>
      </c>
      <c r="R125" s="20">
        <v>5</v>
      </c>
      <c r="S125" s="20"/>
      <c r="T125" s="20"/>
      <c r="U125" s="20">
        <v>2</v>
      </c>
      <c r="V125" s="20"/>
      <c r="W125" s="20"/>
      <c r="X125" s="20">
        <v>66</v>
      </c>
      <c r="Y125" s="20"/>
      <c r="Z125" s="20"/>
      <c r="AA125" s="20"/>
      <c r="AB125" s="20"/>
      <c r="AC125" s="134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31111500</v>
      </c>
      <c r="AD125" s="137"/>
      <c r="AE125" s="135">
        <f t="shared" si="5"/>
        <v>36.1</v>
      </c>
      <c r="AF125" s="18"/>
      <c r="AG125" s="18"/>
      <c r="AH125" s="18"/>
      <c r="AI125" s="65">
        <v>36.1</v>
      </c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32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8032250</v>
      </c>
      <c r="AV125" s="132">
        <f t="shared" si="6"/>
        <v>10889025</v>
      </c>
      <c r="AW125" s="133" t="str">
        <f t="shared" si="7"/>
        <v>Credit is within Limit</v>
      </c>
      <c r="AX125" s="133" t="str">
        <f>IFERROR(IF(VLOOKUP(C125,'Overdue Credits'!$A:$F,6,0)&gt;2,"High Risk Customer",IF(VLOOKUP(C125,'Overdue Credits'!$A:$F,6,0)&gt;0,"Medium Risk Customer","Low Risk Customer")),"Low Risk Customer")</f>
        <v>Low Risk Customer</v>
      </c>
    </row>
    <row r="126" spans="1:50" x14ac:dyDescent="0.3">
      <c r="A126" s="16">
        <v>118</v>
      </c>
      <c r="B126" s="16" t="s">
        <v>9</v>
      </c>
      <c r="C126" s="16" t="s">
        <v>27</v>
      </c>
      <c r="D126" s="16"/>
      <c r="E126" s="16" t="s">
        <v>623</v>
      </c>
      <c r="F126" s="16" t="s">
        <v>11</v>
      </c>
      <c r="G126" s="131">
        <f t="shared" si="4"/>
        <v>90</v>
      </c>
      <c r="H126" s="20"/>
      <c r="I126" s="20"/>
      <c r="J126" s="20">
        <v>2</v>
      </c>
      <c r="K126" s="20">
        <v>0</v>
      </c>
      <c r="L126" s="20">
        <v>0</v>
      </c>
      <c r="M126" s="20"/>
      <c r="N126" s="20"/>
      <c r="O126" s="20">
        <v>44</v>
      </c>
      <c r="P126" s="20">
        <v>0</v>
      </c>
      <c r="Q126" s="20">
        <v>0</v>
      </c>
      <c r="R126" s="20">
        <v>2</v>
      </c>
      <c r="S126" s="20"/>
      <c r="T126" s="20"/>
      <c r="U126" s="20">
        <v>2</v>
      </c>
      <c r="V126" s="20"/>
      <c r="W126" s="20"/>
      <c r="X126" s="20">
        <v>40</v>
      </c>
      <c r="Y126" s="20"/>
      <c r="Z126" s="20"/>
      <c r="AA126" s="20"/>
      <c r="AB126" s="20"/>
      <c r="AC126" s="134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15265000</v>
      </c>
      <c r="AD126" s="137"/>
      <c r="AE126" s="135">
        <f t="shared" si="5"/>
        <v>17.881734595096091</v>
      </c>
      <c r="AF126" s="18"/>
      <c r="AG126" s="18"/>
      <c r="AH126" s="18"/>
      <c r="AI126" s="65">
        <v>17.881734595096091</v>
      </c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32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3978685.9474088801</v>
      </c>
      <c r="AV126" s="132">
        <f t="shared" si="6"/>
        <v>5342750</v>
      </c>
      <c r="AW126" s="133" t="str">
        <f t="shared" si="7"/>
        <v>Credit is within Limit</v>
      </c>
      <c r="AX126" s="133" t="str">
        <f>IFERROR(IF(VLOOKUP(C126,'Overdue Credits'!$A:$F,6,0)&gt;2,"High Risk Customer",IF(VLOOKUP(C126,'Overdue Credits'!$A:$F,6,0)&gt;0,"Medium Risk Customer","Low Risk Customer")),"Low Risk Customer")</f>
        <v>Low Risk Customer</v>
      </c>
    </row>
    <row r="127" spans="1:50" x14ac:dyDescent="0.3">
      <c r="A127" s="16">
        <v>119</v>
      </c>
      <c r="B127" s="16" t="s">
        <v>9</v>
      </c>
      <c r="C127" s="16" t="s">
        <v>37</v>
      </c>
      <c r="D127" s="16"/>
      <c r="E127" s="16" t="s">
        <v>611</v>
      </c>
      <c r="F127" s="16" t="s">
        <v>11</v>
      </c>
      <c r="G127" s="131">
        <f t="shared" si="4"/>
        <v>75</v>
      </c>
      <c r="H127" s="20"/>
      <c r="I127" s="20"/>
      <c r="J127" s="20">
        <v>2</v>
      </c>
      <c r="K127" s="20">
        <v>0</v>
      </c>
      <c r="L127" s="20">
        <v>0</v>
      </c>
      <c r="M127" s="20"/>
      <c r="N127" s="20"/>
      <c r="O127" s="20">
        <v>25</v>
      </c>
      <c r="P127" s="20">
        <v>0</v>
      </c>
      <c r="Q127" s="20">
        <v>0</v>
      </c>
      <c r="R127" s="20">
        <v>9</v>
      </c>
      <c r="S127" s="20"/>
      <c r="T127" s="20"/>
      <c r="U127" s="20">
        <v>2</v>
      </c>
      <c r="V127" s="20"/>
      <c r="W127" s="20"/>
      <c r="X127" s="20">
        <v>37</v>
      </c>
      <c r="Y127" s="20"/>
      <c r="Z127" s="20"/>
      <c r="AA127" s="20"/>
      <c r="AB127" s="20"/>
      <c r="AC127" s="134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12151500</v>
      </c>
      <c r="AD127" s="137"/>
      <c r="AE127" s="135">
        <f t="shared" si="5"/>
        <v>14.234516733200795</v>
      </c>
      <c r="AF127" s="18"/>
      <c r="AG127" s="18"/>
      <c r="AH127" s="18"/>
      <c r="AI127" s="65">
        <v>14.234516733200795</v>
      </c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32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3167179.9731371771</v>
      </c>
      <c r="AV127" s="132">
        <f t="shared" si="6"/>
        <v>4253025</v>
      </c>
      <c r="AW127" s="133" t="str">
        <f t="shared" si="7"/>
        <v>Credit is within Limit</v>
      </c>
      <c r="AX127" s="133" t="str">
        <f>IFERROR(IF(VLOOKUP(C127,'Overdue Credits'!$A:$F,6,0)&gt;2,"High Risk Customer",IF(VLOOKUP(C127,'Overdue Credits'!$A:$F,6,0)&gt;0,"Medium Risk Customer","Low Risk Customer")),"Low Risk Customer")</f>
        <v>Low Risk Customer</v>
      </c>
    </row>
    <row r="128" spans="1:50" x14ac:dyDescent="0.3">
      <c r="A128" s="16">
        <v>120</v>
      </c>
      <c r="B128" s="16" t="s">
        <v>9</v>
      </c>
      <c r="C128" s="16" t="s">
        <v>34</v>
      </c>
      <c r="D128" s="16"/>
      <c r="E128" s="16" t="s">
        <v>617</v>
      </c>
      <c r="F128" s="16" t="s">
        <v>13</v>
      </c>
      <c r="G128" s="131">
        <f t="shared" si="4"/>
        <v>130</v>
      </c>
      <c r="H128" s="20"/>
      <c r="I128" s="20"/>
      <c r="J128" s="20">
        <v>4</v>
      </c>
      <c r="K128" s="20">
        <v>0</v>
      </c>
      <c r="L128" s="20">
        <v>0</v>
      </c>
      <c r="M128" s="20"/>
      <c r="N128" s="20"/>
      <c r="O128" s="20">
        <v>50</v>
      </c>
      <c r="P128" s="20">
        <v>0</v>
      </c>
      <c r="Q128" s="20">
        <v>0</v>
      </c>
      <c r="R128" s="20"/>
      <c r="S128" s="20"/>
      <c r="T128" s="20"/>
      <c r="U128" s="20">
        <v>3</v>
      </c>
      <c r="V128" s="20"/>
      <c r="W128" s="20"/>
      <c r="X128" s="20">
        <v>73</v>
      </c>
      <c r="Y128" s="20"/>
      <c r="Z128" s="20"/>
      <c r="AA128" s="20"/>
      <c r="AB128" s="20"/>
      <c r="AC128" s="134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21684000</v>
      </c>
      <c r="AD128" s="137"/>
      <c r="AE128" s="135">
        <f t="shared" si="5"/>
        <v>25.401083063220675</v>
      </c>
      <c r="AF128" s="18"/>
      <c r="AG128" s="18"/>
      <c r="AH128" s="18"/>
      <c r="AI128" s="65">
        <v>25.401083063220675</v>
      </c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32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5651740.9815666005</v>
      </c>
      <c r="AV128" s="132">
        <f t="shared" si="6"/>
        <v>7589399.9999999991</v>
      </c>
      <c r="AW128" s="133" t="str">
        <f t="shared" si="7"/>
        <v>Credit is within Limit</v>
      </c>
      <c r="AX128" s="133" t="str">
        <f>IFERROR(IF(VLOOKUP(C128,'Overdue Credits'!$A:$F,6,0)&gt;2,"High Risk Customer",IF(VLOOKUP(C128,'Overdue Credits'!$A:$F,6,0)&gt;0,"Medium Risk Customer","Low Risk Customer")),"Low Risk Customer")</f>
        <v>Low Risk Customer</v>
      </c>
    </row>
    <row r="129" spans="1:50" x14ac:dyDescent="0.3">
      <c r="A129" s="16">
        <v>121</v>
      </c>
      <c r="B129" s="16" t="s">
        <v>9</v>
      </c>
      <c r="C129" s="16" t="s">
        <v>18</v>
      </c>
      <c r="D129" s="16"/>
      <c r="E129" s="16" t="s">
        <v>618</v>
      </c>
      <c r="F129" s="16" t="s">
        <v>11</v>
      </c>
      <c r="G129" s="131">
        <f t="shared" si="4"/>
        <v>0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134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D129" s="137"/>
      <c r="AE129" s="135">
        <f t="shared" si="5"/>
        <v>0</v>
      </c>
      <c r="AF129" s="18"/>
      <c r="AG129" s="18"/>
      <c r="AH129" s="18"/>
      <c r="AI129" s="65">
        <v>0</v>
      </c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32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132">
        <f t="shared" si="6"/>
        <v>0</v>
      </c>
      <c r="AW129" s="133" t="str">
        <f t="shared" si="7"/>
        <v xml:space="preserve"> </v>
      </c>
      <c r="AX129" s="133" t="str">
        <f>IFERROR(IF(VLOOKUP(C129,'Overdue Credits'!$A:$F,6,0)&gt;2,"High Risk Customer",IF(VLOOKUP(C129,'Overdue Credits'!$A:$F,6,0)&gt;0,"Medium Risk Customer","Low Risk Customer")),"Low Risk Customer")</f>
        <v>Low Risk Customer</v>
      </c>
    </row>
    <row r="130" spans="1:50" x14ac:dyDescent="0.3">
      <c r="A130" s="16">
        <v>122</v>
      </c>
      <c r="B130" s="16" t="s">
        <v>9</v>
      </c>
      <c r="C130" s="16" t="s">
        <v>33</v>
      </c>
      <c r="D130" s="16"/>
      <c r="E130" s="16" t="s">
        <v>624</v>
      </c>
      <c r="F130" s="16" t="s">
        <v>11</v>
      </c>
      <c r="G130" s="131">
        <f t="shared" si="4"/>
        <v>80</v>
      </c>
      <c r="H130" s="20"/>
      <c r="I130" s="20"/>
      <c r="J130" s="20">
        <v>1</v>
      </c>
      <c r="K130" s="20">
        <v>0</v>
      </c>
      <c r="L130" s="20"/>
      <c r="M130" s="20"/>
      <c r="N130" s="20"/>
      <c r="O130" s="20">
        <v>34</v>
      </c>
      <c r="P130" s="20">
        <v>0</v>
      </c>
      <c r="Q130" s="20">
        <v>0</v>
      </c>
      <c r="R130" s="20">
        <v>1</v>
      </c>
      <c r="S130" s="20"/>
      <c r="T130" s="20"/>
      <c r="U130" s="20"/>
      <c r="V130" s="20"/>
      <c r="W130" s="20"/>
      <c r="X130" s="20">
        <v>44</v>
      </c>
      <c r="Y130" s="20"/>
      <c r="Z130" s="20"/>
      <c r="AA130" s="20"/>
      <c r="AB130" s="20"/>
      <c r="AC130" s="134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13451500</v>
      </c>
      <c r="AD130" s="137"/>
      <c r="AE130" s="135">
        <f t="shared" si="5"/>
        <v>15.757363439628891</v>
      </c>
      <c r="AF130" s="18"/>
      <c r="AG130" s="18"/>
      <c r="AH130" s="18"/>
      <c r="AI130" s="65">
        <v>15.757363439628891</v>
      </c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32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3506013.3653174285</v>
      </c>
      <c r="AV130" s="132">
        <f t="shared" si="6"/>
        <v>4708025</v>
      </c>
      <c r="AW130" s="133" t="str">
        <f t="shared" si="7"/>
        <v>Credit is within Limit</v>
      </c>
      <c r="AX130" s="133" t="str">
        <f>IFERROR(IF(VLOOKUP(C130,'Overdue Credits'!$A:$F,6,0)&gt;2,"High Risk Customer",IF(VLOOKUP(C130,'Overdue Credits'!$A:$F,6,0)&gt;0,"Medium Risk Customer","Low Risk Customer")),"Low Risk Customer")</f>
        <v>Medium Risk Customer</v>
      </c>
    </row>
    <row r="131" spans="1:50" x14ac:dyDescent="0.3">
      <c r="A131" s="16">
        <v>123</v>
      </c>
      <c r="B131" s="16" t="s">
        <v>9</v>
      </c>
      <c r="C131" s="16" t="s">
        <v>35</v>
      </c>
      <c r="D131" s="16"/>
      <c r="E131" s="16" t="s">
        <v>627</v>
      </c>
      <c r="F131" s="16" t="s">
        <v>13</v>
      </c>
      <c r="G131" s="131">
        <f t="shared" si="4"/>
        <v>80</v>
      </c>
      <c r="H131" s="20"/>
      <c r="I131" s="20"/>
      <c r="J131" s="20">
        <v>6</v>
      </c>
      <c r="K131" s="20">
        <v>0</v>
      </c>
      <c r="L131" s="20"/>
      <c r="M131" s="20"/>
      <c r="N131" s="20"/>
      <c r="O131" s="20">
        <v>35</v>
      </c>
      <c r="P131" s="20">
        <v>0</v>
      </c>
      <c r="Q131" s="20">
        <v>0</v>
      </c>
      <c r="R131" s="20">
        <v>1</v>
      </c>
      <c r="S131" s="20"/>
      <c r="T131" s="20"/>
      <c r="U131" s="20">
        <v>2</v>
      </c>
      <c r="V131" s="20"/>
      <c r="W131" s="20"/>
      <c r="X131" s="20">
        <v>36</v>
      </c>
      <c r="Y131" s="20"/>
      <c r="Z131" s="20"/>
      <c r="AA131" s="20"/>
      <c r="AB131" s="20"/>
      <c r="AC131" s="134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13718500</v>
      </c>
      <c r="AD131" s="137"/>
      <c r="AE131" s="135">
        <f t="shared" si="5"/>
        <v>16.070132724718356</v>
      </c>
      <c r="AF131" s="18"/>
      <c r="AG131" s="18"/>
      <c r="AH131" s="18"/>
      <c r="AI131" s="65">
        <v>16.070132724718356</v>
      </c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32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3575604.5312498342</v>
      </c>
      <c r="AV131" s="132">
        <f t="shared" si="6"/>
        <v>4801475</v>
      </c>
      <c r="AW131" s="133" t="str">
        <f t="shared" si="7"/>
        <v>Credit is within Limit</v>
      </c>
      <c r="AX131" s="133" t="str">
        <f>IFERROR(IF(VLOOKUP(C131,'Overdue Credits'!$A:$F,6,0)&gt;2,"High Risk Customer",IF(VLOOKUP(C131,'Overdue Credits'!$A:$F,6,0)&gt;0,"Medium Risk Customer","Low Risk Customer")),"Low Risk Customer")</f>
        <v>Low Risk Customer</v>
      </c>
    </row>
    <row r="132" spans="1:50" x14ac:dyDescent="0.3">
      <c r="A132" s="16">
        <v>124</v>
      </c>
      <c r="B132" s="16" t="s">
        <v>9</v>
      </c>
      <c r="C132" s="16" t="s">
        <v>36</v>
      </c>
      <c r="D132" s="16"/>
      <c r="E132" s="16" t="s">
        <v>626</v>
      </c>
      <c r="F132" s="16" t="s">
        <v>11</v>
      </c>
      <c r="G132" s="131">
        <f t="shared" si="4"/>
        <v>0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134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D132" s="137"/>
      <c r="AE132" s="135">
        <f t="shared" si="5"/>
        <v>0</v>
      </c>
      <c r="AF132" s="18"/>
      <c r="AG132" s="18"/>
      <c r="AH132" s="18"/>
      <c r="AI132" s="65">
        <v>0</v>
      </c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32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132">
        <f t="shared" si="6"/>
        <v>0</v>
      </c>
      <c r="AW132" s="133" t="str">
        <f t="shared" si="7"/>
        <v xml:space="preserve"> </v>
      </c>
      <c r="AX132" s="133" t="str">
        <f>IFERROR(IF(VLOOKUP(C132,'Overdue Credits'!$A:$F,6,0)&gt;2,"High Risk Customer",IF(VLOOKUP(C132,'Overdue Credits'!$A:$F,6,0)&gt;0,"Medium Risk Customer","Low Risk Customer")),"Low Risk Customer")</f>
        <v>High Risk Customer</v>
      </c>
    </row>
    <row r="133" spans="1:50" x14ac:dyDescent="0.3">
      <c r="A133" s="16">
        <v>125</v>
      </c>
      <c r="B133" s="16" t="s">
        <v>9</v>
      </c>
      <c r="C133" s="16" t="s">
        <v>25</v>
      </c>
      <c r="D133" s="16"/>
      <c r="E133" s="16" t="s">
        <v>620</v>
      </c>
      <c r="F133" s="16" t="s">
        <v>20</v>
      </c>
      <c r="G133" s="131">
        <f t="shared" si="4"/>
        <v>420</v>
      </c>
      <c r="H133" s="20"/>
      <c r="I133" s="20"/>
      <c r="J133" s="20">
        <v>15</v>
      </c>
      <c r="K133" s="20">
        <v>10</v>
      </c>
      <c r="L133" s="20">
        <v>0</v>
      </c>
      <c r="M133" s="20"/>
      <c r="N133" s="20">
        <v>0</v>
      </c>
      <c r="O133" s="20">
        <v>130</v>
      </c>
      <c r="P133" s="20">
        <v>0</v>
      </c>
      <c r="Q133" s="20">
        <v>5</v>
      </c>
      <c r="R133" s="20">
        <v>3</v>
      </c>
      <c r="S133" s="20"/>
      <c r="T133" s="20"/>
      <c r="U133" s="20"/>
      <c r="V133" s="20">
        <v>0</v>
      </c>
      <c r="W133" s="20"/>
      <c r="X133" s="20">
        <v>257</v>
      </c>
      <c r="Y133" s="20"/>
      <c r="Z133" s="20"/>
      <c r="AA133" s="20"/>
      <c r="AB133" s="20"/>
      <c r="AC133" s="134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69582500</v>
      </c>
      <c r="AD133" s="137"/>
      <c r="AE133" s="135">
        <f t="shared" si="5"/>
        <v>81.510369961563953</v>
      </c>
      <c r="AF133" s="18"/>
      <c r="AG133" s="18"/>
      <c r="AH133" s="18"/>
      <c r="AI133" s="65">
        <v>81.510369961563953</v>
      </c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32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18136057.316447981</v>
      </c>
      <c r="AV133" s="132">
        <f t="shared" si="6"/>
        <v>24353875</v>
      </c>
      <c r="AW133" s="133" t="str">
        <f t="shared" si="7"/>
        <v>Credit is within Limit</v>
      </c>
      <c r="AX133" s="133" t="str">
        <f>IFERROR(IF(VLOOKUP(C133,'Overdue Credits'!$A:$F,6,0)&gt;2,"High Risk Customer",IF(VLOOKUP(C133,'Overdue Credits'!$A:$F,6,0)&gt;0,"Medium Risk Customer","Low Risk Customer")),"Low Risk Customer")</f>
        <v>Low Risk Customer</v>
      </c>
    </row>
    <row r="134" spans="1:50" x14ac:dyDescent="0.3">
      <c r="A134" s="16">
        <v>126</v>
      </c>
      <c r="B134" s="16" t="s">
        <v>9</v>
      </c>
      <c r="C134" s="16" t="s">
        <v>30</v>
      </c>
      <c r="D134" s="16"/>
      <c r="E134" s="16" t="s">
        <v>614</v>
      </c>
      <c r="F134" s="16" t="s">
        <v>13</v>
      </c>
      <c r="G134" s="131">
        <f t="shared" si="4"/>
        <v>185</v>
      </c>
      <c r="H134" s="20"/>
      <c r="I134" s="20"/>
      <c r="J134" s="20">
        <v>8</v>
      </c>
      <c r="K134" s="20">
        <v>11</v>
      </c>
      <c r="L134" s="20">
        <v>0</v>
      </c>
      <c r="M134" s="20">
        <v>0</v>
      </c>
      <c r="N134" s="20"/>
      <c r="O134" s="20">
        <v>53</v>
      </c>
      <c r="P134" s="20">
        <v>4</v>
      </c>
      <c r="Q134" s="20">
        <v>0</v>
      </c>
      <c r="R134" s="20">
        <v>1</v>
      </c>
      <c r="S134" s="20"/>
      <c r="T134" s="20"/>
      <c r="U134" s="20">
        <v>5</v>
      </c>
      <c r="V134" s="20"/>
      <c r="W134" s="20"/>
      <c r="X134" s="20">
        <v>103</v>
      </c>
      <c r="Y134" s="20"/>
      <c r="Z134" s="20"/>
      <c r="AA134" s="20"/>
      <c r="AB134" s="20"/>
      <c r="AC134" s="134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30551500</v>
      </c>
      <c r="AD134" s="137"/>
      <c r="AE134" s="135">
        <f t="shared" si="5"/>
        <v>35.788654731875418</v>
      </c>
      <c r="AF134" s="18"/>
      <c r="AG134" s="18"/>
      <c r="AH134" s="18"/>
      <c r="AI134" s="65">
        <v>35.788654731875418</v>
      </c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32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7962975.6778422808</v>
      </c>
      <c r="AV134" s="132">
        <f t="shared" si="6"/>
        <v>10693025</v>
      </c>
      <c r="AW134" s="133" t="str">
        <f t="shared" si="7"/>
        <v>Credit is within Limit</v>
      </c>
      <c r="AX134" s="133" t="str">
        <f>IFERROR(IF(VLOOKUP(C134,'Overdue Credits'!$A:$F,6,0)&gt;2,"High Risk Customer",IF(VLOOKUP(C134,'Overdue Credits'!$A:$F,6,0)&gt;0,"Medium Risk Customer","Low Risk Customer")),"Low Risk Customer")</f>
        <v>Low Risk Customer</v>
      </c>
    </row>
    <row r="135" spans="1:50" x14ac:dyDescent="0.3">
      <c r="A135" s="16">
        <v>127</v>
      </c>
      <c r="B135" s="16" t="s">
        <v>9</v>
      </c>
      <c r="C135" s="16" t="s">
        <v>24</v>
      </c>
      <c r="D135" s="16"/>
      <c r="E135" s="16" t="s">
        <v>619</v>
      </c>
      <c r="F135" s="16" t="s">
        <v>13</v>
      </c>
      <c r="G135" s="131">
        <f t="shared" si="4"/>
        <v>195</v>
      </c>
      <c r="H135" s="20"/>
      <c r="I135" s="20"/>
      <c r="J135" s="20">
        <v>5</v>
      </c>
      <c r="K135" s="20">
        <v>10</v>
      </c>
      <c r="L135" s="20">
        <v>5</v>
      </c>
      <c r="M135" s="20"/>
      <c r="N135" s="20"/>
      <c r="O135" s="20">
        <v>56</v>
      </c>
      <c r="P135" s="20">
        <v>1</v>
      </c>
      <c r="Q135" s="20">
        <v>2</v>
      </c>
      <c r="R135" s="20">
        <v>1</v>
      </c>
      <c r="S135" s="20"/>
      <c r="T135" s="20"/>
      <c r="U135" s="20">
        <v>5</v>
      </c>
      <c r="V135" s="20">
        <v>0</v>
      </c>
      <c r="W135" s="20"/>
      <c r="X135" s="20">
        <v>110</v>
      </c>
      <c r="Y135" s="20"/>
      <c r="Z135" s="20"/>
      <c r="AA135" s="20"/>
      <c r="AB135" s="20"/>
      <c r="AC135" s="134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31736000</v>
      </c>
      <c r="AD135" s="137"/>
      <c r="AE135" s="135">
        <f t="shared" si="5"/>
        <v>37.176202365540092</v>
      </c>
      <c r="AF135" s="18"/>
      <c r="AG135" s="18"/>
      <c r="AH135" s="18"/>
      <c r="AI135" s="65">
        <v>37.176202365540092</v>
      </c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32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8271705.0263326708</v>
      </c>
      <c r="AV135" s="132">
        <f t="shared" si="6"/>
        <v>11107600</v>
      </c>
      <c r="AW135" s="133" t="str">
        <f t="shared" si="7"/>
        <v>Credit is within Limit</v>
      </c>
      <c r="AX135" s="133" t="str">
        <f>IFERROR(IF(VLOOKUP(C135,'Overdue Credits'!$A:$F,6,0)&gt;2,"High Risk Customer",IF(VLOOKUP(C135,'Overdue Credits'!$A:$F,6,0)&gt;0,"Medium Risk Customer","Low Risk Customer")),"Low Risk Customer")</f>
        <v>Low Risk Customer</v>
      </c>
    </row>
    <row r="136" spans="1:50" x14ac:dyDescent="0.3">
      <c r="A136" s="16">
        <v>128</v>
      </c>
      <c r="B136" s="16" t="s">
        <v>9</v>
      </c>
      <c r="C136" s="16" t="s">
        <v>23</v>
      </c>
      <c r="D136" s="16"/>
      <c r="E136" s="16" t="s">
        <v>613</v>
      </c>
      <c r="F136" s="16" t="s">
        <v>11</v>
      </c>
      <c r="G136" s="131">
        <f t="shared" si="4"/>
        <v>70</v>
      </c>
      <c r="H136" s="20"/>
      <c r="I136" s="20"/>
      <c r="J136" s="20">
        <v>2</v>
      </c>
      <c r="K136" s="20">
        <v>3</v>
      </c>
      <c r="L136" s="20">
        <v>0</v>
      </c>
      <c r="M136" s="20"/>
      <c r="N136" s="20">
        <v>0</v>
      </c>
      <c r="O136" s="20">
        <v>10</v>
      </c>
      <c r="P136" s="20">
        <v>0</v>
      </c>
      <c r="Q136" s="20">
        <v>0</v>
      </c>
      <c r="R136" s="20">
        <v>4</v>
      </c>
      <c r="S136" s="20"/>
      <c r="T136" s="20"/>
      <c r="U136" s="20">
        <v>2</v>
      </c>
      <c r="V136" s="20"/>
      <c r="W136" s="20"/>
      <c r="X136" s="20">
        <v>49</v>
      </c>
      <c r="Y136" s="20"/>
      <c r="Z136" s="20"/>
      <c r="AA136" s="20"/>
      <c r="AB136" s="20"/>
      <c r="AC136" s="134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10944000</v>
      </c>
      <c r="AD136" s="137"/>
      <c r="AE136" s="135">
        <f t="shared" si="5"/>
        <v>12.820026427037773</v>
      </c>
      <c r="AF136" s="18"/>
      <c r="AG136" s="18"/>
      <c r="AH136" s="18"/>
      <c r="AI136" s="65">
        <v>12.820026427037773</v>
      </c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32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2852455.8800159045</v>
      </c>
      <c r="AV136" s="132">
        <f t="shared" si="6"/>
        <v>3830399.9999999995</v>
      </c>
      <c r="AW136" s="133" t="str">
        <f t="shared" si="7"/>
        <v>Credit is within Limit</v>
      </c>
      <c r="AX136" s="133" t="str">
        <f>IFERROR(IF(VLOOKUP(C136,'Overdue Credits'!$A:$F,6,0)&gt;2,"High Risk Customer",IF(VLOOKUP(C136,'Overdue Credits'!$A:$F,6,0)&gt;0,"Medium Risk Customer","Low Risk Customer")),"Low Risk Customer")</f>
        <v>Low Risk Customer</v>
      </c>
    </row>
    <row r="137" spans="1:50" x14ac:dyDescent="0.3">
      <c r="A137" s="16">
        <v>129</v>
      </c>
      <c r="B137" s="16" t="s">
        <v>9</v>
      </c>
      <c r="C137" s="16" t="s">
        <v>32</v>
      </c>
      <c r="D137" s="16"/>
      <c r="E137" s="16" t="s">
        <v>621</v>
      </c>
      <c r="F137" s="16" t="s">
        <v>20</v>
      </c>
      <c r="G137" s="131">
        <f t="shared" ref="G137:G200" si="8">SUM(H137:AB137)</f>
        <v>0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134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D137" s="137"/>
      <c r="AE137" s="135">
        <f t="shared" ref="AE137:AE200" si="9">SUM(AF137:AT137)</f>
        <v>0</v>
      </c>
      <c r="AF137" s="18"/>
      <c r="AG137" s="18"/>
      <c r="AH137" s="18"/>
      <c r="AI137" s="65">
        <v>0</v>
      </c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32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132">
        <f t="shared" ref="AV137:AV200" si="10">AC137*0.35</f>
        <v>0</v>
      </c>
      <c r="AW137" s="133" t="str">
        <f t="shared" ref="AW137:AW200" si="11">IF(AU137&gt;AV137,"Credit is above Limit. Requires HOTM approval",IF(AU137=0," ",IF(AV137&gt;=AU137,"Credit is within Limit","CheckInput")))</f>
        <v xml:space="preserve"> </v>
      </c>
      <c r="AX137" s="133" t="str">
        <f>IFERROR(IF(VLOOKUP(C137,'Overdue Credits'!$A:$F,6,0)&gt;2,"High Risk Customer",IF(VLOOKUP(C137,'Overdue Credits'!$A:$F,6,0)&gt;0,"Medium Risk Customer","Low Risk Customer")),"Low Risk Customer")</f>
        <v>Low Risk Customer</v>
      </c>
    </row>
    <row r="138" spans="1:50" x14ac:dyDescent="0.3">
      <c r="A138" s="16">
        <v>130</v>
      </c>
      <c r="B138" s="16" t="s">
        <v>9</v>
      </c>
      <c r="C138" s="16" t="s">
        <v>26</v>
      </c>
      <c r="D138" s="16"/>
      <c r="E138" s="16" t="s">
        <v>616</v>
      </c>
      <c r="F138" s="16" t="s">
        <v>20</v>
      </c>
      <c r="G138" s="131">
        <f t="shared" si="8"/>
        <v>155</v>
      </c>
      <c r="H138" s="20"/>
      <c r="I138" s="20"/>
      <c r="J138" s="20">
        <v>2</v>
      </c>
      <c r="K138" s="20">
        <v>4</v>
      </c>
      <c r="L138" s="20">
        <v>0</v>
      </c>
      <c r="M138" s="20"/>
      <c r="N138" s="20"/>
      <c r="O138" s="20">
        <v>70</v>
      </c>
      <c r="P138" s="20">
        <v>0</v>
      </c>
      <c r="Q138" s="20">
        <v>1</v>
      </c>
      <c r="R138" s="20">
        <v>1</v>
      </c>
      <c r="S138" s="20"/>
      <c r="T138" s="20"/>
      <c r="U138" s="20">
        <v>3</v>
      </c>
      <c r="V138" s="20"/>
      <c r="W138" s="20"/>
      <c r="X138" s="20">
        <v>74</v>
      </c>
      <c r="Y138" s="20"/>
      <c r="Z138" s="20"/>
      <c r="AA138" s="20"/>
      <c r="AB138" s="20"/>
      <c r="AC138" s="134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26053000</v>
      </c>
      <c r="AD138" s="137"/>
      <c r="AE138" s="135">
        <f t="shared" si="9"/>
        <v>30.519019417362493</v>
      </c>
      <c r="AF138" s="18"/>
      <c r="AG138" s="18"/>
      <c r="AH138" s="18"/>
      <c r="AI138" s="65">
        <v>30.519019417362493</v>
      </c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32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6790481.8203631546</v>
      </c>
      <c r="AV138" s="132">
        <f t="shared" si="10"/>
        <v>9118550</v>
      </c>
      <c r="AW138" s="133" t="str">
        <f t="shared" si="11"/>
        <v>Credit is within Limit</v>
      </c>
      <c r="AX138" s="133" t="str">
        <f>IFERROR(IF(VLOOKUP(C138,'Overdue Credits'!$A:$F,6,0)&gt;2,"High Risk Customer",IF(VLOOKUP(C138,'Overdue Credits'!$A:$F,6,0)&gt;0,"Medium Risk Customer","Low Risk Customer")),"Low Risk Customer")</f>
        <v>Low Risk Customer</v>
      </c>
    </row>
    <row r="139" spans="1:50" x14ac:dyDescent="0.3">
      <c r="A139" s="16">
        <v>131</v>
      </c>
      <c r="B139" s="16" t="s">
        <v>9</v>
      </c>
      <c r="C139" s="16" t="s">
        <v>29</v>
      </c>
      <c r="D139" s="16"/>
      <c r="E139" s="16" t="s">
        <v>615</v>
      </c>
      <c r="F139" s="16" t="s">
        <v>13</v>
      </c>
      <c r="G139" s="131">
        <f t="shared" si="8"/>
        <v>123</v>
      </c>
      <c r="H139" s="20"/>
      <c r="I139" s="20"/>
      <c r="J139" s="20">
        <v>4</v>
      </c>
      <c r="K139" s="20">
        <v>9</v>
      </c>
      <c r="L139" s="20">
        <v>0</v>
      </c>
      <c r="M139" s="20"/>
      <c r="N139" s="20">
        <v>0</v>
      </c>
      <c r="O139" s="20">
        <v>32</v>
      </c>
      <c r="P139" s="20">
        <v>0</v>
      </c>
      <c r="Q139" s="20">
        <v>1</v>
      </c>
      <c r="R139" s="20">
        <v>1</v>
      </c>
      <c r="S139" s="20"/>
      <c r="T139" s="20"/>
      <c r="U139" s="20">
        <v>3</v>
      </c>
      <c r="V139" s="20">
        <v>0</v>
      </c>
      <c r="W139" s="20"/>
      <c r="X139" s="20">
        <v>73</v>
      </c>
      <c r="Y139" s="20"/>
      <c r="Z139" s="20"/>
      <c r="AA139" s="20"/>
      <c r="AB139" s="20"/>
      <c r="AC139" s="134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19943000</v>
      </c>
      <c r="AD139" s="137"/>
      <c r="AE139" s="135">
        <f t="shared" si="9"/>
        <v>23.361639897150432</v>
      </c>
      <c r="AF139" s="18"/>
      <c r="AG139" s="18"/>
      <c r="AH139" s="18"/>
      <c r="AI139" s="65">
        <v>23.361639897150432</v>
      </c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32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5197964.8771159714</v>
      </c>
      <c r="AV139" s="132">
        <f t="shared" si="10"/>
        <v>6980050</v>
      </c>
      <c r="AW139" s="133" t="str">
        <f t="shared" si="11"/>
        <v>Credit is within Limit</v>
      </c>
      <c r="AX139" s="133" t="str">
        <f>IFERROR(IF(VLOOKUP(C139,'Overdue Credits'!$A:$F,6,0)&gt;2,"High Risk Customer",IF(VLOOKUP(C139,'Overdue Credits'!$A:$F,6,0)&gt;0,"Medium Risk Customer","Low Risk Customer")),"Low Risk Customer")</f>
        <v>Medium Risk Customer</v>
      </c>
    </row>
    <row r="140" spans="1:50" x14ac:dyDescent="0.3">
      <c r="A140" s="16">
        <v>132</v>
      </c>
      <c r="B140" s="16" t="s">
        <v>9</v>
      </c>
      <c r="C140" s="16" t="s">
        <v>28</v>
      </c>
      <c r="D140" s="16"/>
      <c r="E140" s="16" t="s">
        <v>628</v>
      </c>
      <c r="F140" s="16" t="s">
        <v>20</v>
      </c>
      <c r="G140" s="131">
        <f t="shared" si="8"/>
        <v>260</v>
      </c>
      <c r="H140" s="20"/>
      <c r="I140" s="20"/>
      <c r="J140" s="20">
        <v>4</v>
      </c>
      <c r="K140" s="20">
        <v>10</v>
      </c>
      <c r="L140" s="20">
        <v>0</v>
      </c>
      <c r="M140" s="20"/>
      <c r="N140" s="20">
        <v>0</v>
      </c>
      <c r="O140" s="20">
        <v>29</v>
      </c>
      <c r="P140" s="20">
        <v>1</v>
      </c>
      <c r="Q140" s="20">
        <v>3</v>
      </c>
      <c r="R140" s="20">
        <v>2</v>
      </c>
      <c r="S140" s="20"/>
      <c r="T140" s="20"/>
      <c r="U140" s="20">
        <v>4</v>
      </c>
      <c r="V140" s="20"/>
      <c r="W140" s="20"/>
      <c r="X140" s="20">
        <v>207</v>
      </c>
      <c r="Y140" s="20"/>
      <c r="Z140" s="20"/>
      <c r="AA140" s="20"/>
      <c r="AB140" s="20"/>
      <c r="AC140" s="134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40641000</v>
      </c>
      <c r="AD140" s="137"/>
      <c r="AE140" s="135">
        <f t="shared" si="9"/>
        <v>47.60770230457257</v>
      </c>
      <c r="AF140" s="18"/>
      <c r="AG140" s="18"/>
      <c r="AH140" s="18"/>
      <c r="AI140" s="65">
        <v>47.60770230457257</v>
      </c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32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10592713.762767397</v>
      </c>
      <c r="AV140" s="132">
        <f t="shared" si="10"/>
        <v>14224350</v>
      </c>
      <c r="AW140" s="133" t="str">
        <f t="shared" si="11"/>
        <v>Credit is within Limit</v>
      </c>
      <c r="AX140" s="133" t="str">
        <f>IFERROR(IF(VLOOKUP(C140,'Overdue Credits'!$A:$F,6,0)&gt;2,"High Risk Customer",IF(VLOOKUP(C140,'Overdue Credits'!$A:$F,6,0)&gt;0,"Medium Risk Customer","Low Risk Customer")),"Low Risk Customer")</f>
        <v>Low Risk Customer</v>
      </c>
    </row>
    <row r="141" spans="1:50" x14ac:dyDescent="0.3">
      <c r="A141" s="16">
        <v>133</v>
      </c>
      <c r="B141" s="16" t="s">
        <v>9</v>
      </c>
      <c r="C141" s="16" t="s">
        <v>31</v>
      </c>
      <c r="D141" s="16"/>
      <c r="E141" s="16" t="s">
        <v>625</v>
      </c>
      <c r="F141" s="16" t="s">
        <v>11</v>
      </c>
      <c r="G141" s="131">
        <f t="shared" si="8"/>
        <v>85</v>
      </c>
      <c r="H141" s="20"/>
      <c r="I141" s="20"/>
      <c r="J141" s="20">
        <v>2</v>
      </c>
      <c r="K141" s="20"/>
      <c r="L141" s="20">
        <v>3</v>
      </c>
      <c r="M141" s="20"/>
      <c r="N141" s="20"/>
      <c r="O141" s="20">
        <v>35</v>
      </c>
      <c r="P141" s="20"/>
      <c r="Q141" s="20"/>
      <c r="R141" s="20"/>
      <c r="S141" s="20"/>
      <c r="T141" s="20"/>
      <c r="U141" s="20">
        <v>5</v>
      </c>
      <c r="V141" s="20"/>
      <c r="W141" s="20"/>
      <c r="X141" s="20">
        <v>40</v>
      </c>
      <c r="Y141" s="20"/>
      <c r="Z141" s="20"/>
      <c r="AA141" s="20"/>
      <c r="AB141" s="20"/>
      <c r="AC141" s="134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14009500</v>
      </c>
      <c r="AD141" s="137"/>
      <c r="AE141" s="135">
        <f t="shared" si="9"/>
        <v>16.411016102849572</v>
      </c>
      <c r="AF141" s="18"/>
      <c r="AG141" s="18"/>
      <c r="AH141" s="18"/>
      <c r="AI141" s="65">
        <v>16.411016102849572</v>
      </c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32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3651451.08288403</v>
      </c>
      <c r="AV141" s="132">
        <f t="shared" si="10"/>
        <v>4903325</v>
      </c>
      <c r="AW141" s="133" t="str">
        <f t="shared" si="11"/>
        <v>Credit is within Limit</v>
      </c>
      <c r="AX141" s="133" t="str">
        <f>IFERROR(IF(VLOOKUP(C141,'Overdue Credits'!$A:$F,6,0)&gt;2,"High Risk Customer",IF(VLOOKUP(C141,'Overdue Credits'!$A:$F,6,0)&gt;0,"Medium Risk Customer","Low Risk Customer")),"Low Risk Customer")</f>
        <v>Medium Risk Customer</v>
      </c>
    </row>
    <row r="142" spans="1:50" x14ac:dyDescent="0.3">
      <c r="A142" s="16">
        <v>134</v>
      </c>
      <c r="B142" s="16" t="s">
        <v>431</v>
      </c>
      <c r="C142" s="16" t="s">
        <v>865</v>
      </c>
      <c r="D142" s="16"/>
      <c r="E142" s="16" t="s">
        <v>866</v>
      </c>
      <c r="F142" s="16" t="s">
        <v>13</v>
      </c>
      <c r="G142" s="131">
        <f t="shared" si="8"/>
        <v>0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134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D142" s="137"/>
      <c r="AE142" s="135">
        <f t="shared" si="9"/>
        <v>0</v>
      </c>
      <c r="AF142" s="18"/>
      <c r="AG142" s="18"/>
      <c r="AH142" s="18"/>
      <c r="AI142" s="65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32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132">
        <f t="shared" si="10"/>
        <v>0</v>
      </c>
      <c r="AW142" s="133" t="str">
        <f t="shared" si="11"/>
        <v xml:space="preserve"> </v>
      </c>
      <c r="AX142" s="133" t="str">
        <f>IFERROR(IF(VLOOKUP(C142,'Overdue Credits'!$A:$F,6,0)&gt;2,"High Risk Customer",IF(VLOOKUP(C142,'Overdue Credits'!$A:$F,6,0)&gt;0,"Medium Risk Customer","Low Risk Customer")),"Low Risk Customer")</f>
        <v>High Risk Customer</v>
      </c>
    </row>
    <row r="143" spans="1:50" x14ac:dyDescent="0.3">
      <c r="A143" s="16">
        <v>135</v>
      </c>
      <c r="B143" s="16" t="s">
        <v>431</v>
      </c>
      <c r="C143" s="16" t="s">
        <v>1039</v>
      </c>
      <c r="D143" s="16"/>
      <c r="E143" s="16" t="s">
        <v>1045</v>
      </c>
      <c r="F143" s="16" t="s">
        <v>11</v>
      </c>
      <c r="G143" s="131">
        <f t="shared" si="8"/>
        <v>0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134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D143" s="137"/>
      <c r="AE143" s="135">
        <f t="shared" si="9"/>
        <v>0</v>
      </c>
      <c r="AF143" s="18"/>
      <c r="AG143" s="18"/>
      <c r="AH143" s="18"/>
      <c r="AI143" s="65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32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132">
        <f t="shared" si="10"/>
        <v>0</v>
      </c>
      <c r="AW143" s="133" t="str">
        <f t="shared" si="11"/>
        <v xml:space="preserve"> </v>
      </c>
      <c r="AX143" s="133" t="str">
        <f>IFERROR(IF(VLOOKUP(C143,'Overdue Credits'!$A:$F,6,0)&gt;2,"High Risk Customer",IF(VLOOKUP(C143,'Overdue Credits'!$A:$F,6,0)&gt;0,"Medium Risk Customer","Low Risk Customer")),"Low Risk Customer")</f>
        <v>Low Risk Customer</v>
      </c>
    </row>
    <row r="144" spans="1:50" x14ac:dyDescent="0.3">
      <c r="A144" s="16">
        <v>136</v>
      </c>
      <c r="B144" s="16" t="s">
        <v>431</v>
      </c>
      <c r="C144" s="16" t="s">
        <v>1040</v>
      </c>
      <c r="D144" s="16"/>
      <c r="E144" s="16" t="s">
        <v>532</v>
      </c>
      <c r="F144" s="16" t="s">
        <v>11</v>
      </c>
      <c r="G144" s="131">
        <f t="shared" si="8"/>
        <v>0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134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D144" s="137"/>
      <c r="AE144" s="135">
        <f t="shared" si="9"/>
        <v>0</v>
      </c>
      <c r="AF144" s="18"/>
      <c r="AG144" s="18"/>
      <c r="AH144" s="18"/>
      <c r="AI144" s="65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32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132">
        <f t="shared" si="10"/>
        <v>0</v>
      </c>
      <c r="AW144" s="133" t="str">
        <f t="shared" si="11"/>
        <v xml:space="preserve"> </v>
      </c>
      <c r="AX144" s="133" t="str">
        <f>IFERROR(IF(VLOOKUP(C144,'Overdue Credits'!$A:$F,6,0)&gt;2,"High Risk Customer",IF(VLOOKUP(C144,'Overdue Credits'!$A:$F,6,0)&gt;0,"Medium Risk Customer","Low Risk Customer")),"Low Risk Customer")</f>
        <v>Low Risk Customer</v>
      </c>
    </row>
    <row r="145" spans="1:50" x14ac:dyDescent="0.3">
      <c r="A145" s="16">
        <v>137</v>
      </c>
      <c r="B145" s="16" t="s">
        <v>431</v>
      </c>
      <c r="C145" s="16" t="s">
        <v>1041</v>
      </c>
      <c r="D145" s="16"/>
      <c r="E145" s="16" t="s">
        <v>1046</v>
      </c>
      <c r="F145" s="16" t="s">
        <v>11</v>
      </c>
      <c r="G145" s="131">
        <f t="shared" si="8"/>
        <v>0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134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D145" s="137"/>
      <c r="AE145" s="135">
        <f t="shared" si="9"/>
        <v>0</v>
      </c>
      <c r="AF145" s="18"/>
      <c r="AG145" s="18"/>
      <c r="AH145" s="18"/>
      <c r="AI145" s="65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32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132">
        <f t="shared" si="10"/>
        <v>0</v>
      </c>
      <c r="AW145" s="133" t="str">
        <f t="shared" si="11"/>
        <v xml:space="preserve"> </v>
      </c>
      <c r="AX145" s="133" t="str">
        <f>IFERROR(IF(VLOOKUP(C145,'Overdue Credits'!$A:$F,6,0)&gt;2,"High Risk Customer",IF(VLOOKUP(C145,'Overdue Credits'!$A:$F,6,0)&gt;0,"Medium Risk Customer","Low Risk Customer")),"Low Risk Customer")</f>
        <v>Low Risk Customer</v>
      </c>
    </row>
    <row r="146" spans="1:50" x14ac:dyDescent="0.3">
      <c r="A146" s="16">
        <v>138</v>
      </c>
      <c r="B146" s="16" t="s">
        <v>431</v>
      </c>
      <c r="C146" s="16" t="s">
        <v>446</v>
      </c>
      <c r="D146" s="16"/>
      <c r="E146" s="16" t="s">
        <v>631</v>
      </c>
      <c r="F146" s="16" t="s">
        <v>13</v>
      </c>
      <c r="G146" s="131">
        <f t="shared" si="8"/>
        <v>0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134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D146" s="137"/>
      <c r="AE146" s="135">
        <f t="shared" si="9"/>
        <v>0</v>
      </c>
      <c r="AF146" s="18"/>
      <c r="AG146" s="18"/>
      <c r="AH146" s="18"/>
      <c r="AI146" s="65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32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132">
        <f t="shared" si="10"/>
        <v>0</v>
      </c>
      <c r="AW146" s="133" t="str">
        <f t="shared" si="11"/>
        <v xml:space="preserve"> </v>
      </c>
      <c r="AX146" s="133" t="str">
        <f>IFERROR(IF(VLOOKUP(C146,'Overdue Credits'!$A:$F,6,0)&gt;2,"High Risk Customer",IF(VLOOKUP(C146,'Overdue Credits'!$A:$F,6,0)&gt;0,"Medium Risk Customer","Low Risk Customer")),"Low Risk Customer")</f>
        <v>Low Risk Customer</v>
      </c>
    </row>
    <row r="147" spans="1:50" x14ac:dyDescent="0.3">
      <c r="A147" s="16">
        <v>139</v>
      </c>
      <c r="B147" s="16" t="s">
        <v>431</v>
      </c>
      <c r="C147" s="16" t="s">
        <v>1042</v>
      </c>
      <c r="D147" s="16"/>
      <c r="E147" s="16" t="s">
        <v>1047</v>
      </c>
      <c r="F147" s="16" t="s">
        <v>11</v>
      </c>
      <c r="G147" s="131">
        <f t="shared" si="8"/>
        <v>0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134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D147" s="137"/>
      <c r="AE147" s="135">
        <f t="shared" si="9"/>
        <v>0</v>
      </c>
      <c r="AF147" s="18"/>
      <c r="AG147" s="18"/>
      <c r="AH147" s="18"/>
      <c r="AI147" s="65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32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132">
        <f t="shared" si="10"/>
        <v>0</v>
      </c>
      <c r="AW147" s="133" t="str">
        <f t="shared" si="11"/>
        <v xml:space="preserve"> </v>
      </c>
      <c r="AX147" s="133" t="str">
        <f>IFERROR(IF(VLOOKUP(C147,'Overdue Credits'!$A:$F,6,0)&gt;2,"High Risk Customer",IF(VLOOKUP(C147,'Overdue Credits'!$A:$F,6,0)&gt;0,"Medium Risk Customer","Low Risk Customer")),"Low Risk Customer")</f>
        <v>Low Risk Customer</v>
      </c>
    </row>
    <row r="148" spans="1:50" x14ac:dyDescent="0.3">
      <c r="A148" s="16">
        <v>140</v>
      </c>
      <c r="B148" s="16" t="s">
        <v>431</v>
      </c>
      <c r="C148" s="16" t="s">
        <v>1043</v>
      </c>
      <c r="D148" s="16"/>
      <c r="E148" s="16" t="s">
        <v>1048</v>
      </c>
      <c r="F148" s="16" t="s">
        <v>11</v>
      </c>
      <c r="G148" s="131">
        <f t="shared" si="8"/>
        <v>0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134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D148" s="137"/>
      <c r="AE148" s="135">
        <f t="shared" si="9"/>
        <v>0</v>
      </c>
      <c r="AF148" s="18"/>
      <c r="AG148" s="18"/>
      <c r="AH148" s="18"/>
      <c r="AI148" s="65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32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132">
        <f t="shared" si="10"/>
        <v>0</v>
      </c>
      <c r="AW148" s="133" t="str">
        <f t="shared" si="11"/>
        <v xml:space="preserve"> </v>
      </c>
      <c r="AX148" s="133" t="str">
        <f>IFERROR(IF(VLOOKUP(C148,'Overdue Credits'!$A:$F,6,0)&gt;2,"High Risk Customer",IF(VLOOKUP(C148,'Overdue Credits'!$A:$F,6,0)&gt;0,"Medium Risk Customer","Low Risk Customer")),"Low Risk Customer")</f>
        <v>Low Risk Customer</v>
      </c>
    </row>
    <row r="149" spans="1:50" x14ac:dyDescent="0.3">
      <c r="A149" s="16">
        <v>141</v>
      </c>
      <c r="B149" s="16" t="s">
        <v>431</v>
      </c>
      <c r="C149" s="16" t="s">
        <v>1044</v>
      </c>
      <c r="D149" s="16"/>
      <c r="E149" s="16" t="s">
        <v>1049</v>
      </c>
      <c r="F149" s="16" t="s">
        <v>11</v>
      </c>
      <c r="G149" s="131">
        <f t="shared" si="8"/>
        <v>0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134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D149" s="137"/>
      <c r="AE149" s="135">
        <f t="shared" si="9"/>
        <v>0</v>
      </c>
      <c r="AF149" s="18"/>
      <c r="AG149" s="18"/>
      <c r="AH149" s="18"/>
      <c r="AI149" s="65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32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132">
        <f t="shared" si="10"/>
        <v>0</v>
      </c>
      <c r="AW149" s="133" t="str">
        <f t="shared" si="11"/>
        <v xml:space="preserve"> </v>
      </c>
      <c r="AX149" s="133" t="str">
        <f>IFERROR(IF(VLOOKUP(C149,'Overdue Credits'!$A:$F,6,0)&gt;2,"High Risk Customer",IF(VLOOKUP(C149,'Overdue Credits'!$A:$F,6,0)&gt;0,"Medium Risk Customer","Low Risk Customer")),"Low Risk Customer")</f>
        <v>Low Risk Customer</v>
      </c>
    </row>
    <row r="150" spans="1:50" x14ac:dyDescent="0.3">
      <c r="A150" s="16">
        <v>142</v>
      </c>
      <c r="B150" s="16" t="s">
        <v>431</v>
      </c>
      <c r="C150" s="16" t="s">
        <v>437</v>
      </c>
      <c r="D150" s="16"/>
      <c r="E150" s="16" t="s">
        <v>779</v>
      </c>
      <c r="F150" s="16" t="s">
        <v>933</v>
      </c>
      <c r="G150" s="131">
        <f t="shared" si="8"/>
        <v>1300</v>
      </c>
      <c r="H150" s="20"/>
      <c r="I150" s="20"/>
      <c r="J150" s="20">
        <v>800</v>
      </c>
      <c r="K150" s="20">
        <v>100</v>
      </c>
      <c r="L150" s="20">
        <v>15</v>
      </c>
      <c r="M150" s="20">
        <v>10</v>
      </c>
      <c r="N150" s="20">
        <v>0</v>
      </c>
      <c r="O150" s="20">
        <v>100</v>
      </c>
      <c r="P150" s="20">
        <v>50</v>
      </c>
      <c r="Q150" s="20">
        <v>5</v>
      </c>
      <c r="R150" s="20">
        <v>50</v>
      </c>
      <c r="S150" s="20">
        <v>0</v>
      </c>
      <c r="T150" s="20">
        <v>0</v>
      </c>
      <c r="U150" s="20">
        <v>5</v>
      </c>
      <c r="V150" s="20">
        <v>15</v>
      </c>
      <c r="W150" s="20">
        <v>40</v>
      </c>
      <c r="X150" s="20">
        <v>100</v>
      </c>
      <c r="Y150" s="20">
        <v>10</v>
      </c>
      <c r="Z150" s="20"/>
      <c r="AA150" s="20">
        <v>0</v>
      </c>
      <c r="AB150" s="20"/>
      <c r="AC150" s="134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256282500</v>
      </c>
      <c r="AD150" s="137"/>
      <c r="AE150" s="135">
        <f t="shared" si="9"/>
        <v>287.95786516853934</v>
      </c>
      <c r="AF150" s="18"/>
      <c r="AG150" s="18"/>
      <c r="AH150" s="18"/>
      <c r="AI150" s="65">
        <v>287.95786516853934</v>
      </c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32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64070625</v>
      </c>
      <c r="AV150" s="132">
        <f t="shared" si="10"/>
        <v>89698875</v>
      </c>
      <c r="AW150" s="133" t="str">
        <f t="shared" si="11"/>
        <v>Credit is within Limit</v>
      </c>
      <c r="AX150" s="133" t="str">
        <f>IFERROR(IF(VLOOKUP(C150,'Overdue Credits'!$A:$F,6,0)&gt;2,"High Risk Customer",IF(VLOOKUP(C150,'Overdue Credits'!$A:$F,6,0)&gt;0,"Medium Risk Customer","Low Risk Customer")),"Low Risk Customer")</f>
        <v>Low Risk Customer</v>
      </c>
    </row>
    <row r="151" spans="1:50" x14ac:dyDescent="0.3">
      <c r="A151" s="16">
        <v>143</v>
      </c>
      <c r="B151" s="16" t="s">
        <v>431</v>
      </c>
      <c r="C151" s="16" t="s">
        <v>1138</v>
      </c>
      <c r="D151" s="16"/>
      <c r="E151" s="16" t="s">
        <v>629</v>
      </c>
      <c r="F151" s="16" t="s">
        <v>11</v>
      </c>
      <c r="G151" s="131">
        <f t="shared" si="8"/>
        <v>80</v>
      </c>
      <c r="H151" s="20"/>
      <c r="I151" s="20"/>
      <c r="J151" s="20">
        <v>49</v>
      </c>
      <c r="K151" s="20">
        <v>4</v>
      </c>
      <c r="L151" s="20">
        <v>2</v>
      </c>
      <c r="M151" s="20">
        <v>0</v>
      </c>
      <c r="N151" s="20">
        <v>0</v>
      </c>
      <c r="O151" s="20">
        <v>10</v>
      </c>
      <c r="P151" s="20">
        <v>5</v>
      </c>
      <c r="Q151" s="20">
        <v>0</v>
      </c>
      <c r="R151" s="20">
        <v>5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5</v>
      </c>
      <c r="Y151" s="20">
        <v>0</v>
      </c>
      <c r="Z151" s="20"/>
      <c r="AA151" s="20">
        <v>0</v>
      </c>
      <c r="AB151" s="20"/>
      <c r="AC151" s="134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16186000</v>
      </c>
      <c r="AD151" s="137"/>
      <c r="AE151" s="135">
        <f t="shared" si="9"/>
        <v>18.186516853932584</v>
      </c>
      <c r="AF151" s="18"/>
      <c r="AG151" s="18"/>
      <c r="AH151" s="18"/>
      <c r="AI151" s="65">
        <v>18.186516853932584</v>
      </c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32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4046500</v>
      </c>
      <c r="AV151" s="132">
        <f t="shared" si="10"/>
        <v>5665100</v>
      </c>
      <c r="AW151" s="133" t="str">
        <f t="shared" si="11"/>
        <v>Credit is within Limit</v>
      </c>
      <c r="AX151" s="133" t="str">
        <f>IFERROR(IF(VLOOKUP(C151,'Overdue Credits'!$A:$F,6,0)&gt;2,"High Risk Customer",IF(VLOOKUP(C151,'Overdue Credits'!$A:$F,6,0)&gt;0,"Medium Risk Customer","Low Risk Customer")),"Low Risk Customer")</f>
        <v>Low Risk Customer</v>
      </c>
    </row>
    <row r="152" spans="1:50" x14ac:dyDescent="0.3">
      <c r="A152" s="16">
        <v>144</v>
      </c>
      <c r="B152" s="16" t="s">
        <v>431</v>
      </c>
      <c r="C152" s="16" t="s">
        <v>455</v>
      </c>
      <c r="D152" s="16"/>
      <c r="E152" s="16" t="s">
        <v>781</v>
      </c>
      <c r="F152" s="16" t="s">
        <v>11</v>
      </c>
      <c r="G152" s="131">
        <f t="shared" si="8"/>
        <v>70</v>
      </c>
      <c r="H152" s="20"/>
      <c r="I152" s="20"/>
      <c r="J152" s="20">
        <v>35</v>
      </c>
      <c r="K152" s="20">
        <v>5</v>
      </c>
      <c r="L152" s="20">
        <v>3</v>
      </c>
      <c r="M152" s="20"/>
      <c r="N152" s="20"/>
      <c r="O152" s="20">
        <v>10</v>
      </c>
      <c r="P152" s="20">
        <v>4</v>
      </c>
      <c r="Q152" s="20">
        <v>3</v>
      </c>
      <c r="R152" s="20">
        <v>5</v>
      </c>
      <c r="S152" s="20"/>
      <c r="T152" s="20"/>
      <c r="U152" s="20"/>
      <c r="V152" s="20"/>
      <c r="W152" s="20"/>
      <c r="X152" s="20">
        <v>5</v>
      </c>
      <c r="Y152" s="20"/>
      <c r="Z152" s="20"/>
      <c r="AA152" s="20"/>
      <c r="AB152" s="20"/>
      <c r="AC152" s="134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13606500</v>
      </c>
      <c r="AD152" s="137"/>
      <c r="AE152" s="135">
        <f t="shared" si="9"/>
        <v>7.3383370786516853</v>
      </c>
      <c r="AF152" s="18"/>
      <c r="AG152" s="18"/>
      <c r="AH152" s="18"/>
      <c r="AI152" s="65">
        <v>7.3383370786516853</v>
      </c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32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1632780</v>
      </c>
      <c r="AV152" s="132">
        <f t="shared" si="10"/>
        <v>4762275</v>
      </c>
      <c r="AW152" s="133" t="str">
        <f t="shared" si="11"/>
        <v>Credit is within Limit</v>
      </c>
      <c r="AX152" s="133" t="str">
        <f>IFERROR(IF(VLOOKUP(C152,'Overdue Credits'!$A:$F,6,0)&gt;2,"High Risk Customer",IF(VLOOKUP(C152,'Overdue Credits'!$A:$F,6,0)&gt;0,"Medium Risk Customer","Low Risk Customer")),"Low Risk Customer")</f>
        <v>Low Risk Customer</v>
      </c>
    </row>
    <row r="153" spans="1:50" x14ac:dyDescent="0.3">
      <c r="A153" s="16">
        <v>145</v>
      </c>
      <c r="B153" s="16" t="s">
        <v>431</v>
      </c>
      <c r="C153" s="16" t="s">
        <v>454</v>
      </c>
      <c r="D153" s="16"/>
      <c r="E153" s="16" t="s">
        <v>937</v>
      </c>
      <c r="F153" s="16" t="s">
        <v>11</v>
      </c>
      <c r="G153" s="131">
        <f t="shared" si="8"/>
        <v>0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134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D153" s="137"/>
      <c r="AE153" s="135">
        <f t="shared" si="9"/>
        <v>0</v>
      </c>
      <c r="AF153" s="18"/>
      <c r="AG153" s="18"/>
      <c r="AH153" s="18"/>
      <c r="AI153" s="65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32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132">
        <f t="shared" si="10"/>
        <v>0</v>
      </c>
      <c r="AW153" s="133" t="str">
        <f t="shared" si="11"/>
        <v xml:space="preserve"> </v>
      </c>
      <c r="AX153" s="133" t="str">
        <f>IFERROR(IF(VLOOKUP(C153,'Overdue Credits'!$A:$F,6,0)&gt;2,"High Risk Customer",IF(VLOOKUP(C153,'Overdue Credits'!$A:$F,6,0)&gt;0,"Medium Risk Customer","Low Risk Customer")),"Low Risk Customer")</f>
        <v>High Risk Customer</v>
      </c>
    </row>
    <row r="154" spans="1:50" x14ac:dyDescent="0.3">
      <c r="A154" s="16">
        <v>146</v>
      </c>
      <c r="B154" s="16" t="s">
        <v>431</v>
      </c>
      <c r="C154" s="16" t="s">
        <v>1137</v>
      </c>
      <c r="D154" s="16"/>
      <c r="E154" s="16" t="s">
        <v>632</v>
      </c>
      <c r="F154" s="16" t="s">
        <v>20</v>
      </c>
      <c r="G154" s="131">
        <f t="shared" si="8"/>
        <v>250</v>
      </c>
      <c r="H154" s="20"/>
      <c r="I154" s="20"/>
      <c r="J154" s="20">
        <v>170</v>
      </c>
      <c r="K154" s="20">
        <v>0</v>
      </c>
      <c r="L154" s="20">
        <v>10</v>
      </c>
      <c r="M154" s="20">
        <v>0</v>
      </c>
      <c r="N154" s="20">
        <v>0</v>
      </c>
      <c r="O154" s="20">
        <v>20</v>
      </c>
      <c r="P154" s="20">
        <v>30</v>
      </c>
      <c r="Q154" s="20">
        <v>0</v>
      </c>
      <c r="R154" s="20">
        <v>9</v>
      </c>
      <c r="S154" s="20">
        <v>0</v>
      </c>
      <c r="T154" s="20">
        <v>0</v>
      </c>
      <c r="U154" s="20">
        <v>1</v>
      </c>
      <c r="V154" s="20">
        <v>0</v>
      </c>
      <c r="W154" s="20">
        <v>0</v>
      </c>
      <c r="X154" s="20">
        <v>10</v>
      </c>
      <c r="Y154" s="20">
        <v>0</v>
      </c>
      <c r="Z154" s="20"/>
      <c r="AA154" s="20">
        <v>0</v>
      </c>
      <c r="AB154" s="20"/>
      <c r="AC154" s="134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52329000</v>
      </c>
      <c r="AD154" s="137"/>
      <c r="AE154" s="135">
        <f t="shared" si="9"/>
        <v>58.796629213483143</v>
      </c>
      <c r="AF154" s="18"/>
      <c r="AG154" s="18"/>
      <c r="AH154" s="18"/>
      <c r="AI154" s="65">
        <v>58.796629213483143</v>
      </c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32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13082250</v>
      </c>
      <c r="AV154" s="132">
        <f t="shared" si="10"/>
        <v>18315150</v>
      </c>
      <c r="AW154" s="133" t="str">
        <f t="shared" si="11"/>
        <v>Credit is within Limit</v>
      </c>
      <c r="AX154" s="133" t="str">
        <f>IFERROR(IF(VLOOKUP(C154,'Overdue Credits'!$A:$F,6,0)&gt;2,"High Risk Customer",IF(VLOOKUP(C154,'Overdue Credits'!$A:$F,6,0)&gt;0,"Medium Risk Customer","Low Risk Customer")),"Low Risk Customer")</f>
        <v>Low Risk Customer</v>
      </c>
    </row>
    <row r="155" spans="1:50" x14ac:dyDescent="0.3">
      <c r="A155" s="16">
        <v>147</v>
      </c>
      <c r="B155" s="16" t="s">
        <v>431</v>
      </c>
      <c r="C155" s="16" t="s">
        <v>453</v>
      </c>
      <c r="D155" s="16"/>
      <c r="E155" s="16" t="s">
        <v>633</v>
      </c>
      <c r="F155" s="16" t="s">
        <v>11</v>
      </c>
      <c r="G155" s="131">
        <f t="shared" si="8"/>
        <v>70</v>
      </c>
      <c r="H155" s="20"/>
      <c r="I155" s="20"/>
      <c r="J155" s="20">
        <v>30</v>
      </c>
      <c r="K155" s="20">
        <v>3</v>
      </c>
      <c r="L155" s="20">
        <v>1</v>
      </c>
      <c r="M155" s="20">
        <v>0</v>
      </c>
      <c r="N155" s="20">
        <v>0</v>
      </c>
      <c r="O155" s="20">
        <v>10</v>
      </c>
      <c r="P155" s="20">
        <v>6</v>
      </c>
      <c r="Q155" s="20">
        <v>1</v>
      </c>
      <c r="R155" s="20">
        <v>5</v>
      </c>
      <c r="S155" s="20">
        <v>0</v>
      </c>
      <c r="T155" s="20">
        <v>0</v>
      </c>
      <c r="U155" s="20">
        <v>1</v>
      </c>
      <c r="V155" s="20">
        <v>1</v>
      </c>
      <c r="W155" s="20">
        <v>1</v>
      </c>
      <c r="X155" s="20">
        <v>10</v>
      </c>
      <c r="Y155" s="20">
        <v>1</v>
      </c>
      <c r="Z155" s="20"/>
      <c r="AA155" s="20">
        <v>0</v>
      </c>
      <c r="AB155" s="20"/>
      <c r="AC155" s="134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13195500</v>
      </c>
      <c r="AD155" s="137"/>
      <c r="AE155" s="135">
        <f t="shared" si="9"/>
        <v>14.826404494382022</v>
      </c>
      <c r="AF155" s="18"/>
      <c r="AG155" s="18"/>
      <c r="AH155" s="18"/>
      <c r="AI155" s="65">
        <v>14.826404494382022</v>
      </c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32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3298875</v>
      </c>
      <c r="AV155" s="132">
        <f t="shared" si="10"/>
        <v>4618425</v>
      </c>
      <c r="AW155" s="133" t="str">
        <f t="shared" si="11"/>
        <v>Credit is within Limit</v>
      </c>
      <c r="AX155" s="133" t="str">
        <f>IFERROR(IF(VLOOKUP(C155,'Overdue Credits'!$A:$F,6,0)&gt;2,"High Risk Customer",IF(VLOOKUP(C155,'Overdue Credits'!$A:$F,6,0)&gt;0,"Medium Risk Customer","Low Risk Customer")),"Low Risk Customer")</f>
        <v>Low Risk Customer</v>
      </c>
    </row>
    <row r="156" spans="1:50" x14ac:dyDescent="0.3">
      <c r="A156" s="16">
        <v>148</v>
      </c>
      <c r="B156" s="16" t="s">
        <v>431</v>
      </c>
      <c r="C156" s="16" t="s">
        <v>452</v>
      </c>
      <c r="D156" s="16"/>
      <c r="E156" s="16" t="s">
        <v>630</v>
      </c>
      <c r="F156" s="16" t="s">
        <v>20</v>
      </c>
      <c r="G156" s="131">
        <f t="shared" si="8"/>
        <v>450</v>
      </c>
      <c r="H156" s="20"/>
      <c r="I156" s="20"/>
      <c r="J156" s="20">
        <v>350</v>
      </c>
      <c r="K156" s="20">
        <v>10</v>
      </c>
      <c r="L156" s="20">
        <v>7</v>
      </c>
      <c r="M156" s="20">
        <v>0</v>
      </c>
      <c r="N156" s="20">
        <v>0</v>
      </c>
      <c r="O156" s="20">
        <v>30</v>
      </c>
      <c r="P156" s="20">
        <v>10</v>
      </c>
      <c r="Q156" s="20">
        <v>0</v>
      </c>
      <c r="R156" s="20">
        <v>10</v>
      </c>
      <c r="S156" s="20">
        <v>0</v>
      </c>
      <c r="T156" s="20">
        <v>0</v>
      </c>
      <c r="U156" s="20">
        <v>1</v>
      </c>
      <c r="V156" s="20">
        <v>1</v>
      </c>
      <c r="W156" s="20">
        <v>0</v>
      </c>
      <c r="X156" s="20">
        <v>30</v>
      </c>
      <c r="Y156" s="20">
        <v>1</v>
      </c>
      <c r="Z156" s="20"/>
      <c r="AA156" s="20">
        <v>0</v>
      </c>
      <c r="AB156" s="20"/>
      <c r="AC156" s="134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94403000</v>
      </c>
      <c r="AD156" s="137"/>
      <c r="AE156" s="135">
        <f t="shared" si="9"/>
        <v>106.07078651685393</v>
      </c>
      <c r="AF156" s="18"/>
      <c r="AG156" s="18"/>
      <c r="AH156" s="18"/>
      <c r="AI156" s="65">
        <v>106.07078651685393</v>
      </c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32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23600750</v>
      </c>
      <c r="AV156" s="132">
        <f t="shared" si="10"/>
        <v>33041049.999999996</v>
      </c>
      <c r="AW156" s="133" t="str">
        <f t="shared" si="11"/>
        <v>Credit is within Limit</v>
      </c>
      <c r="AX156" s="133" t="str">
        <f>IFERROR(IF(VLOOKUP(C156,'Overdue Credits'!$A:$F,6,0)&gt;2,"High Risk Customer",IF(VLOOKUP(C156,'Overdue Credits'!$A:$F,6,0)&gt;0,"Medium Risk Customer","Low Risk Customer")),"Low Risk Customer")</f>
        <v>Low Risk Customer</v>
      </c>
    </row>
    <row r="157" spans="1:50" x14ac:dyDescent="0.3">
      <c r="A157" s="16">
        <v>149</v>
      </c>
      <c r="B157" s="16" t="s">
        <v>431</v>
      </c>
      <c r="C157" s="16" t="s">
        <v>480</v>
      </c>
      <c r="D157" s="16"/>
      <c r="E157" s="16" t="s">
        <v>786</v>
      </c>
      <c r="F157" s="16" t="s">
        <v>13</v>
      </c>
      <c r="G157" s="131">
        <f t="shared" si="8"/>
        <v>0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134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D157" s="137"/>
      <c r="AE157" s="135">
        <f t="shared" si="9"/>
        <v>0</v>
      </c>
      <c r="AF157" s="18"/>
      <c r="AG157" s="18"/>
      <c r="AH157" s="18"/>
      <c r="AI157" s="65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32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132">
        <f t="shared" si="10"/>
        <v>0</v>
      </c>
      <c r="AW157" s="133" t="str">
        <f t="shared" si="11"/>
        <v xml:space="preserve"> </v>
      </c>
      <c r="AX157" s="133" t="str">
        <f>IFERROR(IF(VLOOKUP(C157,'Overdue Credits'!$A:$F,6,0)&gt;2,"High Risk Customer",IF(VLOOKUP(C157,'Overdue Credits'!$A:$F,6,0)&gt;0,"Medium Risk Customer","Low Risk Customer")),"Low Risk Customer")</f>
        <v>High Risk Customer</v>
      </c>
    </row>
    <row r="158" spans="1:50" x14ac:dyDescent="0.3">
      <c r="A158" s="16">
        <v>150</v>
      </c>
      <c r="B158" s="16" t="s">
        <v>431</v>
      </c>
      <c r="C158" s="16" t="s">
        <v>486</v>
      </c>
      <c r="D158" s="16"/>
      <c r="E158" s="16" t="s">
        <v>813</v>
      </c>
      <c r="F158" s="16" t="s">
        <v>11</v>
      </c>
      <c r="G158" s="131">
        <f t="shared" si="8"/>
        <v>0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134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D158" s="137"/>
      <c r="AE158" s="135">
        <f t="shared" si="9"/>
        <v>0</v>
      </c>
      <c r="AF158" s="18"/>
      <c r="AG158" s="18"/>
      <c r="AH158" s="18"/>
      <c r="AI158" s="65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32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132">
        <f t="shared" si="10"/>
        <v>0</v>
      </c>
      <c r="AW158" s="133" t="str">
        <f t="shared" si="11"/>
        <v xml:space="preserve"> </v>
      </c>
      <c r="AX158" s="133" t="str">
        <f>IFERROR(IF(VLOOKUP(C158,'Overdue Credits'!$A:$F,6,0)&gt;2,"High Risk Customer",IF(VLOOKUP(C158,'Overdue Credits'!$A:$F,6,0)&gt;0,"Medium Risk Customer","Low Risk Customer")),"Low Risk Customer")</f>
        <v>High Risk Customer</v>
      </c>
    </row>
    <row r="159" spans="1:50" x14ac:dyDescent="0.3">
      <c r="A159" s="16">
        <v>151</v>
      </c>
      <c r="B159" s="16" t="s">
        <v>431</v>
      </c>
      <c r="C159" s="16" t="s">
        <v>451</v>
      </c>
      <c r="D159" s="16"/>
      <c r="E159" s="16" t="s">
        <v>843</v>
      </c>
      <c r="F159" s="16" t="s">
        <v>11</v>
      </c>
      <c r="G159" s="131">
        <f t="shared" si="8"/>
        <v>0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134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D159" s="137"/>
      <c r="AE159" s="135">
        <f t="shared" si="9"/>
        <v>0</v>
      </c>
      <c r="AF159" s="18"/>
      <c r="AG159" s="18"/>
      <c r="AH159" s="18"/>
      <c r="AI159" s="65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32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132">
        <f t="shared" si="10"/>
        <v>0</v>
      </c>
      <c r="AW159" s="133" t="str">
        <f t="shared" si="11"/>
        <v xml:space="preserve"> </v>
      </c>
      <c r="AX159" s="133" t="str">
        <f>IFERROR(IF(VLOOKUP(C159,'Overdue Credits'!$A:$F,6,0)&gt;2,"High Risk Customer",IF(VLOOKUP(C159,'Overdue Credits'!$A:$F,6,0)&gt;0,"Medium Risk Customer","Low Risk Customer")),"Low Risk Customer")</f>
        <v>Low Risk Customer</v>
      </c>
    </row>
    <row r="160" spans="1:50" x14ac:dyDescent="0.3">
      <c r="A160" s="16">
        <v>152</v>
      </c>
      <c r="B160" s="16" t="s">
        <v>431</v>
      </c>
      <c r="C160" s="16" t="s">
        <v>450</v>
      </c>
      <c r="D160" s="16"/>
      <c r="E160" s="16" t="s">
        <v>880</v>
      </c>
      <c r="F160" s="16" t="s">
        <v>11</v>
      </c>
      <c r="G160" s="131">
        <f t="shared" si="8"/>
        <v>0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134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D160" s="137"/>
      <c r="AE160" s="135">
        <f t="shared" si="9"/>
        <v>0</v>
      </c>
      <c r="AF160" s="18"/>
      <c r="AG160" s="18"/>
      <c r="AH160" s="18"/>
      <c r="AI160" s="65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32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132">
        <f t="shared" si="10"/>
        <v>0</v>
      </c>
      <c r="AW160" s="133" t="str">
        <f t="shared" si="11"/>
        <v xml:space="preserve"> </v>
      </c>
      <c r="AX160" s="133" t="str">
        <f>IFERROR(IF(VLOOKUP(C160,'Overdue Credits'!$A:$F,6,0)&gt;2,"High Risk Customer",IF(VLOOKUP(C160,'Overdue Credits'!$A:$F,6,0)&gt;0,"Medium Risk Customer","Low Risk Customer")),"Low Risk Customer")</f>
        <v>Low Risk Customer</v>
      </c>
    </row>
    <row r="161" spans="1:50" x14ac:dyDescent="0.3">
      <c r="A161" s="16">
        <v>153</v>
      </c>
      <c r="B161" s="16" t="s">
        <v>431</v>
      </c>
      <c r="C161" s="16" t="s">
        <v>449</v>
      </c>
      <c r="D161" s="16"/>
      <c r="E161" s="16" t="s">
        <v>1050</v>
      </c>
      <c r="F161" s="16" t="s">
        <v>20</v>
      </c>
      <c r="G161" s="131">
        <f t="shared" si="8"/>
        <v>150</v>
      </c>
      <c r="H161" s="20"/>
      <c r="I161" s="20"/>
      <c r="J161" s="20">
        <v>65</v>
      </c>
      <c r="K161" s="20">
        <v>14</v>
      </c>
      <c r="L161" s="20">
        <v>2</v>
      </c>
      <c r="M161" s="20">
        <v>0</v>
      </c>
      <c r="N161" s="20">
        <v>0</v>
      </c>
      <c r="O161" s="20">
        <v>20</v>
      </c>
      <c r="P161" s="20">
        <v>13</v>
      </c>
      <c r="Q161" s="20">
        <v>0</v>
      </c>
      <c r="R161" s="20">
        <v>5</v>
      </c>
      <c r="S161" s="20">
        <v>0</v>
      </c>
      <c r="T161" s="20">
        <v>0</v>
      </c>
      <c r="U161" s="20">
        <v>1</v>
      </c>
      <c r="V161" s="20">
        <v>0</v>
      </c>
      <c r="W161" s="20">
        <v>0</v>
      </c>
      <c r="X161" s="20">
        <v>30</v>
      </c>
      <c r="Y161" s="20">
        <v>0</v>
      </c>
      <c r="Z161" s="20"/>
      <c r="AA161" s="20">
        <v>0</v>
      </c>
      <c r="AB161" s="20"/>
      <c r="AC161" s="134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28774000</v>
      </c>
      <c r="AD161" s="137"/>
      <c r="AE161" s="135">
        <f t="shared" si="9"/>
        <v>14.225348314606741</v>
      </c>
      <c r="AF161" s="18"/>
      <c r="AG161" s="18"/>
      <c r="AH161" s="18"/>
      <c r="AI161" s="65">
        <v>14.225348314606741</v>
      </c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32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3165140</v>
      </c>
      <c r="AV161" s="132">
        <f t="shared" si="10"/>
        <v>10070900</v>
      </c>
      <c r="AW161" s="133" t="str">
        <f t="shared" si="11"/>
        <v>Credit is within Limit</v>
      </c>
      <c r="AX161" s="133" t="str">
        <f>IFERROR(IF(VLOOKUP(C161,'Overdue Credits'!$A:$F,6,0)&gt;2,"High Risk Customer",IF(VLOOKUP(C161,'Overdue Credits'!$A:$F,6,0)&gt;0,"Medium Risk Customer","Low Risk Customer")),"Low Risk Customer")</f>
        <v>Low Risk Customer</v>
      </c>
    </row>
    <row r="162" spans="1:50" x14ac:dyDescent="0.3">
      <c r="A162" s="16">
        <v>154</v>
      </c>
      <c r="B162" s="16" t="s">
        <v>431</v>
      </c>
      <c r="C162" s="16" t="s">
        <v>448</v>
      </c>
      <c r="D162" s="16"/>
      <c r="E162" s="16" t="s">
        <v>817</v>
      </c>
      <c r="F162" s="16" t="s">
        <v>20</v>
      </c>
      <c r="G162" s="131">
        <f t="shared" si="8"/>
        <v>270</v>
      </c>
      <c r="H162" s="20"/>
      <c r="I162" s="20"/>
      <c r="J162" s="20">
        <v>150</v>
      </c>
      <c r="K162" s="20">
        <v>24</v>
      </c>
      <c r="L162" s="20">
        <v>5</v>
      </c>
      <c r="M162" s="20">
        <v>0</v>
      </c>
      <c r="N162" s="20">
        <v>0</v>
      </c>
      <c r="O162" s="20">
        <v>30</v>
      </c>
      <c r="P162" s="20">
        <v>10</v>
      </c>
      <c r="Q162" s="20">
        <v>1</v>
      </c>
      <c r="R162" s="20">
        <v>12</v>
      </c>
      <c r="S162" s="20">
        <v>0</v>
      </c>
      <c r="T162" s="20">
        <v>0</v>
      </c>
      <c r="U162" s="20">
        <v>1</v>
      </c>
      <c r="V162" s="20">
        <v>1</v>
      </c>
      <c r="W162" s="20">
        <v>0</v>
      </c>
      <c r="X162" s="20">
        <v>30</v>
      </c>
      <c r="Y162" s="20">
        <v>6</v>
      </c>
      <c r="Z162" s="20"/>
      <c r="AA162" s="20">
        <v>0</v>
      </c>
      <c r="AB162" s="20"/>
      <c r="AC162" s="134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52681500</v>
      </c>
      <c r="AD162" s="137"/>
      <c r="AE162" s="135">
        <f t="shared" si="9"/>
        <v>59.192696629213486</v>
      </c>
      <c r="AF162" s="18"/>
      <c r="AG162" s="18"/>
      <c r="AH162" s="18"/>
      <c r="AI162" s="65">
        <v>59.192696629213486</v>
      </c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32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13170375</v>
      </c>
      <c r="AV162" s="132">
        <f t="shared" si="10"/>
        <v>18438525</v>
      </c>
      <c r="AW162" s="133" t="str">
        <f t="shared" si="11"/>
        <v>Credit is within Limit</v>
      </c>
      <c r="AX162" s="133" t="str">
        <f>IFERROR(IF(VLOOKUP(C162,'Overdue Credits'!$A:$F,6,0)&gt;2,"High Risk Customer",IF(VLOOKUP(C162,'Overdue Credits'!$A:$F,6,0)&gt;0,"Medium Risk Customer","Low Risk Customer")),"Low Risk Customer")</f>
        <v>Low Risk Customer</v>
      </c>
    </row>
    <row r="163" spans="1:50" x14ac:dyDescent="0.3">
      <c r="A163" s="16">
        <v>155</v>
      </c>
      <c r="B163" s="16" t="s">
        <v>431</v>
      </c>
      <c r="C163" s="16" t="s">
        <v>447</v>
      </c>
      <c r="D163" s="16"/>
      <c r="E163" s="16" t="s">
        <v>818</v>
      </c>
      <c r="F163" s="16" t="s">
        <v>13</v>
      </c>
      <c r="G163" s="131">
        <f t="shared" si="8"/>
        <v>80</v>
      </c>
      <c r="H163" s="20"/>
      <c r="I163" s="20"/>
      <c r="J163" s="20">
        <v>40</v>
      </c>
      <c r="K163" s="20">
        <v>5</v>
      </c>
      <c r="L163" s="20">
        <v>1</v>
      </c>
      <c r="M163" s="20">
        <v>0</v>
      </c>
      <c r="N163" s="20">
        <v>0</v>
      </c>
      <c r="O163" s="20">
        <v>10</v>
      </c>
      <c r="P163" s="20">
        <v>5</v>
      </c>
      <c r="Q163" s="20">
        <v>0</v>
      </c>
      <c r="R163" s="20">
        <v>5</v>
      </c>
      <c r="S163" s="20">
        <v>0</v>
      </c>
      <c r="T163" s="20">
        <v>0</v>
      </c>
      <c r="U163" s="20">
        <v>1</v>
      </c>
      <c r="V163" s="20">
        <v>0</v>
      </c>
      <c r="W163" s="20">
        <v>1</v>
      </c>
      <c r="X163" s="20">
        <v>10</v>
      </c>
      <c r="Y163" s="20">
        <v>2</v>
      </c>
      <c r="Z163" s="20"/>
      <c r="AA163" s="20">
        <v>0</v>
      </c>
      <c r="AB163" s="20"/>
      <c r="AC163" s="134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15356000</v>
      </c>
      <c r="AD163" s="137"/>
      <c r="AE163" s="135">
        <f t="shared" si="9"/>
        <v>17.253932584269663</v>
      </c>
      <c r="AF163" s="18"/>
      <c r="AG163" s="18"/>
      <c r="AH163" s="18"/>
      <c r="AI163" s="65">
        <v>17.253932584269663</v>
      </c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32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3839000</v>
      </c>
      <c r="AV163" s="132">
        <f t="shared" si="10"/>
        <v>5374600</v>
      </c>
      <c r="AW163" s="133" t="str">
        <f t="shared" si="11"/>
        <v>Credit is within Limit</v>
      </c>
      <c r="AX163" s="133" t="str">
        <f>IFERROR(IF(VLOOKUP(C163,'Overdue Credits'!$A:$F,6,0)&gt;2,"High Risk Customer",IF(VLOOKUP(C163,'Overdue Credits'!$A:$F,6,0)&gt;0,"Medium Risk Customer","Low Risk Customer")),"Low Risk Customer")</f>
        <v>Low Risk Customer</v>
      </c>
    </row>
    <row r="164" spans="1:50" x14ac:dyDescent="0.3">
      <c r="A164" s="16">
        <v>156</v>
      </c>
      <c r="B164" s="16" t="s">
        <v>431</v>
      </c>
      <c r="C164" s="16" t="s">
        <v>445</v>
      </c>
      <c r="D164" s="16"/>
      <c r="E164" s="16" t="s">
        <v>819</v>
      </c>
      <c r="F164" s="16" t="s">
        <v>11</v>
      </c>
      <c r="G164" s="131">
        <f t="shared" si="8"/>
        <v>0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134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D164" s="137"/>
      <c r="AE164" s="135">
        <f t="shared" si="9"/>
        <v>0</v>
      </c>
      <c r="AF164" s="18"/>
      <c r="AG164" s="18"/>
      <c r="AH164" s="18"/>
      <c r="AI164" s="65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32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132">
        <f t="shared" si="10"/>
        <v>0</v>
      </c>
      <c r="AW164" s="133" t="str">
        <f t="shared" si="11"/>
        <v xml:space="preserve"> </v>
      </c>
      <c r="AX164" s="133" t="str">
        <f>IFERROR(IF(VLOOKUP(C164,'Overdue Credits'!$A:$F,6,0)&gt;2,"High Risk Customer",IF(VLOOKUP(C164,'Overdue Credits'!$A:$F,6,0)&gt;0,"Medium Risk Customer","Low Risk Customer")),"Low Risk Customer")</f>
        <v>High Risk Customer</v>
      </c>
    </row>
    <row r="165" spans="1:50" x14ac:dyDescent="0.3">
      <c r="A165" s="16">
        <v>157</v>
      </c>
      <c r="B165" s="16" t="s">
        <v>431</v>
      </c>
      <c r="C165" s="16" t="s">
        <v>444</v>
      </c>
      <c r="D165" s="16"/>
      <c r="E165" s="16" t="s">
        <v>1051</v>
      </c>
      <c r="F165" s="16" t="s">
        <v>13</v>
      </c>
      <c r="G165" s="131">
        <f t="shared" si="8"/>
        <v>500</v>
      </c>
      <c r="H165" s="20"/>
      <c r="I165" s="20"/>
      <c r="J165" s="20">
        <v>220</v>
      </c>
      <c r="K165" s="20">
        <v>10</v>
      </c>
      <c r="L165" s="20">
        <v>10</v>
      </c>
      <c r="M165" s="20">
        <v>5</v>
      </c>
      <c r="N165" s="20">
        <v>0</v>
      </c>
      <c r="O165" s="20">
        <v>5</v>
      </c>
      <c r="P165" s="20">
        <v>200</v>
      </c>
      <c r="Q165" s="20">
        <v>4</v>
      </c>
      <c r="R165" s="20">
        <v>10</v>
      </c>
      <c r="S165" s="20">
        <v>0</v>
      </c>
      <c r="T165" s="20">
        <v>0</v>
      </c>
      <c r="U165" s="20">
        <v>1</v>
      </c>
      <c r="V165" s="20">
        <v>3</v>
      </c>
      <c r="W165" s="20">
        <v>4</v>
      </c>
      <c r="X165" s="20">
        <v>20</v>
      </c>
      <c r="Y165" s="20">
        <v>8</v>
      </c>
      <c r="Z165" s="20"/>
      <c r="AA165" s="20">
        <v>0</v>
      </c>
      <c r="AB165" s="20"/>
      <c r="AC165" s="134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103499000</v>
      </c>
      <c r="AD165" s="137"/>
      <c r="AE165" s="135">
        <f t="shared" si="9"/>
        <v>46.516404494382023</v>
      </c>
      <c r="AF165" s="18"/>
      <c r="AG165" s="18"/>
      <c r="AH165" s="18"/>
      <c r="AI165" s="65">
        <v>46.516404494382023</v>
      </c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32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10349900</v>
      </c>
      <c r="AV165" s="132">
        <f t="shared" si="10"/>
        <v>36224650</v>
      </c>
      <c r="AW165" s="133" t="str">
        <f t="shared" si="11"/>
        <v>Credit is within Limit</v>
      </c>
      <c r="AX165" s="133" t="str">
        <f>IFERROR(IF(VLOOKUP(C165,'Overdue Credits'!$A:$F,6,0)&gt;2,"High Risk Customer",IF(VLOOKUP(C165,'Overdue Credits'!$A:$F,6,0)&gt;0,"Medium Risk Customer","Low Risk Customer")),"Low Risk Customer")</f>
        <v>Low Risk Customer</v>
      </c>
    </row>
    <row r="166" spans="1:50" x14ac:dyDescent="0.3">
      <c r="A166" s="16">
        <v>158</v>
      </c>
      <c r="B166" s="16" t="s">
        <v>431</v>
      </c>
      <c r="C166" s="16" t="s">
        <v>443</v>
      </c>
      <c r="D166" s="16"/>
      <c r="E166" s="16" t="s">
        <v>1052</v>
      </c>
      <c r="F166" s="16" t="s">
        <v>13</v>
      </c>
      <c r="G166" s="131">
        <f t="shared" si="8"/>
        <v>70</v>
      </c>
      <c r="H166" s="20"/>
      <c r="I166" s="20"/>
      <c r="J166" s="20">
        <v>28</v>
      </c>
      <c r="K166" s="20">
        <v>5</v>
      </c>
      <c r="L166" s="20">
        <v>4</v>
      </c>
      <c r="M166" s="20">
        <v>0</v>
      </c>
      <c r="N166" s="20">
        <v>0</v>
      </c>
      <c r="O166" s="20">
        <v>10</v>
      </c>
      <c r="P166" s="20">
        <v>5</v>
      </c>
      <c r="Q166" s="20">
        <v>1</v>
      </c>
      <c r="R166" s="20">
        <v>5</v>
      </c>
      <c r="S166" s="20">
        <v>0</v>
      </c>
      <c r="T166" s="20">
        <v>0</v>
      </c>
      <c r="U166" s="20">
        <v>1</v>
      </c>
      <c r="V166" s="20">
        <v>1</v>
      </c>
      <c r="W166" s="20">
        <v>1</v>
      </c>
      <c r="X166" s="20">
        <v>7</v>
      </c>
      <c r="Y166" s="20">
        <v>2</v>
      </c>
      <c r="Z166" s="20"/>
      <c r="AA166" s="20">
        <v>0</v>
      </c>
      <c r="AB166" s="20"/>
      <c r="AC166" s="134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12918500</v>
      </c>
      <c r="AD166" s="137"/>
      <c r="AE166" s="135">
        <f t="shared" si="9"/>
        <v>14.515168539325842</v>
      </c>
      <c r="AF166" s="18"/>
      <c r="AG166" s="18"/>
      <c r="AH166" s="18"/>
      <c r="AI166" s="65">
        <v>14.515168539325842</v>
      </c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32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3229625</v>
      </c>
      <c r="AV166" s="132">
        <f t="shared" si="10"/>
        <v>4521475</v>
      </c>
      <c r="AW166" s="133" t="str">
        <f t="shared" si="11"/>
        <v>Credit is within Limit</v>
      </c>
      <c r="AX166" s="133" t="str">
        <f>IFERROR(IF(VLOOKUP(C166,'Overdue Credits'!$A:$F,6,0)&gt;2,"High Risk Customer",IF(VLOOKUP(C166,'Overdue Credits'!$A:$F,6,0)&gt;0,"Medium Risk Customer","Low Risk Customer")),"Low Risk Customer")</f>
        <v>Medium Risk Customer</v>
      </c>
    </row>
    <row r="167" spans="1:50" x14ac:dyDescent="0.3">
      <c r="A167" s="16">
        <v>159</v>
      </c>
      <c r="B167" s="16" t="s">
        <v>431</v>
      </c>
      <c r="C167" s="16" t="s">
        <v>442</v>
      </c>
      <c r="D167" s="16"/>
      <c r="E167" s="16" t="s">
        <v>821</v>
      </c>
      <c r="F167" s="16" t="s">
        <v>13</v>
      </c>
      <c r="G167" s="131">
        <f t="shared" si="8"/>
        <v>70</v>
      </c>
      <c r="H167" s="20"/>
      <c r="I167" s="20"/>
      <c r="J167" s="20">
        <v>25</v>
      </c>
      <c r="K167" s="20">
        <v>5</v>
      </c>
      <c r="L167" s="20">
        <v>4</v>
      </c>
      <c r="M167" s="20">
        <v>0</v>
      </c>
      <c r="N167" s="20">
        <v>0</v>
      </c>
      <c r="O167" s="20">
        <v>10</v>
      </c>
      <c r="P167" s="20">
        <v>5</v>
      </c>
      <c r="Q167" s="20">
        <v>1</v>
      </c>
      <c r="R167" s="20">
        <v>5</v>
      </c>
      <c r="S167" s="20">
        <v>0</v>
      </c>
      <c r="T167" s="20">
        <v>0</v>
      </c>
      <c r="U167" s="20">
        <v>1</v>
      </c>
      <c r="V167" s="20">
        <v>1</v>
      </c>
      <c r="W167" s="20">
        <v>1</v>
      </c>
      <c r="X167" s="20">
        <v>10</v>
      </c>
      <c r="Y167" s="20">
        <v>2</v>
      </c>
      <c r="Z167" s="20"/>
      <c r="AA167" s="20">
        <v>0</v>
      </c>
      <c r="AB167" s="20"/>
      <c r="AC167" s="134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12707000</v>
      </c>
      <c r="AD167" s="137"/>
      <c r="AE167" s="135">
        <f t="shared" si="9"/>
        <v>5.7110112359550564</v>
      </c>
      <c r="AF167" s="18"/>
      <c r="AG167" s="18"/>
      <c r="AH167" s="18"/>
      <c r="AI167" s="65">
        <v>5.7110112359550564</v>
      </c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32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1270700</v>
      </c>
      <c r="AV167" s="132">
        <f t="shared" si="10"/>
        <v>4447450</v>
      </c>
      <c r="AW167" s="133" t="str">
        <f t="shared" si="11"/>
        <v>Credit is within Limit</v>
      </c>
      <c r="AX167" s="133" t="str">
        <f>IFERROR(IF(VLOOKUP(C167,'Overdue Credits'!$A:$F,6,0)&gt;2,"High Risk Customer",IF(VLOOKUP(C167,'Overdue Credits'!$A:$F,6,0)&gt;0,"Medium Risk Customer","Low Risk Customer")),"Low Risk Customer")</f>
        <v>Low Risk Customer</v>
      </c>
    </row>
    <row r="168" spans="1:50" x14ac:dyDescent="0.3">
      <c r="A168" s="16">
        <v>160</v>
      </c>
      <c r="B168" s="16" t="s">
        <v>431</v>
      </c>
      <c r="C168" s="16" t="s">
        <v>441</v>
      </c>
      <c r="D168" s="16"/>
      <c r="E168" s="16" t="s">
        <v>822</v>
      </c>
      <c r="F168" s="16" t="s">
        <v>20</v>
      </c>
      <c r="G168" s="131">
        <f t="shared" si="8"/>
        <v>0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134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D168" s="137"/>
      <c r="AE168" s="135">
        <f t="shared" si="9"/>
        <v>0</v>
      </c>
      <c r="AF168" s="18"/>
      <c r="AG168" s="18"/>
      <c r="AH168" s="18"/>
      <c r="AI168" s="65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32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132">
        <f t="shared" si="10"/>
        <v>0</v>
      </c>
      <c r="AW168" s="133" t="str">
        <f t="shared" si="11"/>
        <v xml:space="preserve"> </v>
      </c>
      <c r="AX168" s="133" t="str">
        <f>IFERROR(IF(VLOOKUP(C168,'Overdue Credits'!$A:$F,6,0)&gt;2,"High Risk Customer",IF(VLOOKUP(C168,'Overdue Credits'!$A:$F,6,0)&gt;0,"Medium Risk Customer","Low Risk Customer")),"Low Risk Customer")</f>
        <v>High Risk Customer</v>
      </c>
    </row>
    <row r="169" spans="1:50" x14ac:dyDescent="0.3">
      <c r="A169" s="16">
        <v>161</v>
      </c>
      <c r="B169" s="16" t="s">
        <v>431</v>
      </c>
      <c r="C169" s="16" t="s">
        <v>440</v>
      </c>
      <c r="D169" s="16"/>
      <c r="E169" s="16" t="s">
        <v>1053</v>
      </c>
      <c r="F169" s="16" t="s">
        <v>11</v>
      </c>
      <c r="G169" s="131">
        <f t="shared" si="8"/>
        <v>0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134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D169" s="137"/>
      <c r="AE169" s="135">
        <f t="shared" si="9"/>
        <v>0</v>
      </c>
      <c r="AF169" s="18"/>
      <c r="AG169" s="18"/>
      <c r="AH169" s="18"/>
      <c r="AI169" s="65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32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132">
        <f t="shared" si="10"/>
        <v>0</v>
      </c>
      <c r="AW169" s="133" t="str">
        <f t="shared" si="11"/>
        <v xml:space="preserve"> </v>
      </c>
      <c r="AX169" s="133" t="str">
        <f>IFERROR(IF(VLOOKUP(C169,'Overdue Credits'!$A:$F,6,0)&gt;2,"High Risk Customer",IF(VLOOKUP(C169,'Overdue Credits'!$A:$F,6,0)&gt;0,"Medium Risk Customer","Low Risk Customer")),"Low Risk Customer")</f>
        <v>Low Risk Customer</v>
      </c>
    </row>
    <row r="170" spans="1:50" x14ac:dyDescent="0.3">
      <c r="A170" s="16">
        <v>162</v>
      </c>
      <c r="B170" s="16" t="s">
        <v>431</v>
      </c>
      <c r="C170" s="16" t="s">
        <v>1136</v>
      </c>
      <c r="D170" s="16"/>
      <c r="E170" s="16" t="s">
        <v>824</v>
      </c>
      <c r="F170" s="16" t="s">
        <v>11</v>
      </c>
      <c r="G170" s="131">
        <f t="shared" si="8"/>
        <v>130</v>
      </c>
      <c r="H170" s="20"/>
      <c r="I170" s="20"/>
      <c r="J170" s="20">
        <v>65</v>
      </c>
      <c r="K170" s="20">
        <v>17</v>
      </c>
      <c r="L170" s="20">
        <v>3</v>
      </c>
      <c r="M170" s="20">
        <v>0</v>
      </c>
      <c r="N170" s="20">
        <v>0</v>
      </c>
      <c r="O170" s="20">
        <v>15</v>
      </c>
      <c r="P170" s="20">
        <v>5</v>
      </c>
      <c r="Q170" s="20">
        <v>1</v>
      </c>
      <c r="R170" s="20">
        <v>5</v>
      </c>
      <c r="S170" s="20">
        <v>0</v>
      </c>
      <c r="T170" s="20">
        <v>0</v>
      </c>
      <c r="U170" s="20">
        <v>1</v>
      </c>
      <c r="V170" s="20">
        <v>0</v>
      </c>
      <c r="W170" s="20">
        <v>0</v>
      </c>
      <c r="X170" s="20">
        <v>15</v>
      </c>
      <c r="Y170" s="20">
        <v>3</v>
      </c>
      <c r="Z170" s="20"/>
      <c r="AA170" s="20">
        <v>0</v>
      </c>
      <c r="AB170" s="20"/>
      <c r="AC170" s="134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24885000</v>
      </c>
      <c r="AD170" s="137"/>
      <c r="AE170" s="135">
        <f t="shared" si="9"/>
        <v>27.960674157303369</v>
      </c>
      <c r="AF170" s="18"/>
      <c r="AG170" s="18"/>
      <c r="AH170" s="18"/>
      <c r="AI170" s="65">
        <v>27.960674157303369</v>
      </c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32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6221250</v>
      </c>
      <c r="AV170" s="132">
        <f t="shared" si="10"/>
        <v>8709750</v>
      </c>
      <c r="AW170" s="133" t="str">
        <f t="shared" si="11"/>
        <v>Credit is within Limit</v>
      </c>
      <c r="AX170" s="133" t="str">
        <f>IFERROR(IF(VLOOKUP(C170,'Overdue Credits'!$A:$F,6,0)&gt;2,"High Risk Customer",IF(VLOOKUP(C170,'Overdue Credits'!$A:$F,6,0)&gt;0,"Medium Risk Customer","Low Risk Customer")),"Low Risk Customer")</f>
        <v>Low Risk Customer</v>
      </c>
    </row>
    <row r="171" spans="1:50" x14ac:dyDescent="0.3">
      <c r="A171" s="16">
        <v>163</v>
      </c>
      <c r="B171" s="16" t="s">
        <v>431</v>
      </c>
      <c r="C171" s="16" t="s">
        <v>439</v>
      </c>
      <c r="D171" s="16"/>
      <c r="E171" s="16" t="s">
        <v>825</v>
      </c>
      <c r="F171" s="16" t="s">
        <v>13</v>
      </c>
      <c r="G171" s="131">
        <f t="shared" si="8"/>
        <v>0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134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D171" s="137"/>
      <c r="AE171" s="135">
        <f t="shared" si="9"/>
        <v>0</v>
      </c>
      <c r="AF171" s="18"/>
      <c r="AG171" s="18"/>
      <c r="AH171" s="18"/>
      <c r="AI171" s="65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32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132">
        <f t="shared" si="10"/>
        <v>0</v>
      </c>
      <c r="AW171" s="133" t="str">
        <f t="shared" si="11"/>
        <v xml:space="preserve"> </v>
      </c>
      <c r="AX171" s="133" t="str">
        <f>IFERROR(IF(VLOOKUP(C171,'Overdue Credits'!$A:$F,6,0)&gt;2,"High Risk Customer",IF(VLOOKUP(C171,'Overdue Credits'!$A:$F,6,0)&gt;0,"Medium Risk Customer","Low Risk Customer")),"Low Risk Customer")</f>
        <v>Low Risk Customer</v>
      </c>
    </row>
    <row r="172" spans="1:50" x14ac:dyDescent="0.3">
      <c r="A172" s="16">
        <v>164</v>
      </c>
      <c r="B172" s="16" t="s">
        <v>431</v>
      </c>
      <c r="C172" s="16" t="s">
        <v>438</v>
      </c>
      <c r="D172" s="16"/>
      <c r="E172" s="16" t="s">
        <v>826</v>
      </c>
      <c r="F172" s="16" t="s">
        <v>13</v>
      </c>
      <c r="G172" s="131">
        <f t="shared" si="8"/>
        <v>130</v>
      </c>
      <c r="H172" s="20"/>
      <c r="I172" s="20"/>
      <c r="J172" s="20">
        <v>60</v>
      </c>
      <c r="K172" s="20">
        <v>5</v>
      </c>
      <c r="L172" s="20">
        <v>6</v>
      </c>
      <c r="M172" s="20">
        <v>0</v>
      </c>
      <c r="N172" s="20">
        <v>0</v>
      </c>
      <c r="O172" s="20">
        <v>25</v>
      </c>
      <c r="P172" s="20">
        <v>5</v>
      </c>
      <c r="Q172" s="20">
        <v>1</v>
      </c>
      <c r="R172" s="20">
        <v>5</v>
      </c>
      <c r="S172" s="20">
        <v>0</v>
      </c>
      <c r="T172" s="20">
        <v>0</v>
      </c>
      <c r="U172" s="20">
        <v>1</v>
      </c>
      <c r="V172" s="20">
        <v>0</v>
      </c>
      <c r="W172" s="20">
        <v>0</v>
      </c>
      <c r="X172" s="20">
        <v>20</v>
      </c>
      <c r="Y172" s="20">
        <v>2</v>
      </c>
      <c r="Z172" s="20"/>
      <c r="AA172" s="20">
        <v>0</v>
      </c>
      <c r="AB172" s="20"/>
      <c r="AC172" s="134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24921000</v>
      </c>
      <c r="AD172" s="137"/>
      <c r="AE172" s="135">
        <f t="shared" si="9"/>
        <v>28.001123595505618</v>
      </c>
      <c r="AF172" s="18"/>
      <c r="AG172" s="18"/>
      <c r="AH172" s="18"/>
      <c r="AI172" s="65">
        <v>28.001123595505618</v>
      </c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32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6230250</v>
      </c>
      <c r="AV172" s="132">
        <f t="shared" si="10"/>
        <v>8722350</v>
      </c>
      <c r="AW172" s="133" t="str">
        <f t="shared" si="11"/>
        <v>Credit is within Limit</v>
      </c>
      <c r="AX172" s="133" t="str">
        <f>IFERROR(IF(VLOOKUP(C172,'Overdue Credits'!$A:$F,6,0)&gt;2,"High Risk Customer",IF(VLOOKUP(C172,'Overdue Credits'!$A:$F,6,0)&gt;0,"Medium Risk Customer","Low Risk Customer")),"Low Risk Customer")</f>
        <v>Low Risk Customer</v>
      </c>
    </row>
    <row r="173" spans="1:50" x14ac:dyDescent="0.3">
      <c r="A173" s="16">
        <v>165</v>
      </c>
      <c r="B173" s="16" t="s">
        <v>431</v>
      </c>
      <c r="C173" s="16" t="s">
        <v>436</v>
      </c>
      <c r="D173" s="16"/>
      <c r="E173" s="16" t="s">
        <v>827</v>
      </c>
      <c r="F173" s="16" t="s">
        <v>20</v>
      </c>
      <c r="G173" s="131">
        <f t="shared" si="8"/>
        <v>430</v>
      </c>
      <c r="H173" s="20"/>
      <c r="I173" s="20"/>
      <c r="J173" s="20">
        <v>295</v>
      </c>
      <c r="K173" s="20">
        <v>10</v>
      </c>
      <c r="L173" s="20">
        <v>11</v>
      </c>
      <c r="M173" s="20">
        <v>0</v>
      </c>
      <c r="N173" s="20">
        <v>0</v>
      </c>
      <c r="O173" s="20">
        <v>40</v>
      </c>
      <c r="P173" s="20">
        <v>20</v>
      </c>
      <c r="Q173" s="20">
        <v>1</v>
      </c>
      <c r="R173" s="20">
        <v>15</v>
      </c>
      <c r="S173" s="20">
        <v>0</v>
      </c>
      <c r="T173" s="20">
        <v>0</v>
      </c>
      <c r="U173" s="20">
        <v>1</v>
      </c>
      <c r="V173" s="20">
        <v>1</v>
      </c>
      <c r="W173" s="20">
        <v>1</v>
      </c>
      <c r="X173" s="20">
        <v>30</v>
      </c>
      <c r="Y173" s="20">
        <v>5</v>
      </c>
      <c r="Z173" s="20"/>
      <c r="AA173" s="20">
        <v>0</v>
      </c>
      <c r="AB173" s="20"/>
      <c r="AC173" s="134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88126000</v>
      </c>
      <c r="AD173" s="137"/>
      <c r="AE173" s="135">
        <f t="shared" si="9"/>
        <v>99.017977528089887</v>
      </c>
      <c r="AF173" s="18"/>
      <c r="AG173" s="18"/>
      <c r="AH173" s="18"/>
      <c r="AI173" s="65">
        <v>99.017977528089887</v>
      </c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32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22031500</v>
      </c>
      <c r="AV173" s="132">
        <f t="shared" si="10"/>
        <v>30844099.999999996</v>
      </c>
      <c r="AW173" s="133" t="str">
        <f t="shared" si="11"/>
        <v>Credit is within Limit</v>
      </c>
      <c r="AX173" s="133" t="str">
        <f>IFERROR(IF(VLOOKUP(C173,'Overdue Credits'!$A:$F,6,0)&gt;2,"High Risk Customer",IF(VLOOKUP(C173,'Overdue Credits'!$A:$F,6,0)&gt;0,"Medium Risk Customer","Low Risk Customer")),"Low Risk Customer")</f>
        <v>Low Risk Customer</v>
      </c>
    </row>
    <row r="174" spans="1:50" x14ac:dyDescent="0.3">
      <c r="A174" s="16">
        <v>166</v>
      </c>
      <c r="B174" s="16" t="s">
        <v>431</v>
      </c>
      <c r="C174" s="16" t="s">
        <v>435</v>
      </c>
      <c r="D174" s="16"/>
      <c r="E174" s="16" t="s">
        <v>828</v>
      </c>
      <c r="F174" s="16" t="s">
        <v>13</v>
      </c>
      <c r="G174" s="131">
        <f t="shared" si="8"/>
        <v>0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134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D174" s="137"/>
      <c r="AE174" s="135">
        <f t="shared" si="9"/>
        <v>0</v>
      </c>
      <c r="AF174" s="18"/>
      <c r="AG174" s="18"/>
      <c r="AH174" s="18"/>
      <c r="AI174" s="65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32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132">
        <f t="shared" si="10"/>
        <v>0</v>
      </c>
      <c r="AW174" s="133" t="str">
        <f t="shared" si="11"/>
        <v xml:space="preserve"> </v>
      </c>
      <c r="AX174" s="133" t="str">
        <f>IFERROR(IF(VLOOKUP(C174,'Overdue Credits'!$A:$F,6,0)&gt;2,"High Risk Customer",IF(VLOOKUP(C174,'Overdue Credits'!$A:$F,6,0)&gt;0,"Medium Risk Customer","Low Risk Customer")),"Low Risk Customer")</f>
        <v>Low Risk Customer</v>
      </c>
    </row>
    <row r="175" spans="1:50" x14ac:dyDescent="0.3">
      <c r="A175" s="16">
        <v>167</v>
      </c>
      <c r="B175" s="16" t="s">
        <v>431</v>
      </c>
      <c r="C175" s="16" t="s">
        <v>434</v>
      </c>
      <c r="D175" s="16"/>
      <c r="E175" s="16" t="s">
        <v>1054</v>
      </c>
      <c r="F175" s="16" t="s">
        <v>13</v>
      </c>
      <c r="G175" s="131">
        <f t="shared" si="8"/>
        <v>310</v>
      </c>
      <c r="H175" s="20"/>
      <c r="I175" s="20"/>
      <c r="J175" s="20">
        <v>220</v>
      </c>
      <c r="K175" s="20">
        <v>5</v>
      </c>
      <c r="L175" s="20">
        <v>8</v>
      </c>
      <c r="M175" s="20">
        <v>0</v>
      </c>
      <c r="N175" s="20">
        <v>0</v>
      </c>
      <c r="O175" s="20">
        <v>30</v>
      </c>
      <c r="P175" s="20">
        <v>10</v>
      </c>
      <c r="Q175" s="20">
        <v>1</v>
      </c>
      <c r="R175" s="20">
        <v>10</v>
      </c>
      <c r="S175" s="20">
        <v>0</v>
      </c>
      <c r="T175" s="20">
        <v>0</v>
      </c>
      <c r="U175" s="20">
        <v>1</v>
      </c>
      <c r="V175" s="20">
        <v>1</v>
      </c>
      <c r="W175" s="20">
        <v>0</v>
      </c>
      <c r="X175" s="20">
        <v>20</v>
      </c>
      <c r="Y175" s="20">
        <v>4</v>
      </c>
      <c r="Z175" s="20"/>
      <c r="AA175" s="20">
        <v>0</v>
      </c>
      <c r="AB175" s="20"/>
      <c r="AC175" s="134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63807500</v>
      </c>
      <c r="AD175" s="137"/>
      <c r="AE175" s="135">
        <f t="shared" si="9"/>
        <v>71.693820224719104</v>
      </c>
      <c r="AF175" s="18"/>
      <c r="AG175" s="18"/>
      <c r="AH175" s="18"/>
      <c r="AI175" s="65">
        <v>71.693820224719104</v>
      </c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32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15951875</v>
      </c>
      <c r="AV175" s="132">
        <f t="shared" si="10"/>
        <v>22332625</v>
      </c>
      <c r="AW175" s="133" t="str">
        <f t="shared" si="11"/>
        <v>Credit is within Limit</v>
      </c>
      <c r="AX175" s="133" t="str">
        <f>IFERROR(IF(VLOOKUP(C175,'Overdue Credits'!$A:$F,6,0)&gt;2,"High Risk Customer",IF(VLOOKUP(C175,'Overdue Credits'!$A:$F,6,0)&gt;0,"Medium Risk Customer","Low Risk Customer")),"Low Risk Customer")</f>
        <v>Low Risk Customer</v>
      </c>
    </row>
    <row r="176" spans="1:50" x14ac:dyDescent="0.3">
      <c r="A176" s="16">
        <v>168</v>
      </c>
      <c r="B176" s="16" t="s">
        <v>431</v>
      </c>
      <c r="C176" s="16" t="s">
        <v>433</v>
      </c>
      <c r="D176" s="16"/>
      <c r="E176" s="16" t="s">
        <v>830</v>
      </c>
      <c r="F176" s="16" t="s">
        <v>11</v>
      </c>
      <c r="G176" s="131">
        <f t="shared" si="8"/>
        <v>0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134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D176" s="137"/>
      <c r="AE176" s="135">
        <f t="shared" si="9"/>
        <v>0</v>
      </c>
      <c r="AF176" s="18"/>
      <c r="AG176" s="18"/>
      <c r="AH176" s="18"/>
      <c r="AI176" s="65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32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132">
        <f t="shared" si="10"/>
        <v>0</v>
      </c>
      <c r="AW176" s="133" t="str">
        <f t="shared" si="11"/>
        <v xml:space="preserve"> </v>
      </c>
      <c r="AX176" s="133" t="str">
        <f>IFERROR(IF(VLOOKUP(C176,'Overdue Credits'!$A:$F,6,0)&gt;2,"High Risk Customer",IF(VLOOKUP(C176,'Overdue Credits'!$A:$F,6,0)&gt;0,"Medium Risk Customer","Low Risk Customer")),"Low Risk Customer")</f>
        <v>High Risk Customer</v>
      </c>
    </row>
    <row r="177" spans="1:50" x14ac:dyDescent="0.3">
      <c r="A177" s="16">
        <v>169</v>
      </c>
      <c r="B177" s="16" t="s">
        <v>431</v>
      </c>
      <c r="C177" s="16" t="s">
        <v>432</v>
      </c>
      <c r="D177" s="16"/>
      <c r="E177" s="16" t="s">
        <v>1055</v>
      </c>
      <c r="F177" s="16" t="s">
        <v>13</v>
      </c>
      <c r="G177" s="131">
        <f t="shared" si="8"/>
        <v>0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134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D177" s="137"/>
      <c r="AE177" s="135">
        <f t="shared" si="9"/>
        <v>0</v>
      </c>
      <c r="AF177" s="18"/>
      <c r="AG177" s="18"/>
      <c r="AH177" s="18"/>
      <c r="AI177" s="65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32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132">
        <f t="shared" si="10"/>
        <v>0</v>
      </c>
      <c r="AW177" s="133" t="str">
        <f t="shared" si="11"/>
        <v xml:space="preserve"> </v>
      </c>
      <c r="AX177" s="133" t="str">
        <f>IFERROR(IF(VLOOKUP(C177,'Overdue Credits'!$A:$F,6,0)&gt;2,"High Risk Customer",IF(VLOOKUP(C177,'Overdue Credits'!$A:$F,6,0)&gt;0,"Medium Risk Customer","Low Risk Customer")),"Low Risk Customer")</f>
        <v>High Risk Customer</v>
      </c>
    </row>
    <row r="178" spans="1:50" x14ac:dyDescent="0.3">
      <c r="A178" s="16">
        <v>170</v>
      </c>
      <c r="B178" s="16" t="s">
        <v>456</v>
      </c>
      <c r="C178" s="16" t="s">
        <v>867</v>
      </c>
      <c r="D178" s="16"/>
      <c r="E178" s="16" t="s">
        <v>868</v>
      </c>
      <c r="F178" s="16" t="s">
        <v>13</v>
      </c>
      <c r="G178" s="131">
        <f t="shared" si="8"/>
        <v>160</v>
      </c>
      <c r="H178" s="20"/>
      <c r="I178" s="20"/>
      <c r="J178" s="20">
        <v>92</v>
      </c>
      <c r="K178" s="20">
        <v>3</v>
      </c>
      <c r="L178" s="20">
        <v>3</v>
      </c>
      <c r="M178" s="20"/>
      <c r="N178" s="20"/>
      <c r="O178" s="20">
        <v>21</v>
      </c>
      <c r="P178" s="20">
        <v>1</v>
      </c>
      <c r="Q178" s="20">
        <v>1</v>
      </c>
      <c r="R178" s="20">
        <v>10</v>
      </c>
      <c r="S178" s="20">
        <v>0</v>
      </c>
      <c r="T178" s="20">
        <v>0</v>
      </c>
      <c r="U178" s="20">
        <v>0</v>
      </c>
      <c r="V178" s="20"/>
      <c r="W178" s="20">
        <v>0</v>
      </c>
      <c r="X178" s="20">
        <v>28</v>
      </c>
      <c r="Y178" s="20">
        <v>1</v>
      </c>
      <c r="Z178" s="20"/>
      <c r="AA178" s="20"/>
      <c r="AB178" s="20"/>
      <c r="AC178" s="134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31365500</v>
      </c>
      <c r="AD178" s="137"/>
      <c r="AE178" s="135">
        <f t="shared" si="9"/>
        <v>37.506677872330243</v>
      </c>
      <c r="AF178" s="18"/>
      <c r="AG178" s="18"/>
      <c r="AH178" s="18"/>
      <c r="AI178" s="65">
        <v>37.506677872330243</v>
      </c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32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8345235.8265934791</v>
      </c>
      <c r="AV178" s="132">
        <f t="shared" si="10"/>
        <v>10977925</v>
      </c>
      <c r="AW178" s="133" t="str">
        <f t="shared" si="11"/>
        <v>Credit is within Limit</v>
      </c>
      <c r="AX178" s="133" t="str">
        <f>IFERROR(IF(VLOOKUP(C178,'Overdue Credits'!$A:$F,6,0)&gt;2,"High Risk Customer",IF(VLOOKUP(C178,'Overdue Credits'!$A:$F,6,0)&gt;0,"Medium Risk Customer","Low Risk Customer")),"Low Risk Customer")</f>
        <v>Low Risk Customer</v>
      </c>
    </row>
    <row r="179" spans="1:50" x14ac:dyDescent="0.3">
      <c r="A179" s="16">
        <v>171</v>
      </c>
      <c r="B179" s="16" t="s">
        <v>456</v>
      </c>
      <c r="C179" s="16" t="s">
        <v>471</v>
      </c>
      <c r="D179" s="16"/>
      <c r="E179" s="16" t="s">
        <v>787</v>
      </c>
      <c r="F179" s="16" t="s">
        <v>13</v>
      </c>
      <c r="G179" s="131">
        <f t="shared" si="8"/>
        <v>125</v>
      </c>
      <c r="H179" s="20"/>
      <c r="I179" s="20"/>
      <c r="J179" s="20">
        <v>63</v>
      </c>
      <c r="K179" s="20">
        <v>5</v>
      </c>
      <c r="L179" s="20">
        <v>3</v>
      </c>
      <c r="M179" s="20"/>
      <c r="N179" s="20"/>
      <c r="O179" s="20">
        <v>25</v>
      </c>
      <c r="P179" s="20">
        <v>1</v>
      </c>
      <c r="Q179" s="20">
        <v>1</v>
      </c>
      <c r="R179" s="20">
        <v>7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20</v>
      </c>
      <c r="Y179" s="20">
        <v>0</v>
      </c>
      <c r="Z179" s="20"/>
      <c r="AA179" s="20"/>
      <c r="AB179" s="20"/>
      <c r="AC179" s="134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24254500</v>
      </c>
      <c r="AD179" s="137"/>
      <c r="AE179" s="135">
        <f t="shared" si="9"/>
        <v>29.003386474133485</v>
      </c>
      <c r="AF179" s="18"/>
      <c r="AG179" s="18"/>
      <c r="AH179" s="18"/>
      <c r="AI179" s="65">
        <v>29.003386474133485</v>
      </c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32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6453253.4904947001</v>
      </c>
      <c r="AV179" s="132">
        <f t="shared" si="10"/>
        <v>8489075</v>
      </c>
      <c r="AW179" s="133" t="str">
        <f t="shared" si="11"/>
        <v>Credit is within Limit</v>
      </c>
      <c r="AX179" s="133" t="str">
        <f>IFERROR(IF(VLOOKUP(C179,'Overdue Credits'!$A:$F,6,0)&gt;2,"High Risk Customer",IF(VLOOKUP(C179,'Overdue Credits'!$A:$F,6,0)&gt;0,"Medium Risk Customer","Low Risk Customer")),"Low Risk Customer")</f>
        <v>Low Risk Customer</v>
      </c>
    </row>
    <row r="180" spans="1:50" x14ac:dyDescent="0.3">
      <c r="A180" s="16">
        <v>172</v>
      </c>
      <c r="B180" s="16" t="s">
        <v>456</v>
      </c>
      <c r="C180" s="16" t="s">
        <v>470</v>
      </c>
      <c r="D180" s="16"/>
      <c r="E180" s="16" t="s">
        <v>788</v>
      </c>
      <c r="F180" s="16" t="s">
        <v>13</v>
      </c>
      <c r="G180" s="131">
        <f t="shared" si="8"/>
        <v>170</v>
      </c>
      <c r="H180" s="20"/>
      <c r="I180" s="20"/>
      <c r="J180" s="20">
        <v>81</v>
      </c>
      <c r="K180" s="20">
        <v>0</v>
      </c>
      <c r="L180" s="20">
        <v>1</v>
      </c>
      <c r="M180" s="20"/>
      <c r="N180" s="20"/>
      <c r="O180" s="20">
        <v>32</v>
      </c>
      <c r="P180" s="20">
        <v>1</v>
      </c>
      <c r="Q180" s="20">
        <v>1</v>
      </c>
      <c r="R180" s="20">
        <v>3</v>
      </c>
      <c r="S180" s="20"/>
      <c r="T180" s="20">
        <v>0</v>
      </c>
      <c r="U180" s="20">
        <v>0</v>
      </c>
      <c r="V180" s="20">
        <v>0</v>
      </c>
      <c r="W180" s="20">
        <v>0</v>
      </c>
      <c r="X180" s="20">
        <v>50</v>
      </c>
      <c r="Y180" s="20">
        <v>1</v>
      </c>
      <c r="Z180" s="20"/>
      <c r="AA180" s="20"/>
      <c r="AB180" s="20"/>
      <c r="AC180" s="134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32667500</v>
      </c>
      <c r="AD180" s="137"/>
      <c r="AE180" s="135">
        <f t="shared" si="9"/>
        <v>39.063601708703771</v>
      </c>
      <c r="AF180" s="18"/>
      <c r="AG180" s="18"/>
      <c r="AH180" s="18"/>
      <c r="AI180" s="65">
        <v>39.063601708703771</v>
      </c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32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8691651.3801865894</v>
      </c>
      <c r="AV180" s="132">
        <f t="shared" si="10"/>
        <v>11433625</v>
      </c>
      <c r="AW180" s="133" t="str">
        <f t="shared" si="11"/>
        <v>Credit is within Limit</v>
      </c>
      <c r="AX180" s="133" t="str">
        <f>IFERROR(IF(VLOOKUP(C180,'Overdue Credits'!$A:$F,6,0)&gt;2,"High Risk Customer",IF(VLOOKUP(C180,'Overdue Credits'!$A:$F,6,0)&gt;0,"Medium Risk Customer","Low Risk Customer")),"Low Risk Customer")</f>
        <v>Low Risk Customer</v>
      </c>
    </row>
    <row r="181" spans="1:50" x14ac:dyDescent="0.3">
      <c r="A181" s="16">
        <v>173</v>
      </c>
      <c r="B181" s="16" t="s">
        <v>456</v>
      </c>
      <c r="C181" s="16" t="s">
        <v>469</v>
      </c>
      <c r="D181" s="16"/>
      <c r="E181" s="16" t="s">
        <v>789</v>
      </c>
      <c r="F181" s="16" t="s">
        <v>933</v>
      </c>
      <c r="G181" s="131">
        <f t="shared" si="8"/>
        <v>800</v>
      </c>
      <c r="H181" s="20"/>
      <c r="I181" s="20"/>
      <c r="J181" s="20">
        <v>295</v>
      </c>
      <c r="K181" s="20">
        <v>28</v>
      </c>
      <c r="L181" s="20">
        <v>25</v>
      </c>
      <c r="M181" s="20"/>
      <c r="N181" s="20"/>
      <c r="O181" s="20">
        <v>105</v>
      </c>
      <c r="P181" s="20">
        <v>5</v>
      </c>
      <c r="Q181" s="20">
        <v>4</v>
      </c>
      <c r="R181" s="20">
        <v>50</v>
      </c>
      <c r="S181" s="20"/>
      <c r="T181" s="20">
        <v>0</v>
      </c>
      <c r="U181" s="20">
        <v>2</v>
      </c>
      <c r="V181" s="20">
        <v>10</v>
      </c>
      <c r="W181" s="20">
        <v>0</v>
      </c>
      <c r="X181" s="20">
        <v>236</v>
      </c>
      <c r="Y181" s="20">
        <v>40</v>
      </c>
      <c r="Z181" s="20"/>
      <c r="AA181" s="20"/>
      <c r="AB181" s="20"/>
      <c r="AC181" s="134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142855500</v>
      </c>
      <c r="AD181" s="137"/>
      <c r="AE181" s="135">
        <f t="shared" si="9"/>
        <v>85.924378436665307</v>
      </c>
      <c r="AF181" s="18"/>
      <c r="AG181" s="18"/>
      <c r="AH181" s="18"/>
      <c r="AI181" s="65">
        <v>85.924378436665307</v>
      </c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32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19118174.20215803</v>
      </c>
      <c r="AV181" s="132">
        <f t="shared" si="10"/>
        <v>49999425</v>
      </c>
      <c r="AW181" s="133" t="str">
        <f t="shared" si="11"/>
        <v>Credit is within Limit</v>
      </c>
      <c r="AX181" s="133" t="str">
        <f>IFERROR(IF(VLOOKUP(C181,'Overdue Credits'!$A:$F,6,0)&gt;2,"High Risk Customer",IF(VLOOKUP(C181,'Overdue Credits'!$A:$F,6,0)&gt;0,"Medium Risk Customer","Low Risk Customer")),"Low Risk Customer")</f>
        <v>Low Risk Customer</v>
      </c>
    </row>
    <row r="182" spans="1:50" x14ac:dyDescent="0.3">
      <c r="A182" s="16">
        <v>174</v>
      </c>
      <c r="B182" s="16" t="s">
        <v>456</v>
      </c>
      <c r="C182" s="16" t="s">
        <v>468</v>
      </c>
      <c r="D182" s="16"/>
      <c r="E182" s="16" t="s">
        <v>790</v>
      </c>
      <c r="F182" s="16" t="s">
        <v>20</v>
      </c>
      <c r="G182" s="131">
        <f t="shared" si="8"/>
        <v>180</v>
      </c>
      <c r="H182" s="20"/>
      <c r="I182" s="20"/>
      <c r="J182" s="20">
        <v>11</v>
      </c>
      <c r="K182" s="20">
        <v>2</v>
      </c>
      <c r="L182" s="20">
        <v>4</v>
      </c>
      <c r="M182" s="20"/>
      <c r="N182" s="20"/>
      <c r="O182" s="20">
        <v>11</v>
      </c>
      <c r="P182" s="20">
        <v>2</v>
      </c>
      <c r="Q182" s="20">
        <v>1</v>
      </c>
      <c r="R182" s="20">
        <v>37</v>
      </c>
      <c r="S182" s="20"/>
      <c r="T182" s="20">
        <v>0</v>
      </c>
      <c r="U182" s="20">
        <v>2</v>
      </c>
      <c r="V182" s="20">
        <v>1</v>
      </c>
      <c r="W182" s="20">
        <v>0</v>
      </c>
      <c r="X182" s="20">
        <v>106</v>
      </c>
      <c r="Y182" s="20">
        <v>3</v>
      </c>
      <c r="Z182" s="20"/>
      <c r="AA182" s="20"/>
      <c r="AB182" s="20"/>
      <c r="AC182" s="134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27582000</v>
      </c>
      <c r="AD182" s="137"/>
      <c r="AE182" s="135">
        <f t="shared" si="9"/>
        <v>0</v>
      </c>
      <c r="AF182" s="18"/>
      <c r="AG182" s="18"/>
      <c r="AH182" s="18"/>
      <c r="AI182" s="65">
        <v>0</v>
      </c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32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132">
        <f t="shared" si="10"/>
        <v>9653700</v>
      </c>
      <c r="AW182" s="133" t="str">
        <f t="shared" si="11"/>
        <v xml:space="preserve"> </v>
      </c>
      <c r="AX182" s="133" t="str">
        <f>IFERROR(IF(VLOOKUP(C182,'Overdue Credits'!$A:$F,6,0)&gt;2,"High Risk Customer",IF(VLOOKUP(C182,'Overdue Credits'!$A:$F,6,0)&gt;0,"Medium Risk Customer","Low Risk Customer")),"Low Risk Customer")</f>
        <v>Low Risk Customer</v>
      </c>
    </row>
    <row r="183" spans="1:50" x14ac:dyDescent="0.3">
      <c r="A183" s="16">
        <v>175</v>
      </c>
      <c r="B183" s="16" t="s">
        <v>456</v>
      </c>
      <c r="C183" s="16" t="s">
        <v>467</v>
      </c>
      <c r="D183" s="16"/>
      <c r="E183" s="16" t="s">
        <v>791</v>
      </c>
      <c r="F183" s="16" t="s">
        <v>11</v>
      </c>
      <c r="G183" s="131">
        <f t="shared" si="8"/>
        <v>0</v>
      </c>
      <c r="H183" s="20"/>
      <c r="I183" s="20"/>
      <c r="J183" s="20">
        <v>0</v>
      </c>
      <c r="K183" s="20"/>
      <c r="L183" s="20">
        <v>0</v>
      </c>
      <c r="M183" s="20"/>
      <c r="N183" s="20"/>
      <c r="O183" s="20">
        <v>0</v>
      </c>
      <c r="P183" s="20">
        <v>0</v>
      </c>
      <c r="Q183" s="20">
        <v>0</v>
      </c>
      <c r="R183" s="20">
        <v>0</v>
      </c>
      <c r="S183" s="20"/>
      <c r="T183" s="20">
        <v>0</v>
      </c>
      <c r="U183" s="20">
        <v>0</v>
      </c>
      <c r="V183" s="20">
        <v>0</v>
      </c>
      <c r="W183" s="20">
        <v>0</v>
      </c>
      <c r="X183" s="20"/>
      <c r="Y183" s="20">
        <v>0</v>
      </c>
      <c r="Z183" s="20"/>
      <c r="AA183" s="20"/>
      <c r="AB183" s="20"/>
      <c r="AC183" s="134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D183" s="137"/>
      <c r="AE183" s="135">
        <f t="shared" si="9"/>
        <v>0</v>
      </c>
      <c r="AF183" s="18"/>
      <c r="AG183" s="18"/>
      <c r="AH183" s="18"/>
      <c r="AI183" s="65">
        <v>0</v>
      </c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32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132">
        <f t="shared" si="10"/>
        <v>0</v>
      </c>
      <c r="AW183" s="133" t="str">
        <f t="shared" si="11"/>
        <v xml:space="preserve"> </v>
      </c>
      <c r="AX183" s="133" t="str">
        <f>IFERROR(IF(VLOOKUP(C183,'Overdue Credits'!$A:$F,6,0)&gt;2,"High Risk Customer",IF(VLOOKUP(C183,'Overdue Credits'!$A:$F,6,0)&gt;0,"Medium Risk Customer","Low Risk Customer")),"Low Risk Customer")</f>
        <v>High Risk Customer</v>
      </c>
    </row>
    <row r="184" spans="1:50" x14ac:dyDescent="0.3">
      <c r="A184" s="16">
        <v>176</v>
      </c>
      <c r="B184" s="16" t="s">
        <v>456</v>
      </c>
      <c r="C184" s="16" t="s">
        <v>466</v>
      </c>
      <c r="D184" s="16"/>
      <c r="E184" s="16" t="s">
        <v>792</v>
      </c>
      <c r="F184" s="16" t="s">
        <v>20</v>
      </c>
      <c r="G184" s="131">
        <f t="shared" si="8"/>
        <v>0</v>
      </c>
      <c r="H184" s="20"/>
      <c r="I184" s="20"/>
      <c r="J184" s="20">
        <v>0</v>
      </c>
      <c r="K184" s="20"/>
      <c r="L184" s="20">
        <v>0</v>
      </c>
      <c r="M184" s="20"/>
      <c r="N184" s="20"/>
      <c r="O184" s="20">
        <v>0</v>
      </c>
      <c r="P184" s="20">
        <v>0</v>
      </c>
      <c r="Q184" s="20">
        <v>0</v>
      </c>
      <c r="R184" s="20">
        <v>0</v>
      </c>
      <c r="S184" s="20"/>
      <c r="T184" s="20">
        <v>0</v>
      </c>
      <c r="U184" s="20">
        <v>0</v>
      </c>
      <c r="V184" s="20">
        <v>0</v>
      </c>
      <c r="W184" s="20">
        <v>0</v>
      </c>
      <c r="X184" s="20"/>
      <c r="Y184" s="20">
        <v>0</v>
      </c>
      <c r="Z184" s="20"/>
      <c r="AA184" s="20"/>
      <c r="AB184" s="20"/>
      <c r="AC184" s="134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D184" s="137"/>
      <c r="AE184" s="135">
        <f t="shared" si="9"/>
        <v>0</v>
      </c>
      <c r="AF184" s="18"/>
      <c r="AG184" s="18"/>
      <c r="AH184" s="18"/>
      <c r="AI184" s="65">
        <v>0</v>
      </c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32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132">
        <f t="shared" si="10"/>
        <v>0</v>
      </c>
      <c r="AW184" s="133" t="str">
        <f t="shared" si="11"/>
        <v xml:space="preserve"> </v>
      </c>
      <c r="AX184" s="133" t="str">
        <f>IFERROR(IF(VLOOKUP(C184,'Overdue Credits'!$A:$F,6,0)&gt;2,"High Risk Customer",IF(VLOOKUP(C184,'Overdue Credits'!$A:$F,6,0)&gt;0,"Medium Risk Customer","Low Risk Customer")),"Low Risk Customer")</f>
        <v>Low Risk Customer</v>
      </c>
    </row>
    <row r="185" spans="1:50" x14ac:dyDescent="0.3">
      <c r="A185" s="16">
        <v>177</v>
      </c>
      <c r="B185" s="16" t="s">
        <v>456</v>
      </c>
      <c r="C185" s="16" t="s">
        <v>465</v>
      </c>
      <c r="D185" s="16"/>
      <c r="E185" s="16" t="s">
        <v>1056</v>
      </c>
      <c r="F185" s="16" t="s">
        <v>11</v>
      </c>
      <c r="G185" s="131">
        <f t="shared" si="8"/>
        <v>105</v>
      </c>
      <c r="H185" s="20"/>
      <c r="I185" s="20"/>
      <c r="J185" s="20">
        <v>50</v>
      </c>
      <c r="K185" s="20">
        <v>2</v>
      </c>
      <c r="L185" s="20">
        <v>1</v>
      </c>
      <c r="M185" s="20"/>
      <c r="N185" s="20"/>
      <c r="O185" s="20">
        <v>15</v>
      </c>
      <c r="P185" s="20">
        <v>1</v>
      </c>
      <c r="Q185" s="20">
        <v>1</v>
      </c>
      <c r="R185" s="20">
        <v>5</v>
      </c>
      <c r="S185" s="20"/>
      <c r="T185" s="20">
        <v>0</v>
      </c>
      <c r="U185" s="20">
        <v>0</v>
      </c>
      <c r="V185" s="20">
        <v>0</v>
      </c>
      <c r="W185" s="20">
        <v>0</v>
      </c>
      <c r="X185" s="20">
        <v>30</v>
      </c>
      <c r="Y185" s="20">
        <v>0</v>
      </c>
      <c r="Z185" s="20"/>
      <c r="AA185" s="20"/>
      <c r="AB185" s="20"/>
      <c r="AC185" s="134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19989000</v>
      </c>
      <c r="AD185" s="137"/>
      <c r="AE185" s="135">
        <f t="shared" si="9"/>
        <v>23.902727008656299</v>
      </c>
      <c r="AF185" s="18"/>
      <c r="AG185" s="18"/>
      <c r="AH185" s="18"/>
      <c r="AI185" s="65">
        <v>23.902727008656299</v>
      </c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32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5318356.7594260266</v>
      </c>
      <c r="AV185" s="132">
        <f t="shared" si="10"/>
        <v>6996150</v>
      </c>
      <c r="AW185" s="133" t="str">
        <f t="shared" si="11"/>
        <v>Credit is within Limit</v>
      </c>
      <c r="AX185" s="133" t="str">
        <f>IFERROR(IF(VLOOKUP(C185,'Overdue Credits'!$A:$F,6,0)&gt;2,"High Risk Customer",IF(VLOOKUP(C185,'Overdue Credits'!$A:$F,6,0)&gt;0,"Medium Risk Customer","Low Risk Customer")),"Low Risk Customer")</f>
        <v>Low Risk Customer</v>
      </c>
    </row>
    <row r="186" spans="1:50" x14ac:dyDescent="0.3">
      <c r="A186" s="16">
        <v>178</v>
      </c>
      <c r="B186" s="16" t="s">
        <v>456</v>
      </c>
      <c r="C186" s="16" t="s">
        <v>464</v>
      </c>
      <c r="D186" s="16"/>
      <c r="E186" s="16" t="s">
        <v>793</v>
      </c>
      <c r="F186" s="16" t="s">
        <v>13</v>
      </c>
      <c r="G186" s="131">
        <f t="shared" si="8"/>
        <v>120</v>
      </c>
      <c r="H186" s="20"/>
      <c r="I186" s="20"/>
      <c r="J186" s="20">
        <v>31</v>
      </c>
      <c r="K186" s="20">
        <v>5</v>
      </c>
      <c r="L186" s="20">
        <v>3</v>
      </c>
      <c r="M186" s="20"/>
      <c r="N186" s="20"/>
      <c r="O186" s="20">
        <v>11</v>
      </c>
      <c r="P186" s="20">
        <v>1</v>
      </c>
      <c r="Q186" s="20">
        <v>1</v>
      </c>
      <c r="R186" s="20">
        <v>6</v>
      </c>
      <c r="S186" s="20"/>
      <c r="T186" s="20">
        <v>0</v>
      </c>
      <c r="U186" s="20">
        <v>2</v>
      </c>
      <c r="V186" s="20">
        <v>1</v>
      </c>
      <c r="W186" s="20">
        <v>1</v>
      </c>
      <c r="X186" s="20">
        <v>58</v>
      </c>
      <c r="Y186" s="20">
        <v>0</v>
      </c>
      <c r="Z186" s="20"/>
      <c r="AA186" s="20"/>
      <c r="AB186" s="20"/>
      <c r="AC186" s="134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20530500</v>
      </c>
      <c r="AD186" s="137"/>
      <c r="AE186" s="135">
        <f t="shared" si="9"/>
        <v>24.550249479774784</v>
      </c>
      <c r="AF186" s="18"/>
      <c r="AG186" s="18"/>
      <c r="AH186" s="18"/>
      <c r="AI186" s="65">
        <v>24.550249479774784</v>
      </c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32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5462430.5092498893</v>
      </c>
      <c r="AV186" s="132">
        <f t="shared" si="10"/>
        <v>7185675</v>
      </c>
      <c r="AW186" s="133" t="str">
        <f t="shared" si="11"/>
        <v>Credit is within Limit</v>
      </c>
      <c r="AX186" s="133" t="str">
        <f>IFERROR(IF(VLOOKUP(C186,'Overdue Credits'!$A:$F,6,0)&gt;2,"High Risk Customer",IF(VLOOKUP(C186,'Overdue Credits'!$A:$F,6,0)&gt;0,"Medium Risk Customer","Low Risk Customer")),"Low Risk Customer")</f>
        <v>Low Risk Customer</v>
      </c>
    </row>
    <row r="187" spans="1:50" x14ac:dyDescent="0.3">
      <c r="A187" s="16">
        <v>179</v>
      </c>
      <c r="B187" s="16" t="s">
        <v>456</v>
      </c>
      <c r="C187" s="16" t="s">
        <v>463</v>
      </c>
      <c r="D187" s="16"/>
      <c r="E187" s="16" t="s">
        <v>794</v>
      </c>
      <c r="F187" s="16" t="s">
        <v>11</v>
      </c>
      <c r="G187" s="131">
        <f t="shared" si="8"/>
        <v>0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134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D187" s="137"/>
      <c r="AE187" s="135">
        <f t="shared" si="9"/>
        <v>0</v>
      </c>
      <c r="AF187" s="18"/>
      <c r="AG187" s="18"/>
      <c r="AH187" s="18"/>
      <c r="AI187" s="65">
        <v>0</v>
      </c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32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132">
        <f t="shared" si="10"/>
        <v>0</v>
      </c>
      <c r="AW187" s="133" t="str">
        <f t="shared" si="11"/>
        <v xml:space="preserve"> </v>
      </c>
      <c r="AX187" s="133" t="str">
        <f>IFERROR(IF(VLOOKUP(C187,'Overdue Credits'!$A:$F,6,0)&gt;2,"High Risk Customer",IF(VLOOKUP(C187,'Overdue Credits'!$A:$F,6,0)&gt;0,"Medium Risk Customer","Low Risk Customer")),"Low Risk Customer")</f>
        <v>Low Risk Customer</v>
      </c>
    </row>
    <row r="188" spans="1:50" x14ac:dyDescent="0.3">
      <c r="A188" s="16">
        <v>180</v>
      </c>
      <c r="B188" s="16" t="s">
        <v>456</v>
      </c>
      <c r="C188" s="16" t="s">
        <v>462</v>
      </c>
      <c r="D188" s="16"/>
      <c r="E188" s="16" t="s">
        <v>1057</v>
      </c>
      <c r="F188" s="16" t="s">
        <v>13</v>
      </c>
      <c r="G188" s="131">
        <f t="shared" si="8"/>
        <v>120</v>
      </c>
      <c r="H188" s="20"/>
      <c r="I188" s="20"/>
      <c r="J188" s="20">
        <v>18</v>
      </c>
      <c r="K188" s="20">
        <v>3</v>
      </c>
      <c r="L188" s="20">
        <v>4</v>
      </c>
      <c r="M188" s="20"/>
      <c r="N188" s="20"/>
      <c r="O188" s="20">
        <v>15</v>
      </c>
      <c r="P188" s="20">
        <v>1</v>
      </c>
      <c r="Q188" s="20">
        <v>1</v>
      </c>
      <c r="R188" s="20">
        <v>1</v>
      </c>
      <c r="S188" s="20"/>
      <c r="T188" s="20">
        <v>0</v>
      </c>
      <c r="U188" s="20">
        <v>0</v>
      </c>
      <c r="V188" s="20">
        <v>1</v>
      </c>
      <c r="W188" s="20">
        <v>0</v>
      </c>
      <c r="X188" s="20">
        <v>76</v>
      </c>
      <c r="Y188" s="20">
        <v>0</v>
      </c>
      <c r="Z188" s="20"/>
      <c r="AA188" s="20"/>
      <c r="AB188" s="20"/>
      <c r="AC188" s="134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20021500</v>
      </c>
      <c r="AD188" s="137"/>
      <c r="AE188" s="135">
        <f t="shared" si="9"/>
        <v>0</v>
      </c>
      <c r="AF188" s="18"/>
      <c r="AG188" s="18"/>
      <c r="AH188" s="18"/>
      <c r="AI188" s="65">
        <v>0</v>
      </c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32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132">
        <f t="shared" si="10"/>
        <v>7007525</v>
      </c>
      <c r="AW188" s="133" t="str">
        <f t="shared" si="11"/>
        <v xml:space="preserve"> </v>
      </c>
      <c r="AX188" s="133" t="str">
        <f>IFERROR(IF(VLOOKUP(C188,'Overdue Credits'!$A:$F,6,0)&gt;2,"High Risk Customer",IF(VLOOKUP(C188,'Overdue Credits'!$A:$F,6,0)&gt;0,"Medium Risk Customer","Low Risk Customer")),"Low Risk Customer")</f>
        <v>Low Risk Customer</v>
      </c>
    </row>
    <row r="189" spans="1:50" x14ac:dyDescent="0.3">
      <c r="A189" s="16">
        <v>181</v>
      </c>
      <c r="B189" s="16" t="s">
        <v>456</v>
      </c>
      <c r="C189" s="16" t="s">
        <v>477</v>
      </c>
      <c r="D189" s="16"/>
      <c r="E189" s="16" t="s">
        <v>795</v>
      </c>
      <c r="F189" s="16" t="s">
        <v>13</v>
      </c>
      <c r="G189" s="131">
        <f t="shared" si="8"/>
        <v>130</v>
      </c>
      <c r="H189" s="20"/>
      <c r="I189" s="20"/>
      <c r="J189" s="20">
        <v>54</v>
      </c>
      <c r="K189" s="20">
        <v>3</v>
      </c>
      <c r="L189" s="20">
        <v>2</v>
      </c>
      <c r="M189" s="20"/>
      <c r="N189" s="20"/>
      <c r="O189" s="20">
        <v>30</v>
      </c>
      <c r="P189" s="20">
        <v>1</v>
      </c>
      <c r="Q189" s="20">
        <v>1</v>
      </c>
      <c r="R189" s="20">
        <v>3</v>
      </c>
      <c r="S189" s="20"/>
      <c r="T189" s="20">
        <v>0</v>
      </c>
      <c r="U189" s="20">
        <v>0</v>
      </c>
      <c r="V189" s="20">
        <v>1</v>
      </c>
      <c r="W189" s="20">
        <v>0</v>
      </c>
      <c r="X189" s="20">
        <v>33</v>
      </c>
      <c r="Y189" s="20">
        <v>2</v>
      </c>
      <c r="Z189" s="20"/>
      <c r="AA189" s="20"/>
      <c r="AB189" s="20"/>
      <c r="AC189" s="134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24508000</v>
      </c>
      <c r="AD189" s="137"/>
      <c r="AE189" s="135">
        <f t="shared" si="9"/>
        <v>29.306520262551835</v>
      </c>
      <c r="AF189" s="18"/>
      <c r="AG189" s="18"/>
      <c r="AH189" s="18"/>
      <c r="AI189" s="65">
        <v>29.306520262551835</v>
      </c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32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6520700.7584177833</v>
      </c>
      <c r="AV189" s="132">
        <f t="shared" si="10"/>
        <v>8577800</v>
      </c>
      <c r="AW189" s="133" t="str">
        <f t="shared" si="11"/>
        <v>Credit is within Limit</v>
      </c>
      <c r="AX189" s="133" t="str">
        <f>IFERROR(IF(VLOOKUP(C189,'Overdue Credits'!$A:$F,6,0)&gt;2,"High Risk Customer",IF(VLOOKUP(C189,'Overdue Credits'!$A:$F,6,0)&gt;0,"Medium Risk Customer","Low Risk Customer")),"Low Risk Customer")</f>
        <v>Low Risk Customer</v>
      </c>
    </row>
    <row r="190" spans="1:50" x14ac:dyDescent="0.3">
      <c r="A190" s="16">
        <v>182</v>
      </c>
      <c r="B190" s="16" t="s">
        <v>456</v>
      </c>
      <c r="C190" s="16" t="s">
        <v>476</v>
      </c>
      <c r="D190" s="16"/>
      <c r="E190" s="16" t="s">
        <v>636</v>
      </c>
      <c r="F190" s="16" t="s">
        <v>13</v>
      </c>
      <c r="G190" s="131">
        <f t="shared" si="8"/>
        <v>120</v>
      </c>
      <c r="H190" s="20"/>
      <c r="I190" s="20"/>
      <c r="J190" s="20">
        <v>51</v>
      </c>
      <c r="K190" s="20">
        <v>1</v>
      </c>
      <c r="L190" s="20">
        <v>1</v>
      </c>
      <c r="M190" s="20"/>
      <c r="N190" s="20"/>
      <c r="O190" s="20">
        <v>30</v>
      </c>
      <c r="P190" s="20">
        <v>1</v>
      </c>
      <c r="Q190" s="20">
        <v>0</v>
      </c>
      <c r="R190" s="20">
        <v>5</v>
      </c>
      <c r="S190" s="20"/>
      <c r="T190" s="20">
        <v>0</v>
      </c>
      <c r="U190" s="20">
        <v>0</v>
      </c>
      <c r="V190" s="20">
        <v>1</v>
      </c>
      <c r="W190" s="20">
        <v>1</v>
      </c>
      <c r="X190" s="20">
        <v>24</v>
      </c>
      <c r="Y190" s="20">
        <v>5</v>
      </c>
      <c r="Z190" s="20"/>
      <c r="AA190" s="20"/>
      <c r="AB190" s="20"/>
      <c r="AC190" s="134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22554500</v>
      </c>
      <c r="AD190" s="137"/>
      <c r="AE190" s="135">
        <f t="shared" si="9"/>
        <v>26.97053661097296</v>
      </c>
      <c r="AF190" s="18"/>
      <c r="AG190" s="18"/>
      <c r="AH190" s="18"/>
      <c r="AI190" s="65">
        <v>26.97053661097296</v>
      </c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32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6000944.3959414838</v>
      </c>
      <c r="AV190" s="132">
        <f t="shared" si="10"/>
        <v>7894074.9999999991</v>
      </c>
      <c r="AW190" s="133" t="str">
        <f t="shared" si="11"/>
        <v>Credit is within Limit</v>
      </c>
      <c r="AX190" s="133" t="str">
        <f>IFERROR(IF(VLOOKUP(C190,'Overdue Credits'!$A:$F,6,0)&gt;2,"High Risk Customer",IF(VLOOKUP(C190,'Overdue Credits'!$A:$F,6,0)&gt;0,"Medium Risk Customer","Low Risk Customer")),"Low Risk Customer")</f>
        <v>Low Risk Customer</v>
      </c>
    </row>
    <row r="191" spans="1:50" x14ac:dyDescent="0.3">
      <c r="A191" s="16">
        <v>183</v>
      </c>
      <c r="B191" s="16" t="s">
        <v>456</v>
      </c>
      <c r="C191" s="16" t="s">
        <v>475</v>
      </c>
      <c r="D191" s="16"/>
      <c r="E191" s="16" t="s">
        <v>635</v>
      </c>
      <c r="F191" s="16" t="s">
        <v>13</v>
      </c>
      <c r="G191" s="131">
        <f t="shared" si="8"/>
        <v>130</v>
      </c>
      <c r="H191" s="20"/>
      <c r="I191" s="20"/>
      <c r="J191" s="20">
        <v>48</v>
      </c>
      <c r="K191" s="20">
        <v>0</v>
      </c>
      <c r="L191" s="20">
        <v>2</v>
      </c>
      <c r="M191" s="20"/>
      <c r="N191" s="20"/>
      <c r="O191" s="20">
        <v>17</v>
      </c>
      <c r="P191" s="20">
        <v>2</v>
      </c>
      <c r="Q191" s="20">
        <v>1</v>
      </c>
      <c r="R191" s="20">
        <v>5</v>
      </c>
      <c r="S191" s="20"/>
      <c r="T191" s="20">
        <v>0</v>
      </c>
      <c r="U191" s="20">
        <v>0</v>
      </c>
      <c r="V191" s="20">
        <v>0</v>
      </c>
      <c r="W191" s="20">
        <v>0</v>
      </c>
      <c r="X191" s="20">
        <v>52</v>
      </c>
      <c r="Y191" s="20">
        <v>3</v>
      </c>
      <c r="Z191" s="20"/>
      <c r="AA191" s="20"/>
      <c r="AB191" s="20"/>
      <c r="AC191" s="134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23635000</v>
      </c>
      <c r="AD191" s="137"/>
      <c r="AE191" s="135">
        <f t="shared" si="9"/>
        <v>28.262592068117048</v>
      </c>
      <c r="AF191" s="18"/>
      <c r="AG191" s="18"/>
      <c r="AH191" s="18"/>
      <c r="AI191" s="65">
        <v>28.262592068117048</v>
      </c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32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6288426.7351560434</v>
      </c>
      <c r="AV191" s="132">
        <f t="shared" si="10"/>
        <v>8272249.9999999991</v>
      </c>
      <c r="AW191" s="133" t="str">
        <f t="shared" si="11"/>
        <v>Credit is within Limit</v>
      </c>
      <c r="AX191" s="133" t="str">
        <f>IFERROR(IF(VLOOKUP(C191,'Overdue Credits'!$A:$F,6,0)&gt;2,"High Risk Customer",IF(VLOOKUP(C191,'Overdue Credits'!$A:$F,6,0)&gt;0,"Medium Risk Customer","Low Risk Customer")),"Low Risk Customer")</f>
        <v>Low Risk Customer</v>
      </c>
    </row>
    <row r="192" spans="1:50" x14ac:dyDescent="0.3">
      <c r="A192" s="16">
        <v>184</v>
      </c>
      <c r="B192" s="16" t="s">
        <v>456</v>
      </c>
      <c r="C192" s="16" t="s">
        <v>474</v>
      </c>
      <c r="D192" s="16"/>
      <c r="E192" s="16" t="s">
        <v>639</v>
      </c>
      <c r="F192" s="16" t="s">
        <v>20</v>
      </c>
      <c r="G192" s="131">
        <f t="shared" si="8"/>
        <v>370</v>
      </c>
      <c r="H192" s="20"/>
      <c r="I192" s="20"/>
      <c r="J192" s="20">
        <v>175</v>
      </c>
      <c r="K192" s="20">
        <v>6</v>
      </c>
      <c r="L192" s="20">
        <v>1</v>
      </c>
      <c r="M192" s="20"/>
      <c r="N192" s="20"/>
      <c r="O192" s="20">
        <v>127</v>
      </c>
      <c r="P192" s="20">
        <v>5</v>
      </c>
      <c r="Q192" s="20">
        <v>1</v>
      </c>
      <c r="R192" s="20">
        <v>5</v>
      </c>
      <c r="S192" s="20"/>
      <c r="T192" s="20">
        <v>0</v>
      </c>
      <c r="U192" s="20">
        <v>0</v>
      </c>
      <c r="V192" s="20">
        <v>0</v>
      </c>
      <c r="W192" s="20">
        <v>0</v>
      </c>
      <c r="X192" s="20">
        <v>46</v>
      </c>
      <c r="Y192" s="20">
        <v>4</v>
      </c>
      <c r="Z192" s="20"/>
      <c r="AA192" s="20"/>
      <c r="AB192" s="20"/>
      <c r="AC192" s="134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73237500</v>
      </c>
      <c r="AD192" s="137"/>
      <c r="AE192" s="135">
        <f t="shared" si="9"/>
        <v>87.576965796011095</v>
      </c>
      <c r="AF192" s="18"/>
      <c r="AG192" s="18"/>
      <c r="AH192" s="18"/>
      <c r="AI192" s="65">
        <v>87.576965796011095</v>
      </c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32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19485874.88961247</v>
      </c>
      <c r="AV192" s="132">
        <f t="shared" si="10"/>
        <v>25633125</v>
      </c>
      <c r="AW192" s="133" t="str">
        <f t="shared" si="11"/>
        <v>Credit is within Limit</v>
      </c>
      <c r="AX192" s="133" t="str">
        <f>IFERROR(IF(VLOOKUP(C192,'Overdue Credits'!$A:$F,6,0)&gt;2,"High Risk Customer",IF(VLOOKUP(C192,'Overdue Credits'!$A:$F,6,0)&gt;0,"Medium Risk Customer","Low Risk Customer")),"Low Risk Customer")</f>
        <v>Low Risk Customer</v>
      </c>
    </row>
    <row r="193" spans="1:50" x14ac:dyDescent="0.3">
      <c r="A193" s="16">
        <v>185</v>
      </c>
      <c r="B193" s="16" t="s">
        <v>456</v>
      </c>
      <c r="C193" s="16" t="s">
        <v>473</v>
      </c>
      <c r="D193" s="16"/>
      <c r="E193" s="16" t="s">
        <v>637</v>
      </c>
      <c r="F193" s="16" t="s">
        <v>11</v>
      </c>
      <c r="G193" s="131">
        <f t="shared" si="8"/>
        <v>110</v>
      </c>
      <c r="H193" s="20"/>
      <c r="I193" s="20"/>
      <c r="J193" s="20">
        <v>42</v>
      </c>
      <c r="K193" s="20">
        <v>2</v>
      </c>
      <c r="L193" s="20">
        <v>1</v>
      </c>
      <c r="M193" s="20"/>
      <c r="N193" s="20"/>
      <c r="O193" s="20">
        <v>20</v>
      </c>
      <c r="P193" s="20">
        <v>0</v>
      </c>
      <c r="Q193" s="20">
        <v>1</v>
      </c>
      <c r="R193" s="20">
        <v>12</v>
      </c>
      <c r="S193" s="20"/>
      <c r="T193" s="20">
        <v>0</v>
      </c>
      <c r="U193" s="20">
        <v>0</v>
      </c>
      <c r="V193" s="20">
        <v>0</v>
      </c>
      <c r="W193" s="20"/>
      <c r="X193" s="20">
        <v>28</v>
      </c>
      <c r="Y193" s="20">
        <v>4</v>
      </c>
      <c r="Z193" s="20"/>
      <c r="AA193" s="20"/>
      <c r="AB193" s="20"/>
      <c r="AC193" s="134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19973000</v>
      </c>
      <c r="AD193" s="137"/>
      <c r="AE193" s="135">
        <f t="shared" si="9"/>
        <v>23.883594304061848</v>
      </c>
      <c r="AF193" s="18"/>
      <c r="AG193" s="18"/>
      <c r="AH193" s="18"/>
      <c r="AI193" s="65">
        <v>23.883594304061848</v>
      </c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32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5314099.7326537613</v>
      </c>
      <c r="AV193" s="132">
        <f t="shared" si="10"/>
        <v>6990550</v>
      </c>
      <c r="AW193" s="133" t="str">
        <f t="shared" si="11"/>
        <v>Credit is within Limit</v>
      </c>
      <c r="AX193" s="133" t="str">
        <f>IFERROR(IF(VLOOKUP(C193,'Overdue Credits'!$A:$F,6,0)&gt;2,"High Risk Customer",IF(VLOOKUP(C193,'Overdue Credits'!$A:$F,6,0)&gt;0,"Medium Risk Customer","Low Risk Customer")),"Low Risk Customer")</f>
        <v>Low Risk Customer</v>
      </c>
    </row>
    <row r="194" spans="1:50" x14ac:dyDescent="0.3">
      <c r="A194" s="16">
        <v>186</v>
      </c>
      <c r="B194" s="16" t="s">
        <v>456</v>
      </c>
      <c r="C194" s="16" t="s">
        <v>472</v>
      </c>
      <c r="D194" s="16"/>
      <c r="E194" s="16" t="s">
        <v>634</v>
      </c>
      <c r="F194" s="16" t="s">
        <v>13</v>
      </c>
      <c r="G194" s="131">
        <f t="shared" si="8"/>
        <v>0</v>
      </c>
      <c r="H194" s="20"/>
      <c r="I194" s="20"/>
      <c r="J194" s="20">
        <v>0</v>
      </c>
      <c r="K194" s="20">
        <v>0</v>
      </c>
      <c r="L194" s="20">
        <v>0</v>
      </c>
      <c r="M194" s="20"/>
      <c r="N194" s="20"/>
      <c r="O194" s="20">
        <v>0</v>
      </c>
      <c r="P194" s="20">
        <v>0</v>
      </c>
      <c r="Q194" s="20">
        <v>0</v>
      </c>
      <c r="R194" s="20">
        <v>0</v>
      </c>
      <c r="S194" s="20"/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/>
      <c r="AA194" s="20"/>
      <c r="AB194" s="20"/>
      <c r="AC194" s="134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D194" s="137"/>
      <c r="AE194" s="135">
        <f t="shared" si="9"/>
        <v>0</v>
      </c>
      <c r="AF194" s="18"/>
      <c r="AG194" s="18"/>
      <c r="AH194" s="18"/>
      <c r="AI194" s="65">
        <v>0</v>
      </c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32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132">
        <f t="shared" si="10"/>
        <v>0</v>
      </c>
      <c r="AW194" s="133" t="str">
        <f t="shared" si="11"/>
        <v xml:space="preserve"> </v>
      </c>
      <c r="AX194" s="133" t="str">
        <f>IFERROR(IF(VLOOKUP(C194,'Overdue Credits'!$A:$F,6,0)&gt;2,"High Risk Customer",IF(VLOOKUP(C194,'Overdue Credits'!$A:$F,6,0)&gt;0,"Medium Risk Customer","Low Risk Customer")),"Low Risk Customer")</f>
        <v>High Risk Customer</v>
      </c>
    </row>
    <row r="195" spans="1:50" x14ac:dyDescent="0.3">
      <c r="A195" s="16">
        <v>187</v>
      </c>
      <c r="B195" s="16" t="s">
        <v>456</v>
      </c>
      <c r="C195" s="16" t="s">
        <v>484</v>
      </c>
      <c r="D195" s="16"/>
      <c r="E195" s="16" t="s">
        <v>771</v>
      </c>
      <c r="F195" s="16" t="s">
        <v>20</v>
      </c>
      <c r="G195" s="131">
        <f t="shared" si="8"/>
        <v>0</v>
      </c>
      <c r="H195" s="20"/>
      <c r="I195" s="20"/>
      <c r="J195" s="20">
        <v>0</v>
      </c>
      <c r="K195" s="20">
        <v>0</v>
      </c>
      <c r="L195" s="20">
        <v>0</v>
      </c>
      <c r="M195" s="20"/>
      <c r="N195" s="20"/>
      <c r="O195" s="20">
        <v>0</v>
      </c>
      <c r="P195" s="20">
        <v>0</v>
      </c>
      <c r="Q195" s="20">
        <v>0</v>
      </c>
      <c r="R195" s="20">
        <v>0</v>
      </c>
      <c r="S195" s="20"/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0</v>
      </c>
      <c r="Z195" s="20"/>
      <c r="AA195" s="20"/>
      <c r="AB195" s="20"/>
      <c r="AC195" s="134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D195" s="137"/>
      <c r="AE195" s="135">
        <f t="shared" si="9"/>
        <v>0</v>
      </c>
      <c r="AF195" s="18"/>
      <c r="AG195" s="18"/>
      <c r="AH195" s="18"/>
      <c r="AI195" s="65">
        <v>0</v>
      </c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32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132">
        <f t="shared" si="10"/>
        <v>0</v>
      </c>
      <c r="AW195" s="133" t="str">
        <f t="shared" si="11"/>
        <v xml:space="preserve"> </v>
      </c>
      <c r="AX195" s="133" t="str">
        <f>IFERROR(IF(VLOOKUP(C195,'Overdue Credits'!$A:$F,6,0)&gt;2,"High Risk Customer",IF(VLOOKUP(C195,'Overdue Credits'!$A:$F,6,0)&gt;0,"Medium Risk Customer","Low Risk Customer")),"Low Risk Customer")</f>
        <v>High Risk Customer</v>
      </c>
    </row>
    <row r="196" spans="1:50" x14ac:dyDescent="0.3">
      <c r="A196" s="16">
        <v>188</v>
      </c>
      <c r="B196" s="16" t="s">
        <v>456</v>
      </c>
      <c r="C196" s="16" t="s">
        <v>461</v>
      </c>
      <c r="D196" s="16"/>
      <c r="E196" s="16" t="s">
        <v>796</v>
      </c>
      <c r="F196" s="16" t="s">
        <v>13</v>
      </c>
      <c r="G196" s="131">
        <f t="shared" si="8"/>
        <v>120</v>
      </c>
      <c r="H196" s="20"/>
      <c r="I196" s="20"/>
      <c r="J196" s="20">
        <v>42</v>
      </c>
      <c r="K196" s="20">
        <v>1</v>
      </c>
      <c r="L196" s="20">
        <v>1</v>
      </c>
      <c r="M196" s="20">
        <v>0</v>
      </c>
      <c r="N196" s="20"/>
      <c r="O196" s="20">
        <v>15</v>
      </c>
      <c r="P196" s="20">
        <v>0</v>
      </c>
      <c r="Q196" s="20">
        <v>0</v>
      </c>
      <c r="R196" s="20">
        <v>10</v>
      </c>
      <c r="S196" s="20"/>
      <c r="T196" s="20">
        <v>0</v>
      </c>
      <c r="U196" s="20">
        <v>0</v>
      </c>
      <c r="V196" s="20">
        <v>0</v>
      </c>
      <c r="W196" s="20">
        <v>0</v>
      </c>
      <c r="X196" s="20">
        <v>50</v>
      </c>
      <c r="Y196" s="20">
        <v>1</v>
      </c>
      <c r="Z196" s="20"/>
      <c r="AA196" s="20"/>
      <c r="AB196" s="20"/>
      <c r="AC196" s="134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21493000</v>
      </c>
      <c r="AD196" s="137"/>
      <c r="AE196" s="135">
        <f t="shared" si="9"/>
        <v>25.701201240534786</v>
      </c>
      <c r="AF196" s="18"/>
      <c r="AG196" s="18"/>
      <c r="AH196" s="18"/>
      <c r="AI196" s="65">
        <v>25.701201240534786</v>
      </c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32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5718517.2760189902</v>
      </c>
      <c r="AV196" s="132">
        <f t="shared" si="10"/>
        <v>7522549.9999999991</v>
      </c>
      <c r="AW196" s="133" t="str">
        <f t="shared" si="11"/>
        <v>Credit is within Limit</v>
      </c>
      <c r="AX196" s="133" t="str">
        <f>IFERROR(IF(VLOOKUP(C196,'Overdue Credits'!$A:$F,6,0)&gt;2,"High Risk Customer",IF(VLOOKUP(C196,'Overdue Credits'!$A:$F,6,0)&gt;0,"Medium Risk Customer","Low Risk Customer")),"Low Risk Customer")</f>
        <v>Low Risk Customer</v>
      </c>
    </row>
    <row r="197" spans="1:50" x14ac:dyDescent="0.3">
      <c r="A197" s="16">
        <v>189</v>
      </c>
      <c r="B197" s="16" t="s">
        <v>456</v>
      </c>
      <c r="C197" s="16" t="s">
        <v>460</v>
      </c>
      <c r="D197" s="16"/>
      <c r="E197" s="16" t="s">
        <v>797</v>
      </c>
      <c r="F197" s="16" t="s">
        <v>13</v>
      </c>
      <c r="G197" s="131">
        <f t="shared" si="8"/>
        <v>100</v>
      </c>
      <c r="H197" s="20"/>
      <c r="I197" s="20"/>
      <c r="J197" s="20">
        <v>55</v>
      </c>
      <c r="K197" s="20">
        <v>1</v>
      </c>
      <c r="L197" s="20">
        <v>3</v>
      </c>
      <c r="M197" s="20">
        <v>0</v>
      </c>
      <c r="N197" s="20"/>
      <c r="O197" s="20">
        <v>20</v>
      </c>
      <c r="P197" s="20">
        <v>0</v>
      </c>
      <c r="Q197" s="20">
        <v>1</v>
      </c>
      <c r="R197" s="20">
        <v>6</v>
      </c>
      <c r="S197" s="20"/>
      <c r="T197" s="20">
        <v>0</v>
      </c>
      <c r="U197" s="20">
        <v>1</v>
      </c>
      <c r="V197" s="20">
        <v>0</v>
      </c>
      <c r="W197" s="20">
        <v>0</v>
      </c>
      <c r="X197" s="20">
        <v>10</v>
      </c>
      <c r="Y197" s="20">
        <v>3</v>
      </c>
      <c r="Z197" s="20"/>
      <c r="AA197" s="20"/>
      <c r="AB197" s="20"/>
      <c r="AC197" s="134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19460000</v>
      </c>
      <c r="AD197" s="137"/>
      <c r="AE197" s="135">
        <f t="shared" si="9"/>
        <v>23.270151963002235</v>
      </c>
      <c r="AF197" s="18"/>
      <c r="AG197" s="18"/>
      <c r="AH197" s="18"/>
      <c r="AI197" s="65">
        <v>23.270151963002235</v>
      </c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32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5177608.8117679972</v>
      </c>
      <c r="AV197" s="132">
        <f t="shared" si="10"/>
        <v>6811000</v>
      </c>
      <c r="AW197" s="133" t="str">
        <f t="shared" si="11"/>
        <v>Credit is within Limit</v>
      </c>
      <c r="AX197" s="133" t="str">
        <f>IFERROR(IF(VLOOKUP(C197,'Overdue Credits'!$A:$F,6,0)&gt;2,"High Risk Customer",IF(VLOOKUP(C197,'Overdue Credits'!$A:$F,6,0)&gt;0,"Medium Risk Customer","Low Risk Customer")),"Low Risk Customer")</f>
        <v>Low Risk Customer</v>
      </c>
    </row>
    <row r="198" spans="1:50" x14ac:dyDescent="0.3">
      <c r="A198" s="16">
        <v>190</v>
      </c>
      <c r="B198" s="16" t="s">
        <v>456</v>
      </c>
      <c r="C198" s="16" t="s">
        <v>459</v>
      </c>
      <c r="D198" s="16"/>
      <c r="E198" s="16" t="s">
        <v>798</v>
      </c>
      <c r="F198" s="16" t="s">
        <v>13</v>
      </c>
      <c r="G198" s="131">
        <f t="shared" si="8"/>
        <v>250</v>
      </c>
      <c r="H198" s="133"/>
      <c r="I198" s="133"/>
      <c r="J198" s="133">
        <v>78</v>
      </c>
      <c r="K198" s="133">
        <v>4</v>
      </c>
      <c r="L198" s="133">
        <v>1</v>
      </c>
      <c r="M198" s="133"/>
      <c r="N198" s="133"/>
      <c r="O198" s="133">
        <v>78</v>
      </c>
      <c r="P198" s="133">
        <v>0</v>
      </c>
      <c r="Q198" s="133">
        <v>3</v>
      </c>
      <c r="R198" s="133">
        <v>8</v>
      </c>
      <c r="S198" s="133"/>
      <c r="T198" s="133">
        <v>0</v>
      </c>
      <c r="U198" s="133">
        <v>0</v>
      </c>
      <c r="V198" s="133">
        <v>0</v>
      </c>
      <c r="W198" s="133">
        <v>0</v>
      </c>
      <c r="X198" s="133">
        <v>70</v>
      </c>
      <c r="Y198" s="133">
        <v>8</v>
      </c>
      <c r="Z198" s="133"/>
      <c r="AA198" s="133"/>
      <c r="AB198" s="133"/>
      <c r="AC198" s="134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45798000</v>
      </c>
      <c r="AD198" s="137"/>
      <c r="AE198" s="135">
        <f t="shared" si="9"/>
        <v>54.764975313544518</v>
      </c>
      <c r="AF198" s="133"/>
      <c r="AG198" s="133"/>
      <c r="AH198" s="133"/>
      <c r="AI198" s="133">
        <v>54.764975313544518</v>
      </c>
      <c r="AJ198" s="133"/>
      <c r="AK198" s="133"/>
      <c r="AL198" s="133"/>
      <c r="AM198" s="133"/>
      <c r="AN198" s="133"/>
      <c r="AO198" s="133"/>
      <c r="AP198" s="133"/>
      <c r="AQ198" s="133"/>
      <c r="AR198" s="133"/>
      <c r="AS198" s="133"/>
      <c r="AT198" s="133"/>
      <c r="AU198" s="132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12185207.007263655</v>
      </c>
      <c r="AV198" s="132">
        <f t="shared" si="10"/>
        <v>16029299.999999998</v>
      </c>
      <c r="AW198" s="133" t="str">
        <f t="shared" si="11"/>
        <v>Credit is within Limit</v>
      </c>
      <c r="AX198" s="133" t="str">
        <f>IFERROR(IF(VLOOKUP(C198,'Overdue Credits'!$A:$F,6,0)&gt;2,"High Risk Customer",IF(VLOOKUP(C198,'Overdue Credits'!$A:$F,6,0)&gt;0,"Medium Risk Customer","Low Risk Customer")),"Low Risk Customer")</f>
        <v>Low Risk Customer</v>
      </c>
    </row>
    <row r="199" spans="1:50" x14ac:dyDescent="0.3">
      <c r="A199" s="16">
        <v>191</v>
      </c>
      <c r="B199" s="16" t="s">
        <v>456</v>
      </c>
      <c r="C199" s="16" t="s">
        <v>458</v>
      </c>
      <c r="D199" s="16"/>
      <c r="E199" s="16" t="s">
        <v>799</v>
      </c>
      <c r="F199" s="16" t="s">
        <v>13</v>
      </c>
      <c r="G199" s="131">
        <f t="shared" si="8"/>
        <v>140</v>
      </c>
      <c r="H199" s="133"/>
      <c r="I199" s="133"/>
      <c r="J199" s="133">
        <v>46</v>
      </c>
      <c r="K199" s="133">
        <v>4</v>
      </c>
      <c r="L199" s="133">
        <v>1</v>
      </c>
      <c r="M199" s="133"/>
      <c r="N199" s="133"/>
      <c r="O199" s="133">
        <v>12</v>
      </c>
      <c r="P199" s="133">
        <v>1</v>
      </c>
      <c r="Q199" s="133">
        <v>1</v>
      </c>
      <c r="R199" s="133">
        <v>15</v>
      </c>
      <c r="S199" s="133"/>
      <c r="T199" s="133">
        <v>0</v>
      </c>
      <c r="U199" s="133">
        <v>4</v>
      </c>
      <c r="V199" s="133"/>
      <c r="W199" s="133">
        <v>0</v>
      </c>
      <c r="X199" s="133">
        <v>50</v>
      </c>
      <c r="Y199" s="133">
        <v>6</v>
      </c>
      <c r="Z199" s="133"/>
      <c r="AA199" s="133"/>
      <c r="AB199" s="133"/>
      <c r="AC199" s="134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24188500</v>
      </c>
      <c r="AD199" s="137"/>
      <c r="AE199" s="135">
        <f t="shared" si="9"/>
        <v>28.924464067681374</v>
      </c>
      <c r="AF199" s="133"/>
      <c r="AG199" s="133"/>
      <c r="AH199" s="133"/>
      <c r="AI199" s="133">
        <v>28.924464067681374</v>
      </c>
      <c r="AJ199" s="133"/>
      <c r="AK199" s="133"/>
      <c r="AL199" s="133"/>
      <c r="AM199" s="133"/>
      <c r="AN199" s="133"/>
      <c r="AO199" s="133"/>
      <c r="AP199" s="133"/>
      <c r="AQ199" s="133"/>
      <c r="AR199" s="133"/>
      <c r="AS199" s="133"/>
      <c r="AT199" s="133"/>
      <c r="AU199" s="132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6435693.2550591053</v>
      </c>
      <c r="AV199" s="132">
        <f t="shared" si="10"/>
        <v>8465975</v>
      </c>
      <c r="AW199" s="133" t="str">
        <f t="shared" si="11"/>
        <v>Credit is within Limit</v>
      </c>
      <c r="AX199" s="133" t="str">
        <f>IFERROR(IF(VLOOKUP(C199,'Overdue Credits'!$A:$F,6,0)&gt;2,"High Risk Customer",IF(VLOOKUP(C199,'Overdue Credits'!$A:$F,6,0)&gt;0,"Medium Risk Customer","Low Risk Customer")),"Low Risk Customer")</f>
        <v>Low Risk Customer</v>
      </c>
    </row>
    <row r="200" spans="1:50" x14ac:dyDescent="0.3">
      <c r="A200" s="16">
        <v>192</v>
      </c>
      <c r="B200" s="16" t="s">
        <v>456</v>
      </c>
      <c r="C200" s="16" t="s">
        <v>457</v>
      </c>
      <c r="D200" s="16"/>
      <c r="E200" s="16" t="s">
        <v>638</v>
      </c>
      <c r="F200" s="16" t="s">
        <v>13</v>
      </c>
      <c r="G200" s="131">
        <f t="shared" si="8"/>
        <v>0</v>
      </c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133"/>
      <c r="AC200" s="134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D200" s="137"/>
      <c r="AE200" s="135">
        <f t="shared" si="9"/>
        <v>0</v>
      </c>
      <c r="AF200" s="133"/>
      <c r="AG200" s="133"/>
      <c r="AH200" s="133"/>
      <c r="AI200" s="133">
        <v>0</v>
      </c>
      <c r="AJ200" s="133"/>
      <c r="AK200" s="133"/>
      <c r="AL200" s="133"/>
      <c r="AM200" s="133"/>
      <c r="AN200" s="133"/>
      <c r="AO200" s="133"/>
      <c r="AP200" s="133"/>
      <c r="AQ200" s="133"/>
      <c r="AR200" s="133"/>
      <c r="AS200" s="133"/>
      <c r="AT200" s="133"/>
      <c r="AU200" s="132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132">
        <f t="shared" si="10"/>
        <v>0</v>
      </c>
      <c r="AW200" s="133" t="str">
        <f t="shared" si="11"/>
        <v xml:space="preserve"> </v>
      </c>
      <c r="AX200" s="133" t="str">
        <f>IFERROR(IF(VLOOKUP(C200,'Overdue Credits'!$A:$F,6,0)&gt;2,"High Risk Customer",IF(VLOOKUP(C200,'Overdue Credits'!$A:$F,6,0)&gt;0,"Medium Risk Customer","Low Risk Customer")),"Low Risk Customer")</f>
        <v>High Risk Customer</v>
      </c>
    </row>
    <row r="201" spans="1:50" x14ac:dyDescent="0.3">
      <c r="A201" s="16">
        <v>193</v>
      </c>
      <c r="B201" s="16" t="s">
        <v>83</v>
      </c>
      <c r="C201" s="16" t="s">
        <v>1168</v>
      </c>
      <c r="D201" s="16"/>
      <c r="E201" s="16" t="s">
        <v>1169</v>
      </c>
      <c r="F201" s="16" t="s">
        <v>516</v>
      </c>
      <c r="G201" s="131">
        <f t="shared" ref="G201:G264" si="12">SUM(H201:AB201)</f>
        <v>70</v>
      </c>
      <c r="H201" s="133"/>
      <c r="I201" s="133"/>
      <c r="J201" s="133">
        <v>10</v>
      </c>
      <c r="K201" s="133">
        <v>1</v>
      </c>
      <c r="L201" s="133">
        <v>5</v>
      </c>
      <c r="M201" s="133"/>
      <c r="N201" s="133"/>
      <c r="O201" s="133">
        <v>15</v>
      </c>
      <c r="P201" s="133"/>
      <c r="Q201" s="133"/>
      <c r="R201" s="133">
        <v>10</v>
      </c>
      <c r="S201" s="133"/>
      <c r="T201" s="133"/>
      <c r="U201" s="133"/>
      <c r="V201" s="133">
        <v>2</v>
      </c>
      <c r="W201" s="133">
        <v>2</v>
      </c>
      <c r="X201" s="133">
        <v>25</v>
      </c>
      <c r="Y201" s="133"/>
      <c r="Z201" s="133"/>
      <c r="AA201" s="133"/>
      <c r="AB201" s="133"/>
      <c r="AC201" s="134">
        <f>(VLOOKUP($H$8,Prices[],2,FALSE)*H201)+(VLOOKUP($I$8,Prices[],2,FALSE)*I201)+(VLOOKUP($J$8,Prices[],2,FALSE)*J201)+(VLOOKUP($K$8,Prices[],2,FALSE)*K201)+(VLOOKUP($L$8,Prices[],2,FALSE)*L201)+(VLOOKUP($M$8,Prices[],2,FALSE)*M201)+(VLOOKUP($N$8,Prices[],2,FALSE)*N201)+(VLOOKUP($T$8,Prices[],2,FALSE)*T201)+(VLOOKUP($U$8,Prices[],2,FALSE)*U201)+(VLOOKUP($V$8,Prices[],2,FALSE)*V201)+(VLOOKUP($W$8,Prices[],2,FALSE)*W201)+(VLOOKUP($X$8,Prices[],2,FALSE)*X201)+(VLOOKUP($Y$8,Prices[],2,FALSE)*Y201)+(VLOOKUP($Z$8,Prices[],2,FALSE)*Z201)+(VLOOKUP($AB$8,Prices[],2,FALSE)*AB201)+(VLOOKUP($O$8,Prices[],2,FALSE)*O201)+(VLOOKUP($P$8,Prices[],2,FALSE)*P201)+(VLOOKUP($Q$8,Prices[],2,FALSE)*Q201)+(VLOOKUP($R$8,Prices[],2,FALSE)*R201)+(VLOOKUP($AA$8,Prices[],2,FALSE)*AA201)+(VLOOKUP($S$8,Prices[],2,FALSE)*S201)</f>
        <v>11462500</v>
      </c>
      <c r="AD201" s="137"/>
      <c r="AE201" s="135">
        <f t="shared" ref="AE201:AE264" si="13">SUM(AF201:AT201)</f>
        <v>0</v>
      </c>
      <c r="AF201" s="133"/>
      <c r="AG201" s="133"/>
      <c r="AH201" s="133"/>
      <c r="AI201" s="133"/>
      <c r="AJ201" s="133"/>
      <c r="AK201" s="133"/>
      <c r="AL201" s="133"/>
      <c r="AM201" s="133"/>
      <c r="AN201" s="133"/>
      <c r="AO201" s="133"/>
      <c r="AP201" s="133"/>
      <c r="AQ201" s="133"/>
      <c r="AR201" s="133"/>
      <c r="AS201" s="133"/>
      <c r="AT201" s="133"/>
      <c r="AU201" s="132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132">
        <f t="shared" ref="AV201:AV264" si="14">AC201*0.35</f>
        <v>4011874.9999999995</v>
      </c>
      <c r="AW201" s="133" t="str">
        <f t="shared" ref="AW201:AW264" si="15">IF(AU201&gt;AV201,"Credit is above Limit. Requires HOTM approval",IF(AU201=0," ",IF(AV201&gt;=AU201,"Credit is within Limit","CheckInput")))</f>
        <v xml:space="preserve"> </v>
      </c>
      <c r="AX201" s="133" t="str">
        <f>IFERROR(IF(VLOOKUP(C201,'Overdue Credits'!$A:$F,6,0)&gt;2,"High Risk Customer",IF(VLOOKUP(C201,'Overdue Credits'!$A:$F,6,0)&gt;0,"Medium Risk Customer","Low Risk Customer")),"Low Risk Customer")</f>
        <v>Low Risk Customer</v>
      </c>
    </row>
    <row r="202" spans="1:50" x14ac:dyDescent="0.3">
      <c r="A202" s="16">
        <v>194</v>
      </c>
      <c r="B202" s="16" t="s">
        <v>1170</v>
      </c>
      <c r="C202" s="16" t="s">
        <v>1149</v>
      </c>
      <c r="D202" s="16"/>
      <c r="E202" s="16" t="s">
        <v>1152</v>
      </c>
      <c r="F202" s="16" t="s">
        <v>11</v>
      </c>
      <c r="G202" s="131">
        <f t="shared" si="12"/>
        <v>90</v>
      </c>
      <c r="H202" s="133"/>
      <c r="I202" s="133"/>
      <c r="J202" s="133">
        <v>25</v>
      </c>
      <c r="K202" s="133">
        <v>1</v>
      </c>
      <c r="L202" s="133">
        <v>1</v>
      </c>
      <c r="M202" s="133"/>
      <c r="N202" s="133"/>
      <c r="O202" s="133">
        <v>10</v>
      </c>
      <c r="P202" s="133">
        <v>15</v>
      </c>
      <c r="Q202" s="133"/>
      <c r="R202" s="133">
        <v>3</v>
      </c>
      <c r="S202" s="133"/>
      <c r="T202" s="133"/>
      <c r="U202" s="133"/>
      <c r="V202" s="133"/>
      <c r="W202" s="133"/>
      <c r="X202" s="133">
        <v>35</v>
      </c>
      <c r="Y202" s="133"/>
      <c r="Z202" s="133"/>
      <c r="AA202" s="133"/>
      <c r="AB202" s="133"/>
      <c r="AC202" s="134">
        <f>(VLOOKUP($H$8,Prices[],2,FALSE)*H202)+(VLOOKUP($I$8,Prices[],2,FALSE)*I202)+(VLOOKUP($J$8,Prices[],2,FALSE)*J202)+(VLOOKUP($K$8,Prices[],2,FALSE)*K202)+(VLOOKUP($L$8,Prices[],2,FALSE)*L202)+(VLOOKUP($M$8,Prices[],2,FALSE)*M202)+(VLOOKUP($N$8,Prices[],2,FALSE)*N202)+(VLOOKUP($T$8,Prices[],2,FALSE)*T202)+(VLOOKUP($U$8,Prices[],2,FALSE)*U202)+(VLOOKUP($V$8,Prices[],2,FALSE)*V202)+(VLOOKUP($W$8,Prices[],2,FALSE)*W202)+(VLOOKUP($X$8,Prices[],2,FALSE)*X202)+(VLOOKUP($Y$8,Prices[],2,FALSE)*Y202)+(VLOOKUP($Z$8,Prices[],2,FALSE)*Z202)+(VLOOKUP($AB$8,Prices[],2,FALSE)*AB202)+(VLOOKUP($O$8,Prices[],2,FALSE)*O202)+(VLOOKUP($P$8,Prices[],2,FALSE)*P202)+(VLOOKUP($Q$8,Prices[],2,FALSE)*Q202)+(VLOOKUP($R$8,Prices[],2,FALSE)*R202)+(VLOOKUP($AA$8,Prices[],2,FALSE)*AA202)+(VLOOKUP($S$8,Prices[],2,FALSE)*S202)</f>
        <v>16707000</v>
      </c>
      <c r="AD202" s="137"/>
      <c r="AE202" s="135">
        <f t="shared" si="13"/>
        <v>20</v>
      </c>
      <c r="AF202" s="133"/>
      <c r="AG202" s="133"/>
      <c r="AH202" s="133">
        <v>5</v>
      </c>
      <c r="AI202" s="133">
        <v>4</v>
      </c>
      <c r="AJ202" s="133"/>
      <c r="AK202" s="133">
        <v>1</v>
      </c>
      <c r="AL202" s="133">
        <v>7</v>
      </c>
      <c r="AM202" s="133">
        <v>1</v>
      </c>
      <c r="AN202" s="133"/>
      <c r="AO202" s="133">
        <v>2</v>
      </c>
      <c r="AP202" s="133"/>
      <c r="AQ202" s="133"/>
      <c r="AR202" s="133"/>
      <c r="AS202" s="133"/>
      <c r="AT202" s="133"/>
      <c r="AU202" s="132">
        <f>(VLOOKUP($AF$8,Prices[],2,FALSE)*AF202)+(VLOOKUP($AG$8,Prices[],2,FALSE)*AG202)+(VLOOKUP($AH$8,Prices[],2,FALSE)*AH202)+(VLOOKUP($AI$8,Prices[],2,FALSE)*AI202)+(VLOOKUP($AJ$8,Prices[],2,FALSE)*AJ202)+(VLOOKUP($AK$8,Prices[],2,FALSE)*AK202)+(VLOOKUP($AL$8,Prices[],2,FALSE)*AL202)+(VLOOKUP($AM$8,Prices[],2,FALSE)*AM202)+(VLOOKUP($AN$8,Prices[],2,FALSE)*AN202)+(VLOOKUP($AO$8,Prices[],2,FALSE)*AO202)+(VLOOKUP($AP$8,Prices[],2,FALSE)*AP202)+(VLOOKUP($AT$8,Prices[],2,FALSE)*AT202)+(VLOOKUP($AQ$8,Prices[],2,FALSE)*AQ202)+(VLOOKUP($AR$8,Prices[],2,FALSE)*AR202)+(VLOOKUP($AS$8,Prices[],2,FALSE)*AS202)</f>
        <v>3456500</v>
      </c>
      <c r="AV202" s="132">
        <f t="shared" si="14"/>
        <v>5847450</v>
      </c>
      <c r="AW202" s="133" t="str">
        <f t="shared" si="15"/>
        <v>Credit is within Limit</v>
      </c>
      <c r="AX202" s="133" t="str">
        <f>IFERROR(IF(VLOOKUP(C202,'Overdue Credits'!$A:$F,6,0)&gt;2,"High Risk Customer",IF(VLOOKUP(C202,'Overdue Credits'!$A:$F,6,0)&gt;0,"Medium Risk Customer","Low Risk Customer")),"Low Risk Customer")</f>
        <v>Low Risk Customer</v>
      </c>
    </row>
    <row r="203" spans="1:50" x14ac:dyDescent="0.3">
      <c r="A203" s="16">
        <v>195</v>
      </c>
      <c r="B203" s="16" t="s">
        <v>1170</v>
      </c>
      <c r="C203" s="16" t="s">
        <v>1153</v>
      </c>
      <c r="D203" s="16"/>
      <c r="E203" s="16" t="s">
        <v>1154</v>
      </c>
      <c r="F203" s="16" t="s">
        <v>11</v>
      </c>
      <c r="G203" s="131">
        <f t="shared" si="12"/>
        <v>90</v>
      </c>
      <c r="H203" s="133"/>
      <c r="I203" s="133"/>
      <c r="J203" s="133">
        <v>28</v>
      </c>
      <c r="K203" s="133">
        <v>2</v>
      </c>
      <c r="L203" s="133">
        <v>2</v>
      </c>
      <c r="M203" s="133"/>
      <c r="N203" s="133"/>
      <c r="O203" s="133">
        <v>15</v>
      </c>
      <c r="P203" s="133">
        <v>15</v>
      </c>
      <c r="Q203" s="133"/>
      <c r="R203" s="133">
        <v>3</v>
      </c>
      <c r="S203" s="133"/>
      <c r="T203" s="133"/>
      <c r="U203" s="133"/>
      <c r="V203" s="133"/>
      <c r="W203" s="133"/>
      <c r="X203" s="133">
        <v>25</v>
      </c>
      <c r="Y203" s="133"/>
      <c r="Z203" s="133"/>
      <c r="AA203" s="133"/>
      <c r="AB203" s="133"/>
      <c r="AC203" s="134">
        <f>(VLOOKUP($H$8,Prices[],2,FALSE)*H203)+(VLOOKUP($I$8,Prices[],2,FALSE)*I203)+(VLOOKUP($J$8,Prices[],2,FALSE)*J203)+(VLOOKUP($K$8,Prices[],2,FALSE)*K203)+(VLOOKUP($L$8,Prices[],2,FALSE)*L203)+(VLOOKUP($M$8,Prices[],2,FALSE)*M203)+(VLOOKUP($N$8,Prices[],2,FALSE)*N203)+(VLOOKUP($T$8,Prices[],2,FALSE)*T203)+(VLOOKUP($U$8,Prices[],2,FALSE)*U203)+(VLOOKUP($V$8,Prices[],2,FALSE)*V203)+(VLOOKUP($W$8,Prices[],2,FALSE)*W203)+(VLOOKUP($X$8,Prices[],2,FALSE)*X203)+(VLOOKUP($Y$8,Prices[],2,FALSE)*Y203)+(VLOOKUP($Z$8,Prices[],2,FALSE)*Z203)+(VLOOKUP($AB$8,Prices[],2,FALSE)*AB203)+(VLOOKUP($O$8,Prices[],2,FALSE)*O203)+(VLOOKUP($P$8,Prices[],2,FALSE)*P203)+(VLOOKUP($Q$8,Prices[],2,FALSE)*Q203)+(VLOOKUP($R$8,Prices[],2,FALSE)*R203)+(VLOOKUP($AA$8,Prices[],2,FALSE)*AA203)+(VLOOKUP($S$8,Prices[],2,FALSE)*S203)</f>
        <v>17093000</v>
      </c>
      <c r="AD203" s="137"/>
      <c r="AE203" s="135">
        <f t="shared" si="13"/>
        <v>21</v>
      </c>
      <c r="AF203" s="133"/>
      <c r="AG203" s="133"/>
      <c r="AH203" s="133">
        <v>4</v>
      </c>
      <c r="AI203" s="133">
        <v>5</v>
      </c>
      <c r="AJ203" s="133"/>
      <c r="AK203" s="133">
        <v>1</v>
      </c>
      <c r="AL203" s="133">
        <v>8</v>
      </c>
      <c r="AM203" s="133">
        <v>1</v>
      </c>
      <c r="AN203" s="133"/>
      <c r="AO203" s="133">
        <v>2</v>
      </c>
      <c r="AP203" s="133"/>
      <c r="AQ203" s="133"/>
      <c r="AR203" s="133"/>
      <c r="AS203" s="133"/>
      <c r="AT203" s="133"/>
      <c r="AU203" s="132">
        <f>(VLOOKUP($AF$8,Prices[],2,FALSE)*AF203)+(VLOOKUP($AG$8,Prices[],2,FALSE)*AG203)+(VLOOKUP($AH$8,Prices[],2,FALSE)*AH203)+(VLOOKUP($AI$8,Prices[],2,FALSE)*AI203)+(VLOOKUP($AJ$8,Prices[],2,FALSE)*AJ203)+(VLOOKUP($AK$8,Prices[],2,FALSE)*AK203)+(VLOOKUP($AL$8,Prices[],2,FALSE)*AL203)+(VLOOKUP($AM$8,Prices[],2,FALSE)*AM203)+(VLOOKUP($AN$8,Prices[],2,FALSE)*AN203)+(VLOOKUP($AO$8,Prices[],2,FALSE)*AO203)+(VLOOKUP($AP$8,Prices[],2,FALSE)*AP203)+(VLOOKUP($AT$8,Prices[],2,FALSE)*AT203)+(VLOOKUP($AQ$8,Prices[],2,FALSE)*AQ203)+(VLOOKUP($AR$8,Prices[],2,FALSE)*AR203)+(VLOOKUP($AS$8,Prices[],2,FALSE)*AS203)</f>
        <v>3642500</v>
      </c>
      <c r="AV203" s="132">
        <f t="shared" si="14"/>
        <v>5982550</v>
      </c>
      <c r="AW203" s="133" t="str">
        <f t="shared" si="15"/>
        <v>Credit is within Limit</v>
      </c>
      <c r="AX203" s="133" t="str">
        <f>IFERROR(IF(VLOOKUP(C203,'Overdue Credits'!$A:$F,6,0)&gt;2,"High Risk Customer",IF(VLOOKUP(C203,'Overdue Credits'!$A:$F,6,0)&gt;0,"Medium Risk Customer","Low Risk Customer")),"Low Risk Customer")</f>
        <v>Low Risk Customer</v>
      </c>
    </row>
    <row r="204" spans="1:50" x14ac:dyDescent="0.3">
      <c r="A204" s="16">
        <v>196</v>
      </c>
      <c r="B204" s="16" t="s">
        <v>1170</v>
      </c>
      <c r="C204" s="16" t="s">
        <v>1156</v>
      </c>
      <c r="D204" s="16"/>
      <c r="E204" s="16" t="s">
        <v>1157</v>
      </c>
      <c r="F204" s="16" t="s">
        <v>11</v>
      </c>
      <c r="G204" s="131">
        <f t="shared" si="12"/>
        <v>80</v>
      </c>
      <c r="H204" s="133"/>
      <c r="I204" s="133"/>
      <c r="J204" s="133">
        <v>12</v>
      </c>
      <c r="K204" s="133">
        <v>2</v>
      </c>
      <c r="L204" s="133">
        <v>2</v>
      </c>
      <c r="M204" s="133"/>
      <c r="N204" s="133"/>
      <c r="O204" s="133">
        <v>20</v>
      </c>
      <c r="P204" s="133">
        <v>15</v>
      </c>
      <c r="Q204" s="133"/>
      <c r="R204" s="133">
        <v>2</v>
      </c>
      <c r="S204" s="133"/>
      <c r="T204" s="133"/>
      <c r="U204" s="133"/>
      <c r="V204" s="133"/>
      <c r="W204" s="133"/>
      <c r="X204" s="133">
        <v>27</v>
      </c>
      <c r="Y204" s="133"/>
      <c r="Z204" s="133"/>
      <c r="AA204" s="133"/>
      <c r="AB204" s="133"/>
      <c r="AC204" s="134">
        <f>(VLOOKUP($H$8,Prices[],2,FALSE)*H204)+(VLOOKUP($I$8,Prices[],2,FALSE)*I204)+(VLOOKUP($J$8,Prices[],2,FALSE)*J204)+(VLOOKUP($K$8,Prices[],2,FALSE)*K204)+(VLOOKUP($L$8,Prices[],2,FALSE)*L204)+(VLOOKUP($M$8,Prices[],2,FALSE)*M204)+(VLOOKUP($N$8,Prices[],2,FALSE)*N204)+(VLOOKUP($T$8,Prices[],2,FALSE)*T204)+(VLOOKUP($U$8,Prices[],2,FALSE)*U204)+(VLOOKUP($V$8,Prices[],2,FALSE)*V204)+(VLOOKUP($W$8,Prices[],2,FALSE)*W204)+(VLOOKUP($X$8,Prices[],2,FALSE)*X204)+(VLOOKUP($Y$8,Prices[],2,FALSE)*Y204)+(VLOOKUP($Z$8,Prices[],2,FALSE)*Z204)+(VLOOKUP($AB$8,Prices[],2,FALSE)*AB204)+(VLOOKUP($O$8,Prices[],2,FALSE)*O204)+(VLOOKUP($P$8,Prices[],2,FALSE)*P204)+(VLOOKUP($Q$8,Prices[],2,FALSE)*Q204)+(VLOOKUP($R$8,Prices[],2,FALSE)*R204)+(VLOOKUP($AA$8,Prices[],2,FALSE)*AA204)+(VLOOKUP($S$8,Prices[],2,FALSE)*S204)</f>
        <v>14647500</v>
      </c>
      <c r="AD204" s="137"/>
      <c r="AE204" s="135">
        <f t="shared" si="13"/>
        <v>17</v>
      </c>
      <c r="AF204" s="133"/>
      <c r="AG204" s="133"/>
      <c r="AH204" s="133">
        <v>5</v>
      </c>
      <c r="AI204" s="133">
        <v>5</v>
      </c>
      <c r="AJ204" s="133"/>
      <c r="AK204" s="133">
        <v>1</v>
      </c>
      <c r="AL204" s="133">
        <v>5</v>
      </c>
      <c r="AM204" s="133"/>
      <c r="AN204" s="133"/>
      <c r="AO204" s="133">
        <v>1</v>
      </c>
      <c r="AP204" s="133"/>
      <c r="AQ204" s="133"/>
      <c r="AR204" s="133"/>
      <c r="AS204" s="133"/>
      <c r="AT204" s="133"/>
      <c r="AU204" s="132">
        <f>(VLOOKUP($AF$8,Prices[],2,FALSE)*AF204)+(VLOOKUP($AG$8,Prices[],2,FALSE)*AG204)+(VLOOKUP($AH$8,Prices[],2,FALSE)*AH204)+(VLOOKUP($AI$8,Prices[],2,FALSE)*AI204)+(VLOOKUP($AJ$8,Prices[],2,FALSE)*AJ204)+(VLOOKUP($AK$8,Prices[],2,FALSE)*AK204)+(VLOOKUP($AL$8,Prices[],2,FALSE)*AL204)+(VLOOKUP($AM$8,Prices[],2,FALSE)*AM204)+(VLOOKUP($AN$8,Prices[],2,FALSE)*AN204)+(VLOOKUP($AO$8,Prices[],2,FALSE)*AO204)+(VLOOKUP($AP$8,Prices[],2,FALSE)*AP204)+(VLOOKUP($AT$8,Prices[],2,FALSE)*AT204)+(VLOOKUP($AQ$8,Prices[],2,FALSE)*AQ204)+(VLOOKUP($AR$8,Prices[],2,FALSE)*AR204)+(VLOOKUP($AS$8,Prices[],2,FALSE)*AS204)</f>
        <v>3091000</v>
      </c>
      <c r="AV204" s="132">
        <f t="shared" si="14"/>
        <v>5126625</v>
      </c>
      <c r="AW204" s="133" t="str">
        <f t="shared" si="15"/>
        <v>Credit is within Limit</v>
      </c>
      <c r="AX204" s="133" t="str">
        <f>IFERROR(IF(VLOOKUP(C204,'Overdue Credits'!$A:$F,6,0)&gt;2,"High Risk Customer",IF(VLOOKUP(C204,'Overdue Credits'!$A:$F,6,0)&gt;0,"Medium Risk Customer","Low Risk Customer")),"Low Risk Customer")</f>
        <v>Low Risk Customer</v>
      </c>
    </row>
    <row r="205" spans="1:50" x14ac:dyDescent="0.3">
      <c r="A205" s="16">
        <v>197</v>
      </c>
      <c r="B205" s="16" t="s">
        <v>9</v>
      </c>
      <c r="C205" s="16" t="s">
        <v>1147</v>
      </c>
      <c r="D205" s="16"/>
      <c r="E205" s="16" t="s">
        <v>1150</v>
      </c>
      <c r="F205" s="16" t="s">
        <v>11</v>
      </c>
      <c r="G205" s="131">
        <f t="shared" si="12"/>
        <v>82</v>
      </c>
      <c r="H205" s="133"/>
      <c r="I205" s="133"/>
      <c r="J205" s="133">
        <v>2</v>
      </c>
      <c r="K205" s="133"/>
      <c r="L205" s="133">
        <v>3</v>
      </c>
      <c r="M205" s="133"/>
      <c r="N205" s="133"/>
      <c r="O205" s="133">
        <v>32</v>
      </c>
      <c r="P205" s="133"/>
      <c r="Q205" s="133"/>
      <c r="R205" s="133"/>
      <c r="S205" s="133"/>
      <c r="T205" s="133"/>
      <c r="U205" s="133">
        <v>5</v>
      </c>
      <c r="V205" s="133"/>
      <c r="W205" s="133"/>
      <c r="X205" s="133">
        <v>40</v>
      </c>
      <c r="Y205" s="133"/>
      <c r="Z205" s="133"/>
      <c r="AA205" s="133"/>
      <c r="AB205" s="133"/>
      <c r="AC205" s="134">
        <f>(VLOOKUP($H$8,Prices[],2,FALSE)*H205)+(VLOOKUP($I$8,Prices[],2,FALSE)*I205)+(VLOOKUP($J$8,Prices[],2,FALSE)*J205)+(VLOOKUP($K$8,Prices[],2,FALSE)*K205)+(VLOOKUP($L$8,Prices[],2,FALSE)*L205)+(VLOOKUP($M$8,Prices[],2,FALSE)*M205)+(VLOOKUP($N$8,Prices[],2,FALSE)*N205)+(VLOOKUP($T$8,Prices[],2,FALSE)*T205)+(VLOOKUP($U$8,Prices[],2,FALSE)*U205)+(VLOOKUP($V$8,Prices[],2,FALSE)*V205)+(VLOOKUP($W$8,Prices[],2,FALSE)*W205)+(VLOOKUP($X$8,Prices[],2,FALSE)*X205)+(VLOOKUP($Y$8,Prices[],2,FALSE)*Y205)+(VLOOKUP($Z$8,Prices[],2,FALSE)*Z205)+(VLOOKUP($AB$8,Prices[],2,FALSE)*AB205)+(VLOOKUP($O$8,Prices[],2,FALSE)*O205)+(VLOOKUP($P$8,Prices[],2,FALSE)*P205)+(VLOOKUP($Q$8,Prices[],2,FALSE)*Q205)+(VLOOKUP($R$8,Prices[],2,FALSE)*R205)+(VLOOKUP($AA$8,Prices[],2,FALSE)*AA205)+(VLOOKUP($S$8,Prices[],2,FALSE)*S205)</f>
        <v>13444000</v>
      </c>
      <c r="AD205" s="137"/>
      <c r="AE205" s="135">
        <f t="shared" si="13"/>
        <v>10</v>
      </c>
      <c r="AF205" s="133"/>
      <c r="AG205" s="133"/>
      <c r="AH205" s="133">
        <v>10</v>
      </c>
      <c r="AI205" s="133"/>
      <c r="AJ205" s="133"/>
      <c r="AK205" s="133"/>
      <c r="AL205" s="133"/>
      <c r="AM205" s="133"/>
      <c r="AN205" s="133"/>
      <c r="AO205" s="133"/>
      <c r="AP205" s="133"/>
      <c r="AQ205" s="133"/>
      <c r="AR205" s="133"/>
      <c r="AS205" s="133"/>
      <c r="AT205" s="133"/>
      <c r="AU205" s="132">
        <f>(VLOOKUP($AF$8,Prices[],2,FALSE)*AF205)+(VLOOKUP($AG$8,Prices[],2,FALSE)*AG205)+(VLOOKUP($AH$8,Prices[],2,FALSE)*AH205)+(VLOOKUP($AI$8,Prices[],2,FALSE)*AI205)+(VLOOKUP($AJ$8,Prices[],2,FALSE)*AJ205)+(VLOOKUP($AK$8,Prices[],2,FALSE)*AK205)+(VLOOKUP($AL$8,Prices[],2,FALSE)*AL205)+(VLOOKUP($AM$8,Prices[],2,FALSE)*AM205)+(VLOOKUP($AN$8,Prices[],2,FALSE)*AN205)+(VLOOKUP($AO$8,Prices[],2,FALSE)*AO205)+(VLOOKUP($AP$8,Prices[],2,FALSE)*AP205)+(VLOOKUP($AT$8,Prices[],2,FALSE)*AT205)+(VLOOKUP($AQ$8,Prices[],2,FALSE)*AQ205)+(VLOOKUP($AR$8,Prices[],2,FALSE)*AR205)+(VLOOKUP($AS$8,Prices[],2,FALSE)*AS205)</f>
        <v>1885000</v>
      </c>
      <c r="AV205" s="132">
        <f t="shared" si="14"/>
        <v>4705400</v>
      </c>
      <c r="AW205" s="133" t="str">
        <f t="shared" si="15"/>
        <v>Credit is within Limit</v>
      </c>
      <c r="AX205" s="133" t="str">
        <f>IFERROR(IF(VLOOKUP(C205,'Overdue Credits'!$A:$F,6,0)&gt;2,"High Risk Customer",IF(VLOOKUP(C205,'Overdue Credits'!$A:$F,6,0)&gt;0,"Medium Risk Customer","Low Risk Customer")),"Low Risk Customer")</f>
        <v>Low Risk Customer</v>
      </c>
    </row>
    <row r="206" spans="1:50" x14ac:dyDescent="0.3">
      <c r="A206" s="16">
        <v>198</v>
      </c>
      <c r="B206" s="16" t="s">
        <v>121</v>
      </c>
      <c r="C206" s="16" t="s">
        <v>854</v>
      </c>
      <c r="D206" s="16"/>
      <c r="E206" s="16" t="s">
        <v>855</v>
      </c>
      <c r="F206" s="16" t="s">
        <v>43</v>
      </c>
      <c r="G206" s="131">
        <f t="shared" si="12"/>
        <v>535</v>
      </c>
      <c r="H206" s="133"/>
      <c r="I206" s="133"/>
      <c r="J206" s="133">
        <v>135</v>
      </c>
      <c r="K206" s="133"/>
      <c r="L206" s="133">
        <v>7</v>
      </c>
      <c r="M206" s="133"/>
      <c r="N206" s="133"/>
      <c r="O206" s="133">
        <v>122</v>
      </c>
      <c r="P206" s="133">
        <v>2</v>
      </c>
      <c r="Q206" s="133">
        <v>1</v>
      </c>
      <c r="R206" s="133">
        <v>138</v>
      </c>
      <c r="S206" s="133"/>
      <c r="T206" s="133"/>
      <c r="U206" s="133">
        <v>1</v>
      </c>
      <c r="V206" s="133">
        <v>2</v>
      </c>
      <c r="W206" s="133">
        <v>7</v>
      </c>
      <c r="X206" s="133">
        <v>120</v>
      </c>
      <c r="Y206" s="133"/>
      <c r="Z206" s="133"/>
      <c r="AA206" s="133"/>
      <c r="AB206" s="133"/>
      <c r="AC206" s="134">
        <f>(VLOOKUP($H$8,Prices[],2,FALSE)*H206)+(VLOOKUP($I$8,Prices[],2,FALSE)*I206)+(VLOOKUP($J$8,Prices[],2,FALSE)*J206)+(VLOOKUP($K$8,Prices[],2,FALSE)*K206)+(VLOOKUP($L$8,Prices[],2,FALSE)*L206)+(VLOOKUP($M$8,Prices[],2,FALSE)*M206)+(VLOOKUP($N$8,Prices[],2,FALSE)*N206)+(VLOOKUP($T$8,Prices[],2,FALSE)*T206)+(VLOOKUP($U$8,Prices[],2,FALSE)*U206)+(VLOOKUP($V$8,Prices[],2,FALSE)*V206)+(VLOOKUP($W$8,Prices[],2,FALSE)*W206)+(VLOOKUP($X$8,Prices[],2,FALSE)*X206)+(VLOOKUP($Y$8,Prices[],2,FALSE)*Y206)+(VLOOKUP($Z$8,Prices[],2,FALSE)*Z206)+(VLOOKUP($AB$8,Prices[],2,FALSE)*AB206)+(VLOOKUP($O$8,Prices[],2,FALSE)*O206)+(VLOOKUP($P$8,Prices[],2,FALSE)*P206)+(VLOOKUP($Q$8,Prices[],2,FALSE)*Q206)+(VLOOKUP($R$8,Prices[],2,FALSE)*R206)+(VLOOKUP($AA$8,Prices[],2,FALSE)*AA206)+(VLOOKUP($S$8,Prices[],2,FALSE)*S206)</f>
        <v>92115000</v>
      </c>
      <c r="AD206" s="137"/>
      <c r="AE206" s="135">
        <f t="shared" si="13"/>
        <v>173</v>
      </c>
      <c r="AF206" s="133"/>
      <c r="AG206" s="133">
        <v>5</v>
      </c>
      <c r="AH206" s="133">
        <v>65</v>
      </c>
      <c r="AI206" s="133">
        <v>25</v>
      </c>
      <c r="AJ206" s="133"/>
      <c r="AK206" s="133">
        <v>10</v>
      </c>
      <c r="AL206" s="133">
        <v>50</v>
      </c>
      <c r="AM206" s="133"/>
      <c r="AN206" s="133"/>
      <c r="AO206" s="133">
        <v>12</v>
      </c>
      <c r="AP206" s="133">
        <v>3</v>
      </c>
      <c r="AQ206" s="133"/>
      <c r="AR206" s="133"/>
      <c r="AS206" s="133"/>
      <c r="AT206" s="133">
        <v>3</v>
      </c>
      <c r="AU206" s="132">
        <f>(VLOOKUP($AF$8,Prices[],2,FALSE)*AF206)+(VLOOKUP($AG$8,Prices[],2,FALSE)*AG206)+(VLOOKUP($AH$8,Prices[],2,FALSE)*AH206)+(VLOOKUP($AI$8,Prices[],2,FALSE)*AI206)+(VLOOKUP($AJ$8,Prices[],2,FALSE)*AJ206)+(VLOOKUP($AK$8,Prices[],2,FALSE)*AK206)+(VLOOKUP($AL$8,Prices[],2,FALSE)*AL206)+(VLOOKUP($AM$8,Prices[],2,FALSE)*AM206)+(VLOOKUP($AN$8,Prices[],2,FALSE)*AN206)+(VLOOKUP($AO$8,Prices[],2,FALSE)*AO206)+(VLOOKUP($AP$8,Prices[],2,FALSE)*AP206)+(VLOOKUP($AT$8,Prices[],2,FALSE)*AT206)+(VLOOKUP($AQ$8,Prices[],2,FALSE)*AQ206)+(VLOOKUP($AR$8,Prices[],2,FALSE)*AR206)+(VLOOKUP($AS$8,Prices[],2,FALSE)*AS206)</f>
        <v>29826000</v>
      </c>
      <c r="AV206" s="132">
        <f t="shared" si="14"/>
        <v>32240249.999999996</v>
      </c>
      <c r="AW206" s="133" t="str">
        <f t="shared" si="15"/>
        <v>Credit is within Limit</v>
      </c>
      <c r="AX206" s="133" t="str">
        <f>IFERROR(IF(VLOOKUP(C206,'Overdue Credits'!$A:$F,6,0)&gt;2,"High Risk Customer",IF(VLOOKUP(C206,'Overdue Credits'!$A:$F,6,0)&gt;0,"Medium Risk Customer","Low Risk Customer")),"Low Risk Customer")</f>
        <v>Low Risk Customer</v>
      </c>
    </row>
    <row r="207" spans="1:50" x14ac:dyDescent="0.3">
      <c r="A207" s="16">
        <v>199</v>
      </c>
      <c r="B207" s="16" t="s">
        <v>121</v>
      </c>
      <c r="C207" s="16" t="s">
        <v>220</v>
      </c>
      <c r="D207" s="16"/>
      <c r="E207" s="16" t="s">
        <v>221</v>
      </c>
      <c r="F207" s="16" t="s">
        <v>13</v>
      </c>
      <c r="G207" s="131">
        <f t="shared" si="12"/>
        <v>0</v>
      </c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>
        <v>0</v>
      </c>
      <c r="X207" s="133"/>
      <c r="Y207" s="133"/>
      <c r="Z207" s="133"/>
      <c r="AA207" s="133"/>
      <c r="AB207" s="133"/>
      <c r="AC207" s="134">
        <f>(VLOOKUP($H$8,Prices[],2,FALSE)*H207)+(VLOOKUP($I$8,Prices[],2,FALSE)*I207)+(VLOOKUP($J$8,Prices[],2,FALSE)*J207)+(VLOOKUP($K$8,Prices[],2,FALSE)*K207)+(VLOOKUP($L$8,Prices[],2,FALSE)*L207)+(VLOOKUP($M$8,Prices[],2,FALSE)*M207)+(VLOOKUP($N$8,Prices[],2,FALSE)*N207)+(VLOOKUP($T$8,Prices[],2,FALSE)*T207)+(VLOOKUP($U$8,Prices[],2,FALSE)*U207)+(VLOOKUP($V$8,Prices[],2,FALSE)*V207)+(VLOOKUP($W$8,Prices[],2,FALSE)*W207)+(VLOOKUP($X$8,Prices[],2,FALSE)*X207)+(VLOOKUP($Y$8,Prices[],2,FALSE)*Y207)+(VLOOKUP($Z$8,Prices[],2,FALSE)*Z207)+(VLOOKUP($AB$8,Prices[],2,FALSE)*AB207)+(VLOOKUP($O$8,Prices[],2,FALSE)*O207)+(VLOOKUP($P$8,Prices[],2,FALSE)*P207)+(VLOOKUP($Q$8,Prices[],2,FALSE)*Q207)+(VLOOKUP($R$8,Prices[],2,FALSE)*R207)+(VLOOKUP($AA$8,Prices[],2,FALSE)*AA207)+(VLOOKUP($S$8,Prices[],2,FALSE)*S207)</f>
        <v>0</v>
      </c>
      <c r="AD207" s="137"/>
      <c r="AE207" s="135">
        <f t="shared" si="13"/>
        <v>0</v>
      </c>
      <c r="AF207" s="133"/>
      <c r="AG207" s="133"/>
      <c r="AH207" s="133"/>
      <c r="AI207" s="133"/>
      <c r="AJ207" s="133"/>
      <c r="AK207" s="133"/>
      <c r="AL207" s="133"/>
      <c r="AM207" s="133"/>
      <c r="AN207" s="133"/>
      <c r="AO207" s="133"/>
      <c r="AP207" s="133"/>
      <c r="AQ207" s="133"/>
      <c r="AR207" s="133"/>
      <c r="AS207" s="133"/>
      <c r="AT207" s="133"/>
      <c r="AU207" s="132">
        <f>(VLOOKUP($AF$8,Prices[],2,FALSE)*AF207)+(VLOOKUP($AG$8,Prices[],2,FALSE)*AG207)+(VLOOKUP($AH$8,Prices[],2,FALSE)*AH207)+(VLOOKUP($AI$8,Prices[],2,FALSE)*AI207)+(VLOOKUP($AJ$8,Prices[],2,FALSE)*AJ207)+(VLOOKUP($AK$8,Prices[],2,FALSE)*AK207)+(VLOOKUP($AL$8,Prices[],2,FALSE)*AL207)+(VLOOKUP($AM$8,Prices[],2,FALSE)*AM207)+(VLOOKUP($AN$8,Prices[],2,FALSE)*AN207)+(VLOOKUP($AO$8,Prices[],2,FALSE)*AO207)+(VLOOKUP($AP$8,Prices[],2,FALSE)*AP207)+(VLOOKUP($AT$8,Prices[],2,FALSE)*AT207)+(VLOOKUP($AQ$8,Prices[],2,FALSE)*AQ207)+(VLOOKUP($AR$8,Prices[],2,FALSE)*AR207)+(VLOOKUP($AS$8,Prices[],2,FALSE)*AS207)</f>
        <v>0</v>
      </c>
      <c r="AV207" s="132">
        <f t="shared" si="14"/>
        <v>0</v>
      </c>
      <c r="AW207" s="133" t="str">
        <f t="shared" si="15"/>
        <v xml:space="preserve"> </v>
      </c>
      <c r="AX207" s="133" t="str">
        <f>IFERROR(IF(VLOOKUP(C207,'Overdue Credits'!$A:$F,6,0)&gt;2,"High Risk Customer",IF(VLOOKUP(C207,'Overdue Credits'!$A:$F,6,0)&gt;0,"Medium Risk Customer","Low Risk Customer")),"Low Risk Customer")</f>
        <v>High Risk Customer</v>
      </c>
    </row>
    <row r="208" spans="1:50" x14ac:dyDescent="0.3">
      <c r="A208" s="16">
        <v>200</v>
      </c>
      <c r="B208" s="16" t="s">
        <v>121</v>
      </c>
      <c r="C208" s="16" t="s">
        <v>232</v>
      </c>
      <c r="D208" s="16"/>
      <c r="E208" s="16" t="s">
        <v>233</v>
      </c>
      <c r="F208" s="16" t="s">
        <v>11</v>
      </c>
      <c r="G208" s="131">
        <f t="shared" si="12"/>
        <v>80</v>
      </c>
      <c r="H208" s="133"/>
      <c r="I208" s="133"/>
      <c r="J208" s="133">
        <v>4</v>
      </c>
      <c r="K208" s="133"/>
      <c r="L208" s="133">
        <v>4</v>
      </c>
      <c r="M208" s="133"/>
      <c r="N208" s="133"/>
      <c r="O208" s="133">
        <v>35</v>
      </c>
      <c r="P208" s="133">
        <v>1</v>
      </c>
      <c r="Q208" s="133">
        <v>7</v>
      </c>
      <c r="R208" s="133">
        <v>6</v>
      </c>
      <c r="S208" s="133"/>
      <c r="T208" s="133"/>
      <c r="U208" s="133">
        <v>2</v>
      </c>
      <c r="V208" s="133"/>
      <c r="W208" s="133">
        <v>11</v>
      </c>
      <c r="X208" s="133">
        <v>10</v>
      </c>
      <c r="Y208" s="133"/>
      <c r="Z208" s="133"/>
      <c r="AA208" s="133"/>
      <c r="AB208" s="133"/>
      <c r="AC208" s="134">
        <f>(VLOOKUP($H$8,Prices[],2,FALSE)*H208)+(VLOOKUP($I$8,Prices[],2,FALSE)*I208)+(VLOOKUP($J$8,Prices[],2,FALSE)*J208)+(VLOOKUP($K$8,Prices[],2,FALSE)*K208)+(VLOOKUP($L$8,Prices[],2,FALSE)*L208)+(VLOOKUP($M$8,Prices[],2,FALSE)*M208)+(VLOOKUP($N$8,Prices[],2,FALSE)*N208)+(VLOOKUP($T$8,Prices[],2,FALSE)*T208)+(VLOOKUP($U$8,Prices[],2,FALSE)*U208)+(VLOOKUP($V$8,Prices[],2,FALSE)*V208)+(VLOOKUP($W$8,Prices[],2,FALSE)*W208)+(VLOOKUP($X$8,Prices[],2,FALSE)*X208)+(VLOOKUP($Y$8,Prices[],2,FALSE)*Y208)+(VLOOKUP($Z$8,Prices[],2,FALSE)*Z208)+(VLOOKUP($AB$8,Prices[],2,FALSE)*AB208)+(VLOOKUP($O$8,Prices[],2,FALSE)*O208)+(VLOOKUP($P$8,Prices[],2,FALSE)*P208)+(VLOOKUP($Q$8,Prices[],2,FALSE)*Q208)+(VLOOKUP($R$8,Prices[],2,FALSE)*R208)+(VLOOKUP($AA$8,Prices[],2,FALSE)*AA208)+(VLOOKUP($S$8,Prices[],2,FALSE)*S208)</f>
        <v>12987500</v>
      </c>
      <c r="AD208" s="137"/>
      <c r="AE208" s="135">
        <f t="shared" si="13"/>
        <v>27</v>
      </c>
      <c r="AF208" s="133"/>
      <c r="AG208" s="133">
        <v>1</v>
      </c>
      <c r="AH208" s="133">
        <v>5</v>
      </c>
      <c r="AI208" s="133">
        <v>6</v>
      </c>
      <c r="AJ208" s="133"/>
      <c r="AK208" s="133">
        <v>5</v>
      </c>
      <c r="AL208" s="133">
        <v>4</v>
      </c>
      <c r="AM208" s="133"/>
      <c r="AN208" s="133"/>
      <c r="AO208" s="133">
        <v>3</v>
      </c>
      <c r="AP208" s="133">
        <v>1</v>
      </c>
      <c r="AQ208" s="133"/>
      <c r="AR208" s="133"/>
      <c r="AS208" s="133"/>
      <c r="AT208" s="133">
        <v>2</v>
      </c>
      <c r="AU208" s="132">
        <f>(VLOOKUP($AF$8,Prices[],2,FALSE)*AF208)+(VLOOKUP($AG$8,Prices[],2,FALSE)*AG208)+(VLOOKUP($AH$8,Prices[],2,FALSE)*AH208)+(VLOOKUP($AI$8,Prices[],2,FALSE)*AI208)+(VLOOKUP($AJ$8,Prices[],2,FALSE)*AJ208)+(VLOOKUP($AK$8,Prices[],2,FALSE)*AK208)+(VLOOKUP($AL$8,Prices[],2,FALSE)*AL208)+(VLOOKUP($AM$8,Prices[],2,FALSE)*AM208)+(VLOOKUP($AN$8,Prices[],2,FALSE)*AN208)+(VLOOKUP($AO$8,Prices[],2,FALSE)*AO208)+(VLOOKUP($AP$8,Prices[],2,FALSE)*AP208)+(VLOOKUP($AT$8,Prices[],2,FALSE)*AT208)+(VLOOKUP($AQ$8,Prices[],2,FALSE)*AQ208)+(VLOOKUP($AR$8,Prices[],2,FALSE)*AR208)+(VLOOKUP($AS$8,Prices[],2,FALSE)*AS208)</f>
        <v>4467000</v>
      </c>
      <c r="AV208" s="132">
        <f t="shared" si="14"/>
        <v>4545625</v>
      </c>
      <c r="AW208" s="133" t="str">
        <f t="shared" si="15"/>
        <v>Credit is within Limit</v>
      </c>
      <c r="AX208" s="133" t="str">
        <f>IFERROR(IF(VLOOKUP(C208,'Overdue Credits'!$A:$F,6,0)&gt;2,"High Risk Customer",IF(VLOOKUP(C208,'Overdue Credits'!$A:$F,6,0)&gt;0,"Medium Risk Customer","Low Risk Customer")),"Low Risk Customer")</f>
        <v>Low Risk Customer</v>
      </c>
    </row>
    <row r="209" spans="1:50" x14ac:dyDescent="0.3">
      <c r="A209" s="16">
        <v>201</v>
      </c>
      <c r="B209" s="16" t="s">
        <v>121</v>
      </c>
      <c r="C209" s="16" t="s">
        <v>206</v>
      </c>
      <c r="D209" s="16"/>
      <c r="E209" s="16" t="s">
        <v>207</v>
      </c>
      <c r="F209" s="16" t="s">
        <v>11</v>
      </c>
      <c r="G209" s="131">
        <f t="shared" si="12"/>
        <v>70</v>
      </c>
      <c r="H209" s="133"/>
      <c r="I209" s="133"/>
      <c r="J209" s="133">
        <v>15</v>
      </c>
      <c r="K209" s="133"/>
      <c r="L209" s="133">
        <v>2</v>
      </c>
      <c r="M209" s="133"/>
      <c r="N209" s="133"/>
      <c r="O209" s="133">
        <v>39</v>
      </c>
      <c r="P209" s="133"/>
      <c r="Q209" s="133">
        <v>1</v>
      </c>
      <c r="R209" s="133">
        <v>1</v>
      </c>
      <c r="S209" s="133"/>
      <c r="T209" s="133"/>
      <c r="U209" s="133">
        <v>1</v>
      </c>
      <c r="V209" s="133"/>
      <c r="W209" s="133">
        <v>6</v>
      </c>
      <c r="X209" s="133">
        <v>5</v>
      </c>
      <c r="Y209" s="133"/>
      <c r="Z209" s="133"/>
      <c r="AA209" s="133"/>
      <c r="AB209" s="133"/>
      <c r="AC209" s="134">
        <f>(VLOOKUP($H$8,Prices[],2,FALSE)*H209)+(VLOOKUP($I$8,Prices[],2,FALSE)*I209)+(VLOOKUP($J$8,Prices[],2,FALSE)*J209)+(VLOOKUP($K$8,Prices[],2,FALSE)*K209)+(VLOOKUP($L$8,Prices[],2,FALSE)*L209)+(VLOOKUP($M$8,Prices[],2,FALSE)*M209)+(VLOOKUP($N$8,Prices[],2,FALSE)*N209)+(VLOOKUP($T$8,Prices[],2,FALSE)*T209)+(VLOOKUP($U$8,Prices[],2,FALSE)*U209)+(VLOOKUP($V$8,Prices[],2,FALSE)*V209)+(VLOOKUP($W$8,Prices[],2,FALSE)*W209)+(VLOOKUP($X$8,Prices[],2,FALSE)*X209)+(VLOOKUP($Y$8,Prices[],2,FALSE)*Y209)+(VLOOKUP($Z$8,Prices[],2,FALSE)*Z209)+(VLOOKUP($AB$8,Prices[],2,FALSE)*AB209)+(VLOOKUP($O$8,Prices[],2,FALSE)*O209)+(VLOOKUP($P$8,Prices[],2,FALSE)*P209)+(VLOOKUP($Q$8,Prices[],2,FALSE)*Q209)+(VLOOKUP($R$8,Prices[],2,FALSE)*R209)+(VLOOKUP($AA$8,Prices[],2,FALSE)*AA209)+(VLOOKUP($S$8,Prices[],2,FALSE)*S209)</f>
        <v>12739000</v>
      </c>
      <c r="AD209" s="137"/>
      <c r="AE209" s="135">
        <f t="shared" si="13"/>
        <v>25</v>
      </c>
      <c r="AF209" s="133"/>
      <c r="AG209" s="133">
        <v>1</v>
      </c>
      <c r="AH209" s="133">
        <v>5</v>
      </c>
      <c r="AI209" s="133">
        <v>7</v>
      </c>
      <c r="AJ209" s="133"/>
      <c r="AK209" s="133">
        <v>3</v>
      </c>
      <c r="AL209" s="133">
        <v>4</v>
      </c>
      <c r="AM209" s="133"/>
      <c r="AN209" s="133"/>
      <c r="AO209" s="133">
        <v>4</v>
      </c>
      <c r="AP209" s="133">
        <v>1</v>
      </c>
      <c r="AQ209" s="133"/>
      <c r="AR209" s="133"/>
      <c r="AS209" s="133"/>
      <c r="AT209" s="133"/>
      <c r="AU209" s="132">
        <f>(VLOOKUP($AF$8,Prices[],2,FALSE)*AF209)+(VLOOKUP($AG$8,Prices[],2,FALSE)*AG209)+(VLOOKUP($AH$8,Prices[],2,FALSE)*AH209)+(VLOOKUP($AI$8,Prices[],2,FALSE)*AI209)+(VLOOKUP($AJ$8,Prices[],2,FALSE)*AJ209)+(VLOOKUP($AK$8,Prices[],2,FALSE)*AK209)+(VLOOKUP($AL$8,Prices[],2,FALSE)*AL209)+(VLOOKUP($AM$8,Prices[],2,FALSE)*AM209)+(VLOOKUP($AN$8,Prices[],2,FALSE)*AN209)+(VLOOKUP($AO$8,Prices[],2,FALSE)*AO209)+(VLOOKUP($AP$8,Prices[],2,FALSE)*AP209)+(VLOOKUP($AT$8,Prices[],2,FALSE)*AT209)+(VLOOKUP($AQ$8,Prices[],2,FALSE)*AQ209)+(VLOOKUP($AR$8,Prices[],2,FALSE)*AR209)+(VLOOKUP($AS$8,Prices[],2,FALSE)*AS209)</f>
        <v>4324500</v>
      </c>
      <c r="AV209" s="132">
        <f t="shared" si="14"/>
        <v>4458650</v>
      </c>
      <c r="AW209" s="133" t="str">
        <f t="shared" si="15"/>
        <v>Credit is within Limit</v>
      </c>
      <c r="AX209" s="133" t="str">
        <f>IFERROR(IF(VLOOKUP(C209,'Overdue Credits'!$A:$F,6,0)&gt;2,"High Risk Customer",IF(VLOOKUP(C209,'Overdue Credits'!$A:$F,6,0)&gt;0,"Medium Risk Customer","Low Risk Customer")),"Low Risk Customer")</f>
        <v>Low Risk Customer</v>
      </c>
    </row>
    <row r="210" spans="1:50" x14ac:dyDescent="0.3">
      <c r="A210" s="16">
        <v>202</v>
      </c>
      <c r="B210" s="16" t="s">
        <v>121</v>
      </c>
      <c r="C210" s="16" t="s">
        <v>195</v>
      </c>
      <c r="D210" s="16"/>
      <c r="E210" s="16" t="s">
        <v>196</v>
      </c>
      <c r="F210" s="16" t="s">
        <v>11</v>
      </c>
      <c r="G210" s="131">
        <f t="shared" si="12"/>
        <v>70</v>
      </c>
      <c r="H210" s="133"/>
      <c r="I210" s="133"/>
      <c r="J210" s="133">
        <v>10</v>
      </c>
      <c r="K210" s="133"/>
      <c r="L210" s="133">
        <v>3</v>
      </c>
      <c r="M210" s="133">
        <v>1</v>
      </c>
      <c r="N210" s="133"/>
      <c r="O210" s="133">
        <v>25</v>
      </c>
      <c r="P210" s="133">
        <v>4</v>
      </c>
      <c r="Q210" s="133">
        <v>3</v>
      </c>
      <c r="R210" s="133">
        <v>1</v>
      </c>
      <c r="S210" s="133"/>
      <c r="T210" s="133"/>
      <c r="U210" s="133">
        <v>1</v>
      </c>
      <c r="V210" s="133">
        <v>3</v>
      </c>
      <c r="W210" s="133">
        <v>6</v>
      </c>
      <c r="X210" s="133">
        <v>13</v>
      </c>
      <c r="Y210" s="133"/>
      <c r="Z210" s="133"/>
      <c r="AA210" s="133"/>
      <c r="AB210" s="133"/>
      <c r="AC210" s="134">
        <f>(VLOOKUP($H$8,Prices[],2,FALSE)*H210)+(VLOOKUP($I$8,Prices[],2,FALSE)*I210)+(VLOOKUP($J$8,Prices[],2,FALSE)*J210)+(VLOOKUP($K$8,Prices[],2,FALSE)*K210)+(VLOOKUP($L$8,Prices[],2,FALSE)*L210)+(VLOOKUP($M$8,Prices[],2,FALSE)*M210)+(VLOOKUP($N$8,Prices[],2,FALSE)*N210)+(VLOOKUP($T$8,Prices[],2,FALSE)*T210)+(VLOOKUP($U$8,Prices[],2,FALSE)*U210)+(VLOOKUP($V$8,Prices[],2,FALSE)*V210)+(VLOOKUP($W$8,Prices[],2,FALSE)*W210)+(VLOOKUP($X$8,Prices[],2,FALSE)*X210)+(VLOOKUP($Y$8,Prices[],2,FALSE)*Y210)+(VLOOKUP($Z$8,Prices[],2,FALSE)*Z210)+(VLOOKUP($AB$8,Prices[],2,FALSE)*AB210)+(VLOOKUP($O$8,Prices[],2,FALSE)*O210)+(VLOOKUP($P$8,Prices[],2,FALSE)*P210)+(VLOOKUP($Q$8,Prices[],2,FALSE)*Q210)+(VLOOKUP($R$8,Prices[],2,FALSE)*R210)+(VLOOKUP($AA$8,Prices[],2,FALSE)*AA210)+(VLOOKUP($S$8,Prices[],2,FALSE)*S210)</f>
        <v>11975000</v>
      </c>
      <c r="AD210" s="137"/>
      <c r="AE210" s="135">
        <f t="shared" si="13"/>
        <v>22</v>
      </c>
      <c r="AF210" s="133"/>
      <c r="AG210" s="133">
        <v>1</v>
      </c>
      <c r="AH210" s="133">
        <v>10</v>
      </c>
      <c r="AI210" s="133">
        <v>6</v>
      </c>
      <c r="AJ210" s="133"/>
      <c r="AK210" s="133">
        <v>3</v>
      </c>
      <c r="AL210" s="133">
        <v>2</v>
      </c>
      <c r="AM210" s="133"/>
      <c r="AN210" s="133"/>
      <c r="AO210" s="133"/>
      <c r="AP210" s="133"/>
      <c r="AQ210" s="133"/>
      <c r="AR210" s="133"/>
      <c r="AS210" s="133"/>
      <c r="AT210" s="133"/>
      <c r="AU210" s="132">
        <f>(VLOOKUP($AF$8,Prices[],2,FALSE)*AF210)+(VLOOKUP($AG$8,Prices[],2,FALSE)*AG210)+(VLOOKUP($AH$8,Prices[],2,FALSE)*AH210)+(VLOOKUP($AI$8,Prices[],2,FALSE)*AI210)+(VLOOKUP($AJ$8,Prices[],2,FALSE)*AJ210)+(VLOOKUP($AK$8,Prices[],2,FALSE)*AK210)+(VLOOKUP($AL$8,Prices[],2,FALSE)*AL210)+(VLOOKUP($AM$8,Prices[],2,FALSE)*AM210)+(VLOOKUP($AN$8,Prices[],2,FALSE)*AN210)+(VLOOKUP($AO$8,Prices[],2,FALSE)*AO210)+(VLOOKUP($AP$8,Prices[],2,FALSE)*AP210)+(VLOOKUP($AT$8,Prices[],2,FALSE)*AT210)+(VLOOKUP($AQ$8,Prices[],2,FALSE)*AQ210)+(VLOOKUP($AR$8,Prices[],2,FALSE)*AR210)+(VLOOKUP($AS$8,Prices[],2,FALSE)*AS210)</f>
        <v>4108000</v>
      </c>
      <c r="AV210" s="132">
        <f t="shared" si="14"/>
        <v>4191249.9999999995</v>
      </c>
      <c r="AW210" s="133" t="str">
        <f t="shared" si="15"/>
        <v>Credit is within Limit</v>
      </c>
      <c r="AX210" s="133" t="str">
        <f>IFERROR(IF(VLOOKUP(C210,'Overdue Credits'!$A:$F,6,0)&gt;2,"High Risk Customer",IF(VLOOKUP(C210,'Overdue Credits'!$A:$F,6,0)&gt;0,"Medium Risk Customer","Low Risk Customer")),"Low Risk Customer")</f>
        <v>Low Risk Customer</v>
      </c>
    </row>
    <row r="211" spans="1:50" x14ac:dyDescent="0.3">
      <c r="A211" s="16">
        <v>203</v>
      </c>
      <c r="B211" s="16" t="s">
        <v>121</v>
      </c>
      <c r="C211" s="16" t="s">
        <v>218</v>
      </c>
      <c r="D211" s="16"/>
      <c r="E211" s="16" t="s">
        <v>219</v>
      </c>
      <c r="F211" s="16" t="s">
        <v>11</v>
      </c>
      <c r="G211" s="131">
        <f t="shared" si="12"/>
        <v>80</v>
      </c>
      <c r="H211" s="133"/>
      <c r="I211" s="133"/>
      <c r="J211" s="133">
        <v>10</v>
      </c>
      <c r="K211" s="133"/>
      <c r="L211" s="133"/>
      <c r="M211" s="133"/>
      <c r="N211" s="133"/>
      <c r="O211" s="133">
        <v>53</v>
      </c>
      <c r="P211" s="133"/>
      <c r="Q211" s="133">
        <v>12</v>
      </c>
      <c r="R211" s="133"/>
      <c r="S211" s="133"/>
      <c r="T211" s="133"/>
      <c r="U211" s="133"/>
      <c r="V211" s="133"/>
      <c r="W211" s="133">
        <v>1</v>
      </c>
      <c r="X211" s="133">
        <v>4</v>
      </c>
      <c r="Y211" s="133"/>
      <c r="Z211" s="133"/>
      <c r="AA211" s="133"/>
      <c r="AB211" s="133"/>
      <c r="AC211" s="134">
        <f>(VLOOKUP($H$8,Prices[],2,FALSE)*H211)+(VLOOKUP($I$8,Prices[],2,FALSE)*I211)+(VLOOKUP($J$8,Prices[],2,FALSE)*J211)+(VLOOKUP($K$8,Prices[],2,FALSE)*K211)+(VLOOKUP($L$8,Prices[],2,FALSE)*L211)+(VLOOKUP($M$8,Prices[],2,FALSE)*M211)+(VLOOKUP($N$8,Prices[],2,FALSE)*N211)+(VLOOKUP($T$8,Prices[],2,FALSE)*T211)+(VLOOKUP($U$8,Prices[],2,FALSE)*U211)+(VLOOKUP($V$8,Prices[],2,FALSE)*V211)+(VLOOKUP($W$8,Prices[],2,FALSE)*W211)+(VLOOKUP($X$8,Prices[],2,FALSE)*X211)+(VLOOKUP($Y$8,Prices[],2,FALSE)*Y211)+(VLOOKUP($Z$8,Prices[],2,FALSE)*Z211)+(VLOOKUP($AB$8,Prices[],2,FALSE)*AB211)+(VLOOKUP($O$8,Prices[],2,FALSE)*O211)+(VLOOKUP($P$8,Prices[],2,FALSE)*P211)+(VLOOKUP($Q$8,Prices[],2,FALSE)*Q211)+(VLOOKUP($R$8,Prices[],2,FALSE)*R211)+(VLOOKUP($AA$8,Prices[],2,FALSE)*AA211)+(VLOOKUP($S$8,Prices[],2,FALSE)*S211)</f>
        <v>14752000</v>
      </c>
      <c r="AD211" s="137"/>
      <c r="AE211" s="135">
        <f t="shared" si="13"/>
        <v>24</v>
      </c>
      <c r="AF211" s="133"/>
      <c r="AG211" s="133">
        <v>1</v>
      </c>
      <c r="AH211" s="133">
        <v>3</v>
      </c>
      <c r="AI211" s="133">
        <v>7</v>
      </c>
      <c r="AJ211" s="133"/>
      <c r="AK211" s="133">
        <v>1</v>
      </c>
      <c r="AL211" s="133">
        <v>4</v>
      </c>
      <c r="AM211" s="133"/>
      <c r="AN211" s="133"/>
      <c r="AO211" s="133">
        <v>5</v>
      </c>
      <c r="AP211" s="133">
        <v>1</v>
      </c>
      <c r="AQ211" s="133"/>
      <c r="AR211" s="133"/>
      <c r="AS211" s="133"/>
      <c r="AT211" s="133">
        <v>2</v>
      </c>
      <c r="AU211" s="132">
        <f>(VLOOKUP($AF$8,Prices[],2,FALSE)*AF211)+(VLOOKUP($AG$8,Prices[],2,FALSE)*AG211)+(VLOOKUP($AH$8,Prices[],2,FALSE)*AH211)+(VLOOKUP($AI$8,Prices[],2,FALSE)*AI211)+(VLOOKUP($AJ$8,Prices[],2,FALSE)*AJ211)+(VLOOKUP($AK$8,Prices[],2,FALSE)*AK211)+(VLOOKUP($AL$8,Prices[],2,FALSE)*AL211)+(VLOOKUP($AM$8,Prices[],2,FALSE)*AM211)+(VLOOKUP($AN$8,Prices[],2,FALSE)*AN211)+(VLOOKUP($AO$8,Prices[],2,FALSE)*AO211)+(VLOOKUP($AP$8,Prices[],2,FALSE)*AP211)+(VLOOKUP($AT$8,Prices[],2,FALSE)*AT211)+(VLOOKUP($AQ$8,Prices[],2,FALSE)*AQ211)+(VLOOKUP($AR$8,Prices[],2,FALSE)*AR211)+(VLOOKUP($AS$8,Prices[],2,FALSE)*AS211)</f>
        <v>4000500</v>
      </c>
      <c r="AV211" s="132">
        <f t="shared" si="14"/>
        <v>5163200</v>
      </c>
      <c r="AW211" s="133" t="str">
        <f t="shared" si="15"/>
        <v>Credit is within Limit</v>
      </c>
      <c r="AX211" s="133" t="str">
        <f>IFERROR(IF(VLOOKUP(C211,'Overdue Credits'!$A:$F,6,0)&gt;2,"High Risk Customer",IF(VLOOKUP(C211,'Overdue Credits'!$A:$F,6,0)&gt;0,"Medium Risk Customer","Low Risk Customer")),"Low Risk Customer")</f>
        <v>Low Risk Customer</v>
      </c>
    </row>
    <row r="212" spans="1:50" x14ac:dyDescent="0.3">
      <c r="A212" s="16">
        <v>204</v>
      </c>
      <c r="B212" s="16" t="s">
        <v>121</v>
      </c>
      <c r="C212" s="16" t="s">
        <v>224</v>
      </c>
      <c r="D212" s="16"/>
      <c r="E212" s="16" t="s">
        <v>225</v>
      </c>
      <c r="F212" s="16" t="s">
        <v>13</v>
      </c>
      <c r="G212" s="131">
        <f t="shared" si="12"/>
        <v>80</v>
      </c>
      <c r="H212" s="133"/>
      <c r="I212" s="133"/>
      <c r="J212" s="133">
        <v>6</v>
      </c>
      <c r="K212" s="133"/>
      <c r="L212" s="133">
        <v>3</v>
      </c>
      <c r="M212" s="133"/>
      <c r="N212" s="133"/>
      <c r="O212" s="133">
        <v>31</v>
      </c>
      <c r="P212" s="133"/>
      <c r="Q212" s="133">
        <v>7</v>
      </c>
      <c r="R212" s="133">
        <v>1</v>
      </c>
      <c r="S212" s="133"/>
      <c r="T212" s="133"/>
      <c r="U212" s="133">
        <v>2</v>
      </c>
      <c r="V212" s="133">
        <v>10</v>
      </c>
      <c r="W212" s="133">
        <v>8</v>
      </c>
      <c r="X212" s="133">
        <v>12</v>
      </c>
      <c r="Y212" s="133"/>
      <c r="Z212" s="133"/>
      <c r="AA212" s="133"/>
      <c r="AB212" s="133"/>
      <c r="AC212" s="134">
        <f>(VLOOKUP($H$8,Prices[],2,FALSE)*H212)+(VLOOKUP($I$8,Prices[],2,FALSE)*I212)+(VLOOKUP($J$8,Prices[],2,FALSE)*J212)+(VLOOKUP($K$8,Prices[],2,FALSE)*K212)+(VLOOKUP($L$8,Prices[],2,FALSE)*L212)+(VLOOKUP($M$8,Prices[],2,FALSE)*M212)+(VLOOKUP($N$8,Prices[],2,FALSE)*N212)+(VLOOKUP($T$8,Prices[],2,FALSE)*T212)+(VLOOKUP($U$8,Prices[],2,FALSE)*U212)+(VLOOKUP($V$8,Prices[],2,FALSE)*V212)+(VLOOKUP($W$8,Prices[],2,FALSE)*W212)+(VLOOKUP($X$8,Prices[],2,FALSE)*X212)+(VLOOKUP($Y$8,Prices[],2,FALSE)*Y212)+(VLOOKUP($Z$8,Prices[],2,FALSE)*Z212)+(VLOOKUP($AB$8,Prices[],2,FALSE)*AB212)+(VLOOKUP($O$8,Prices[],2,FALSE)*O212)+(VLOOKUP($P$8,Prices[],2,FALSE)*P212)+(VLOOKUP($Q$8,Prices[],2,FALSE)*Q212)+(VLOOKUP($R$8,Prices[],2,FALSE)*R212)+(VLOOKUP($AA$8,Prices[],2,FALSE)*AA212)+(VLOOKUP($S$8,Prices[],2,FALSE)*S212)</f>
        <v>12693500</v>
      </c>
      <c r="AD212" s="137"/>
      <c r="AE212" s="135">
        <f t="shared" si="13"/>
        <v>24</v>
      </c>
      <c r="AF212" s="133"/>
      <c r="AG212" s="133">
        <v>1</v>
      </c>
      <c r="AH212" s="133">
        <v>5</v>
      </c>
      <c r="AI212" s="133">
        <v>3</v>
      </c>
      <c r="AJ212" s="133"/>
      <c r="AK212" s="133">
        <v>5</v>
      </c>
      <c r="AL212" s="133">
        <v>6</v>
      </c>
      <c r="AM212" s="133"/>
      <c r="AN212" s="133"/>
      <c r="AO212" s="133">
        <v>1</v>
      </c>
      <c r="AP212" s="133">
        <v>2</v>
      </c>
      <c r="AQ212" s="133"/>
      <c r="AR212" s="133"/>
      <c r="AS212" s="133"/>
      <c r="AT212" s="133">
        <v>1</v>
      </c>
      <c r="AU212" s="132">
        <f>(VLOOKUP($AF$8,Prices[],2,FALSE)*AF212)+(VLOOKUP($AG$8,Prices[],2,FALSE)*AG212)+(VLOOKUP($AH$8,Prices[],2,FALSE)*AH212)+(VLOOKUP($AI$8,Prices[],2,FALSE)*AI212)+(VLOOKUP($AJ$8,Prices[],2,FALSE)*AJ212)+(VLOOKUP($AK$8,Prices[],2,FALSE)*AK212)+(VLOOKUP($AL$8,Prices[],2,FALSE)*AL212)+(VLOOKUP($AM$8,Prices[],2,FALSE)*AM212)+(VLOOKUP($AN$8,Prices[],2,FALSE)*AN212)+(VLOOKUP($AO$8,Prices[],2,FALSE)*AO212)+(VLOOKUP($AP$8,Prices[],2,FALSE)*AP212)+(VLOOKUP($AT$8,Prices[],2,FALSE)*AT212)+(VLOOKUP($AQ$8,Prices[],2,FALSE)*AQ212)+(VLOOKUP($AR$8,Prices[],2,FALSE)*AR212)+(VLOOKUP($AS$8,Prices[],2,FALSE)*AS212)</f>
        <v>3839500</v>
      </c>
      <c r="AV212" s="132">
        <f t="shared" si="14"/>
        <v>4442725</v>
      </c>
      <c r="AW212" s="133" t="str">
        <f t="shared" si="15"/>
        <v>Credit is within Limit</v>
      </c>
      <c r="AX212" s="133" t="str">
        <f>IFERROR(IF(VLOOKUP(C212,'Overdue Credits'!$A:$F,6,0)&gt;2,"High Risk Customer",IF(VLOOKUP(C212,'Overdue Credits'!$A:$F,6,0)&gt;0,"Medium Risk Customer","Low Risk Customer")),"Low Risk Customer")</f>
        <v>Low Risk Customer</v>
      </c>
    </row>
    <row r="213" spans="1:50" x14ac:dyDescent="0.3">
      <c r="A213" s="16">
        <v>205</v>
      </c>
      <c r="B213" s="16" t="s">
        <v>121</v>
      </c>
      <c r="C213" s="16" t="s">
        <v>216</v>
      </c>
      <c r="D213" s="16"/>
      <c r="E213" s="16" t="s">
        <v>217</v>
      </c>
      <c r="F213" s="16" t="s">
        <v>11</v>
      </c>
      <c r="G213" s="131">
        <f t="shared" si="12"/>
        <v>80</v>
      </c>
      <c r="H213" s="133"/>
      <c r="I213" s="133"/>
      <c r="J213" s="133">
        <v>5</v>
      </c>
      <c r="K213" s="133"/>
      <c r="L213" s="133">
        <v>3</v>
      </c>
      <c r="M213" s="133"/>
      <c r="N213" s="133"/>
      <c r="O213" s="133">
        <v>30</v>
      </c>
      <c r="P213" s="133">
        <v>12</v>
      </c>
      <c r="Q213" s="133">
        <v>4</v>
      </c>
      <c r="R213" s="133">
        <v>1</v>
      </c>
      <c r="S213" s="133"/>
      <c r="T213" s="133"/>
      <c r="U213" s="133">
        <v>2</v>
      </c>
      <c r="V213" s="133">
        <v>1</v>
      </c>
      <c r="W213" s="133">
        <v>10</v>
      </c>
      <c r="X213" s="133">
        <v>12</v>
      </c>
      <c r="Y213" s="133"/>
      <c r="Z213" s="133"/>
      <c r="AA213" s="133"/>
      <c r="AB213" s="133"/>
      <c r="AC213" s="134">
        <f>(VLOOKUP($H$8,Prices[],2,FALSE)*H213)+(VLOOKUP($I$8,Prices[],2,FALSE)*I213)+(VLOOKUP($J$8,Prices[],2,FALSE)*J213)+(VLOOKUP($K$8,Prices[],2,FALSE)*K213)+(VLOOKUP($L$8,Prices[],2,FALSE)*L213)+(VLOOKUP($M$8,Prices[],2,FALSE)*M213)+(VLOOKUP($N$8,Prices[],2,FALSE)*N213)+(VLOOKUP($T$8,Prices[],2,FALSE)*T213)+(VLOOKUP($U$8,Prices[],2,FALSE)*U213)+(VLOOKUP($V$8,Prices[],2,FALSE)*V213)+(VLOOKUP($W$8,Prices[],2,FALSE)*W213)+(VLOOKUP($X$8,Prices[],2,FALSE)*X213)+(VLOOKUP($Y$8,Prices[],2,FALSE)*Y213)+(VLOOKUP($Z$8,Prices[],2,FALSE)*Z213)+(VLOOKUP($AB$8,Prices[],2,FALSE)*AB213)+(VLOOKUP($O$8,Prices[],2,FALSE)*O213)+(VLOOKUP($P$8,Prices[],2,FALSE)*P213)+(VLOOKUP($Q$8,Prices[],2,FALSE)*Q213)+(VLOOKUP($R$8,Prices[],2,FALSE)*R213)+(VLOOKUP($AA$8,Prices[],2,FALSE)*AA213)+(VLOOKUP($S$8,Prices[],2,FALSE)*S213)</f>
        <v>13693000</v>
      </c>
      <c r="AD213" s="137"/>
      <c r="AE213" s="135">
        <f t="shared" si="13"/>
        <v>28</v>
      </c>
      <c r="AF213" s="133"/>
      <c r="AG213" s="133">
        <v>1</v>
      </c>
      <c r="AH213" s="133">
        <v>9</v>
      </c>
      <c r="AI213" s="133">
        <v>5</v>
      </c>
      <c r="AJ213" s="133"/>
      <c r="AK213" s="133">
        <v>5</v>
      </c>
      <c r="AL213" s="133">
        <v>3</v>
      </c>
      <c r="AM213" s="133"/>
      <c r="AN213" s="133"/>
      <c r="AO213" s="133">
        <v>1</v>
      </c>
      <c r="AP213" s="133">
        <v>1</v>
      </c>
      <c r="AQ213" s="133"/>
      <c r="AR213" s="133"/>
      <c r="AS213" s="133"/>
      <c r="AT213" s="133">
        <v>3</v>
      </c>
      <c r="AU213" s="132">
        <f>(VLOOKUP($AF$8,Prices[],2,FALSE)*AF213)+(VLOOKUP($AG$8,Prices[],2,FALSE)*AG213)+(VLOOKUP($AH$8,Prices[],2,FALSE)*AH213)+(VLOOKUP($AI$8,Prices[],2,FALSE)*AI213)+(VLOOKUP($AJ$8,Prices[],2,FALSE)*AJ213)+(VLOOKUP($AK$8,Prices[],2,FALSE)*AK213)+(VLOOKUP($AL$8,Prices[],2,FALSE)*AL213)+(VLOOKUP($AM$8,Prices[],2,FALSE)*AM213)+(VLOOKUP($AN$8,Prices[],2,FALSE)*AN213)+(VLOOKUP($AO$8,Prices[],2,FALSE)*AO213)+(VLOOKUP($AP$8,Prices[],2,FALSE)*AP213)+(VLOOKUP($AT$8,Prices[],2,FALSE)*AT213)+(VLOOKUP($AQ$8,Prices[],2,FALSE)*AQ213)+(VLOOKUP($AR$8,Prices[],2,FALSE)*AR213)+(VLOOKUP($AS$8,Prices[],2,FALSE)*AS213)</f>
        <v>4687000</v>
      </c>
      <c r="AV213" s="132">
        <f t="shared" si="14"/>
        <v>4792550</v>
      </c>
      <c r="AW213" s="133" t="str">
        <f t="shared" si="15"/>
        <v>Credit is within Limit</v>
      </c>
      <c r="AX213" s="133" t="str">
        <f>IFERROR(IF(VLOOKUP(C213,'Overdue Credits'!$A:$F,6,0)&gt;2,"High Risk Customer",IF(VLOOKUP(C213,'Overdue Credits'!$A:$F,6,0)&gt;0,"Medium Risk Customer","Low Risk Customer")),"Low Risk Customer")</f>
        <v>Medium Risk Customer</v>
      </c>
    </row>
    <row r="214" spans="1:50" x14ac:dyDescent="0.3">
      <c r="A214" s="16">
        <v>206</v>
      </c>
      <c r="B214" s="16" t="s">
        <v>121</v>
      </c>
      <c r="C214" s="16" t="s">
        <v>226</v>
      </c>
      <c r="D214" s="16"/>
      <c r="E214" s="16" t="s">
        <v>227</v>
      </c>
      <c r="F214" s="16" t="s">
        <v>13</v>
      </c>
      <c r="G214" s="131">
        <f t="shared" si="12"/>
        <v>80</v>
      </c>
      <c r="H214" s="133"/>
      <c r="I214" s="133"/>
      <c r="J214" s="133">
        <v>10</v>
      </c>
      <c r="K214" s="133"/>
      <c r="L214" s="133">
        <v>1</v>
      </c>
      <c r="M214" s="133"/>
      <c r="N214" s="133"/>
      <c r="O214" s="133">
        <v>21</v>
      </c>
      <c r="P214" s="133">
        <v>2</v>
      </c>
      <c r="Q214" s="133">
        <v>5</v>
      </c>
      <c r="R214" s="133">
        <v>3</v>
      </c>
      <c r="S214" s="133"/>
      <c r="T214" s="133"/>
      <c r="U214" s="133">
        <v>2</v>
      </c>
      <c r="V214" s="133">
        <v>3</v>
      </c>
      <c r="W214" s="133">
        <v>14</v>
      </c>
      <c r="X214" s="133">
        <v>19</v>
      </c>
      <c r="Y214" s="133"/>
      <c r="Z214" s="133"/>
      <c r="AA214" s="133"/>
      <c r="AB214" s="133"/>
      <c r="AC214" s="134">
        <f>(VLOOKUP($H$8,Prices[],2,FALSE)*H214)+(VLOOKUP($I$8,Prices[],2,FALSE)*I214)+(VLOOKUP($J$8,Prices[],2,FALSE)*J214)+(VLOOKUP($K$8,Prices[],2,FALSE)*K214)+(VLOOKUP($L$8,Prices[],2,FALSE)*L214)+(VLOOKUP($M$8,Prices[],2,FALSE)*M214)+(VLOOKUP($N$8,Prices[],2,FALSE)*N214)+(VLOOKUP($T$8,Prices[],2,FALSE)*T214)+(VLOOKUP($U$8,Prices[],2,FALSE)*U214)+(VLOOKUP($V$8,Prices[],2,FALSE)*V214)+(VLOOKUP($W$8,Prices[],2,FALSE)*W214)+(VLOOKUP($X$8,Prices[],2,FALSE)*X214)+(VLOOKUP($Y$8,Prices[],2,FALSE)*Y214)+(VLOOKUP($Z$8,Prices[],2,FALSE)*Z214)+(VLOOKUP($AB$8,Prices[],2,FALSE)*AB214)+(VLOOKUP($O$8,Prices[],2,FALSE)*O214)+(VLOOKUP($P$8,Prices[],2,FALSE)*P214)+(VLOOKUP($Q$8,Prices[],2,FALSE)*Q214)+(VLOOKUP($R$8,Prices[],2,FALSE)*R214)+(VLOOKUP($AA$8,Prices[],2,FALSE)*AA214)+(VLOOKUP($S$8,Prices[],2,FALSE)*S214)</f>
        <v>12763000</v>
      </c>
      <c r="AD214" s="137"/>
      <c r="AE214" s="135">
        <f t="shared" si="13"/>
        <v>25</v>
      </c>
      <c r="AF214" s="133"/>
      <c r="AG214" s="133">
        <v>1</v>
      </c>
      <c r="AH214" s="133">
        <v>8</v>
      </c>
      <c r="AI214" s="133">
        <v>6</v>
      </c>
      <c r="AJ214" s="133"/>
      <c r="AK214" s="133">
        <v>4</v>
      </c>
      <c r="AL214" s="133">
        <v>3</v>
      </c>
      <c r="AM214" s="133"/>
      <c r="AN214" s="133"/>
      <c r="AO214" s="133">
        <v>1</v>
      </c>
      <c r="AP214" s="133">
        <v>1</v>
      </c>
      <c r="AQ214" s="133"/>
      <c r="AR214" s="133"/>
      <c r="AS214" s="133"/>
      <c r="AT214" s="133">
        <v>1</v>
      </c>
      <c r="AU214" s="132">
        <f>(VLOOKUP($AF$8,Prices[],2,FALSE)*AF214)+(VLOOKUP($AG$8,Prices[],2,FALSE)*AG214)+(VLOOKUP($AH$8,Prices[],2,FALSE)*AH214)+(VLOOKUP($AI$8,Prices[],2,FALSE)*AI214)+(VLOOKUP($AJ$8,Prices[],2,FALSE)*AJ214)+(VLOOKUP($AK$8,Prices[],2,FALSE)*AK214)+(VLOOKUP($AL$8,Prices[],2,FALSE)*AL214)+(VLOOKUP($AM$8,Prices[],2,FALSE)*AM214)+(VLOOKUP($AN$8,Prices[],2,FALSE)*AN214)+(VLOOKUP($AO$8,Prices[],2,FALSE)*AO214)+(VLOOKUP($AP$8,Prices[],2,FALSE)*AP214)+(VLOOKUP($AT$8,Prices[],2,FALSE)*AT214)+(VLOOKUP($AQ$8,Prices[],2,FALSE)*AQ214)+(VLOOKUP($AR$8,Prices[],2,FALSE)*AR214)+(VLOOKUP($AS$8,Prices[],2,FALSE)*AS214)</f>
        <v>4368000</v>
      </c>
      <c r="AV214" s="132">
        <f t="shared" si="14"/>
        <v>4467050</v>
      </c>
      <c r="AW214" s="133" t="str">
        <f t="shared" si="15"/>
        <v>Credit is within Limit</v>
      </c>
      <c r="AX214" s="133" t="str">
        <f>IFERROR(IF(VLOOKUP(C214,'Overdue Credits'!$A:$F,6,0)&gt;2,"High Risk Customer",IF(VLOOKUP(C214,'Overdue Credits'!$A:$F,6,0)&gt;0,"Medium Risk Customer","Low Risk Customer")),"Low Risk Customer")</f>
        <v>Low Risk Customer</v>
      </c>
    </row>
    <row r="215" spans="1:50" x14ac:dyDescent="0.3">
      <c r="A215" s="16">
        <v>207</v>
      </c>
      <c r="B215" s="16" t="s">
        <v>121</v>
      </c>
      <c r="C215" s="16" t="s">
        <v>197</v>
      </c>
      <c r="D215" s="16"/>
      <c r="E215" s="16" t="s">
        <v>198</v>
      </c>
      <c r="F215" s="16" t="s">
        <v>43</v>
      </c>
      <c r="G215" s="131">
        <f t="shared" si="12"/>
        <v>550</v>
      </c>
      <c r="H215" s="133"/>
      <c r="I215" s="133"/>
      <c r="J215" s="133">
        <v>58</v>
      </c>
      <c r="K215" s="133"/>
      <c r="L215" s="133">
        <v>9</v>
      </c>
      <c r="M215" s="133">
        <v>2</v>
      </c>
      <c r="N215" s="133"/>
      <c r="O215" s="133">
        <v>160</v>
      </c>
      <c r="P215" s="133">
        <v>5</v>
      </c>
      <c r="Q215" s="133">
        <v>60</v>
      </c>
      <c r="R215" s="133">
        <v>10</v>
      </c>
      <c r="S215" s="133"/>
      <c r="T215" s="133"/>
      <c r="U215" s="133">
        <v>2</v>
      </c>
      <c r="V215" s="133">
        <v>46</v>
      </c>
      <c r="W215" s="133">
        <v>90</v>
      </c>
      <c r="X215" s="133">
        <v>108</v>
      </c>
      <c r="Y215" s="133"/>
      <c r="Z215" s="133"/>
      <c r="AA215" s="133"/>
      <c r="AB215" s="133"/>
      <c r="AC215" s="134">
        <f>(VLOOKUP($H$8,Prices[],2,FALSE)*H215)+(VLOOKUP($I$8,Prices[],2,FALSE)*I215)+(VLOOKUP($J$8,Prices[],2,FALSE)*J215)+(VLOOKUP($K$8,Prices[],2,FALSE)*K215)+(VLOOKUP($L$8,Prices[],2,FALSE)*L215)+(VLOOKUP($M$8,Prices[],2,FALSE)*M215)+(VLOOKUP($N$8,Prices[],2,FALSE)*N215)+(VLOOKUP($T$8,Prices[],2,FALSE)*T215)+(VLOOKUP($U$8,Prices[],2,FALSE)*U215)+(VLOOKUP($V$8,Prices[],2,FALSE)*V215)+(VLOOKUP($W$8,Prices[],2,FALSE)*W215)+(VLOOKUP($X$8,Prices[],2,FALSE)*X215)+(VLOOKUP($Y$8,Prices[],2,FALSE)*Y215)+(VLOOKUP($Z$8,Prices[],2,FALSE)*Z215)+(VLOOKUP($AB$8,Prices[],2,FALSE)*AB215)+(VLOOKUP($O$8,Prices[],2,FALSE)*O215)+(VLOOKUP($P$8,Prices[],2,FALSE)*P215)+(VLOOKUP($Q$8,Prices[],2,FALSE)*Q215)+(VLOOKUP($R$8,Prices[],2,FALSE)*R215)+(VLOOKUP($AA$8,Prices[],2,FALSE)*AA215)+(VLOOKUP($S$8,Prices[],2,FALSE)*S215)</f>
        <v>86981500</v>
      </c>
      <c r="AD215" s="137"/>
      <c r="AE215" s="135">
        <f t="shared" si="13"/>
        <v>162.6</v>
      </c>
      <c r="AF215" s="133"/>
      <c r="AG215" s="133">
        <v>45</v>
      </c>
      <c r="AH215" s="133">
        <v>40</v>
      </c>
      <c r="AI215" s="133">
        <v>54</v>
      </c>
      <c r="AJ215" s="133"/>
      <c r="AK215" s="133">
        <v>13</v>
      </c>
      <c r="AL215" s="133">
        <v>6</v>
      </c>
      <c r="AM215" s="133"/>
      <c r="AN215" s="133"/>
      <c r="AO215" s="133">
        <v>2</v>
      </c>
      <c r="AP215" s="133">
        <v>1.6</v>
      </c>
      <c r="AQ215" s="133"/>
      <c r="AR215" s="133"/>
      <c r="AS215" s="133"/>
      <c r="AT215" s="133">
        <v>1</v>
      </c>
      <c r="AU215" s="132">
        <f>(VLOOKUP($AF$8,Prices[],2,FALSE)*AF215)+(VLOOKUP($AG$8,Prices[],2,FALSE)*AG215)+(VLOOKUP($AH$8,Prices[],2,FALSE)*AH215)+(VLOOKUP($AI$8,Prices[],2,FALSE)*AI215)+(VLOOKUP($AJ$8,Prices[],2,FALSE)*AJ215)+(VLOOKUP($AK$8,Prices[],2,FALSE)*AK215)+(VLOOKUP($AL$8,Prices[],2,FALSE)*AL215)+(VLOOKUP($AM$8,Prices[],2,FALSE)*AM215)+(VLOOKUP($AN$8,Prices[],2,FALSE)*AN215)+(VLOOKUP($AO$8,Prices[],2,FALSE)*AO215)+(VLOOKUP($AP$8,Prices[],2,FALSE)*AP215)+(VLOOKUP($AT$8,Prices[],2,FALSE)*AT215)+(VLOOKUP($AQ$8,Prices[],2,FALSE)*AQ215)+(VLOOKUP($AR$8,Prices[],2,FALSE)*AR215)+(VLOOKUP($AS$8,Prices[],2,FALSE)*AS215)</f>
        <v>29714700</v>
      </c>
      <c r="AV215" s="132">
        <f t="shared" si="14"/>
        <v>30443524.999999996</v>
      </c>
      <c r="AW215" s="133" t="str">
        <f t="shared" si="15"/>
        <v>Credit is within Limit</v>
      </c>
      <c r="AX215" s="133" t="str">
        <f>IFERROR(IF(VLOOKUP(C215,'Overdue Credits'!$A:$F,6,0)&gt;2,"High Risk Customer",IF(VLOOKUP(C215,'Overdue Credits'!$A:$F,6,0)&gt;0,"Medium Risk Customer","Low Risk Customer")),"Low Risk Customer")</f>
        <v>Low Risk Customer</v>
      </c>
    </row>
    <row r="216" spans="1:50" x14ac:dyDescent="0.3">
      <c r="A216" s="16">
        <v>208</v>
      </c>
      <c r="B216" s="16" t="s">
        <v>121</v>
      </c>
      <c r="C216" s="16" t="s">
        <v>228</v>
      </c>
      <c r="D216" s="16"/>
      <c r="E216" s="16" t="s">
        <v>229</v>
      </c>
      <c r="F216" s="16" t="s">
        <v>20</v>
      </c>
      <c r="G216" s="131">
        <f t="shared" si="12"/>
        <v>130</v>
      </c>
      <c r="H216" s="133"/>
      <c r="I216" s="133"/>
      <c r="J216" s="133">
        <v>10</v>
      </c>
      <c r="K216" s="133"/>
      <c r="L216" s="133">
        <v>6</v>
      </c>
      <c r="M216" s="133"/>
      <c r="N216" s="133"/>
      <c r="O216" s="133">
        <v>80</v>
      </c>
      <c r="P216" s="133">
        <v>1</v>
      </c>
      <c r="Q216" s="133">
        <v>1</v>
      </c>
      <c r="R216" s="133">
        <v>1</v>
      </c>
      <c r="S216" s="133"/>
      <c r="T216" s="133"/>
      <c r="U216" s="133">
        <v>2</v>
      </c>
      <c r="V216" s="133"/>
      <c r="W216" s="133">
        <v>1</v>
      </c>
      <c r="X216" s="133">
        <v>28</v>
      </c>
      <c r="Y216" s="133"/>
      <c r="Z216" s="133"/>
      <c r="AA216" s="133"/>
      <c r="AB216" s="133"/>
      <c r="AC216" s="134">
        <f>(VLOOKUP($H$8,Prices[],2,FALSE)*H216)+(VLOOKUP($I$8,Prices[],2,FALSE)*I216)+(VLOOKUP($J$8,Prices[],2,FALSE)*J216)+(VLOOKUP($K$8,Prices[],2,FALSE)*K216)+(VLOOKUP($L$8,Prices[],2,FALSE)*L216)+(VLOOKUP($M$8,Prices[],2,FALSE)*M216)+(VLOOKUP($N$8,Prices[],2,FALSE)*N216)+(VLOOKUP($T$8,Prices[],2,FALSE)*T216)+(VLOOKUP($U$8,Prices[],2,FALSE)*U216)+(VLOOKUP($V$8,Prices[],2,FALSE)*V216)+(VLOOKUP($W$8,Prices[],2,FALSE)*W216)+(VLOOKUP($X$8,Prices[],2,FALSE)*X216)+(VLOOKUP($Y$8,Prices[],2,FALSE)*Y216)+(VLOOKUP($Z$8,Prices[],2,FALSE)*Z216)+(VLOOKUP($AB$8,Prices[],2,FALSE)*AB216)+(VLOOKUP($O$8,Prices[],2,FALSE)*O216)+(VLOOKUP($P$8,Prices[],2,FALSE)*P216)+(VLOOKUP($Q$8,Prices[],2,FALSE)*Q216)+(VLOOKUP($R$8,Prices[],2,FALSE)*R216)+(VLOOKUP($AA$8,Prices[],2,FALSE)*AA216)+(VLOOKUP($S$8,Prices[],2,FALSE)*S216)</f>
        <v>23212000</v>
      </c>
      <c r="AD216" s="137"/>
      <c r="AE216" s="135">
        <f t="shared" si="13"/>
        <v>51</v>
      </c>
      <c r="AF216" s="133"/>
      <c r="AG216" s="133">
        <v>5</v>
      </c>
      <c r="AH216" s="133">
        <v>7</v>
      </c>
      <c r="AI216" s="133">
        <v>6</v>
      </c>
      <c r="AJ216" s="133">
        <v>2</v>
      </c>
      <c r="AK216" s="133">
        <v>10</v>
      </c>
      <c r="AL216" s="133">
        <v>6</v>
      </c>
      <c r="AM216" s="133"/>
      <c r="AN216" s="133"/>
      <c r="AO216" s="133">
        <v>10</v>
      </c>
      <c r="AP216" s="133">
        <v>4</v>
      </c>
      <c r="AQ216" s="133"/>
      <c r="AR216" s="133"/>
      <c r="AS216" s="133"/>
      <c r="AT216" s="133">
        <v>1</v>
      </c>
      <c r="AU216" s="132">
        <f>(VLOOKUP($AF$8,Prices[],2,FALSE)*AF216)+(VLOOKUP($AG$8,Prices[],2,FALSE)*AG216)+(VLOOKUP($AH$8,Prices[],2,FALSE)*AH216)+(VLOOKUP($AI$8,Prices[],2,FALSE)*AI216)+(VLOOKUP($AJ$8,Prices[],2,FALSE)*AJ216)+(VLOOKUP($AK$8,Prices[],2,FALSE)*AK216)+(VLOOKUP($AL$8,Prices[],2,FALSE)*AL216)+(VLOOKUP($AM$8,Prices[],2,FALSE)*AM216)+(VLOOKUP($AN$8,Prices[],2,FALSE)*AN216)+(VLOOKUP($AO$8,Prices[],2,FALSE)*AO216)+(VLOOKUP($AP$8,Prices[],2,FALSE)*AP216)+(VLOOKUP($AT$8,Prices[],2,FALSE)*AT216)+(VLOOKUP($AQ$8,Prices[],2,FALSE)*AQ216)+(VLOOKUP($AR$8,Prices[],2,FALSE)*AR216)+(VLOOKUP($AS$8,Prices[],2,FALSE)*AS216)</f>
        <v>7897000</v>
      </c>
      <c r="AV216" s="132">
        <f t="shared" si="14"/>
        <v>8124199.9999999991</v>
      </c>
      <c r="AW216" s="133" t="str">
        <f t="shared" si="15"/>
        <v>Credit is within Limit</v>
      </c>
      <c r="AX216" s="133" t="str">
        <f>IFERROR(IF(VLOOKUP(C216,'Overdue Credits'!$A:$F,6,0)&gt;2,"High Risk Customer",IF(VLOOKUP(C216,'Overdue Credits'!$A:$F,6,0)&gt;0,"Medium Risk Customer","Low Risk Customer")),"Low Risk Customer")</f>
        <v>Low Risk Customer</v>
      </c>
    </row>
    <row r="217" spans="1:50" x14ac:dyDescent="0.3">
      <c r="A217" s="16">
        <v>209</v>
      </c>
      <c r="B217" s="16" t="s">
        <v>121</v>
      </c>
      <c r="C217" s="16" t="s">
        <v>208</v>
      </c>
      <c r="D217" s="16"/>
      <c r="E217" s="16" t="s">
        <v>209</v>
      </c>
      <c r="F217" s="16" t="s">
        <v>13</v>
      </c>
      <c r="G217" s="131">
        <f t="shared" si="12"/>
        <v>130</v>
      </c>
      <c r="H217" s="133"/>
      <c r="I217" s="133"/>
      <c r="J217" s="133">
        <v>10</v>
      </c>
      <c r="K217" s="133"/>
      <c r="L217" s="133">
        <v>3</v>
      </c>
      <c r="M217" s="133"/>
      <c r="N217" s="133"/>
      <c r="O217" s="133">
        <v>78</v>
      </c>
      <c r="P217" s="133">
        <v>1</v>
      </c>
      <c r="Q217" s="133">
        <v>10</v>
      </c>
      <c r="R217" s="133">
        <v>1</v>
      </c>
      <c r="S217" s="133"/>
      <c r="T217" s="133"/>
      <c r="U217" s="133">
        <v>1</v>
      </c>
      <c r="V217" s="133"/>
      <c r="W217" s="133">
        <v>6</v>
      </c>
      <c r="X217" s="133">
        <v>20</v>
      </c>
      <c r="Y217" s="133"/>
      <c r="Z217" s="133"/>
      <c r="AA217" s="133"/>
      <c r="AB217" s="133"/>
      <c r="AC217" s="134">
        <f>(VLOOKUP($H$8,Prices[],2,FALSE)*H217)+(VLOOKUP($I$8,Prices[],2,FALSE)*I217)+(VLOOKUP($J$8,Prices[],2,FALSE)*J217)+(VLOOKUP($K$8,Prices[],2,FALSE)*K217)+(VLOOKUP($L$8,Prices[],2,FALSE)*L217)+(VLOOKUP($M$8,Prices[],2,FALSE)*M217)+(VLOOKUP($N$8,Prices[],2,FALSE)*N217)+(VLOOKUP($T$8,Prices[],2,FALSE)*T217)+(VLOOKUP($U$8,Prices[],2,FALSE)*U217)+(VLOOKUP($V$8,Prices[],2,FALSE)*V217)+(VLOOKUP($W$8,Prices[],2,FALSE)*W217)+(VLOOKUP($X$8,Prices[],2,FALSE)*X217)+(VLOOKUP($Y$8,Prices[],2,FALSE)*Y217)+(VLOOKUP($Z$8,Prices[],2,FALSE)*Z217)+(VLOOKUP($AB$8,Prices[],2,FALSE)*AB217)+(VLOOKUP($O$8,Prices[],2,FALSE)*O217)+(VLOOKUP($P$8,Prices[],2,FALSE)*P217)+(VLOOKUP($Q$8,Prices[],2,FALSE)*Q217)+(VLOOKUP($R$8,Prices[],2,FALSE)*R217)+(VLOOKUP($AA$8,Prices[],2,FALSE)*AA217)+(VLOOKUP($S$8,Prices[],2,FALSE)*S217)</f>
        <v>22986500</v>
      </c>
      <c r="AD217" s="137"/>
      <c r="AE217" s="135">
        <f t="shared" si="13"/>
        <v>40</v>
      </c>
      <c r="AF217" s="133"/>
      <c r="AG217" s="133">
        <v>2</v>
      </c>
      <c r="AH217" s="133">
        <v>10</v>
      </c>
      <c r="AI217" s="133">
        <v>7</v>
      </c>
      <c r="AJ217" s="133">
        <v>1</v>
      </c>
      <c r="AK217" s="133">
        <v>4</v>
      </c>
      <c r="AL217" s="133">
        <v>6</v>
      </c>
      <c r="AM217" s="133"/>
      <c r="AN217" s="133"/>
      <c r="AO217" s="133">
        <v>5</v>
      </c>
      <c r="AP217" s="133">
        <v>3</v>
      </c>
      <c r="AQ217" s="133"/>
      <c r="AR217" s="133"/>
      <c r="AS217" s="133"/>
      <c r="AT217" s="133">
        <v>2</v>
      </c>
      <c r="AU217" s="132">
        <f>(VLOOKUP($AF$8,Prices[],2,FALSE)*AF217)+(VLOOKUP($AG$8,Prices[],2,FALSE)*AG217)+(VLOOKUP($AH$8,Prices[],2,FALSE)*AH217)+(VLOOKUP($AI$8,Prices[],2,FALSE)*AI217)+(VLOOKUP($AJ$8,Prices[],2,FALSE)*AJ217)+(VLOOKUP($AK$8,Prices[],2,FALSE)*AK217)+(VLOOKUP($AL$8,Prices[],2,FALSE)*AL217)+(VLOOKUP($AM$8,Prices[],2,FALSE)*AM217)+(VLOOKUP($AN$8,Prices[],2,FALSE)*AN217)+(VLOOKUP($AO$8,Prices[],2,FALSE)*AO217)+(VLOOKUP($AP$8,Prices[],2,FALSE)*AP217)+(VLOOKUP($AT$8,Prices[],2,FALSE)*AT217)+(VLOOKUP($AQ$8,Prices[],2,FALSE)*AQ217)+(VLOOKUP($AR$8,Prices[],2,FALSE)*AR217)+(VLOOKUP($AS$8,Prices[],2,FALSE)*AS217)</f>
        <v>6561000</v>
      </c>
      <c r="AV217" s="132">
        <f t="shared" si="14"/>
        <v>8045274.9999999991</v>
      </c>
      <c r="AW217" s="133" t="str">
        <f t="shared" si="15"/>
        <v>Credit is within Limit</v>
      </c>
      <c r="AX217" s="133" t="str">
        <f>IFERROR(IF(VLOOKUP(C217,'Overdue Credits'!$A:$F,6,0)&gt;2,"High Risk Customer",IF(VLOOKUP(C217,'Overdue Credits'!$A:$F,6,0)&gt;0,"Medium Risk Customer","Low Risk Customer")),"Low Risk Customer")</f>
        <v>Low Risk Customer</v>
      </c>
    </row>
    <row r="218" spans="1:50" x14ac:dyDescent="0.3">
      <c r="A218" s="16">
        <v>210</v>
      </c>
      <c r="B218" s="16" t="s">
        <v>121</v>
      </c>
      <c r="C218" s="16" t="s">
        <v>193</v>
      </c>
      <c r="D218" s="16"/>
      <c r="E218" s="16" t="s">
        <v>194</v>
      </c>
      <c r="F218" s="16" t="s">
        <v>20</v>
      </c>
      <c r="G218" s="131">
        <f t="shared" si="12"/>
        <v>250</v>
      </c>
      <c r="H218" s="133"/>
      <c r="I218" s="133"/>
      <c r="J218" s="133">
        <v>10</v>
      </c>
      <c r="K218" s="133"/>
      <c r="L218" s="133">
        <v>4</v>
      </c>
      <c r="M218" s="133">
        <v>1</v>
      </c>
      <c r="N218" s="133"/>
      <c r="O218" s="133">
        <v>200</v>
      </c>
      <c r="P218" s="133">
        <v>1</v>
      </c>
      <c r="Q218" s="133">
        <v>27</v>
      </c>
      <c r="R218" s="133">
        <v>1</v>
      </c>
      <c r="S218" s="133"/>
      <c r="T218" s="133"/>
      <c r="U218" s="133">
        <v>1</v>
      </c>
      <c r="V218" s="133"/>
      <c r="W218" s="133">
        <v>5</v>
      </c>
      <c r="X218" s="133"/>
      <c r="Y218" s="133"/>
      <c r="Z218" s="133"/>
      <c r="AA218" s="133"/>
      <c r="AB218" s="133"/>
      <c r="AC218" s="134">
        <f>(VLOOKUP($H$8,Prices[],2,FALSE)*H218)+(VLOOKUP($I$8,Prices[],2,FALSE)*I218)+(VLOOKUP($J$8,Prices[],2,FALSE)*J218)+(VLOOKUP($K$8,Prices[],2,FALSE)*K218)+(VLOOKUP($L$8,Prices[],2,FALSE)*L218)+(VLOOKUP($M$8,Prices[],2,FALSE)*M218)+(VLOOKUP($N$8,Prices[],2,FALSE)*N218)+(VLOOKUP($T$8,Prices[],2,FALSE)*T218)+(VLOOKUP($U$8,Prices[],2,FALSE)*U218)+(VLOOKUP($V$8,Prices[],2,FALSE)*V218)+(VLOOKUP($W$8,Prices[],2,FALSE)*W218)+(VLOOKUP($X$8,Prices[],2,FALSE)*X218)+(VLOOKUP($Y$8,Prices[],2,FALSE)*Y218)+(VLOOKUP($Z$8,Prices[],2,FALSE)*Z218)+(VLOOKUP($AB$8,Prices[],2,FALSE)*AB218)+(VLOOKUP($O$8,Prices[],2,FALSE)*O218)+(VLOOKUP($P$8,Prices[],2,FALSE)*P218)+(VLOOKUP($Q$8,Prices[],2,FALSE)*Q218)+(VLOOKUP($R$8,Prices[],2,FALSE)*R218)+(VLOOKUP($AA$8,Prices[],2,FALSE)*AA218)+(VLOOKUP($S$8,Prices[],2,FALSE)*S218)</f>
        <v>45711000</v>
      </c>
      <c r="AD218" s="137"/>
      <c r="AE218" s="135">
        <f t="shared" si="13"/>
        <v>85</v>
      </c>
      <c r="AF218" s="133"/>
      <c r="AG218" s="133">
        <v>2</v>
      </c>
      <c r="AH218" s="133">
        <v>40</v>
      </c>
      <c r="AI218" s="133">
        <v>26</v>
      </c>
      <c r="AJ218" s="133"/>
      <c r="AK218" s="133">
        <v>5</v>
      </c>
      <c r="AL218" s="133">
        <v>3</v>
      </c>
      <c r="AM218" s="133"/>
      <c r="AN218" s="133"/>
      <c r="AO218" s="133">
        <v>3</v>
      </c>
      <c r="AP218" s="133"/>
      <c r="AQ218" s="133"/>
      <c r="AR218" s="133"/>
      <c r="AS218" s="133"/>
      <c r="AT218" s="133">
        <v>6</v>
      </c>
      <c r="AU218" s="132">
        <f>(VLOOKUP($AF$8,Prices[],2,FALSE)*AF218)+(VLOOKUP($AG$8,Prices[],2,FALSE)*AG218)+(VLOOKUP($AH$8,Prices[],2,FALSE)*AH218)+(VLOOKUP($AI$8,Prices[],2,FALSE)*AI218)+(VLOOKUP($AJ$8,Prices[],2,FALSE)*AJ218)+(VLOOKUP($AK$8,Prices[],2,FALSE)*AK218)+(VLOOKUP($AL$8,Prices[],2,FALSE)*AL218)+(VLOOKUP($AM$8,Prices[],2,FALSE)*AM218)+(VLOOKUP($AN$8,Prices[],2,FALSE)*AN218)+(VLOOKUP($AO$8,Prices[],2,FALSE)*AO218)+(VLOOKUP($AP$8,Prices[],2,FALSE)*AP218)+(VLOOKUP($AT$8,Prices[],2,FALSE)*AT218)+(VLOOKUP($AQ$8,Prices[],2,FALSE)*AQ218)+(VLOOKUP($AR$8,Prices[],2,FALSE)*AR218)+(VLOOKUP($AS$8,Prices[],2,FALSE)*AS218)</f>
        <v>15828000</v>
      </c>
      <c r="AV218" s="132">
        <f t="shared" si="14"/>
        <v>15998849.999999998</v>
      </c>
      <c r="AW218" s="133" t="str">
        <f t="shared" si="15"/>
        <v>Credit is within Limit</v>
      </c>
      <c r="AX218" s="133" t="str">
        <f>IFERROR(IF(VLOOKUP(C218,'Overdue Credits'!$A:$F,6,0)&gt;2,"High Risk Customer",IF(VLOOKUP(C218,'Overdue Credits'!$A:$F,6,0)&gt;0,"Medium Risk Customer","Low Risk Customer")),"Low Risk Customer")</f>
        <v>Low Risk Customer</v>
      </c>
    </row>
    <row r="219" spans="1:50" x14ac:dyDescent="0.3">
      <c r="A219" s="16">
        <v>211</v>
      </c>
      <c r="B219" s="16" t="s">
        <v>121</v>
      </c>
      <c r="C219" s="16" t="s">
        <v>199</v>
      </c>
      <c r="D219" s="16"/>
      <c r="E219" s="16" t="s">
        <v>748</v>
      </c>
      <c r="F219" s="16" t="s">
        <v>11</v>
      </c>
      <c r="G219" s="131">
        <f t="shared" si="12"/>
        <v>105</v>
      </c>
      <c r="H219" s="133"/>
      <c r="I219" s="133"/>
      <c r="J219" s="133">
        <v>10</v>
      </c>
      <c r="K219" s="133"/>
      <c r="L219" s="133">
        <v>2</v>
      </c>
      <c r="M219" s="133"/>
      <c r="N219" s="133"/>
      <c r="O219" s="133">
        <v>41</v>
      </c>
      <c r="P219" s="133">
        <v>1</v>
      </c>
      <c r="Q219" s="133">
        <v>21</v>
      </c>
      <c r="R219" s="133">
        <v>1</v>
      </c>
      <c r="S219" s="133"/>
      <c r="T219" s="133"/>
      <c r="U219" s="133"/>
      <c r="V219" s="133">
        <v>5</v>
      </c>
      <c r="W219" s="133">
        <v>6</v>
      </c>
      <c r="X219" s="133">
        <v>18</v>
      </c>
      <c r="Y219" s="133"/>
      <c r="Z219" s="133"/>
      <c r="AA219" s="133"/>
      <c r="AB219" s="133"/>
      <c r="AC219" s="134">
        <f>(VLOOKUP($H$8,Prices[],2,FALSE)*H219)+(VLOOKUP($I$8,Prices[],2,FALSE)*I219)+(VLOOKUP($J$8,Prices[],2,FALSE)*J219)+(VLOOKUP($K$8,Prices[],2,FALSE)*K219)+(VLOOKUP($L$8,Prices[],2,FALSE)*L219)+(VLOOKUP($M$8,Prices[],2,FALSE)*M219)+(VLOOKUP($N$8,Prices[],2,FALSE)*N219)+(VLOOKUP($T$8,Prices[],2,FALSE)*T219)+(VLOOKUP($U$8,Prices[],2,FALSE)*U219)+(VLOOKUP($V$8,Prices[],2,FALSE)*V219)+(VLOOKUP($W$8,Prices[],2,FALSE)*W219)+(VLOOKUP($X$8,Prices[],2,FALSE)*X219)+(VLOOKUP($Y$8,Prices[],2,FALSE)*Y219)+(VLOOKUP($Z$8,Prices[],2,FALSE)*Z219)+(VLOOKUP($AB$8,Prices[],2,FALSE)*AB219)+(VLOOKUP($O$8,Prices[],2,FALSE)*O219)+(VLOOKUP($P$8,Prices[],2,FALSE)*P219)+(VLOOKUP($Q$8,Prices[],2,FALSE)*Q219)+(VLOOKUP($R$8,Prices[],2,FALSE)*R219)+(VLOOKUP($AA$8,Prices[],2,FALSE)*AA219)+(VLOOKUP($S$8,Prices[],2,FALSE)*S219)</f>
        <v>17667500</v>
      </c>
      <c r="AD219" s="137"/>
      <c r="AE219" s="135">
        <f t="shared" si="13"/>
        <v>38</v>
      </c>
      <c r="AF219" s="133"/>
      <c r="AG219" s="133">
        <v>2</v>
      </c>
      <c r="AH219" s="133">
        <v>10</v>
      </c>
      <c r="AI219" s="133">
        <v>6</v>
      </c>
      <c r="AJ219" s="133"/>
      <c r="AK219" s="133">
        <v>3</v>
      </c>
      <c r="AL219" s="133">
        <v>6</v>
      </c>
      <c r="AM219" s="133"/>
      <c r="AN219" s="133"/>
      <c r="AO219" s="133">
        <v>5</v>
      </c>
      <c r="AP219" s="133">
        <v>3</v>
      </c>
      <c r="AQ219" s="133"/>
      <c r="AR219" s="133"/>
      <c r="AS219" s="133"/>
      <c r="AT219" s="133">
        <v>3</v>
      </c>
      <c r="AU219" s="132">
        <f>(VLOOKUP($AF$8,Prices[],2,FALSE)*AF219)+(VLOOKUP($AG$8,Prices[],2,FALSE)*AG219)+(VLOOKUP($AH$8,Prices[],2,FALSE)*AH219)+(VLOOKUP($AI$8,Prices[],2,FALSE)*AI219)+(VLOOKUP($AJ$8,Prices[],2,FALSE)*AJ219)+(VLOOKUP($AK$8,Prices[],2,FALSE)*AK219)+(VLOOKUP($AL$8,Prices[],2,FALSE)*AL219)+(VLOOKUP($AM$8,Prices[],2,FALSE)*AM219)+(VLOOKUP($AN$8,Prices[],2,FALSE)*AN219)+(VLOOKUP($AO$8,Prices[],2,FALSE)*AO219)+(VLOOKUP($AP$8,Prices[],2,FALSE)*AP219)+(VLOOKUP($AT$8,Prices[],2,FALSE)*AT219)+(VLOOKUP($AQ$8,Prices[],2,FALSE)*AQ219)+(VLOOKUP($AR$8,Prices[],2,FALSE)*AR219)+(VLOOKUP($AS$8,Prices[],2,FALSE)*AS219)</f>
        <v>6155000</v>
      </c>
      <c r="AV219" s="132">
        <f t="shared" si="14"/>
        <v>6183625</v>
      </c>
      <c r="AW219" s="133" t="str">
        <f t="shared" si="15"/>
        <v>Credit is within Limit</v>
      </c>
      <c r="AX219" s="133" t="str">
        <f>IFERROR(IF(VLOOKUP(C219,'Overdue Credits'!$A:$F,6,0)&gt;2,"High Risk Customer",IF(VLOOKUP(C219,'Overdue Credits'!$A:$F,6,0)&gt;0,"Medium Risk Customer","Low Risk Customer")),"Low Risk Customer")</f>
        <v>Low Risk Customer</v>
      </c>
    </row>
    <row r="220" spans="1:50" x14ac:dyDescent="0.3">
      <c r="A220" s="16">
        <v>212</v>
      </c>
      <c r="B220" s="16" t="s">
        <v>121</v>
      </c>
      <c r="C220" s="16" t="s">
        <v>212</v>
      </c>
      <c r="D220" s="16"/>
      <c r="E220" s="16" t="s">
        <v>213</v>
      </c>
      <c r="F220" s="16" t="s">
        <v>11</v>
      </c>
      <c r="G220" s="131">
        <f t="shared" si="12"/>
        <v>130</v>
      </c>
      <c r="H220" s="133"/>
      <c r="I220" s="133"/>
      <c r="J220" s="133">
        <v>8</v>
      </c>
      <c r="K220" s="133"/>
      <c r="L220" s="133">
        <v>12</v>
      </c>
      <c r="M220" s="133"/>
      <c r="N220" s="133"/>
      <c r="O220" s="133">
        <v>69</v>
      </c>
      <c r="P220" s="133">
        <v>0</v>
      </c>
      <c r="Q220" s="133">
        <v>20</v>
      </c>
      <c r="R220" s="133"/>
      <c r="S220" s="133"/>
      <c r="T220" s="133"/>
      <c r="U220" s="133"/>
      <c r="V220" s="133"/>
      <c r="W220" s="133">
        <v>6</v>
      </c>
      <c r="X220" s="133">
        <v>15</v>
      </c>
      <c r="Y220" s="133"/>
      <c r="Z220" s="133"/>
      <c r="AA220" s="133"/>
      <c r="AB220" s="133"/>
      <c r="AC220" s="134">
        <f>(VLOOKUP($H$8,Prices[],2,FALSE)*H220)+(VLOOKUP($I$8,Prices[],2,FALSE)*I220)+(VLOOKUP($J$8,Prices[],2,FALSE)*J220)+(VLOOKUP($K$8,Prices[],2,FALSE)*K220)+(VLOOKUP($L$8,Prices[],2,FALSE)*L220)+(VLOOKUP($M$8,Prices[],2,FALSE)*M220)+(VLOOKUP($N$8,Prices[],2,FALSE)*N220)+(VLOOKUP($T$8,Prices[],2,FALSE)*T220)+(VLOOKUP($U$8,Prices[],2,FALSE)*U220)+(VLOOKUP($V$8,Prices[],2,FALSE)*V220)+(VLOOKUP($W$8,Prices[],2,FALSE)*W220)+(VLOOKUP($X$8,Prices[],2,FALSE)*X220)+(VLOOKUP($Y$8,Prices[],2,FALSE)*Y220)+(VLOOKUP($Z$8,Prices[],2,FALSE)*Z220)+(VLOOKUP($AB$8,Prices[],2,FALSE)*AB220)+(VLOOKUP($O$8,Prices[],2,FALSE)*O220)+(VLOOKUP($P$8,Prices[],2,FALSE)*P220)+(VLOOKUP($Q$8,Prices[],2,FALSE)*Q220)+(VLOOKUP($R$8,Prices[],2,FALSE)*R220)+(VLOOKUP($AA$8,Prices[],2,FALSE)*AA220)+(VLOOKUP($S$8,Prices[],2,FALSE)*S220)</f>
        <v>22461500</v>
      </c>
      <c r="AD220" s="137"/>
      <c r="AE220" s="135">
        <f t="shared" si="13"/>
        <v>47</v>
      </c>
      <c r="AF220" s="133"/>
      <c r="AG220" s="133">
        <v>4</v>
      </c>
      <c r="AH220" s="133">
        <v>11</v>
      </c>
      <c r="AI220" s="133">
        <v>8</v>
      </c>
      <c r="AJ220" s="133"/>
      <c r="AK220" s="133">
        <v>10</v>
      </c>
      <c r="AL220" s="133">
        <v>6</v>
      </c>
      <c r="AM220" s="133"/>
      <c r="AN220" s="133"/>
      <c r="AO220" s="133">
        <v>4</v>
      </c>
      <c r="AP220" s="133">
        <v>2</v>
      </c>
      <c r="AQ220" s="133"/>
      <c r="AR220" s="133"/>
      <c r="AS220" s="133"/>
      <c r="AT220" s="133">
        <v>2</v>
      </c>
      <c r="AU220" s="132">
        <f>(VLOOKUP($AF$8,Prices[],2,FALSE)*AF220)+(VLOOKUP($AG$8,Prices[],2,FALSE)*AG220)+(VLOOKUP($AH$8,Prices[],2,FALSE)*AH220)+(VLOOKUP($AI$8,Prices[],2,FALSE)*AI220)+(VLOOKUP($AJ$8,Prices[],2,FALSE)*AJ220)+(VLOOKUP($AK$8,Prices[],2,FALSE)*AK220)+(VLOOKUP($AL$8,Prices[],2,FALSE)*AL220)+(VLOOKUP($AM$8,Prices[],2,FALSE)*AM220)+(VLOOKUP($AN$8,Prices[],2,FALSE)*AN220)+(VLOOKUP($AO$8,Prices[],2,FALSE)*AO220)+(VLOOKUP($AP$8,Prices[],2,FALSE)*AP220)+(VLOOKUP($AT$8,Prices[],2,FALSE)*AT220)+(VLOOKUP($AQ$8,Prices[],2,FALSE)*AQ220)+(VLOOKUP($AR$8,Prices[],2,FALSE)*AR220)+(VLOOKUP($AS$8,Prices[],2,FALSE)*AS220)</f>
        <v>7759500</v>
      </c>
      <c r="AV220" s="132">
        <f t="shared" si="14"/>
        <v>7861524.9999999991</v>
      </c>
      <c r="AW220" s="133" t="str">
        <f t="shared" si="15"/>
        <v>Credit is within Limit</v>
      </c>
      <c r="AX220" s="133" t="str">
        <f>IFERROR(IF(VLOOKUP(C220,'Overdue Credits'!$A:$F,6,0)&gt;2,"High Risk Customer",IF(VLOOKUP(C220,'Overdue Credits'!$A:$F,6,0)&gt;0,"Medium Risk Customer","Low Risk Customer")),"Low Risk Customer")</f>
        <v>Low Risk Customer</v>
      </c>
    </row>
    <row r="221" spans="1:50" x14ac:dyDescent="0.3">
      <c r="A221" s="16">
        <v>213</v>
      </c>
      <c r="B221" s="16" t="s">
        <v>121</v>
      </c>
      <c r="C221" s="16" t="s">
        <v>234</v>
      </c>
      <c r="D221" s="16"/>
      <c r="E221" s="16" t="s">
        <v>235</v>
      </c>
      <c r="F221" s="16" t="s">
        <v>933</v>
      </c>
      <c r="G221" s="131">
        <f t="shared" si="12"/>
        <v>1100</v>
      </c>
      <c r="H221" s="133"/>
      <c r="I221" s="133"/>
      <c r="J221" s="133">
        <v>312</v>
      </c>
      <c r="K221" s="133">
        <v>1</v>
      </c>
      <c r="L221" s="133">
        <v>4</v>
      </c>
      <c r="M221" s="133"/>
      <c r="N221" s="133"/>
      <c r="O221" s="133">
        <v>453</v>
      </c>
      <c r="P221" s="133">
        <v>3</v>
      </c>
      <c r="Q221" s="133">
        <v>12</v>
      </c>
      <c r="R221" s="133">
        <v>81</v>
      </c>
      <c r="S221" s="133"/>
      <c r="T221" s="133"/>
      <c r="U221" s="133"/>
      <c r="V221" s="133">
        <v>2</v>
      </c>
      <c r="W221" s="133">
        <v>7</v>
      </c>
      <c r="X221" s="133">
        <v>225</v>
      </c>
      <c r="Y221" s="133"/>
      <c r="Z221" s="133"/>
      <c r="AA221" s="133"/>
      <c r="AB221" s="133"/>
      <c r="AC221" s="134">
        <f>(VLOOKUP($H$8,Prices[],2,FALSE)*H221)+(VLOOKUP($I$8,Prices[],2,FALSE)*I221)+(VLOOKUP($J$8,Prices[],2,FALSE)*J221)+(VLOOKUP($K$8,Prices[],2,FALSE)*K221)+(VLOOKUP($L$8,Prices[],2,FALSE)*L221)+(VLOOKUP($M$8,Prices[],2,FALSE)*M221)+(VLOOKUP($N$8,Prices[],2,FALSE)*N221)+(VLOOKUP($T$8,Prices[],2,FALSE)*T221)+(VLOOKUP($U$8,Prices[],2,FALSE)*U221)+(VLOOKUP($V$8,Prices[],2,FALSE)*V221)+(VLOOKUP($W$8,Prices[],2,FALSE)*W221)+(VLOOKUP($X$8,Prices[],2,FALSE)*X221)+(VLOOKUP($Y$8,Prices[],2,FALSE)*Y221)+(VLOOKUP($Z$8,Prices[],2,FALSE)*Z221)+(VLOOKUP($AB$8,Prices[],2,FALSE)*AB221)+(VLOOKUP($O$8,Prices[],2,FALSE)*O221)+(VLOOKUP($P$8,Prices[],2,FALSE)*P221)+(VLOOKUP($Q$8,Prices[],2,FALSE)*Q221)+(VLOOKUP($R$8,Prices[],2,FALSE)*R221)+(VLOOKUP($AA$8,Prices[],2,FALSE)*AA221)+(VLOOKUP($S$8,Prices[],2,FALSE)*S221)</f>
        <v>203844500</v>
      </c>
      <c r="AD221" s="137"/>
      <c r="AE221" s="135">
        <f t="shared" si="13"/>
        <v>395.5</v>
      </c>
      <c r="AF221" s="133"/>
      <c r="AG221" s="133">
        <v>10</v>
      </c>
      <c r="AH221" s="133">
        <v>115</v>
      </c>
      <c r="AI221" s="133">
        <v>110</v>
      </c>
      <c r="AJ221" s="133">
        <v>1</v>
      </c>
      <c r="AK221" s="133">
        <v>20</v>
      </c>
      <c r="AL221" s="133">
        <v>74</v>
      </c>
      <c r="AM221" s="133">
        <v>4.5</v>
      </c>
      <c r="AN221" s="133"/>
      <c r="AO221" s="133">
        <v>45</v>
      </c>
      <c r="AP221" s="133">
        <v>12</v>
      </c>
      <c r="AQ221" s="133"/>
      <c r="AR221" s="133"/>
      <c r="AS221" s="133"/>
      <c r="AT221" s="133">
        <v>4</v>
      </c>
      <c r="AU221" s="132">
        <f>(VLOOKUP($AF$8,Prices[],2,FALSE)*AF221)+(VLOOKUP($AG$8,Prices[],2,FALSE)*AG221)+(VLOOKUP($AH$8,Prices[],2,FALSE)*AH221)+(VLOOKUP($AI$8,Prices[],2,FALSE)*AI221)+(VLOOKUP($AJ$8,Prices[],2,FALSE)*AJ221)+(VLOOKUP($AK$8,Prices[],2,FALSE)*AK221)+(VLOOKUP($AL$8,Prices[],2,FALSE)*AL221)+(VLOOKUP($AM$8,Prices[],2,FALSE)*AM221)+(VLOOKUP($AN$8,Prices[],2,FALSE)*AN221)+(VLOOKUP($AO$8,Prices[],2,FALSE)*AO221)+(VLOOKUP($AP$8,Prices[],2,FALSE)*AP221)+(VLOOKUP($AT$8,Prices[],2,FALSE)*AT221)+(VLOOKUP($AQ$8,Prices[],2,FALSE)*AQ221)+(VLOOKUP($AR$8,Prices[],2,FALSE)*AR221)+(VLOOKUP($AS$8,Prices[],2,FALSE)*AS221)</f>
        <v>70240500</v>
      </c>
      <c r="AV221" s="132">
        <f t="shared" si="14"/>
        <v>71345575</v>
      </c>
      <c r="AW221" s="133" t="str">
        <f t="shared" si="15"/>
        <v>Credit is within Limit</v>
      </c>
      <c r="AX221" s="133" t="str">
        <f>IFERROR(IF(VLOOKUP(C221,'Overdue Credits'!$A:$F,6,0)&gt;2,"High Risk Customer",IF(VLOOKUP(C221,'Overdue Credits'!$A:$F,6,0)&gt;0,"Medium Risk Customer","Low Risk Customer")),"Low Risk Customer")</f>
        <v>Low Risk Customer</v>
      </c>
    </row>
    <row r="222" spans="1:50" x14ac:dyDescent="0.3">
      <c r="A222" s="16">
        <v>214</v>
      </c>
      <c r="B222" s="16" t="s">
        <v>121</v>
      </c>
      <c r="C222" s="16" t="s">
        <v>200</v>
      </c>
      <c r="D222" s="16"/>
      <c r="E222" s="16" t="s">
        <v>201</v>
      </c>
      <c r="F222" s="16" t="s">
        <v>933</v>
      </c>
      <c r="G222" s="131">
        <f t="shared" si="12"/>
        <v>1100</v>
      </c>
      <c r="H222" s="133"/>
      <c r="I222" s="133"/>
      <c r="J222" s="133">
        <v>390</v>
      </c>
      <c r="K222" s="133"/>
      <c r="L222" s="133">
        <v>4</v>
      </c>
      <c r="M222" s="133">
        <v>2</v>
      </c>
      <c r="N222" s="133"/>
      <c r="O222" s="133">
        <v>405</v>
      </c>
      <c r="P222" s="133">
        <v>5</v>
      </c>
      <c r="Q222" s="133">
        <v>60</v>
      </c>
      <c r="R222" s="133">
        <v>23</v>
      </c>
      <c r="S222" s="133"/>
      <c r="T222" s="133"/>
      <c r="U222" s="133"/>
      <c r="V222" s="133">
        <v>20</v>
      </c>
      <c r="W222" s="133">
        <v>4</v>
      </c>
      <c r="X222" s="133">
        <v>187</v>
      </c>
      <c r="Y222" s="133"/>
      <c r="Z222" s="133"/>
      <c r="AA222" s="133"/>
      <c r="AB222" s="133"/>
      <c r="AC222" s="134">
        <f>(VLOOKUP($H$8,Prices[],2,FALSE)*H222)+(VLOOKUP($I$8,Prices[],2,FALSE)*I222)+(VLOOKUP($J$8,Prices[],2,FALSE)*J222)+(VLOOKUP($K$8,Prices[],2,FALSE)*K222)+(VLOOKUP($L$8,Prices[],2,FALSE)*L222)+(VLOOKUP($M$8,Prices[],2,FALSE)*M222)+(VLOOKUP($N$8,Prices[],2,FALSE)*N222)+(VLOOKUP($T$8,Prices[],2,FALSE)*T222)+(VLOOKUP($U$8,Prices[],2,FALSE)*U222)+(VLOOKUP($V$8,Prices[],2,FALSE)*V222)+(VLOOKUP($W$8,Prices[],2,FALSE)*W222)+(VLOOKUP($X$8,Prices[],2,FALSE)*X222)+(VLOOKUP($Y$8,Prices[],2,FALSE)*Y222)+(VLOOKUP($Z$8,Prices[],2,FALSE)*Z222)+(VLOOKUP($AB$8,Prices[],2,FALSE)*AB222)+(VLOOKUP($O$8,Prices[],2,FALSE)*O222)+(VLOOKUP($P$8,Prices[],2,FALSE)*P222)+(VLOOKUP($Q$8,Prices[],2,FALSE)*Q222)+(VLOOKUP($R$8,Prices[],2,FALSE)*R222)+(VLOOKUP($AA$8,Prices[],2,FALSE)*AA222)+(VLOOKUP($S$8,Prices[],2,FALSE)*S222)</f>
        <v>208152000</v>
      </c>
      <c r="AD222" s="137"/>
      <c r="AE222" s="135">
        <f t="shared" si="13"/>
        <v>403.5</v>
      </c>
      <c r="AF222" s="133"/>
      <c r="AG222" s="133">
        <v>10</v>
      </c>
      <c r="AH222" s="133">
        <v>115</v>
      </c>
      <c r="AI222" s="133">
        <v>115</v>
      </c>
      <c r="AJ222" s="133">
        <v>3</v>
      </c>
      <c r="AK222" s="133">
        <v>17</v>
      </c>
      <c r="AL222" s="133">
        <v>75</v>
      </c>
      <c r="AM222" s="133">
        <v>3.5</v>
      </c>
      <c r="AN222" s="133"/>
      <c r="AO222" s="133">
        <v>45</v>
      </c>
      <c r="AP222" s="133">
        <v>11</v>
      </c>
      <c r="AQ222" s="133"/>
      <c r="AR222" s="133"/>
      <c r="AS222" s="133"/>
      <c r="AT222" s="133">
        <v>9</v>
      </c>
      <c r="AU222" s="132">
        <f>(VLOOKUP($AF$8,Prices[],2,FALSE)*AF222)+(VLOOKUP($AG$8,Prices[],2,FALSE)*AG222)+(VLOOKUP($AH$8,Prices[],2,FALSE)*AH222)+(VLOOKUP($AI$8,Prices[],2,FALSE)*AI222)+(VLOOKUP($AJ$8,Prices[],2,FALSE)*AJ222)+(VLOOKUP($AK$8,Prices[],2,FALSE)*AK222)+(VLOOKUP($AL$8,Prices[],2,FALSE)*AL222)+(VLOOKUP($AM$8,Prices[],2,FALSE)*AM222)+(VLOOKUP($AN$8,Prices[],2,FALSE)*AN222)+(VLOOKUP($AO$8,Prices[],2,FALSE)*AO222)+(VLOOKUP($AP$8,Prices[],2,FALSE)*AP222)+(VLOOKUP($AT$8,Prices[],2,FALSE)*AT222)+(VLOOKUP($AQ$8,Prices[],2,FALSE)*AQ222)+(VLOOKUP($AR$8,Prices[],2,FALSE)*AR222)+(VLOOKUP($AS$8,Prices[],2,FALSE)*AS222)</f>
        <v>71627000</v>
      </c>
      <c r="AV222" s="132">
        <f t="shared" si="14"/>
        <v>72853200</v>
      </c>
      <c r="AW222" s="133" t="str">
        <f t="shared" si="15"/>
        <v>Credit is within Limit</v>
      </c>
      <c r="AX222" s="133" t="str">
        <f>IFERROR(IF(VLOOKUP(C222,'Overdue Credits'!$A:$F,6,0)&gt;2,"High Risk Customer",IF(VLOOKUP(C222,'Overdue Credits'!$A:$F,6,0)&gt;0,"Medium Risk Customer","Low Risk Customer")),"Low Risk Customer")</f>
        <v>Low Risk Customer</v>
      </c>
    </row>
    <row r="223" spans="1:50" x14ac:dyDescent="0.3">
      <c r="A223" s="16">
        <v>215</v>
      </c>
      <c r="B223" s="16" t="s">
        <v>121</v>
      </c>
      <c r="C223" s="16" t="s">
        <v>236</v>
      </c>
      <c r="D223" s="16"/>
      <c r="E223" s="16" t="s">
        <v>237</v>
      </c>
      <c r="F223" s="16" t="s">
        <v>43</v>
      </c>
      <c r="G223" s="131">
        <f t="shared" si="12"/>
        <v>250</v>
      </c>
      <c r="H223" s="133"/>
      <c r="I223" s="133"/>
      <c r="J223" s="133">
        <v>50</v>
      </c>
      <c r="K223" s="133"/>
      <c r="L223" s="133">
        <v>6</v>
      </c>
      <c r="M223" s="133"/>
      <c r="N223" s="133"/>
      <c r="O223" s="133">
        <v>125</v>
      </c>
      <c r="P223" s="133">
        <v>5</v>
      </c>
      <c r="Q223" s="133">
        <v>2</v>
      </c>
      <c r="R223" s="133">
        <v>30</v>
      </c>
      <c r="S223" s="133"/>
      <c r="T223" s="133"/>
      <c r="U223" s="133">
        <v>1</v>
      </c>
      <c r="V223" s="133">
        <v>4</v>
      </c>
      <c r="W223" s="133">
        <v>7</v>
      </c>
      <c r="X223" s="133">
        <v>20</v>
      </c>
      <c r="Y223" s="133"/>
      <c r="Z223" s="133"/>
      <c r="AA223" s="133"/>
      <c r="AB223" s="133"/>
      <c r="AC223" s="134">
        <f>(VLOOKUP($H$8,Prices[],2,FALSE)*H223)+(VLOOKUP($I$8,Prices[],2,FALSE)*I223)+(VLOOKUP($J$8,Prices[],2,FALSE)*J223)+(VLOOKUP($K$8,Prices[],2,FALSE)*K223)+(VLOOKUP($L$8,Prices[],2,FALSE)*L223)+(VLOOKUP($M$8,Prices[],2,FALSE)*M223)+(VLOOKUP($N$8,Prices[],2,FALSE)*N223)+(VLOOKUP($T$8,Prices[],2,FALSE)*T223)+(VLOOKUP($U$8,Prices[],2,FALSE)*U223)+(VLOOKUP($V$8,Prices[],2,FALSE)*V223)+(VLOOKUP($W$8,Prices[],2,FALSE)*W223)+(VLOOKUP($X$8,Prices[],2,FALSE)*X223)+(VLOOKUP($Y$8,Prices[],2,FALSE)*Y223)+(VLOOKUP($Z$8,Prices[],2,FALSE)*Z223)+(VLOOKUP($AB$8,Prices[],2,FALSE)*AB223)+(VLOOKUP($O$8,Prices[],2,FALSE)*O223)+(VLOOKUP($P$8,Prices[],2,FALSE)*P223)+(VLOOKUP($Q$8,Prices[],2,FALSE)*Q223)+(VLOOKUP($R$8,Prices[],2,FALSE)*R223)+(VLOOKUP($AA$8,Prices[],2,FALSE)*AA223)+(VLOOKUP($S$8,Prices[],2,FALSE)*S223)</f>
        <v>45178500</v>
      </c>
      <c r="AD223" s="137"/>
      <c r="AE223" s="135">
        <f t="shared" si="13"/>
        <v>93</v>
      </c>
      <c r="AF223" s="133"/>
      <c r="AG223" s="133">
        <v>10</v>
      </c>
      <c r="AH223" s="133">
        <v>10</v>
      </c>
      <c r="AI223" s="133">
        <v>22</v>
      </c>
      <c r="AJ223" s="133">
        <v>1</v>
      </c>
      <c r="AK223" s="133">
        <v>10</v>
      </c>
      <c r="AL223" s="133">
        <v>17</v>
      </c>
      <c r="AM223" s="133"/>
      <c r="AN223" s="133"/>
      <c r="AO223" s="133">
        <v>20</v>
      </c>
      <c r="AP223" s="133">
        <v>2</v>
      </c>
      <c r="AQ223" s="133"/>
      <c r="AR223" s="133"/>
      <c r="AS223" s="133"/>
      <c r="AT223" s="133">
        <v>1</v>
      </c>
      <c r="AU223" s="132">
        <f>(VLOOKUP($AF$8,Prices[],2,FALSE)*AF223)+(VLOOKUP($AG$8,Prices[],2,FALSE)*AG223)+(VLOOKUP($AH$8,Prices[],2,FALSE)*AH223)+(VLOOKUP($AI$8,Prices[],2,FALSE)*AI223)+(VLOOKUP($AJ$8,Prices[],2,FALSE)*AJ223)+(VLOOKUP($AK$8,Prices[],2,FALSE)*AK223)+(VLOOKUP($AL$8,Prices[],2,FALSE)*AL223)+(VLOOKUP($AM$8,Prices[],2,FALSE)*AM223)+(VLOOKUP($AN$8,Prices[],2,FALSE)*AN223)+(VLOOKUP($AO$8,Prices[],2,FALSE)*AO223)+(VLOOKUP($AP$8,Prices[],2,FALSE)*AP223)+(VLOOKUP($AT$8,Prices[],2,FALSE)*AT223)+(VLOOKUP($AQ$8,Prices[],2,FALSE)*AQ223)+(VLOOKUP($AR$8,Prices[],2,FALSE)*AR223)+(VLOOKUP($AS$8,Prices[],2,FALSE)*AS223)</f>
        <v>15421500</v>
      </c>
      <c r="AV223" s="132">
        <f t="shared" si="14"/>
        <v>15812474.999999998</v>
      </c>
      <c r="AW223" s="133" t="str">
        <f t="shared" si="15"/>
        <v>Credit is within Limit</v>
      </c>
      <c r="AX223" s="133" t="str">
        <f>IFERROR(IF(VLOOKUP(C223,'Overdue Credits'!$A:$F,6,0)&gt;2,"High Risk Customer",IF(VLOOKUP(C223,'Overdue Credits'!$A:$F,6,0)&gt;0,"Medium Risk Customer","Low Risk Customer")),"Low Risk Customer")</f>
        <v>Low Risk Customer</v>
      </c>
    </row>
    <row r="224" spans="1:50" x14ac:dyDescent="0.3">
      <c r="A224" s="16">
        <v>216</v>
      </c>
      <c r="B224" s="16" t="s">
        <v>121</v>
      </c>
      <c r="C224" s="16" t="s">
        <v>222</v>
      </c>
      <c r="D224" s="16"/>
      <c r="E224" s="16" t="s">
        <v>223</v>
      </c>
      <c r="F224" s="16" t="s">
        <v>933</v>
      </c>
      <c r="G224" s="131">
        <f t="shared" si="12"/>
        <v>800</v>
      </c>
      <c r="H224" s="133"/>
      <c r="I224" s="133"/>
      <c r="J224" s="133">
        <v>100</v>
      </c>
      <c r="K224" s="133">
        <v>1</v>
      </c>
      <c r="L224" s="133">
        <v>4</v>
      </c>
      <c r="M224" s="133">
        <v>1</v>
      </c>
      <c r="N224" s="133"/>
      <c r="O224" s="133">
        <v>330</v>
      </c>
      <c r="P224" s="133">
        <v>10</v>
      </c>
      <c r="Q224" s="133">
        <v>12</v>
      </c>
      <c r="R224" s="133">
        <v>130</v>
      </c>
      <c r="S224" s="133"/>
      <c r="T224" s="133"/>
      <c r="U224" s="133">
        <v>2</v>
      </c>
      <c r="V224" s="133">
        <v>3</v>
      </c>
      <c r="W224" s="133">
        <v>4</v>
      </c>
      <c r="X224" s="133">
        <v>203</v>
      </c>
      <c r="Y224" s="133"/>
      <c r="Z224" s="133"/>
      <c r="AA224" s="133"/>
      <c r="AB224" s="133"/>
      <c r="AC224" s="134">
        <f>(VLOOKUP($H$8,Prices[],2,FALSE)*H224)+(VLOOKUP($I$8,Prices[],2,FALSE)*I224)+(VLOOKUP($J$8,Prices[],2,FALSE)*J224)+(VLOOKUP($K$8,Prices[],2,FALSE)*K224)+(VLOOKUP($L$8,Prices[],2,FALSE)*L224)+(VLOOKUP($M$8,Prices[],2,FALSE)*M224)+(VLOOKUP($N$8,Prices[],2,FALSE)*N224)+(VLOOKUP($T$8,Prices[],2,FALSE)*T224)+(VLOOKUP($U$8,Prices[],2,FALSE)*U224)+(VLOOKUP($V$8,Prices[],2,FALSE)*V224)+(VLOOKUP($W$8,Prices[],2,FALSE)*W224)+(VLOOKUP($X$8,Prices[],2,FALSE)*X224)+(VLOOKUP($Y$8,Prices[],2,FALSE)*Y224)+(VLOOKUP($Z$8,Prices[],2,FALSE)*Z224)+(VLOOKUP($AB$8,Prices[],2,FALSE)*AB224)+(VLOOKUP($O$8,Prices[],2,FALSE)*O224)+(VLOOKUP($P$8,Prices[],2,FALSE)*P224)+(VLOOKUP($Q$8,Prices[],2,FALSE)*Q224)+(VLOOKUP($R$8,Prices[],2,FALSE)*R224)+(VLOOKUP($AA$8,Prices[],2,FALSE)*AA224)+(VLOOKUP($S$8,Prices[],2,FALSE)*S224)</f>
        <v>138245500</v>
      </c>
      <c r="AD224" s="137"/>
      <c r="AE224" s="135">
        <f t="shared" si="13"/>
        <v>260</v>
      </c>
      <c r="AF224" s="133"/>
      <c r="AG224" s="133">
        <v>10</v>
      </c>
      <c r="AH224" s="133">
        <v>45</v>
      </c>
      <c r="AI224" s="133">
        <v>70</v>
      </c>
      <c r="AJ224" s="133">
        <v>5</v>
      </c>
      <c r="AK224" s="133">
        <v>15</v>
      </c>
      <c r="AL224" s="133">
        <v>70</v>
      </c>
      <c r="AM224" s="133"/>
      <c r="AN224" s="133"/>
      <c r="AO224" s="133">
        <v>41</v>
      </c>
      <c r="AP224" s="133">
        <v>3</v>
      </c>
      <c r="AQ224" s="133"/>
      <c r="AR224" s="133"/>
      <c r="AS224" s="133"/>
      <c r="AT224" s="133">
        <v>1</v>
      </c>
      <c r="AU224" s="132">
        <f>(VLOOKUP($AF$8,Prices[],2,FALSE)*AF224)+(VLOOKUP($AG$8,Prices[],2,FALSE)*AG224)+(VLOOKUP($AH$8,Prices[],2,FALSE)*AH224)+(VLOOKUP($AI$8,Prices[],2,FALSE)*AI224)+(VLOOKUP($AJ$8,Prices[],2,FALSE)*AJ224)+(VLOOKUP($AK$8,Prices[],2,FALSE)*AK224)+(VLOOKUP($AL$8,Prices[],2,FALSE)*AL224)+(VLOOKUP($AM$8,Prices[],2,FALSE)*AM224)+(VLOOKUP($AN$8,Prices[],2,FALSE)*AN224)+(VLOOKUP($AO$8,Prices[],2,FALSE)*AO224)+(VLOOKUP($AP$8,Prices[],2,FALSE)*AP224)+(VLOOKUP($AT$8,Prices[],2,FALSE)*AT224)+(VLOOKUP($AQ$8,Prices[],2,FALSE)*AQ224)+(VLOOKUP($AR$8,Prices[],2,FALSE)*AR224)+(VLOOKUP($AS$8,Prices[],2,FALSE)*AS224)</f>
        <v>44927500</v>
      </c>
      <c r="AV224" s="132">
        <f t="shared" si="14"/>
        <v>48385925</v>
      </c>
      <c r="AW224" s="133" t="str">
        <f t="shared" si="15"/>
        <v>Credit is within Limit</v>
      </c>
      <c r="AX224" s="133" t="str">
        <f>IFERROR(IF(VLOOKUP(C224,'Overdue Credits'!$A:$F,6,0)&gt;2,"High Risk Customer",IF(VLOOKUP(C224,'Overdue Credits'!$A:$F,6,0)&gt;0,"Medium Risk Customer","Low Risk Customer")),"Low Risk Customer")</f>
        <v>Low Risk Customer</v>
      </c>
    </row>
    <row r="225" spans="1:50" x14ac:dyDescent="0.3">
      <c r="A225" s="16">
        <v>217</v>
      </c>
      <c r="B225" s="16" t="s">
        <v>121</v>
      </c>
      <c r="C225" s="16" t="s">
        <v>230</v>
      </c>
      <c r="D225" s="16"/>
      <c r="E225" s="16" t="s">
        <v>231</v>
      </c>
      <c r="F225" s="16" t="s">
        <v>43</v>
      </c>
      <c r="G225" s="131">
        <f t="shared" si="12"/>
        <v>200</v>
      </c>
      <c r="H225" s="133"/>
      <c r="I225" s="133"/>
      <c r="J225" s="133">
        <v>30</v>
      </c>
      <c r="K225" s="133"/>
      <c r="L225" s="133"/>
      <c r="M225" s="133"/>
      <c r="N225" s="133"/>
      <c r="O225" s="133">
        <v>150</v>
      </c>
      <c r="P225" s="133"/>
      <c r="Q225" s="133">
        <v>10</v>
      </c>
      <c r="R225" s="133"/>
      <c r="S225" s="133"/>
      <c r="T225" s="133"/>
      <c r="U225" s="133"/>
      <c r="V225" s="133"/>
      <c r="W225" s="133">
        <v>5</v>
      </c>
      <c r="X225" s="133">
        <v>5</v>
      </c>
      <c r="Y225" s="133"/>
      <c r="Z225" s="133"/>
      <c r="AA225" s="133"/>
      <c r="AB225" s="133"/>
      <c r="AC225" s="134">
        <f>(VLOOKUP($H$8,Prices[],2,FALSE)*H225)+(VLOOKUP($I$8,Prices[],2,FALSE)*I225)+(VLOOKUP($J$8,Prices[],2,FALSE)*J225)+(VLOOKUP($K$8,Prices[],2,FALSE)*K225)+(VLOOKUP($L$8,Prices[],2,FALSE)*L225)+(VLOOKUP($M$8,Prices[],2,FALSE)*M225)+(VLOOKUP($N$8,Prices[],2,FALSE)*N225)+(VLOOKUP($T$8,Prices[],2,FALSE)*T225)+(VLOOKUP($U$8,Prices[],2,FALSE)*U225)+(VLOOKUP($V$8,Prices[],2,FALSE)*V225)+(VLOOKUP($W$8,Prices[],2,FALSE)*W225)+(VLOOKUP($X$8,Prices[],2,FALSE)*X225)+(VLOOKUP($Y$8,Prices[],2,FALSE)*Y225)+(VLOOKUP($Z$8,Prices[],2,FALSE)*Z225)+(VLOOKUP($AB$8,Prices[],2,FALSE)*AB225)+(VLOOKUP($O$8,Prices[],2,FALSE)*O225)+(VLOOKUP($P$8,Prices[],2,FALSE)*P225)+(VLOOKUP($Q$8,Prices[],2,FALSE)*Q225)+(VLOOKUP($R$8,Prices[],2,FALSE)*R225)+(VLOOKUP($AA$8,Prices[],2,FALSE)*AA225)+(VLOOKUP($S$8,Prices[],2,FALSE)*S225)</f>
        <v>37752500</v>
      </c>
      <c r="AD225" s="137"/>
      <c r="AE225" s="135">
        <f t="shared" si="13"/>
        <v>0</v>
      </c>
      <c r="AF225" s="133"/>
      <c r="AG225" s="133"/>
      <c r="AH225" s="133"/>
      <c r="AI225" s="133"/>
      <c r="AJ225" s="133"/>
      <c r="AK225" s="133"/>
      <c r="AL225" s="133"/>
      <c r="AM225" s="133"/>
      <c r="AN225" s="133"/>
      <c r="AO225" s="133"/>
      <c r="AP225" s="133"/>
      <c r="AQ225" s="133"/>
      <c r="AR225" s="133"/>
      <c r="AS225" s="133"/>
      <c r="AT225" s="133"/>
      <c r="AU225" s="132">
        <f>(VLOOKUP($AF$8,Prices[],2,FALSE)*AF225)+(VLOOKUP($AG$8,Prices[],2,FALSE)*AG225)+(VLOOKUP($AH$8,Prices[],2,FALSE)*AH225)+(VLOOKUP($AI$8,Prices[],2,FALSE)*AI225)+(VLOOKUP($AJ$8,Prices[],2,FALSE)*AJ225)+(VLOOKUP($AK$8,Prices[],2,FALSE)*AK225)+(VLOOKUP($AL$8,Prices[],2,FALSE)*AL225)+(VLOOKUP($AM$8,Prices[],2,FALSE)*AM225)+(VLOOKUP($AN$8,Prices[],2,FALSE)*AN225)+(VLOOKUP($AO$8,Prices[],2,FALSE)*AO225)+(VLOOKUP($AP$8,Prices[],2,FALSE)*AP225)+(VLOOKUP($AT$8,Prices[],2,FALSE)*AT225)+(VLOOKUP($AQ$8,Prices[],2,FALSE)*AQ225)+(VLOOKUP($AR$8,Prices[],2,FALSE)*AR225)+(VLOOKUP($AS$8,Prices[],2,FALSE)*AS225)</f>
        <v>0</v>
      </c>
      <c r="AV225" s="132">
        <f t="shared" si="14"/>
        <v>13213375</v>
      </c>
      <c r="AW225" s="133" t="str">
        <f t="shared" si="15"/>
        <v xml:space="preserve"> </v>
      </c>
      <c r="AX225" s="133" t="str">
        <f>IFERROR(IF(VLOOKUP(C225,'Overdue Credits'!$A:$F,6,0)&gt;2,"High Risk Customer",IF(VLOOKUP(C225,'Overdue Credits'!$A:$F,6,0)&gt;0,"Medium Risk Customer","Low Risk Customer")),"Low Risk Customer")</f>
        <v>Low Risk Customer</v>
      </c>
    </row>
    <row r="226" spans="1:50" x14ac:dyDescent="0.3">
      <c r="A226" s="16">
        <v>218</v>
      </c>
      <c r="B226" s="16" t="s">
        <v>121</v>
      </c>
      <c r="C226" s="16" t="s">
        <v>1071</v>
      </c>
      <c r="D226" s="16"/>
      <c r="E226" s="16" t="s">
        <v>1072</v>
      </c>
      <c r="F226" s="16" t="s">
        <v>1073</v>
      </c>
      <c r="G226" s="131">
        <f t="shared" si="12"/>
        <v>250</v>
      </c>
      <c r="H226" s="133"/>
      <c r="I226" s="133"/>
      <c r="J226" s="133">
        <v>80</v>
      </c>
      <c r="K226" s="133"/>
      <c r="L226" s="133">
        <v>11</v>
      </c>
      <c r="M226" s="133"/>
      <c r="N226" s="133"/>
      <c r="O226" s="133">
        <v>100</v>
      </c>
      <c r="P226" s="133">
        <v>3</v>
      </c>
      <c r="Q226" s="133">
        <v>26</v>
      </c>
      <c r="R226" s="133"/>
      <c r="S226" s="133"/>
      <c r="T226" s="133"/>
      <c r="U226" s="133">
        <v>2</v>
      </c>
      <c r="V226" s="133">
        <v>2</v>
      </c>
      <c r="W226" s="133">
        <v>16</v>
      </c>
      <c r="X226" s="133">
        <v>10</v>
      </c>
      <c r="Y226" s="133"/>
      <c r="Z226" s="133"/>
      <c r="AA226" s="133"/>
      <c r="AB226" s="133"/>
      <c r="AC226" s="134">
        <f>(VLOOKUP($H$8,Prices[],2,FALSE)*H226)+(VLOOKUP($I$8,Prices[],2,FALSE)*I226)+(VLOOKUP($J$8,Prices[],2,FALSE)*J226)+(VLOOKUP($K$8,Prices[],2,FALSE)*K226)+(VLOOKUP($L$8,Prices[],2,FALSE)*L226)+(VLOOKUP($M$8,Prices[],2,FALSE)*M226)+(VLOOKUP($N$8,Prices[],2,FALSE)*N226)+(VLOOKUP($T$8,Prices[],2,FALSE)*T226)+(VLOOKUP($U$8,Prices[],2,FALSE)*U226)+(VLOOKUP($V$8,Prices[],2,FALSE)*V226)+(VLOOKUP($W$8,Prices[],2,FALSE)*W226)+(VLOOKUP($X$8,Prices[],2,FALSE)*X226)+(VLOOKUP($Y$8,Prices[],2,FALSE)*Y226)+(VLOOKUP($Z$8,Prices[],2,FALSE)*Z226)+(VLOOKUP($AB$8,Prices[],2,FALSE)*AB226)+(VLOOKUP($O$8,Prices[],2,FALSE)*O226)+(VLOOKUP($P$8,Prices[],2,FALSE)*P226)+(VLOOKUP($Q$8,Prices[],2,FALSE)*Q226)+(VLOOKUP($R$8,Prices[],2,FALSE)*R226)+(VLOOKUP($AA$8,Prices[],2,FALSE)*AA226)+(VLOOKUP($S$8,Prices[],2,FALSE)*S226)</f>
        <v>46418500</v>
      </c>
      <c r="AD226" s="137"/>
      <c r="AE226" s="135">
        <f t="shared" si="13"/>
        <v>101</v>
      </c>
      <c r="AF226" s="133"/>
      <c r="AG226" s="133">
        <v>10</v>
      </c>
      <c r="AH226" s="133">
        <v>20</v>
      </c>
      <c r="AI226" s="133">
        <v>15</v>
      </c>
      <c r="AJ226" s="133">
        <v>1</v>
      </c>
      <c r="AK226" s="133">
        <v>12</v>
      </c>
      <c r="AL226" s="133">
        <v>10</v>
      </c>
      <c r="AM226" s="133">
        <v>1</v>
      </c>
      <c r="AN226" s="133"/>
      <c r="AO226" s="133">
        <v>25</v>
      </c>
      <c r="AP226" s="133">
        <v>4</v>
      </c>
      <c r="AQ226" s="133"/>
      <c r="AR226" s="133"/>
      <c r="AS226" s="133"/>
      <c r="AT226" s="133">
        <v>3</v>
      </c>
      <c r="AU226" s="132">
        <f>(VLOOKUP($AF$8,Prices[],2,FALSE)*AF226)+(VLOOKUP($AG$8,Prices[],2,FALSE)*AG226)+(VLOOKUP($AH$8,Prices[],2,FALSE)*AH226)+(VLOOKUP($AI$8,Prices[],2,FALSE)*AI226)+(VLOOKUP($AJ$8,Prices[],2,FALSE)*AJ226)+(VLOOKUP($AK$8,Prices[],2,FALSE)*AK226)+(VLOOKUP($AL$8,Prices[],2,FALSE)*AL226)+(VLOOKUP($AM$8,Prices[],2,FALSE)*AM226)+(VLOOKUP($AN$8,Prices[],2,FALSE)*AN226)+(VLOOKUP($AO$8,Prices[],2,FALSE)*AO226)+(VLOOKUP($AP$8,Prices[],2,FALSE)*AP226)+(VLOOKUP($AT$8,Prices[],2,FALSE)*AT226)+(VLOOKUP($AQ$8,Prices[],2,FALSE)*AQ226)+(VLOOKUP($AR$8,Prices[],2,FALSE)*AR226)+(VLOOKUP($AS$8,Prices[],2,FALSE)*AS226)</f>
        <v>16203000</v>
      </c>
      <c r="AV226" s="132">
        <f t="shared" si="14"/>
        <v>16246474.999999998</v>
      </c>
      <c r="AW226" s="133" t="str">
        <f t="shared" si="15"/>
        <v>Credit is within Limit</v>
      </c>
      <c r="AX226" s="133" t="str">
        <f>IFERROR(IF(VLOOKUP(C226,'Overdue Credits'!$A:$F,6,0)&gt;2,"High Risk Customer",IF(VLOOKUP(C226,'Overdue Credits'!$A:$F,6,0)&gt;0,"Medium Risk Customer","Low Risk Customer")),"Low Risk Customer")</f>
        <v>Low Risk Customer</v>
      </c>
    </row>
    <row r="227" spans="1:50" x14ac:dyDescent="0.3">
      <c r="A227" s="16">
        <v>219</v>
      </c>
      <c r="B227" s="16" t="s">
        <v>118</v>
      </c>
      <c r="C227" s="16" t="s">
        <v>860</v>
      </c>
      <c r="D227" s="16"/>
      <c r="E227" s="16" t="s">
        <v>861</v>
      </c>
      <c r="F227" s="16" t="s">
        <v>13</v>
      </c>
      <c r="G227" s="131">
        <f t="shared" si="12"/>
        <v>0</v>
      </c>
      <c r="H227" s="133"/>
      <c r="I227" s="133"/>
      <c r="J227" s="133">
        <v>0</v>
      </c>
      <c r="K227" s="133">
        <v>0</v>
      </c>
      <c r="L227" s="133">
        <v>0</v>
      </c>
      <c r="M227" s="133">
        <v>0</v>
      </c>
      <c r="N227" s="133"/>
      <c r="O227" s="133">
        <v>0</v>
      </c>
      <c r="P227" s="133">
        <v>0</v>
      </c>
      <c r="Q227" s="133">
        <v>0</v>
      </c>
      <c r="R227" s="133"/>
      <c r="S227" s="133"/>
      <c r="T227" s="133"/>
      <c r="U227" s="133">
        <v>0</v>
      </c>
      <c r="V227" s="133">
        <v>0</v>
      </c>
      <c r="W227" s="133">
        <v>0</v>
      </c>
      <c r="X227" s="133">
        <v>0</v>
      </c>
      <c r="Y227" s="133"/>
      <c r="Z227" s="133"/>
      <c r="AA227" s="133"/>
      <c r="AB227" s="133"/>
      <c r="AC227" s="134">
        <f>(VLOOKUP($H$8,Prices[],2,FALSE)*H227)+(VLOOKUP($I$8,Prices[],2,FALSE)*I227)+(VLOOKUP($J$8,Prices[],2,FALSE)*J227)+(VLOOKUP($K$8,Prices[],2,FALSE)*K227)+(VLOOKUP($L$8,Prices[],2,FALSE)*L227)+(VLOOKUP($M$8,Prices[],2,FALSE)*M227)+(VLOOKUP($N$8,Prices[],2,FALSE)*N227)+(VLOOKUP($T$8,Prices[],2,FALSE)*T227)+(VLOOKUP($U$8,Prices[],2,FALSE)*U227)+(VLOOKUP($V$8,Prices[],2,FALSE)*V227)+(VLOOKUP($W$8,Prices[],2,FALSE)*W227)+(VLOOKUP($X$8,Prices[],2,FALSE)*X227)+(VLOOKUP($Y$8,Prices[],2,FALSE)*Y227)+(VLOOKUP($Z$8,Prices[],2,FALSE)*Z227)+(VLOOKUP($AB$8,Prices[],2,FALSE)*AB227)+(VLOOKUP($O$8,Prices[],2,FALSE)*O227)+(VLOOKUP($P$8,Prices[],2,FALSE)*P227)+(VLOOKUP($Q$8,Prices[],2,FALSE)*Q227)+(VLOOKUP($R$8,Prices[],2,FALSE)*R227)+(VLOOKUP($AA$8,Prices[],2,FALSE)*AA227)+(VLOOKUP($S$8,Prices[],2,FALSE)*S227)</f>
        <v>0</v>
      </c>
      <c r="AD227" s="137"/>
      <c r="AE227" s="135">
        <f t="shared" si="13"/>
        <v>0</v>
      </c>
      <c r="AF227" s="133"/>
      <c r="AG227" s="133"/>
      <c r="AH227" s="133"/>
      <c r="AI227" s="133"/>
      <c r="AJ227" s="133"/>
      <c r="AK227" s="133"/>
      <c r="AL227" s="133"/>
      <c r="AM227" s="133"/>
      <c r="AN227" s="133"/>
      <c r="AO227" s="133"/>
      <c r="AP227" s="133"/>
      <c r="AQ227" s="133"/>
      <c r="AR227" s="133"/>
      <c r="AS227" s="133"/>
      <c r="AT227" s="133"/>
      <c r="AU227" s="132">
        <f>(VLOOKUP($AF$8,Prices[],2,FALSE)*AF227)+(VLOOKUP($AG$8,Prices[],2,FALSE)*AG227)+(VLOOKUP($AH$8,Prices[],2,FALSE)*AH227)+(VLOOKUP($AI$8,Prices[],2,FALSE)*AI227)+(VLOOKUP($AJ$8,Prices[],2,FALSE)*AJ227)+(VLOOKUP($AK$8,Prices[],2,FALSE)*AK227)+(VLOOKUP($AL$8,Prices[],2,FALSE)*AL227)+(VLOOKUP($AM$8,Prices[],2,FALSE)*AM227)+(VLOOKUP($AN$8,Prices[],2,FALSE)*AN227)+(VLOOKUP($AO$8,Prices[],2,FALSE)*AO227)+(VLOOKUP($AP$8,Prices[],2,FALSE)*AP227)+(VLOOKUP($AT$8,Prices[],2,FALSE)*AT227)+(VLOOKUP($AQ$8,Prices[],2,FALSE)*AQ227)+(VLOOKUP($AR$8,Prices[],2,FALSE)*AR227)+(VLOOKUP($AS$8,Prices[],2,FALSE)*AS227)</f>
        <v>0</v>
      </c>
      <c r="AV227" s="132">
        <f t="shared" si="14"/>
        <v>0</v>
      </c>
      <c r="AW227" s="133" t="str">
        <f t="shared" si="15"/>
        <v xml:space="preserve"> </v>
      </c>
      <c r="AX227" s="133" t="str">
        <f>IFERROR(IF(VLOOKUP(C227,'Overdue Credits'!$A:$F,6,0)&gt;2,"High Risk Customer",IF(VLOOKUP(C227,'Overdue Credits'!$A:$F,6,0)&gt;0,"Medium Risk Customer","Low Risk Customer")),"Low Risk Customer")</f>
        <v>Low Risk Customer</v>
      </c>
    </row>
    <row r="228" spans="1:50" x14ac:dyDescent="0.3">
      <c r="A228" s="16">
        <v>220</v>
      </c>
      <c r="B228" s="16" t="s">
        <v>118</v>
      </c>
      <c r="C228" s="16" t="s">
        <v>180</v>
      </c>
      <c r="D228" s="16"/>
      <c r="E228" s="16" t="s">
        <v>706</v>
      </c>
      <c r="F228" s="16" t="s">
        <v>13</v>
      </c>
      <c r="G228" s="131">
        <f t="shared" si="12"/>
        <v>130</v>
      </c>
      <c r="H228" s="133"/>
      <c r="I228" s="133"/>
      <c r="J228" s="133">
        <v>1</v>
      </c>
      <c r="K228" s="133">
        <v>1</v>
      </c>
      <c r="L228" s="133">
        <v>5</v>
      </c>
      <c r="M228" s="133">
        <v>0</v>
      </c>
      <c r="N228" s="133"/>
      <c r="O228" s="133">
        <v>76</v>
      </c>
      <c r="P228" s="133">
        <v>0</v>
      </c>
      <c r="Q228" s="133">
        <v>1</v>
      </c>
      <c r="R228" s="133"/>
      <c r="S228" s="133"/>
      <c r="T228" s="133"/>
      <c r="U228" s="133">
        <v>0</v>
      </c>
      <c r="V228" s="133">
        <v>5</v>
      </c>
      <c r="W228" s="133">
        <v>5</v>
      </c>
      <c r="X228" s="133">
        <v>36</v>
      </c>
      <c r="Y228" s="133"/>
      <c r="Z228" s="133"/>
      <c r="AA228" s="133"/>
      <c r="AB228" s="133"/>
      <c r="AC228" s="134">
        <f>(VLOOKUP($H$8,Prices[],2,FALSE)*H228)+(VLOOKUP($I$8,Prices[],2,FALSE)*I228)+(VLOOKUP($J$8,Prices[],2,FALSE)*J228)+(VLOOKUP($K$8,Prices[],2,FALSE)*K228)+(VLOOKUP($L$8,Prices[],2,FALSE)*L228)+(VLOOKUP($M$8,Prices[],2,FALSE)*M228)+(VLOOKUP($N$8,Prices[],2,FALSE)*N228)+(VLOOKUP($T$8,Prices[],2,FALSE)*T228)+(VLOOKUP($U$8,Prices[],2,FALSE)*U228)+(VLOOKUP($V$8,Prices[],2,FALSE)*V228)+(VLOOKUP($W$8,Prices[],2,FALSE)*W228)+(VLOOKUP($X$8,Prices[],2,FALSE)*X228)+(VLOOKUP($Y$8,Prices[],2,FALSE)*Y228)+(VLOOKUP($Z$8,Prices[],2,FALSE)*Z228)+(VLOOKUP($AB$8,Prices[],2,FALSE)*AB228)+(VLOOKUP($O$8,Prices[],2,FALSE)*O228)+(VLOOKUP($P$8,Prices[],2,FALSE)*P228)+(VLOOKUP($Q$8,Prices[],2,FALSE)*Q228)+(VLOOKUP($R$8,Prices[],2,FALSE)*R228)+(VLOOKUP($AA$8,Prices[],2,FALSE)*AA228)+(VLOOKUP($S$8,Prices[],2,FALSE)*S228)</f>
        <v>22089500</v>
      </c>
      <c r="AD228" s="137"/>
      <c r="AE228" s="135">
        <f t="shared" si="13"/>
        <v>43.7</v>
      </c>
      <c r="AF228" s="133"/>
      <c r="AG228" s="133">
        <v>2</v>
      </c>
      <c r="AH228" s="133">
        <v>16</v>
      </c>
      <c r="AI228" s="133">
        <v>1</v>
      </c>
      <c r="AJ228" s="133">
        <v>5</v>
      </c>
      <c r="AK228" s="133">
        <v>5</v>
      </c>
      <c r="AL228" s="133">
        <v>6</v>
      </c>
      <c r="AM228" s="133">
        <v>1</v>
      </c>
      <c r="AN228" s="133">
        <v>0</v>
      </c>
      <c r="AO228" s="133">
        <v>1.5</v>
      </c>
      <c r="AP228" s="133">
        <v>1.2</v>
      </c>
      <c r="AQ228" s="133">
        <v>0</v>
      </c>
      <c r="AR228" s="133">
        <v>0</v>
      </c>
      <c r="AS228" s="133">
        <v>0</v>
      </c>
      <c r="AT228" s="133">
        <v>5</v>
      </c>
      <c r="AU228" s="132">
        <f>(VLOOKUP($AF$8,Prices[],2,FALSE)*AF228)+(VLOOKUP($AG$8,Prices[],2,FALSE)*AG228)+(VLOOKUP($AH$8,Prices[],2,FALSE)*AH228)+(VLOOKUP($AI$8,Prices[],2,FALSE)*AI228)+(VLOOKUP($AJ$8,Prices[],2,FALSE)*AJ228)+(VLOOKUP($AK$8,Prices[],2,FALSE)*AK228)+(VLOOKUP($AL$8,Prices[],2,FALSE)*AL228)+(VLOOKUP($AM$8,Prices[],2,FALSE)*AM228)+(VLOOKUP($AN$8,Prices[],2,FALSE)*AN228)+(VLOOKUP($AO$8,Prices[],2,FALSE)*AO228)+(VLOOKUP($AP$8,Prices[],2,FALSE)*AP228)+(VLOOKUP($AT$8,Prices[],2,FALSE)*AT228)+(VLOOKUP($AQ$8,Prices[],2,FALSE)*AQ228)+(VLOOKUP($AR$8,Prices[],2,FALSE)*AR228)+(VLOOKUP($AS$8,Prices[],2,FALSE)*AS228)</f>
        <v>6892400</v>
      </c>
      <c r="AV228" s="132">
        <f t="shared" si="14"/>
        <v>7731324.9999999991</v>
      </c>
      <c r="AW228" s="133" t="str">
        <f t="shared" si="15"/>
        <v>Credit is within Limit</v>
      </c>
      <c r="AX228" s="133" t="str">
        <f>IFERROR(IF(VLOOKUP(C228,'Overdue Credits'!$A:$F,6,0)&gt;2,"High Risk Customer",IF(VLOOKUP(C228,'Overdue Credits'!$A:$F,6,0)&gt;0,"Medium Risk Customer","Low Risk Customer")),"Low Risk Customer")</f>
        <v>Medium Risk Customer</v>
      </c>
    </row>
    <row r="229" spans="1:50" x14ac:dyDescent="0.3">
      <c r="A229" s="16">
        <v>221</v>
      </c>
      <c r="B229" s="16" t="s">
        <v>118</v>
      </c>
      <c r="C229" s="16" t="s">
        <v>191</v>
      </c>
      <c r="D229" s="16"/>
      <c r="E229" s="16" t="s">
        <v>900</v>
      </c>
      <c r="F229" s="16" t="s">
        <v>13</v>
      </c>
      <c r="G229" s="131">
        <f t="shared" si="12"/>
        <v>200</v>
      </c>
      <c r="H229" s="133"/>
      <c r="I229" s="133"/>
      <c r="J229" s="133">
        <v>4</v>
      </c>
      <c r="K229" s="133">
        <v>1</v>
      </c>
      <c r="L229" s="133">
        <v>20</v>
      </c>
      <c r="M229" s="133">
        <v>0</v>
      </c>
      <c r="N229" s="133"/>
      <c r="O229" s="133">
        <v>112</v>
      </c>
      <c r="P229" s="133">
        <v>2</v>
      </c>
      <c r="Q229" s="133">
        <v>4</v>
      </c>
      <c r="R229" s="133"/>
      <c r="S229" s="133"/>
      <c r="T229" s="133"/>
      <c r="U229" s="133">
        <v>0</v>
      </c>
      <c r="V229" s="133">
        <v>0</v>
      </c>
      <c r="W229" s="133">
        <v>9</v>
      </c>
      <c r="X229" s="133">
        <v>48</v>
      </c>
      <c r="Y229" s="133"/>
      <c r="Z229" s="133"/>
      <c r="AA229" s="133"/>
      <c r="AB229" s="133"/>
      <c r="AC229" s="134">
        <f>(VLOOKUP($H$8,Prices[],2,FALSE)*H229)+(VLOOKUP($I$8,Prices[],2,FALSE)*I229)+(VLOOKUP($J$8,Prices[],2,FALSE)*J229)+(VLOOKUP($K$8,Prices[],2,FALSE)*K229)+(VLOOKUP($L$8,Prices[],2,FALSE)*L229)+(VLOOKUP($M$8,Prices[],2,FALSE)*M229)+(VLOOKUP($N$8,Prices[],2,FALSE)*N229)+(VLOOKUP($T$8,Prices[],2,FALSE)*T229)+(VLOOKUP($U$8,Prices[],2,FALSE)*U229)+(VLOOKUP($V$8,Prices[],2,FALSE)*V229)+(VLOOKUP($W$8,Prices[],2,FALSE)*W229)+(VLOOKUP($X$8,Prices[],2,FALSE)*X229)+(VLOOKUP($Y$8,Prices[],2,FALSE)*Y229)+(VLOOKUP($Z$8,Prices[],2,FALSE)*Z229)+(VLOOKUP($AB$8,Prices[],2,FALSE)*AB229)+(VLOOKUP($O$8,Prices[],2,FALSE)*O229)+(VLOOKUP($P$8,Prices[],2,FALSE)*P229)+(VLOOKUP($Q$8,Prices[],2,FALSE)*Q229)+(VLOOKUP($R$8,Prices[],2,FALSE)*R229)+(VLOOKUP($AA$8,Prices[],2,FALSE)*AA229)+(VLOOKUP($S$8,Prices[],2,FALSE)*S229)</f>
        <v>34311500</v>
      </c>
      <c r="AD229" s="137"/>
      <c r="AE229" s="135">
        <f t="shared" si="13"/>
        <v>55</v>
      </c>
      <c r="AF229" s="133"/>
      <c r="AG229" s="133">
        <v>3</v>
      </c>
      <c r="AH229" s="133">
        <v>17</v>
      </c>
      <c r="AI229" s="133">
        <v>0</v>
      </c>
      <c r="AJ229" s="133"/>
      <c r="AK229" s="133">
        <v>12</v>
      </c>
      <c r="AL229" s="133">
        <v>15</v>
      </c>
      <c r="AM229" s="133">
        <v>1</v>
      </c>
      <c r="AN229" s="133">
        <v>0</v>
      </c>
      <c r="AO229" s="133">
        <v>1</v>
      </c>
      <c r="AP229" s="133">
        <v>1</v>
      </c>
      <c r="AQ229" s="133">
        <v>0</v>
      </c>
      <c r="AR229" s="133">
        <v>0</v>
      </c>
      <c r="AS229" s="133">
        <v>0</v>
      </c>
      <c r="AT229" s="133">
        <v>5</v>
      </c>
      <c r="AU229" s="132">
        <f>(VLOOKUP($AF$8,Prices[],2,FALSE)*AF229)+(VLOOKUP($AG$8,Prices[],2,FALSE)*AG229)+(VLOOKUP($AH$8,Prices[],2,FALSE)*AH229)+(VLOOKUP($AI$8,Prices[],2,FALSE)*AI229)+(VLOOKUP($AJ$8,Prices[],2,FALSE)*AJ229)+(VLOOKUP($AK$8,Prices[],2,FALSE)*AK229)+(VLOOKUP($AL$8,Prices[],2,FALSE)*AL229)+(VLOOKUP($AM$8,Prices[],2,FALSE)*AM229)+(VLOOKUP($AN$8,Prices[],2,FALSE)*AN229)+(VLOOKUP($AO$8,Prices[],2,FALSE)*AO229)+(VLOOKUP($AP$8,Prices[],2,FALSE)*AP229)+(VLOOKUP($AT$8,Prices[],2,FALSE)*AT229)+(VLOOKUP($AQ$8,Prices[],2,FALSE)*AQ229)+(VLOOKUP($AR$8,Prices[],2,FALSE)*AR229)+(VLOOKUP($AS$8,Prices[],2,FALSE)*AS229)</f>
        <v>8579500</v>
      </c>
      <c r="AV229" s="132">
        <f t="shared" si="14"/>
        <v>12009025</v>
      </c>
      <c r="AW229" s="133" t="str">
        <f t="shared" si="15"/>
        <v>Credit is within Limit</v>
      </c>
      <c r="AX229" s="133" t="str">
        <f>IFERROR(IF(VLOOKUP(C229,'Overdue Credits'!$A:$F,6,0)&gt;2,"High Risk Customer",IF(VLOOKUP(C229,'Overdue Credits'!$A:$F,6,0)&gt;0,"Medium Risk Customer","Low Risk Customer")),"Low Risk Customer")</f>
        <v>Low Risk Customer</v>
      </c>
    </row>
    <row r="230" spans="1:50" x14ac:dyDescent="0.3">
      <c r="A230" s="16">
        <v>222</v>
      </c>
      <c r="B230" s="16" t="s">
        <v>118</v>
      </c>
      <c r="C230" s="16" t="s">
        <v>179</v>
      </c>
      <c r="D230" s="16"/>
      <c r="E230" s="16" t="s">
        <v>707</v>
      </c>
      <c r="F230" s="16" t="s">
        <v>13</v>
      </c>
      <c r="G230" s="131">
        <f t="shared" si="12"/>
        <v>180</v>
      </c>
      <c r="H230" s="133"/>
      <c r="I230" s="133"/>
      <c r="J230" s="133">
        <v>5</v>
      </c>
      <c r="K230" s="133">
        <v>1</v>
      </c>
      <c r="L230" s="133">
        <v>15</v>
      </c>
      <c r="M230" s="133">
        <v>0</v>
      </c>
      <c r="N230" s="133"/>
      <c r="O230" s="133">
        <v>80</v>
      </c>
      <c r="P230" s="133">
        <v>0</v>
      </c>
      <c r="Q230" s="133">
        <v>2</v>
      </c>
      <c r="R230" s="133"/>
      <c r="S230" s="133"/>
      <c r="T230" s="133"/>
      <c r="U230" s="133">
        <v>0</v>
      </c>
      <c r="V230" s="133">
        <v>4</v>
      </c>
      <c r="W230" s="133">
        <v>10</v>
      </c>
      <c r="X230" s="133">
        <v>63</v>
      </c>
      <c r="Y230" s="133"/>
      <c r="Z230" s="133"/>
      <c r="AA230" s="133"/>
      <c r="AB230" s="133"/>
      <c r="AC230" s="134">
        <f>(VLOOKUP($H$8,Prices[],2,FALSE)*H230)+(VLOOKUP($I$8,Prices[],2,FALSE)*I230)+(VLOOKUP($J$8,Prices[],2,FALSE)*J230)+(VLOOKUP($K$8,Prices[],2,FALSE)*K230)+(VLOOKUP($L$8,Prices[],2,FALSE)*L230)+(VLOOKUP($M$8,Prices[],2,FALSE)*M230)+(VLOOKUP($N$8,Prices[],2,FALSE)*N230)+(VLOOKUP($T$8,Prices[],2,FALSE)*T230)+(VLOOKUP($U$8,Prices[],2,FALSE)*U230)+(VLOOKUP($V$8,Prices[],2,FALSE)*V230)+(VLOOKUP($W$8,Prices[],2,FALSE)*W230)+(VLOOKUP($X$8,Prices[],2,FALSE)*X230)+(VLOOKUP($Y$8,Prices[],2,FALSE)*Y230)+(VLOOKUP($Z$8,Prices[],2,FALSE)*Z230)+(VLOOKUP($AB$8,Prices[],2,FALSE)*AB230)+(VLOOKUP($O$8,Prices[],2,FALSE)*O230)+(VLOOKUP($P$8,Prices[],2,FALSE)*P230)+(VLOOKUP($Q$8,Prices[],2,FALSE)*Q230)+(VLOOKUP($R$8,Prices[],2,FALSE)*R230)+(VLOOKUP($AA$8,Prices[],2,FALSE)*AA230)+(VLOOKUP($S$8,Prices[],2,FALSE)*S230)</f>
        <v>29847500</v>
      </c>
      <c r="AD230" s="137"/>
      <c r="AE230" s="135">
        <f t="shared" si="13"/>
        <v>62.1</v>
      </c>
      <c r="AF230" s="133"/>
      <c r="AG230" s="133">
        <v>2</v>
      </c>
      <c r="AH230" s="133">
        <v>25</v>
      </c>
      <c r="AI230" s="133">
        <v>1</v>
      </c>
      <c r="AJ230" s="133">
        <v>6.1</v>
      </c>
      <c r="AK230" s="133">
        <v>9</v>
      </c>
      <c r="AL230" s="133">
        <v>10</v>
      </c>
      <c r="AM230" s="133">
        <v>1</v>
      </c>
      <c r="AN230" s="133">
        <v>0</v>
      </c>
      <c r="AO230" s="133">
        <v>1</v>
      </c>
      <c r="AP230" s="133">
        <v>3</v>
      </c>
      <c r="AQ230" s="133">
        <v>0</v>
      </c>
      <c r="AR230" s="133">
        <v>0</v>
      </c>
      <c r="AS230" s="133">
        <v>0</v>
      </c>
      <c r="AT230" s="133">
        <v>4</v>
      </c>
      <c r="AU230" s="132">
        <f>(VLOOKUP($AF$8,Prices[],2,FALSE)*AF230)+(VLOOKUP($AG$8,Prices[],2,FALSE)*AG230)+(VLOOKUP($AH$8,Prices[],2,FALSE)*AH230)+(VLOOKUP($AI$8,Prices[],2,FALSE)*AI230)+(VLOOKUP($AJ$8,Prices[],2,FALSE)*AJ230)+(VLOOKUP($AK$8,Prices[],2,FALSE)*AK230)+(VLOOKUP($AL$8,Prices[],2,FALSE)*AL230)+(VLOOKUP($AM$8,Prices[],2,FALSE)*AM230)+(VLOOKUP($AN$8,Prices[],2,FALSE)*AN230)+(VLOOKUP($AO$8,Prices[],2,FALSE)*AO230)+(VLOOKUP($AP$8,Prices[],2,FALSE)*AP230)+(VLOOKUP($AT$8,Prices[],2,FALSE)*AT230)+(VLOOKUP($AQ$8,Prices[],2,FALSE)*AQ230)+(VLOOKUP($AR$8,Prices[],2,FALSE)*AR230)+(VLOOKUP($AS$8,Prices[],2,FALSE)*AS230)</f>
        <v>9948900</v>
      </c>
      <c r="AV230" s="132">
        <f t="shared" si="14"/>
        <v>10446625</v>
      </c>
      <c r="AW230" s="133" t="str">
        <f t="shared" si="15"/>
        <v>Credit is within Limit</v>
      </c>
      <c r="AX230" s="133" t="str">
        <f>IFERROR(IF(VLOOKUP(C230,'Overdue Credits'!$A:$F,6,0)&gt;2,"High Risk Customer",IF(VLOOKUP(C230,'Overdue Credits'!$A:$F,6,0)&gt;0,"Medium Risk Customer","Low Risk Customer")),"Low Risk Customer")</f>
        <v>Low Risk Customer</v>
      </c>
    </row>
    <row r="231" spans="1:50" x14ac:dyDescent="0.3">
      <c r="A231" s="16">
        <v>223</v>
      </c>
      <c r="B231" s="16" t="s">
        <v>118</v>
      </c>
      <c r="C231" s="16" t="s">
        <v>514</v>
      </c>
      <c r="D231" s="16"/>
      <c r="E231" s="16" t="s">
        <v>515</v>
      </c>
      <c r="F231" s="16" t="s">
        <v>13</v>
      </c>
      <c r="G231" s="131">
        <f t="shared" si="12"/>
        <v>0</v>
      </c>
      <c r="H231" s="133"/>
      <c r="I231" s="133"/>
      <c r="J231" s="133">
        <v>0</v>
      </c>
      <c r="K231" s="133">
        <v>0</v>
      </c>
      <c r="L231" s="133">
        <v>0</v>
      </c>
      <c r="M231" s="133">
        <v>0</v>
      </c>
      <c r="N231" s="133"/>
      <c r="O231" s="133">
        <v>0</v>
      </c>
      <c r="P231" s="133">
        <v>0</v>
      </c>
      <c r="Q231" s="133">
        <v>0</v>
      </c>
      <c r="R231" s="133"/>
      <c r="S231" s="133"/>
      <c r="T231" s="133"/>
      <c r="U231" s="133">
        <v>0</v>
      </c>
      <c r="V231" s="133">
        <v>0</v>
      </c>
      <c r="W231" s="133">
        <v>0</v>
      </c>
      <c r="X231" s="133">
        <v>0</v>
      </c>
      <c r="Y231" s="133"/>
      <c r="Z231" s="133"/>
      <c r="AA231" s="133"/>
      <c r="AB231" s="133"/>
      <c r="AC231" s="134">
        <f>(VLOOKUP($H$8,Prices[],2,FALSE)*H231)+(VLOOKUP($I$8,Prices[],2,FALSE)*I231)+(VLOOKUP($J$8,Prices[],2,FALSE)*J231)+(VLOOKUP($K$8,Prices[],2,FALSE)*K231)+(VLOOKUP($L$8,Prices[],2,FALSE)*L231)+(VLOOKUP($M$8,Prices[],2,FALSE)*M231)+(VLOOKUP($N$8,Prices[],2,FALSE)*N231)+(VLOOKUP($T$8,Prices[],2,FALSE)*T231)+(VLOOKUP($U$8,Prices[],2,FALSE)*U231)+(VLOOKUP($V$8,Prices[],2,FALSE)*V231)+(VLOOKUP($W$8,Prices[],2,FALSE)*W231)+(VLOOKUP($X$8,Prices[],2,FALSE)*X231)+(VLOOKUP($Y$8,Prices[],2,FALSE)*Y231)+(VLOOKUP($Z$8,Prices[],2,FALSE)*Z231)+(VLOOKUP($AB$8,Prices[],2,FALSE)*AB231)+(VLOOKUP($O$8,Prices[],2,FALSE)*O231)+(VLOOKUP($P$8,Prices[],2,FALSE)*P231)+(VLOOKUP($Q$8,Prices[],2,FALSE)*Q231)+(VLOOKUP($R$8,Prices[],2,FALSE)*R231)+(VLOOKUP($AA$8,Prices[],2,FALSE)*AA231)+(VLOOKUP($S$8,Prices[],2,FALSE)*S231)</f>
        <v>0</v>
      </c>
      <c r="AD231" s="137"/>
      <c r="AE231" s="135">
        <f t="shared" si="13"/>
        <v>0</v>
      </c>
      <c r="AF231" s="133"/>
      <c r="AG231" s="133"/>
      <c r="AH231" s="133">
        <v>0</v>
      </c>
      <c r="AI231" s="133">
        <v>0</v>
      </c>
      <c r="AJ231" s="133"/>
      <c r="AK231" s="133">
        <v>0</v>
      </c>
      <c r="AL231" s="133">
        <v>0</v>
      </c>
      <c r="AM231" s="133">
        <v>0</v>
      </c>
      <c r="AN231" s="133">
        <v>0</v>
      </c>
      <c r="AO231" s="133">
        <v>0</v>
      </c>
      <c r="AP231" s="133"/>
      <c r="AQ231" s="133">
        <v>0</v>
      </c>
      <c r="AR231" s="133">
        <v>0</v>
      </c>
      <c r="AS231" s="133">
        <v>0</v>
      </c>
      <c r="AT231" s="133">
        <v>0</v>
      </c>
      <c r="AU231" s="132">
        <f>(VLOOKUP($AF$8,Prices[],2,FALSE)*AF231)+(VLOOKUP($AG$8,Prices[],2,FALSE)*AG231)+(VLOOKUP($AH$8,Prices[],2,FALSE)*AH231)+(VLOOKUP($AI$8,Prices[],2,FALSE)*AI231)+(VLOOKUP($AJ$8,Prices[],2,FALSE)*AJ231)+(VLOOKUP($AK$8,Prices[],2,FALSE)*AK231)+(VLOOKUP($AL$8,Prices[],2,FALSE)*AL231)+(VLOOKUP($AM$8,Prices[],2,FALSE)*AM231)+(VLOOKUP($AN$8,Prices[],2,FALSE)*AN231)+(VLOOKUP($AO$8,Prices[],2,FALSE)*AO231)+(VLOOKUP($AP$8,Prices[],2,FALSE)*AP231)+(VLOOKUP($AT$8,Prices[],2,FALSE)*AT231)+(VLOOKUP($AQ$8,Prices[],2,FALSE)*AQ231)+(VLOOKUP($AR$8,Prices[],2,FALSE)*AR231)+(VLOOKUP($AS$8,Prices[],2,FALSE)*AS231)</f>
        <v>0</v>
      </c>
      <c r="AV231" s="132">
        <f t="shared" si="14"/>
        <v>0</v>
      </c>
      <c r="AW231" s="133" t="str">
        <f t="shared" si="15"/>
        <v xml:space="preserve"> </v>
      </c>
      <c r="AX231" s="133" t="str">
        <f>IFERROR(IF(VLOOKUP(C231,'Overdue Credits'!$A:$F,6,0)&gt;2,"High Risk Customer",IF(VLOOKUP(C231,'Overdue Credits'!$A:$F,6,0)&gt;0,"Medium Risk Customer","Low Risk Customer")),"Low Risk Customer")</f>
        <v>Low Risk Customer</v>
      </c>
    </row>
    <row r="232" spans="1:50" x14ac:dyDescent="0.3">
      <c r="A232" s="16">
        <v>224</v>
      </c>
      <c r="B232" s="16" t="s">
        <v>118</v>
      </c>
      <c r="C232" s="16" t="s">
        <v>176</v>
      </c>
      <c r="D232" s="16"/>
      <c r="E232" s="16" t="s">
        <v>754</v>
      </c>
      <c r="F232" s="16" t="s">
        <v>11</v>
      </c>
      <c r="G232" s="131">
        <f t="shared" si="12"/>
        <v>75</v>
      </c>
      <c r="H232" s="133"/>
      <c r="I232" s="133"/>
      <c r="J232" s="133">
        <v>1</v>
      </c>
      <c r="K232" s="133">
        <v>0</v>
      </c>
      <c r="L232" s="133">
        <v>25</v>
      </c>
      <c r="M232" s="133">
        <v>1</v>
      </c>
      <c r="N232" s="133"/>
      <c r="O232" s="133">
        <v>20</v>
      </c>
      <c r="P232" s="133">
        <v>0</v>
      </c>
      <c r="Q232" s="133">
        <v>1</v>
      </c>
      <c r="R232" s="133"/>
      <c r="S232" s="133"/>
      <c r="T232" s="133"/>
      <c r="U232" s="133">
        <v>0</v>
      </c>
      <c r="V232" s="133">
        <v>1</v>
      </c>
      <c r="W232" s="133">
        <v>1</v>
      </c>
      <c r="X232" s="133">
        <v>25</v>
      </c>
      <c r="Y232" s="133"/>
      <c r="Z232" s="133"/>
      <c r="AA232" s="133"/>
      <c r="AB232" s="133"/>
      <c r="AC232" s="134">
        <f>(VLOOKUP($H$8,Prices[],2,FALSE)*H232)+(VLOOKUP($I$8,Prices[],2,FALSE)*I232)+(VLOOKUP($J$8,Prices[],2,FALSE)*J232)+(VLOOKUP($K$8,Prices[],2,FALSE)*K232)+(VLOOKUP($L$8,Prices[],2,FALSE)*L232)+(VLOOKUP($M$8,Prices[],2,FALSE)*M232)+(VLOOKUP($N$8,Prices[],2,FALSE)*N232)+(VLOOKUP($T$8,Prices[],2,FALSE)*T232)+(VLOOKUP($U$8,Prices[],2,FALSE)*U232)+(VLOOKUP($V$8,Prices[],2,FALSE)*V232)+(VLOOKUP($W$8,Prices[],2,FALSE)*W232)+(VLOOKUP($X$8,Prices[],2,FALSE)*X232)+(VLOOKUP($Y$8,Prices[],2,FALSE)*Y232)+(VLOOKUP($Z$8,Prices[],2,FALSE)*Z232)+(VLOOKUP($AB$8,Prices[],2,FALSE)*AB232)+(VLOOKUP($O$8,Prices[],2,FALSE)*O232)+(VLOOKUP($P$8,Prices[],2,FALSE)*P232)+(VLOOKUP($Q$8,Prices[],2,FALSE)*Q232)+(VLOOKUP($R$8,Prices[],2,FALSE)*R232)+(VLOOKUP($AA$8,Prices[],2,FALSE)*AA232)+(VLOOKUP($S$8,Prices[],2,FALSE)*S232)</f>
        <v>11897500</v>
      </c>
      <c r="AD232" s="137"/>
      <c r="AE232" s="135">
        <f t="shared" si="13"/>
        <v>24.1</v>
      </c>
      <c r="AF232" s="133"/>
      <c r="AG232" s="133">
        <v>2</v>
      </c>
      <c r="AH232" s="133">
        <v>7</v>
      </c>
      <c r="AI232" s="133">
        <v>1</v>
      </c>
      <c r="AJ232" s="133">
        <v>2</v>
      </c>
      <c r="AK232" s="133">
        <v>7</v>
      </c>
      <c r="AL232" s="133">
        <v>1</v>
      </c>
      <c r="AM232" s="133">
        <v>0</v>
      </c>
      <c r="AN232" s="133">
        <v>0</v>
      </c>
      <c r="AO232" s="133">
        <v>0</v>
      </c>
      <c r="AP232" s="133">
        <v>2</v>
      </c>
      <c r="AQ232" s="133">
        <v>0</v>
      </c>
      <c r="AR232" s="133">
        <v>0</v>
      </c>
      <c r="AS232" s="133">
        <v>0</v>
      </c>
      <c r="AT232" s="133">
        <v>2.1</v>
      </c>
      <c r="AU232" s="132">
        <f>(VLOOKUP($AF$8,Prices[],2,FALSE)*AF232)+(VLOOKUP($AG$8,Prices[],2,FALSE)*AG232)+(VLOOKUP($AH$8,Prices[],2,FALSE)*AH232)+(VLOOKUP($AI$8,Prices[],2,FALSE)*AI232)+(VLOOKUP($AJ$8,Prices[],2,FALSE)*AJ232)+(VLOOKUP($AK$8,Prices[],2,FALSE)*AK232)+(VLOOKUP($AL$8,Prices[],2,FALSE)*AL232)+(VLOOKUP($AM$8,Prices[],2,FALSE)*AM232)+(VLOOKUP($AN$8,Prices[],2,FALSE)*AN232)+(VLOOKUP($AO$8,Prices[],2,FALSE)*AO232)+(VLOOKUP($AP$8,Prices[],2,FALSE)*AP232)+(VLOOKUP($AT$8,Prices[],2,FALSE)*AT232)+(VLOOKUP($AQ$8,Prices[],2,FALSE)*AQ232)+(VLOOKUP($AR$8,Prices[],2,FALSE)*AR232)+(VLOOKUP($AS$8,Prices[],2,FALSE)*AS232)</f>
        <v>3722450</v>
      </c>
      <c r="AV232" s="132">
        <f t="shared" si="14"/>
        <v>4164124.9999999995</v>
      </c>
      <c r="AW232" s="133" t="str">
        <f t="shared" si="15"/>
        <v>Credit is within Limit</v>
      </c>
      <c r="AX232" s="133" t="str">
        <f>IFERROR(IF(VLOOKUP(C232,'Overdue Credits'!$A:$F,6,0)&gt;2,"High Risk Customer",IF(VLOOKUP(C232,'Overdue Credits'!$A:$F,6,0)&gt;0,"Medium Risk Customer","Low Risk Customer")),"Low Risk Customer")</f>
        <v>Low Risk Customer</v>
      </c>
    </row>
    <row r="233" spans="1:50" x14ac:dyDescent="0.3">
      <c r="A233" s="16">
        <v>225</v>
      </c>
      <c r="B233" s="16" t="s">
        <v>118</v>
      </c>
      <c r="C233" s="16" t="s">
        <v>122</v>
      </c>
      <c r="D233" s="16"/>
      <c r="E233" s="16" t="s">
        <v>123</v>
      </c>
      <c r="F233" s="16" t="s">
        <v>20</v>
      </c>
      <c r="G233" s="131">
        <f t="shared" si="12"/>
        <v>180</v>
      </c>
      <c r="H233" s="133"/>
      <c r="I233" s="133"/>
      <c r="J233" s="133">
        <v>2</v>
      </c>
      <c r="K233" s="133">
        <v>2</v>
      </c>
      <c r="L233" s="133">
        <v>5</v>
      </c>
      <c r="M233" s="133">
        <v>0</v>
      </c>
      <c r="N233" s="133"/>
      <c r="O233" s="133">
        <v>90</v>
      </c>
      <c r="P233" s="133">
        <v>0</v>
      </c>
      <c r="Q233" s="133">
        <v>40</v>
      </c>
      <c r="R233" s="133"/>
      <c r="S233" s="133"/>
      <c r="T233" s="133"/>
      <c r="U233" s="133">
        <v>0</v>
      </c>
      <c r="V233" s="133">
        <v>0</v>
      </c>
      <c r="W233" s="133">
        <v>6</v>
      </c>
      <c r="X233" s="133">
        <v>35</v>
      </c>
      <c r="Y233" s="133"/>
      <c r="Z233" s="133"/>
      <c r="AA233" s="133"/>
      <c r="AB233" s="133"/>
      <c r="AC233" s="134">
        <f>(VLOOKUP($H$8,Prices[],2,FALSE)*H233)+(VLOOKUP($I$8,Prices[],2,FALSE)*I233)+(VLOOKUP($J$8,Prices[],2,FALSE)*J233)+(VLOOKUP($K$8,Prices[],2,FALSE)*K233)+(VLOOKUP($L$8,Prices[],2,FALSE)*L233)+(VLOOKUP($M$8,Prices[],2,FALSE)*M233)+(VLOOKUP($N$8,Prices[],2,FALSE)*N233)+(VLOOKUP($T$8,Prices[],2,FALSE)*T233)+(VLOOKUP($U$8,Prices[],2,FALSE)*U233)+(VLOOKUP($V$8,Prices[],2,FALSE)*V233)+(VLOOKUP($W$8,Prices[],2,FALSE)*W233)+(VLOOKUP($X$8,Prices[],2,FALSE)*X233)+(VLOOKUP($Y$8,Prices[],2,FALSE)*Y233)+(VLOOKUP($Z$8,Prices[],2,FALSE)*Z233)+(VLOOKUP($AB$8,Prices[],2,FALSE)*AB233)+(VLOOKUP($O$8,Prices[],2,FALSE)*O233)+(VLOOKUP($P$8,Prices[],2,FALSE)*P233)+(VLOOKUP($Q$8,Prices[],2,FALSE)*Q233)+(VLOOKUP($R$8,Prices[],2,FALSE)*R233)+(VLOOKUP($AA$8,Prices[],2,FALSE)*AA233)+(VLOOKUP($S$8,Prices[],2,FALSE)*S233)</f>
        <v>30461000</v>
      </c>
      <c r="AD233" s="137"/>
      <c r="AE233" s="135">
        <f t="shared" si="13"/>
        <v>49</v>
      </c>
      <c r="AF233" s="133"/>
      <c r="AG233" s="133">
        <v>5</v>
      </c>
      <c r="AH233" s="133">
        <v>17</v>
      </c>
      <c r="AI233" s="133">
        <v>1</v>
      </c>
      <c r="AJ233" s="133"/>
      <c r="AK233" s="133">
        <v>4</v>
      </c>
      <c r="AL233" s="133">
        <v>7</v>
      </c>
      <c r="AM233" s="133">
        <v>2</v>
      </c>
      <c r="AN233" s="133">
        <v>0</v>
      </c>
      <c r="AO233" s="133">
        <v>2</v>
      </c>
      <c r="AP233" s="133">
        <v>6</v>
      </c>
      <c r="AQ233" s="133">
        <v>0</v>
      </c>
      <c r="AR233" s="133">
        <v>0</v>
      </c>
      <c r="AS233" s="133">
        <v>0</v>
      </c>
      <c r="AT233" s="133">
        <v>5</v>
      </c>
      <c r="AU233" s="132">
        <f>(VLOOKUP($AF$8,Prices[],2,FALSE)*AF233)+(VLOOKUP($AG$8,Prices[],2,FALSE)*AG233)+(VLOOKUP($AH$8,Prices[],2,FALSE)*AH233)+(VLOOKUP($AI$8,Prices[],2,FALSE)*AI233)+(VLOOKUP($AJ$8,Prices[],2,FALSE)*AJ233)+(VLOOKUP($AK$8,Prices[],2,FALSE)*AK233)+(VLOOKUP($AL$8,Prices[],2,FALSE)*AL233)+(VLOOKUP($AM$8,Prices[],2,FALSE)*AM233)+(VLOOKUP($AN$8,Prices[],2,FALSE)*AN233)+(VLOOKUP($AO$8,Prices[],2,FALSE)*AO233)+(VLOOKUP($AP$8,Prices[],2,FALSE)*AP233)+(VLOOKUP($AT$8,Prices[],2,FALSE)*AT233)+(VLOOKUP($AQ$8,Prices[],2,FALSE)*AQ233)+(VLOOKUP($AR$8,Prices[],2,FALSE)*AR233)+(VLOOKUP($AS$8,Prices[],2,FALSE)*AS233)</f>
        <v>7544500</v>
      </c>
      <c r="AV233" s="132">
        <f t="shared" si="14"/>
        <v>10661350</v>
      </c>
      <c r="AW233" s="133" t="str">
        <f t="shared" si="15"/>
        <v>Credit is within Limit</v>
      </c>
      <c r="AX233" s="133" t="str">
        <f>IFERROR(IF(VLOOKUP(C233,'Overdue Credits'!$A:$F,6,0)&gt;2,"High Risk Customer",IF(VLOOKUP(C233,'Overdue Credits'!$A:$F,6,0)&gt;0,"Medium Risk Customer","Low Risk Customer")),"Low Risk Customer")</f>
        <v>Low Risk Customer</v>
      </c>
    </row>
    <row r="234" spans="1:50" x14ac:dyDescent="0.3">
      <c r="A234" s="16">
        <v>226</v>
      </c>
      <c r="B234" s="16" t="s">
        <v>118</v>
      </c>
      <c r="C234" s="16" t="s">
        <v>192</v>
      </c>
      <c r="D234" s="16"/>
      <c r="E234" s="16" t="s">
        <v>664</v>
      </c>
      <c r="F234" s="16" t="s">
        <v>13</v>
      </c>
      <c r="G234" s="131">
        <f t="shared" si="12"/>
        <v>90</v>
      </c>
      <c r="H234" s="133"/>
      <c r="I234" s="133"/>
      <c r="J234" s="133">
        <v>0</v>
      </c>
      <c r="K234" s="133">
        <v>1</v>
      </c>
      <c r="L234" s="133">
        <v>10</v>
      </c>
      <c r="M234" s="133">
        <v>0</v>
      </c>
      <c r="N234" s="133"/>
      <c r="O234" s="133">
        <v>50</v>
      </c>
      <c r="P234" s="133">
        <v>0</v>
      </c>
      <c r="Q234" s="133">
        <v>2</v>
      </c>
      <c r="R234" s="133"/>
      <c r="S234" s="133"/>
      <c r="T234" s="133"/>
      <c r="U234" s="133">
        <v>0</v>
      </c>
      <c r="V234" s="133">
        <v>0</v>
      </c>
      <c r="W234" s="133">
        <v>4</v>
      </c>
      <c r="X234" s="133">
        <v>23</v>
      </c>
      <c r="Y234" s="133"/>
      <c r="Z234" s="133"/>
      <c r="AA234" s="133"/>
      <c r="AB234" s="133"/>
      <c r="AC234" s="134">
        <f>(VLOOKUP($H$8,Prices[],2,FALSE)*H234)+(VLOOKUP($I$8,Prices[],2,FALSE)*I234)+(VLOOKUP($J$8,Prices[],2,FALSE)*J234)+(VLOOKUP($K$8,Prices[],2,FALSE)*K234)+(VLOOKUP($L$8,Prices[],2,FALSE)*L234)+(VLOOKUP($M$8,Prices[],2,FALSE)*M234)+(VLOOKUP($N$8,Prices[],2,FALSE)*N234)+(VLOOKUP($T$8,Prices[],2,FALSE)*T234)+(VLOOKUP($U$8,Prices[],2,FALSE)*U234)+(VLOOKUP($V$8,Prices[],2,FALSE)*V234)+(VLOOKUP($W$8,Prices[],2,FALSE)*W234)+(VLOOKUP($X$8,Prices[],2,FALSE)*X234)+(VLOOKUP($Y$8,Prices[],2,FALSE)*Y234)+(VLOOKUP($Z$8,Prices[],2,FALSE)*Z234)+(VLOOKUP($AB$8,Prices[],2,FALSE)*AB234)+(VLOOKUP($O$8,Prices[],2,FALSE)*O234)+(VLOOKUP($P$8,Prices[],2,FALSE)*P234)+(VLOOKUP($Q$8,Prices[],2,FALSE)*Q234)+(VLOOKUP($R$8,Prices[],2,FALSE)*R234)+(VLOOKUP($AA$8,Prices[],2,FALSE)*AA234)+(VLOOKUP($S$8,Prices[],2,FALSE)*S234)</f>
        <v>15235000</v>
      </c>
      <c r="AD234" s="137"/>
      <c r="AE234" s="135">
        <f t="shared" si="13"/>
        <v>30</v>
      </c>
      <c r="AF234" s="133"/>
      <c r="AG234" s="133">
        <v>3</v>
      </c>
      <c r="AH234" s="133">
        <v>10</v>
      </c>
      <c r="AI234" s="133">
        <v>5</v>
      </c>
      <c r="AJ234" s="133"/>
      <c r="AK234" s="133">
        <v>5</v>
      </c>
      <c r="AL234" s="133">
        <v>6</v>
      </c>
      <c r="AM234" s="133">
        <v>0</v>
      </c>
      <c r="AN234" s="133">
        <v>0</v>
      </c>
      <c r="AO234" s="133">
        <v>1</v>
      </c>
      <c r="AP234" s="133">
        <v>0</v>
      </c>
      <c r="AQ234" s="133">
        <v>0</v>
      </c>
      <c r="AR234" s="133">
        <v>0</v>
      </c>
      <c r="AS234" s="133">
        <v>0</v>
      </c>
      <c r="AT234" s="133">
        <v>0</v>
      </c>
      <c r="AU234" s="132">
        <f>(VLOOKUP($AF$8,Prices[],2,FALSE)*AF234)+(VLOOKUP($AG$8,Prices[],2,FALSE)*AG234)+(VLOOKUP($AH$8,Prices[],2,FALSE)*AH234)+(VLOOKUP($AI$8,Prices[],2,FALSE)*AI234)+(VLOOKUP($AJ$8,Prices[],2,FALSE)*AJ234)+(VLOOKUP($AK$8,Prices[],2,FALSE)*AK234)+(VLOOKUP($AL$8,Prices[],2,FALSE)*AL234)+(VLOOKUP($AM$8,Prices[],2,FALSE)*AM234)+(VLOOKUP($AN$8,Prices[],2,FALSE)*AN234)+(VLOOKUP($AO$8,Prices[],2,FALSE)*AO234)+(VLOOKUP($AP$8,Prices[],2,FALSE)*AP234)+(VLOOKUP($AT$8,Prices[],2,FALSE)*AT234)+(VLOOKUP($AQ$8,Prices[],2,FALSE)*AQ234)+(VLOOKUP($AR$8,Prices[],2,FALSE)*AR234)+(VLOOKUP($AS$8,Prices[],2,FALSE)*AS234)</f>
        <v>5217500</v>
      </c>
      <c r="AV234" s="132">
        <f t="shared" si="14"/>
        <v>5332250</v>
      </c>
      <c r="AW234" s="133" t="str">
        <f t="shared" si="15"/>
        <v>Credit is within Limit</v>
      </c>
      <c r="AX234" s="133" t="str">
        <f>IFERROR(IF(VLOOKUP(C234,'Overdue Credits'!$A:$F,6,0)&gt;2,"High Risk Customer",IF(VLOOKUP(C234,'Overdue Credits'!$A:$F,6,0)&gt;0,"Medium Risk Customer","Low Risk Customer")),"Low Risk Customer")</f>
        <v>Low Risk Customer</v>
      </c>
    </row>
    <row r="235" spans="1:50" x14ac:dyDescent="0.3">
      <c r="A235" s="16">
        <v>227</v>
      </c>
      <c r="B235" s="16" t="s">
        <v>118</v>
      </c>
      <c r="C235" s="16" t="s">
        <v>185</v>
      </c>
      <c r="D235" s="16"/>
      <c r="E235" s="16" t="s">
        <v>704</v>
      </c>
      <c r="F235" s="16" t="s">
        <v>20</v>
      </c>
      <c r="G235" s="131">
        <f t="shared" si="12"/>
        <v>190</v>
      </c>
      <c r="H235" s="133"/>
      <c r="I235" s="133"/>
      <c r="J235" s="133">
        <v>3</v>
      </c>
      <c r="K235" s="133">
        <v>2</v>
      </c>
      <c r="L235" s="133">
        <v>5</v>
      </c>
      <c r="M235" s="133">
        <v>1</v>
      </c>
      <c r="N235" s="133"/>
      <c r="O235" s="133">
        <v>80</v>
      </c>
      <c r="P235" s="133">
        <v>2</v>
      </c>
      <c r="Q235" s="133">
        <v>5</v>
      </c>
      <c r="R235" s="133"/>
      <c r="S235" s="133"/>
      <c r="T235" s="133"/>
      <c r="U235" s="133">
        <v>5</v>
      </c>
      <c r="V235" s="133">
        <v>20</v>
      </c>
      <c r="W235" s="133">
        <v>22</v>
      </c>
      <c r="X235" s="133">
        <v>45</v>
      </c>
      <c r="Y235" s="133"/>
      <c r="Z235" s="133"/>
      <c r="AA235" s="133"/>
      <c r="AB235" s="133"/>
      <c r="AC235" s="134">
        <f>(VLOOKUP($H$8,Prices[],2,FALSE)*H235)+(VLOOKUP($I$8,Prices[],2,FALSE)*I235)+(VLOOKUP($J$8,Prices[],2,FALSE)*J235)+(VLOOKUP($K$8,Prices[],2,FALSE)*K235)+(VLOOKUP($L$8,Prices[],2,FALSE)*L235)+(VLOOKUP($M$8,Prices[],2,FALSE)*M235)+(VLOOKUP($N$8,Prices[],2,FALSE)*N235)+(VLOOKUP($T$8,Prices[],2,FALSE)*T235)+(VLOOKUP($U$8,Prices[],2,FALSE)*U235)+(VLOOKUP($V$8,Prices[],2,FALSE)*V235)+(VLOOKUP($W$8,Prices[],2,FALSE)*W235)+(VLOOKUP($X$8,Prices[],2,FALSE)*X235)+(VLOOKUP($Y$8,Prices[],2,FALSE)*Y235)+(VLOOKUP($Z$8,Prices[],2,FALSE)*Z235)+(VLOOKUP($AB$8,Prices[],2,FALSE)*AB235)+(VLOOKUP($O$8,Prices[],2,FALSE)*O235)+(VLOOKUP($P$8,Prices[],2,FALSE)*P235)+(VLOOKUP($Q$8,Prices[],2,FALSE)*Q235)+(VLOOKUP($R$8,Prices[],2,FALSE)*R235)+(VLOOKUP($AA$8,Prices[],2,FALSE)*AA235)+(VLOOKUP($S$8,Prices[],2,FALSE)*S235)</f>
        <v>29792500</v>
      </c>
      <c r="AD235" s="137"/>
      <c r="AE235" s="135">
        <f t="shared" si="13"/>
        <v>54.400000000000006</v>
      </c>
      <c r="AF235" s="133"/>
      <c r="AG235" s="133">
        <v>2</v>
      </c>
      <c r="AH235" s="133">
        <v>18</v>
      </c>
      <c r="AI235" s="133">
        <v>1</v>
      </c>
      <c r="AJ235" s="133">
        <v>0.7</v>
      </c>
      <c r="AK235" s="133">
        <v>8</v>
      </c>
      <c r="AL235" s="133">
        <v>10</v>
      </c>
      <c r="AM235" s="133">
        <v>1</v>
      </c>
      <c r="AN235" s="133">
        <v>0</v>
      </c>
      <c r="AO235" s="133">
        <v>1</v>
      </c>
      <c r="AP235" s="133">
        <v>2.7</v>
      </c>
      <c r="AQ235" s="133">
        <v>0</v>
      </c>
      <c r="AR235" s="133">
        <v>0</v>
      </c>
      <c r="AS235" s="133">
        <v>0</v>
      </c>
      <c r="AT235" s="133">
        <v>10</v>
      </c>
      <c r="AU235" s="132">
        <f>(VLOOKUP($AF$8,Prices[],2,FALSE)*AF235)+(VLOOKUP($AG$8,Prices[],2,FALSE)*AG235)+(VLOOKUP($AH$8,Prices[],2,FALSE)*AH235)+(VLOOKUP($AI$8,Prices[],2,FALSE)*AI235)+(VLOOKUP($AJ$8,Prices[],2,FALSE)*AJ235)+(VLOOKUP($AK$8,Prices[],2,FALSE)*AK235)+(VLOOKUP($AL$8,Prices[],2,FALSE)*AL235)+(VLOOKUP($AM$8,Prices[],2,FALSE)*AM235)+(VLOOKUP($AN$8,Prices[],2,FALSE)*AN235)+(VLOOKUP($AO$8,Prices[],2,FALSE)*AO235)+(VLOOKUP($AP$8,Prices[],2,FALSE)*AP235)+(VLOOKUP($AT$8,Prices[],2,FALSE)*AT235)+(VLOOKUP($AQ$8,Prices[],2,FALSE)*AQ235)+(VLOOKUP($AR$8,Prices[],2,FALSE)*AR235)+(VLOOKUP($AS$8,Prices[],2,FALSE)*AS235)</f>
        <v>8303450</v>
      </c>
      <c r="AV235" s="132">
        <f t="shared" si="14"/>
        <v>10427375</v>
      </c>
      <c r="AW235" s="133" t="str">
        <f t="shared" si="15"/>
        <v>Credit is within Limit</v>
      </c>
      <c r="AX235" s="133" t="str">
        <f>IFERROR(IF(VLOOKUP(C235,'Overdue Credits'!$A:$F,6,0)&gt;2,"High Risk Customer",IF(VLOOKUP(C235,'Overdue Credits'!$A:$F,6,0)&gt;0,"Medium Risk Customer","Low Risk Customer")),"Low Risk Customer")</f>
        <v>Low Risk Customer</v>
      </c>
    </row>
    <row r="236" spans="1:50" x14ac:dyDescent="0.3">
      <c r="A236" s="16">
        <v>228</v>
      </c>
      <c r="B236" s="16" t="s">
        <v>118</v>
      </c>
      <c r="C236" s="16" t="s">
        <v>187</v>
      </c>
      <c r="D236" s="16"/>
      <c r="E236" s="16" t="s">
        <v>705</v>
      </c>
      <c r="F236" s="16" t="s">
        <v>11</v>
      </c>
      <c r="G236" s="131">
        <f t="shared" si="12"/>
        <v>70</v>
      </c>
      <c r="H236" s="133"/>
      <c r="I236" s="133"/>
      <c r="J236" s="133">
        <v>1</v>
      </c>
      <c r="K236" s="133">
        <v>1</v>
      </c>
      <c r="L236" s="133">
        <v>4</v>
      </c>
      <c r="M236" s="133">
        <v>0</v>
      </c>
      <c r="N236" s="133"/>
      <c r="O236" s="133">
        <v>20</v>
      </c>
      <c r="P236" s="133">
        <v>0</v>
      </c>
      <c r="Q236" s="133">
        <v>2</v>
      </c>
      <c r="R236" s="133"/>
      <c r="S236" s="133"/>
      <c r="T236" s="133"/>
      <c r="U236" s="133"/>
      <c r="V236" s="133">
        <v>17</v>
      </c>
      <c r="W236" s="133">
        <v>11</v>
      </c>
      <c r="X236" s="133">
        <v>14</v>
      </c>
      <c r="Y236" s="133"/>
      <c r="Z236" s="133"/>
      <c r="AA236" s="133"/>
      <c r="AB236" s="133"/>
      <c r="AC236" s="134">
        <f>(VLOOKUP($H$8,Prices[],2,FALSE)*H236)+(VLOOKUP($I$8,Prices[],2,FALSE)*I236)+(VLOOKUP($J$8,Prices[],2,FALSE)*J236)+(VLOOKUP($K$8,Prices[],2,FALSE)*K236)+(VLOOKUP($L$8,Prices[],2,FALSE)*L236)+(VLOOKUP($M$8,Prices[],2,FALSE)*M236)+(VLOOKUP($N$8,Prices[],2,FALSE)*N236)+(VLOOKUP($T$8,Prices[],2,FALSE)*T236)+(VLOOKUP($U$8,Prices[],2,FALSE)*U236)+(VLOOKUP($V$8,Prices[],2,FALSE)*V236)+(VLOOKUP($W$8,Prices[],2,FALSE)*W236)+(VLOOKUP($X$8,Prices[],2,FALSE)*X236)+(VLOOKUP($Y$8,Prices[],2,FALSE)*Y236)+(VLOOKUP($Z$8,Prices[],2,FALSE)*Z236)+(VLOOKUP($AB$8,Prices[],2,FALSE)*AB236)+(VLOOKUP($O$8,Prices[],2,FALSE)*O236)+(VLOOKUP($P$8,Prices[],2,FALSE)*P236)+(VLOOKUP($Q$8,Prices[],2,FALSE)*Q236)+(VLOOKUP($R$8,Prices[],2,FALSE)*R236)+(VLOOKUP($AA$8,Prices[],2,FALSE)*AA236)+(VLOOKUP($S$8,Prices[],2,FALSE)*S236)</f>
        <v>10078500</v>
      </c>
      <c r="AD236" s="137"/>
      <c r="AE236" s="135">
        <f t="shared" si="13"/>
        <v>22.2</v>
      </c>
      <c r="AF236" s="133"/>
      <c r="AG236" s="133"/>
      <c r="AH236" s="133">
        <v>6</v>
      </c>
      <c r="AI236" s="133">
        <v>1</v>
      </c>
      <c r="AJ236" s="133">
        <v>1</v>
      </c>
      <c r="AK236" s="133">
        <v>3</v>
      </c>
      <c r="AL236" s="133">
        <v>7</v>
      </c>
      <c r="AM236" s="133">
        <v>1</v>
      </c>
      <c r="AN236" s="133">
        <v>0</v>
      </c>
      <c r="AO236" s="133">
        <v>1</v>
      </c>
      <c r="AP236" s="133">
        <v>0</v>
      </c>
      <c r="AQ236" s="133">
        <v>0</v>
      </c>
      <c r="AR236" s="133">
        <v>0</v>
      </c>
      <c r="AS236" s="133">
        <v>0</v>
      </c>
      <c r="AT236" s="133">
        <v>2.2000000000000002</v>
      </c>
      <c r="AU236" s="132">
        <f>(VLOOKUP($AF$8,Prices[],2,FALSE)*AF236)+(VLOOKUP($AG$8,Prices[],2,FALSE)*AG236)+(VLOOKUP($AH$8,Prices[],2,FALSE)*AH236)+(VLOOKUP($AI$8,Prices[],2,FALSE)*AI236)+(VLOOKUP($AJ$8,Prices[],2,FALSE)*AJ236)+(VLOOKUP($AK$8,Prices[],2,FALSE)*AK236)+(VLOOKUP($AL$8,Prices[],2,FALSE)*AL236)+(VLOOKUP($AM$8,Prices[],2,FALSE)*AM236)+(VLOOKUP($AN$8,Prices[],2,FALSE)*AN236)+(VLOOKUP($AO$8,Prices[],2,FALSE)*AO236)+(VLOOKUP($AP$8,Prices[],2,FALSE)*AP236)+(VLOOKUP($AT$8,Prices[],2,FALSE)*AT236)+(VLOOKUP($AQ$8,Prices[],2,FALSE)*AQ236)+(VLOOKUP($AR$8,Prices[],2,FALSE)*AR236)+(VLOOKUP($AS$8,Prices[],2,FALSE)*AS236)</f>
        <v>3507400</v>
      </c>
      <c r="AV236" s="132">
        <f t="shared" si="14"/>
        <v>3527475</v>
      </c>
      <c r="AW236" s="133" t="str">
        <f t="shared" si="15"/>
        <v>Credit is within Limit</v>
      </c>
      <c r="AX236" s="133" t="str">
        <f>IFERROR(IF(VLOOKUP(C236,'Overdue Credits'!$A:$F,6,0)&gt;2,"High Risk Customer",IF(VLOOKUP(C236,'Overdue Credits'!$A:$F,6,0)&gt;0,"Medium Risk Customer","Low Risk Customer")),"Low Risk Customer")</f>
        <v>Low Risk Customer</v>
      </c>
    </row>
    <row r="237" spans="1:50" x14ac:dyDescent="0.3">
      <c r="A237" s="16">
        <v>229</v>
      </c>
      <c r="B237" s="16" t="s">
        <v>118</v>
      </c>
      <c r="C237" s="16" t="s">
        <v>186</v>
      </c>
      <c r="D237" s="16"/>
      <c r="E237" s="16" t="s">
        <v>719</v>
      </c>
      <c r="F237" s="16" t="s">
        <v>20</v>
      </c>
      <c r="G237" s="131">
        <f t="shared" si="12"/>
        <v>190</v>
      </c>
      <c r="H237" s="133"/>
      <c r="I237" s="133"/>
      <c r="J237" s="133">
        <v>10</v>
      </c>
      <c r="K237" s="133">
        <v>1</v>
      </c>
      <c r="L237" s="133">
        <v>6</v>
      </c>
      <c r="M237" s="133">
        <v>0</v>
      </c>
      <c r="N237" s="133"/>
      <c r="O237" s="133">
        <v>95</v>
      </c>
      <c r="P237" s="133">
        <v>0</v>
      </c>
      <c r="Q237" s="133">
        <v>4</v>
      </c>
      <c r="R237" s="133"/>
      <c r="S237" s="133"/>
      <c r="T237" s="133"/>
      <c r="U237" s="133">
        <v>3</v>
      </c>
      <c r="V237" s="133">
        <v>5</v>
      </c>
      <c r="W237" s="133">
        <v>5</v>
      </c>
      <c r="X237" s="133">
        <v>61</v>
      </c>
      <c r="Y237" s="133"/>
      <c r="Z237" s="133"/>
      <c r="AA237" s="133"/>
      <c r="AB237" s="133"/>
      <c r="AC237" s="134">
        <f>(VLOOKUP($H$8,Prices[],2,FALSE)*H237)+(VLOOKUP($I$8,Prices[],2,FALSE)*I237)+(VLOOKUP($J$8,Prices[],2,FALSE)*J237)+(VLOOKUP($K$8,Prices[],2,FALSE)*K237)+(VLOOKUP($L$8,Prices[],2,FALSE)*L237)+(VLOOKUP($M$8,Prices[],2,FALSE)*M237)+(VLOOKUP($N$8,Prices[],2,FALSE)*N237)+(VLOOKUP($T$8,Prices[],2,FALSE)*T237)+(VLOOKUP($U$8,Prices[],2,FALSE)*U237)+(VLOOKUP($V$8,Prices[],2,FALSE)*V237)+(VLOOKUP($W$8,Prices[],2,FALSE)*W237)+(VLOOKUP($X$8,Prices[],2,FALSE)*X237)+(VLOOKUP($Y$8,Prices[],2,FALSE)*Y237)+(VLOOKUP($Z$8,Prices[],2,FALSE)*Z237)+(VLOOKUP($AB$8,Prices[],2,FALSE)*AB237)+(VLOOKUP($O$8,Prices[],2,FALSE)*O237)+(VLOOKUP($P$8,Prices[],2,FALSE)*P237)+(VLOOKUP($Q$8,Prices[],2,FALSE)*Q237)+(VLOOKUP($R$8,Prices[],2,FALSE)*R237)+(VLOOKUP($AA$8,Prices[],2,FALSE)*AA237)+(VLOOKUP($S$8,Prices[],2,FALSE)*S237)</f>
        <v>32346500</v>
      </c>
      <c r="AD237" s="137"/>
      <c r="AE237" s="135">
        <f t="shared" si="13"/>
        <v>51.8</v>
      </c>
      <c r="AF237" s="133"/>
      <c r="AG237" s="133">
        <v>2</v>
      </c>
      <c r="AH237" s="133">
        <v>20</v>
      </c>
      <c r="AI237" s="133">
        <v>3</v>
      </c>
      <c r="AJ237" s="133">
        <v>1</v>
      </c>
      <c r="AK237" s="133">
        <v>4</v>
      </c>
      <c r="AL237" s="133">
        <v>6</v>
      </c>
      <c r="AM237" s="133">
        <v>4</v>
      </c>
      <c r="AN237" s="133">
        <v>0</v>
      </c>
      <c r="AO237" s="133">
        <v>1</v>
      </c>
      <c r="AP237" s="133">
        <v>1.8</v>
      </c>
      <c r="AQ237" s="133">
        <v>0</v>
      </c>
      <c r="AR237" s="133">
        <v>0</v>
      </c>
      <c r="AS237" s="133">
        <v>0</v>
      </c>
      <c r="AT237" s="133">
        <v>9</v>
      </c>
      <c r="AU237" s="132">
        <f>(VLOOKUP($AF$8,Prices[],2,FALSE)*AF237)+(VLOOKUP($AG$8,Prices[],2,FALSE)*AG237)+(VLOOKUP($AH$8,Prices[],2,FALSE)*AH237)+(VLOOKUP($AI$8,Prices[],2,FALSE)*AI237)+(VLOOKUP($AJ$8,Prices[],2,FALSE)*AJ237)+(VLOOKUP($AK$8,Prices[],2,FALSE)*AK237)+(VLOOKUP($AL$8,Prices[],2,FALSE)*AL237)+(VLOOKUP($AM$8,Prices[],2,FALSE)*AM237)+(VLOOKUP($AN$8,Prices[],2,FALSE)*AN237)+(VLOOKUP($AO$8,Prices[],2,FALSE)*AO237)+(VLOOKUP($AP$8,Prices[],2,FALSE)*AP237)+(VLOOKUP($AT$8,Prices[],2,FALSE)*AT237)+(VLOOKUP($AQ$8,Prices[],2,FALSE)*AQ237)+(VLOOKUP($AR$8,Prices[],2,FALSE)*AR237)+(VLOOKUP($AS$8,Prices[],2,FALSE)*AS237)</f>
        <v>8242100</v>
      </c>
      <c r="AV237" s="132">
        <f t="shared" si="14"/>
        <v>11321275</v>
      </c>
      <c r="AW237" s="133" t="str">
        <f t="shared" si="15"/>
        <v>Credit is within Limit</v>
      </c>
      <c r="AX237" s="133" t="str">
        <f>IFERROR(IF(VLOOKUP(C237,'Overdue Credits'!$A:$F,6,0)&gt;2,"High Risk Customer",IF(VLOOKUP(C237,'Overdue Credits'!$A:$F,6,0)&gt;0,"Medium Risk Customer","Low Risk Customer")),"Low Risk Customer")</f>
        <v>Low Risk Customer</v>
      </c>
    </row>
    <row r="238" spans="1:50" x14ac:dyDescent="0.3">
      <c r="A238" s="16">
        <v>230</v>
      </c>
      <c r="B238" s="16" t="s">
        <v>118</v>
      </c>
      <c r="C238" s="16" t="s">
        <v>178</v>
      </c>
      <c r="D238" s="16"/>
      <c r="E238" s="16" t="s">
        <v>720</v>
      </c>
      <c r="F238" s="16" t="s">
        <v>20</v>
      </c>
      <c r="G238" s="131">
        <f t="shared" si="12"/>
        <v>180</v>
      </c>
      <c r="H238" s="133"/>
      <c r="I238" s="133"/>
      <c r="J238" s="133">
        <v>10</v>
      </c>
      <c r="K238" s="133">
        <v>1</v>
      </c>
      <c r="L238" s="133">
        <v>10</v>
      </c>
      <c r="M238" s="133">
        <v>0</v>
      </c>
      <c r="N238" s="133"/>
      <c r="O238" s="133">
        <v>81</v>
      </c>
      <c r="P238" s="133">
        <v>0</v>
      </c>
      <c r="Q238" s="133">
        <v>5</v>
      </c>
      <c r="R238" s="133"/>
      <c r="S238" s="133"/>
      <c r="T238" s="133"/>
      <c r="U238" s="133">
        <v>1</v>
      </c>
      <c r="V238" s="133">
        <v>3</v>
      </c>
      <c r="W238" s="133">
        <v>4</v>
      </c>
      <c r="X238" s="133">
        <v>65</v>
      </c>
      <c r="Y238" s="133"/>
      <c r="Z238" s="133"/>
      <c r="AA238" s="133"/>
      <c r="AB238" s="133"/>
      <c r="AC238" s="134">
        <f>(VLOOKUP($H$8,Prices[],2,FALSE)*H238)+(VLOOKUP($I$8,Prices[],2,FALSE)*I238)+(VLOOKUP($J$8,Prices[],2,FALSE)*J238)+(VLOOKUP($K$8,Prices[],2,FALSE)*K238)+(VLOOKUP($L$8,Prices[],2,FALSE)*L238)+(VLOOKUP($M$8,Prices[],2,FALSE)*M238)+(VLOOKUP($N$8,Prices[],2,FALSE)*N238)+(VLOOKUP($T$8,Prices[],2,FALSE)*T238)+(VLOOKUP($U$8,Prices[],2,FALSE)*U238)+(VLOOKUP($V$8,Prices[],2,FALSE)*V238)+(VLOOKUP($W$8,Prices[],2,FALSE)*W238)+(VLOOKUP($X$8,Prices[],2,FALSE)*X238)+(VLOOKUP($Y$8,Prices[],2,FALSE)*Y238)+(VLOOKUP($Z$8,Prices[],2,FALSE)*Z238)+(VLOOKUP($AB$8,Prices[],2,FALSE)*AB238)+(VLOOKUP($O$8,Prices[],2,FALSE)*O238)+(VLOOKUP($P$8,Prices[],2,FALSE)*P238)+(VLOOKUP($Q$8,Prices[],2,FALSE)*Q238)+(VLOOKUP($R$8,Prices[],2,FALSE)*R238)+(VLOOKUP($AA$8,Prices[],2,FALSE)*AA238)+(VLOOKUP($S$8,Prices[],2,FALSE)*S238)</f>
        <v>30548000</v>
      </c>
      <c r="AD238" s="137"/>
      <c r="AE238" s="135">
        <f t="shared" si="13"/>
        <v>52.1</v>
      </c>
      <c r="AF238" s="133"/>
      <c r="AG238" s="133">
        <v>2</v>
      </c>
      <c r="AH238" s="133">
        <v>15</v>
      </c>
      <c r="AI238" s="133">
        <v>1</v>
      </c>
      <c r="AJ238" s="133"/>
      <c r="AK238" s="133">
        <v>10</v>
      </c>
      <c r="AL238" s="133">
        <v>20</v>
      </c>
      <c r="AM238" s="133">
        <v>1.1000000000000001</v>
      </c>
      <c r="AN238" s="133">
        <v>0</v>
      </c>
      <c r="AO238" s="133">
        <v>1</v>
      </c>
      <c r="AP238" s="133">
        <v>1</v>
      </c>
      <c r="AQ238" s="133">
        <v>0</v>
      </c>
      <c r="AR238" s="133">
        <v>0</v>
      </c>
      <c r="AS238" s="133">
        <v>0</v>
      </c>
      <c r="AT238" s="133">
        <v>1</v>
      </c>
      <c r="AU238" s="132">
        <f>(VLOOKUP($AF$8,Prices[],2,FALSE)*AF238)+(VLOOKUP($AG$8,Prices[],2,FALSE)*AG238)+(VLOOKUP($AH$8,Prices[],2,FALSE)*AH238)+(VLOOKUP($AI$8,Prices[],2,FALSE)*AI238)+(VLOOKUP($AJ$8,Prices[],2,FALSE)*AJ238)+(VLOOKUP($AK$8,Prices[],2,FALSE)*AK238)+(VLOOKUP($AL$8,Prices[],2,FALSE)*AL238)+(VLOOKUP($AM$8,Prices[],2,FALSE)*AM238)+(VLOOKUP($AN$8,Prices[],2,FALSE)*AN238)+(VLOOKUP($AO$8,Prices[],2,FALSE)*AO238)+(VLOOKUP($AP$8,Prices[],2,FALSE)*AP238)+(VLOOKUP($AT$8,Prices[],2,FALSE)*AT238)+(VLOOKUP($AQ$8,Prices[],2,FALSE)*AQ238)+(VLOOKUP($AR$8,Prices[],2,FALSE)*AR238)+(VLOOKUP($AS$8,Prices[],2,FALSE)*AS238)</f>
        <v>8342200</v>
      </c>
      <c r="AV238" s="132">
        <f t="shared" si="14"/>
        <v>10691800</v>
      </c>
      <c r="AW238" s="133" t="str">
        <f t="shared" si="15"/>
        <v>Credit is within Limit</v>
      </c>
      <c r="AX238" s="133" t="str">
        <f>IFERROR(IF(VLOOKUP(C238,'Overdue Credits'!$A:$F,6,0)&gt;2,"High Risk Customer",IF(VLOOKUP(C238,'Overdue Credits'!$A:$F,6,0)&gt;0,"Medium Risk Customer","Low Risk Customer")),"Low Risk Customer")</f>
        <v>Low Risk Customer</v>
      </c>
    </row>
    <row r="239" spans="1:50" x14ac:dyDescent="0.3">
      <c r="A239" s="16">
        <v>231</v>
      </c>
      <c r="B239" s="16" t="s">
        <v>118</v>
      </c>
      <c r="C239" s="16" t="s">
        <v>189</v>
      </c>
      <c r="D239" s="16"/>
      <c r="E239" s="16" t="s">
        <v>721</v>
      </c>
      <c r="F239" s="16" t="s">
        <v>13</v>
      </c>
      <c r="G239" s="131">
        <f t="shared" si="12"/>
        <v>150</v>
      </c>
      <c r="H239" s="133"/>
      <c r="I239" s="133"/>
      <c r="J239" s="133">
        <v>2</v>
      </c>
      <c r="K239" s="133">
        <v>1</v>
      </c>
      <c r="L239" s="133">
        <v>13</v>
      </c>
      <c r="M239" s="133">
        <v>0</v>
      </c>
      <c r="N239" s="133"/>
      <c r="O239" s="133">
        <v>77</v>
      </c>
      <c r="P239" s="133">
        <v>0</v>
      </c>
      <c r="Q239" s="133">
        <v>3</v>
      </c>
      <c r="R239" s="133"/>
      <c r="S239" s="133"/>
      <c r="T239" s="133"/>
      <c r="U239" s="133">
        <v>3</v>
      </c>
      <c r="V239" s="133">
        <v>1</v>
      </c>
      <c r="W239" s="133">
        <v>8</v>
      </c>
      <c r="X239" s="133">
        <v>42</v>
      </c>
      <c r="Y239" s="133"/>
      <c r="Z239" s="133"/>
      <c r="AA239" s="133"/>
      <c r="AB239" s="133"/>
      <c r="AC239" s="134">
        <f>(VLOOKUP($H$8,Prices[],2,FALSE)*H239)+(VLOOKUP($I$8,Prices[],2,FALSE)*I239)+(VLOOKUP($J$8,Prices[],2,FALSE)*J239)+(VLOOKUP($K$8,Prices[],2,FALSE)*K239)+(VLOOKUP($L$8,Prices[],2,FALSE)*L239)+(VLOOKUP($M$8,Prices[],2,FALSE)*M239)+(VLOOKUP($N$8,Prices[],2,FALSE)*N239)+(VLOOKUP($T$8,Prices[],2,FALSE)*T239)+(VLOOKUP($U$8,Prices[],2,FALSE)*U239)+(VLOOKUP($V$8,Prices[],2,FALSE)*V239)+(VLOOKUP($W$8,Prices[],2,FALSE)*W239)+(VLOOKUP($X$8,Prices[],2,FALSE)*X239)+(VLOOKUP($Y$8,Prices[],2,FALSE)*Y239)+(VLOOKUP($Z$8,Prices[],2,FALSE)*Z239)+(VLOOKUP($AB$8,Prices[],2,FALSE)*AB239)+(VLOOKUP($O$8,Prices[],2,FALSE)*O239)+(VLOOKUP($P$8,Prices[],2,FALSE)*P239)+(VLOOKUP($Q$8,Prices[],2,FALSE)*Q239)+(VLOOKUP($R$8,Prices[],2,FALSE)*R239)+(VLOOKUP($AA$8,Prices[],2,FALSE)*AA239)+(VLOOKUP($S$8,Prices[],2,FALSE)*S239)</f>
        <v>25037000</v>
      </c>
      <c r="AD239" s="137"/>
      <c r="AE239" s="135">
        <f t="shared" si="13"/>
        <v>49.900000000000006</v>
      </c>
      <c r="AF239" s="133"/>
      <c r="AG239" s="133">
        <v>2</v>
      </c>
      <c r="AH239" s="133">
        <v>15</v>
      </c>
      <c r="AI239" s="133">
        <v>1</v>
      </c>
      <c r="AJ239" s="133"/>
      <c r="AK239" s="133">
        <v>10</v>
      </c>
      <c r="AL239" s="133">
        <v>13</v>
      </c>
      <c r="AM239" s="133">
        <v>3</v>
      </c>
      <c r="AN239" s="133">
        <v>0</v>
      </c>
      <c r="AO239" s="133">
        <v>1.2</v>
      </c>
      <c r="AP239" s="133">
        <v>1</v>
      </c>
      <c r="AQ239" s="133">
        <v>0</v>
      </c>
      <c r="AR239" s="133">
        <v>0</v>
      </c>
      <c r="AS239" s="133">
        <v>0</v>
      </c>
      <c r="AT239" s="133">
        <v>3.7</v>
      </c>
      <c r="AU239" s="132">
        <f>(VLOOKUP($AF$8,Prices[],2,FALSE)*AF239)+(VLOOKUP($AG$8,Prices[],2,FALSE)*AG239)+(VLOOKUP($AH$8,Prices[],2,FALSE)*AH239)+(VLOOKUP($AI$8,Prices[],2,FALSE)*AI239)+(VLOOKUP($AJ$8,Prices[],2,FALSE)*AJ239)+(VLOOKUP($AK$8,Prices[],2,FALSE)*AK239)+(VLOOKUP($AL$8,Prices[],2,FALSE)*AL239)+(VLOOKUP($AM$8,Prices[],2,FALSE)*AM239)+(VLOOKUP($AN$8,Prices[],2,FALSE)*AN239)+(VLOOKUP($AO$8,Prices[],2,FALSE)*AO239)+(VLOOKUP($AP$8,Prices[],2,FALSE)*AP239)+(VLOOKUP($AT$8,Prices[],2,FALSE)*AT239)+(VLOOKUP($AQ$8,Prices[],2,FALSE)*AQ239)+(VLOOKUP($AR$8,Prices[],2,FALSE)*AR239)+(VLOOKUP($AS$8,Prices[],2,FALSE)*AS239)</f>
        <v>7875550</v>
      </c>
      <c r="AV239" s="132">
        <f t="shared" si="14"/>
        <v>8762950</v>
      </c>
      <c r="AW239" s="133" t="str">
        <f t="shared" si="15"/>
        <v>Credit is within Limit</v>
      </c>
      <c r="AX239" s="133" t="str">
        <f>IFERROR(IF(VLOOKUP(C239,'Overdue Credits'!$A:$F,6,0)&gt;2,"High Risk Customer",IF(VLOOKUP(C239,'Overdue Credits'!$A:$F,6,0)&gt;0,"Medium Risk Customer","Low Risk Customer")),"Low Risk Customer")</f>
        <v>Low Risk Customer</v>
      </c>
    </row>
    <row r="240" spans="1:50" x14ac:dyDescent="0.3">
      <c r="A240" s="16">
        <v>232</v>
      </c>
      <c r="B240" s="16" t="s">
        <v>118</v>
      </c>
      <c r="C240" s="16" t="s">
        <v>183</v>
      </c>
      <c r="D240" s="16"/>
      <c r="E240" s="16" t="s">
        <v>722</v>
      </c>
      <c r="F240" s="16" t="s">
        <v>43</v>
      </c>
      <c r="G240" s="131">
        <f t="shared" si="12"/>
        <v>357</v>
      </c>
      <c r="H240" s="133"/>
      <c r="I240" s="133"/>
      <c r="J240" s="133">
        <v>26</v>
      </c>
      <c r="K240" s="133">
        <v>1</v>
      </c>
      <c r="L240" s="133">
        <v>40</v>
      </c>
      <c r="M240" s="133">
        <v>1</v>
      </c>
      <c r="N240" s="133"/>
      <c r="O240" s="133">
        <v>120</v>
      </c>
      <c r="P240" s="133">
        <v>5</v>
      </c>
      <c r="Q240" s="133">
        <v>22</v>
      </c>
      <c r="R240" s="133"/>
      <c r="S240" s="133"/>
      <c r="T240" s="133"/>
      <c r="U240" s="133">
        <v>5</v>
      </c>
      <c r="V240" s="133">
        <v>10</v>
      </c>
      <c r="W240" s="133">
        <v>17</v>
      </c>
      <c r="X240" s="133">
        <v>110</v>
      </c>
      <c r="Y240" s="133"/>
      <c r="Z240" s="133"/>
      <c r="AA240" s="133"/>
      <c r="AB240" s="133"/>
      <c r="AC240" s="134">
        <f>(VLOOKUP($H$8,Prices[],2,FALSE)*H240)+(VLOOKUP($I$8,Prices[],2,FALSE)*I240)+(VLOOKUP($J$8,Prices[],2,FALSE)*J240)+(VLOOKUP($K$8,Prices[],2,FALSE)*K240)+(VLOOKUP($L$8,Prices[],2,FALSE)*L240)+(VLOOKUP($M$8,Prices[],2,FALSE)*M240)+(VLOOKUP($N$8,Prices[],2,FALSE)*N240)+(VLOOKUP($T$8,Prices[],2,FALSE)*T240)+(VLOOKUP($U$8,Prices[],2,FALSE)*U240)+(VLOOKUP($V$8,Prices[],2,FALSE)*V240)+(VLOOKUP($W$8,Prices[],2,FALSE)*W240)+(VLOOKUP($X$8,Prices[],2,FALSE)*X240)+(VLOOKUP($Y$8,Prices[],2,FALSE)*Y240)+(VLOOKUP($Z$8,Prices[],2,FALSE)*Z240)+(VLOOKUP($AB$8,Prices[],2,FALSE)*AB240)+(VLOOKUP($O$8,Prices[],2,FALSE)*O240)+(VLOOKUP($P$8,Prices[],2,FALSE)*P240)+(VLOOKUP($Q$8,Prices[],2,FALSE)*Q240)+(VLOOKUP($R$8,Prices[],2,FALSE)*R240)+(VLOOKUP($AA$8,Prices[],2,FALSE)*AA240)+(VLOOKUP($S$8,Prices[],2,FALSE)*S240)</f>
        <v>58884000</v>
      </c>
      <c r="AD240" s="137"/>
      <c r="AE240" s="135">
        <f t="shared" si="13"/>
        <v>98</v>
      </c>
      <c r="AF240" s="133"/>
      <c r="AG240" s="133">
        <v>5</v>
      </c>
      <c r="AH240" s="133">
        <v>45</v>
      </c>
      <c r="AI240" s="133">
        <v>1</v>
      </c>
      <c r="AJ240" s="133">
        <v>10</v>
      </c>
      <c r="AK240" s="133">
        <v>16</v>
      </c>
      <c r="AL240" s="133">
        <v>13</v>
      </c>
      <c r="AM240" s="133">
        <v>0</v>
      </c>
      <c r="AN240" s="133">
        <v>0</v>
      </c>
      <c r="AO240" s="133">
        <v>1</v>
      </c>
      <c r="AP240" s="133">
        <v>2</v>
      </c>
      <c r="AQ240" s="133">
        <v>0</v>
      </c>
      <c r="AR240" s="133">
        <v>0</v>
      </c>
      <c r="AS240" s="133">
        <v>0</v>
      </c>
      <c r="AT240" s="133">
        <v>5</v>
      </c>
      <c r="AU240" s="132">
        <f>(VLOOKUP($AF$8,Prices[],2,FALSE)*AF240)+(VLOOKUP($AG$8,Prices[],2,FALSE)*AG240)+(VLOOKUP($AH$8,Prices[],2,FALSE)*AH240)+(VLOOKUP($AI$8,Prices[],2,FALSE)*AI240)+(VLOOKUP($AJ$8,Prices[],2,FALSE)*AJ240)+(VLOOKUP($AK$8,Prices[],2,FALSE)*AK240)+(VLOOKUP($AL$8,Prices[],2,FALSE)*AL240)+(VLOOKUP($AM$8,Prices[],2,FALSE)*AM240)+(VLOOKUP($AN$8,Prices[],2,FALSE)*AN240)+(VLOOKUP($AO$8,Prices[],2,FALSE)*AO240)+(VLOOKUP($AP$8,Prices[],2,FALSE)*AP240)+(VLOOKUP($AT$8,Prices[],2,FALSE)*AT240)+(VLOOKUP($AQ$8,Prices[],2,FALSE)*AQ240)+(VLOOKUP($AR$8,Prices[],2,FALSE)*AR240)+(VLOOKUP($AS$8,Prices[],2,FALSE)*AS240)</f>
        <v>16048500</v>
      </c>
      <c r="AV240" s="132">
        <f t="shared" si="14"/>
        <v>20609400</v>
      </c>
      <c r="AW240" s="133" t="str">
        <f t="shared" si="15"/>
        <v>Credit is within Limit</v>
      </c>
      <c r="AX240" s="133" t="str">
        <f>IFERROR(IF(VLOOKUP(C240,'Overdue Credits'!$A:$F,6,0)&gt;2,"High Risk Customer",IF(VLOOKUP(C240,'Overdue Credits'!$A:$F,6,0)&gt;0,"Medium Risk Customer","Low Risk Customer")),"Low Risk Customer")</f>
        <v>Low Risk Customer</v>
      </c>
    </row>
    <row r="241" spans="1:50" x14ac:dyDescent="0.3">
      <c r="A241" s="16">
        <v>233</v>
      </c>
      <c r="B241" s="16" t="s">
        <v>118</v>
      </c>
      <c r="C241" s="16" t="s">
        <v>177</v>
      </c>
      <c r="D241" s="16"/>
      <c r="E241" s="16" t="s">
        <v>846</v>
      </c>
      <c r="F241" s="16" t="s">
        <v>43</v>
      </c>
      <c r="G241" s="131">
        <f t="shared" si="12"/>
        <v>375</v>
      </c>
      <c r="H241" s="133"/>
      <c r="I241" s="133"/>
      <c r="J241" s="133">
        <v>15</v>
      </c>
      <c r="K241" s="133">
        <v>2</v>
      </c>
      <c r="L241" s="133">
        <v>9</v>
      </c>
      <c r="M241" s="133">
        <v>1</v>
      </c>
      <c r="N241" s="133"/>
      <c r="O241" s="133">
        <v>140</v>
      </c>
      <c r="P241" s="133">
        <v>10</v>
      </c>
      <c r="Q241" s="133">
        <v>50</v>
      </c>
      <c r="R241" s="133"/>
      <c r="S241" s="133"/>
      <c r="T241" s="133"/>
      <c r="U241" s="133">
        <v>8</v>
      </c>
      <c r="V241" s="133">
        <v>10</v>
      </c>
      <c r="W241" s="133">
        <v>20</v>
      </c>
      <c r="X241" s="133">
        <v>110</v>
      </c>
      <c r="Y241" s="133"/>
      <c r="Z241" s="133"/>
      <c r="AA241" s="133"/>
      <c r="AB241" s="133"/>
      <c r="AC241" s="134">
        <f>(VLOOKUP($H$8,Prices[],2,FALSE)*H241)+(VLOOKUP($I$8,Prices[],2,FALSE)*I241)+(VLOOKUP($J$8,Prices[],2,FALSE)*J241)+(VLOOKUP($K$8,Prices[],2,FALSE)*K241)+(VLOOKUP($L$8,Prices[],2,FALSE)*L241)+(VLOOKUP($M$8,Prices[],2,FALSE)*M241)+(VLOOKUP($N$8,Prices[],2,FALSE)*N241)+(VLOOKUP($T$8,Prices[],2,FALSE)*T241)+(VLOOKUP($U$8,Prices[],2,FALSE)*U241)+(VLOOKUP($V$8,Prices[],2,FALSE)*V241)+(VLOOKUP($W$8,Prices[],2,FALSE)*W241)+(VLOOKUP($X$8,Prices[],2,FALSE)*X241)+(VLOOKUP($Y$8,Prices[],2,FALSE)*Y241)+(VLOOKUP($Z$8,Prices[],2,FALSE)*Z241)+(VLOOKUP($AB$8,Prices[],2,FALSE)*AB241)+(VLOOKUP($O$8,Prices[],2,FALSE)*O241)+(VLOOKUP($P$8,Prices[],2,FALSE)*P241)+(VLOOKUP($Q$8,Prices[],2,FALSE)*Q241)+(VLOOKUP($R$8,Prices[],2,FALSE)*R241)+(VLOOKUP($AA$8,Prices[],2,FALSE)*AA241)+(VLOOKUP($S$8,Prices[],2,FALSE)*S241)</f>
        <v>61819500</v>
      </c>
      <c r="AD241" s="137"/>
      <c r="AE241" s="135">
        <f t="shared" si="13"/>
        <v>81.7</v>
      </c>
      <c r="AF241" s="133"/>
      <c r="AG241" s="133">
        <v>3</v>
      </c>
      <c r="AH241" s="133">
        <v>50</v>
      </c>
      <c r="AI241" s="133">
        <v>1</v>
      </c>
      <c r="AJ241" s="133"/>
      <c r="AK241" s="133">
        <v>6.5</v>
      </c>
      <c r="AL241" s="133">
        <v>14</v>
      </c>
      <c r="AM241" s="133">
        <v>1.2</v>
      </c>
      <c r="AN241" s="133">
        <v>0</v>
      </c>
      <c r="AO241" s="133">
        <v>2</v>
      </c>
      <c r="AP241" s="133">
        <v>2</v>
      </c>
      <c r="AQ241" s="133">
        <v>0</v>
      </c>
      <c r="AR241" s="133">
        <v>0</v>
      </c>
      <c r="AS241" s="133">
        <v>0</v>
      </c>
      <c r="AT241" s="133">
        <v>2</v>
      </c>
      <c r="AU241" s="132">
        <f>(VLOOKUP($AF$8,Prices[],2,FALSE)*AF241)+(VLOOKUP($AG$8,Prices[],2,FALSE)*AG241)+(VLOOKUP($AH$8,Prices[],2,FALSE)*AH241)+(VLOOKUP($AI$8,Prices[],2,FALSE)*AI241)+(VLOOKUP($AJ$8,Prices[],2,FALSE)*AJ241)+(VLOOKUP($AK$8,Prices[],2,FALSE)*AK241)+(VLOOKUP($AL$8,Prices[],2,FALSE)*AL241)+(VLOOKUP($AM$8,Prices[],2,FALSE)*AM241)+(VLOOKUP($AN$8,Prices[],2,FALSE)*AN241)+(VLOOKUP($AO$8,Prices[],2,FALSE)*AO241)+(VLOOKUP($AP$8,Prices[],2,FALSE)*AP241)+(VLOOKUP($AT$8,Prices[],2,FALSE)*AT241)+(VLOOKUP($AQ$8,Prices[],2,FALSE)*AQ241)+(VLOOKUP($AR$8,Prices[],2,FALSE)*AR241)+(VLOOKUP($AS$8,Prices[],2,FALSE)*AS241)</f>
        <v>14031900</v>
      </c>
      <c r="AV241" s="132">
        <f t="shared" si="14"/>
        <v>21636825</v>
      </c>
      <c r="AW241" s="133" t="str">
        <f t="shared" si="15"/>
        <v>Credit is within Limit</v>
      </c>
      <c r="AX241" s="133" t="str">
        <f>IFERROR(IF(VLOOKUP(C241,'Overdue Credits'!$A:$F,6,0)&gt;2,"High Risk Customer",IF(VLOOKUP(C241,'Overdue Credits'!$A:$F,6,0)&gt;0,"Medium Risk Customer","Low Risk Customer")),"Low Risk Customer")</f>
        <v>Low Risk Customer</v>
      </c>
    </row>
    <row r="242" spans="1:50" x14ac:dyDescent="0.3">
      <c r="A242" s="16">
        <v>234</v>
      </c>
      <c r="B242" s="16" t="s">
        <v>118</v>
      </c>
      <c r="C242" s="16" t="s">
        <v>190</v>
      </c>
      <c r="D242" s="16"/>
      <c r="E242" s="16" t="s">
        <v>702</v>
      </c>
      <c r="F242" s="16" t="s">
        <v>13</v>
      </c>
      <c r="G242" s="131">
        <f t="shared" si="12"/>
        <v>120</v>
      </c>
      <c r="H242" s="133"/>
      <c r="I242" s="133"/>
      <c r="J242" s="133">
        <v>6</v>
      </c>
      <c r="K242" s="133">
        <v>1</v>
      </c>
      <c r="L242" s="133">
        <v>10</v>
      </c>
      <c r="M242" s="133">
        <v>0</v>
      </c>
      <c r="N242" s="133"/>
      <c r="O242" s="133">
        <v>50</v>
      </c>
      <c r="P242" s="133">
        <v>0</v>
      </c>
      <c r="Q242" s="133">
        <v>5</v>
      </c>
      <c r="R242" s="133"/>
      <c r="S242" s="133"/>
      <c r="T242" s="133"/>
      <c r="U242" s="133"/>
      <c r="V242" s="133">
        <v>1</v>
      </c>
      <c r="W242" s="133">
        <v>1</v>
      </c>
      <c r="X242" s="133">
        <v>46</v>
      </c>
      <c r="Y242" s="133"/>
      <c r="Z242" s="133"/>
      <c r="AA242" s="133"/>
      <c r="AB242" s="133"/>
      <c r="AC242" s="134">
        <f>(VLOOKUP($H$8,Prices[],2,FALSE)*H242)+(VLOOKUP($I$8,Prices[],2,FALSE)*I242)+(VLOOKUP($J$8,Prices[],2,FALSE)*J242)+(VLOOKUP($K$8,Prices[],2,FALSE)*K242)+(VLOOKUP($L$8,Prices[],2,FALSE)*L242)+(VLOOKUP($M$8,Prices[],2,FALSE)*M242)+(VLOOKUP($N$8,Prices[],2,FALSE)*N242)+(VLOOKUP($T$8,Prices[],2,FALSE)*T242)+(VLOOKUP($U$8,Prices[],2,FALSE)*U242)+(VLOOKUP($V$8,Prices[],2,FALSE)*V242)+(VLOOKUP($W$8,Prices[],2,FALSE)*W242)+(VLOOKUP($X$8,Prices[],2,FALSE)*X242)+(VLOOKUP($Y$8,Prices[],2,FALSE)*Y242)+(VLOOKUP($Z$8,Prices[],2,FALSE)*Z242)+(VLOOKUP($AB$8,Prices[],2,FALSE)*AB242)+(VLOOKUP($O$8,Prices[],2,FALSE)*O242)+(VLOOKUP($P$8,Prices[],2,FALSE)*P242)+(VLOOKUP($Q$8,Prices[],2,FALSE)*Q242)+(VLOOKUP($R$8,Prices[],2,FALSE)*R242)+(VLOOKUP($AA$8,Prices[],2,FALSE)*AA242)+(VLOOKUP($S$8,Prices[],2,FALSE)*S242)</f>
        <v>20313000</v>
      </c>
      <c r="AD242" s="137"/>
      <c r="AE242" s="135">
        <f t="shared" si="13"/>
        <v>44</v>
      </c>
      <c r="AF242" s="133"/>
      <c r="AG242" s="133">
        <v>2</v>
      </c>
      <c r="AH242" s="133">
        <v>17</v>
      </c>
      <c r="AI242" s="133">
        <v>1</v>
      </c>
      <c r="AJ242" s="133">
        <v>10</v>
      </c>
      <c r="AK242" s="133">
        <v>0</v>
      </c>
      <c r="AL242" s="133">
        <v>7</v>
      </c>
      <c r="AM242" s="133">
        <v>2</v>
      </c>
      <c r="AN242" s="133">
        <v>0</v>
      </c>
      <c r="AO242" s="133">
        <v>1</v>
      </c>
      <c r="AP242" s="133">
        <v>1</v>
      </c>
      <c r="AQ242" s="133">
        <v>0</v>
      </c>
      <c r="AR242" s="133">
        <v>0</v>
      </c>
      <c r="AS242" s="133">
        <v>0</v>
      </c>
      <c r="AT242" s="133">
        <v>3</v>
      </c>
      <c r="AU242" s="132">
        <f>(VLOOKUP($AF$8,Prices[],2,FALSE)*AF242)+(VLOOKUP($AG$8,Prices[],2,FALSE)*AG242)+(VLOOKUP($AH$8,Prices[],2,FALSE)*AH242)+(VLOOKUP($AI$8,Prices[],2,FALSE)*AI242)+(VLOOKUP($AJ$8,Prices[],2,FALSE)*AJ242)+(VLOOKUP($AK$8,Prices[],2,FALSE)*AK242)+(VLOOKUP($AL$8,Prices[],2,FALSE)*AL242)+(VLOOKUP($AM$8,Prices[],2,FALSE)*AM242)+(VLOOKUP($AN$8,Prices[],2,FALSE)*AN242)+(VLOOKUP($AO$8,Prices[],2,FALSE)*AO242)+(VLOOKUP($AP$8,Prices[],2,FALSE)*AP242)+(VLOOKUP($AT$8,Prices[],2,FALSE)*AT242)+(VLOOKUP($AQ$8,Prices[],2,FALSE)*AQ242)+(VLOOKUP($AR$8,Prices[],2,FALSE)*AR242)+(VLOOKUP($AS$8,Prices[],2,FALSE)*AS242)</f>
        <v>7089000</v>
      </c>
      <c r="AV242" s="132">
        <f t="shared" si="14"/>
        <v>7109550</v>
      </c>
      <c r="AW242" s="133" t="str">
        <f t="shared" si="15"/>
        <v>Credit is within Limit</v>
      </c>
      <c r="AX242" s="133" t="str">
        <f>IFERROR(IF(VLOOKUP(C242,'Overdue Credits'!$A:$F,6,0)&gt;2,"High Risk Customer",IF(VLOOKUP(C242,'Overdue Credits'!$A:$F,6,0)&gt;0,"Medium Risk Customer","Low Risk Customer")),"Low Risk Customer")</f>
        <v>Low Risk Customer</v>
      </c>
    </row>
    <row r="243" spans="1:50" x14ac:dyDescent="0.3">
      <c r="A243" s="16">
        <v>235</v>
      </c>
      <c r="B243" s="16" t="s">
        <v>118</v>
      </c>
      <c r="C243" s="16" t="s">
        <v>188</v>
      </c>
      <c r="D243" s="16"/>
      <c r="E243" s="16" t="s">
        <v>703</v>
      </c>
      <c r="F243" s="16" t="s">
        <v>13</v>
      </c>
      <c r="G243" s="131">
        <f t="shared" si="12"/>
        <v>180</v>
      </c>
      <c r="H243" s="133"/>
      <c r="I243" s="133"/>
      <c r="J243" s="133">
        <v>6</v>
      </c>
      <c r="K243" s="133">
        <v>1</v>
      </c>
      <c r="L243" s="133">
        <v>20</v>
      </c>
      <c r="M243" s="133">
        <v>0</v>
      </c>
      <c r="N243" s="133"/>
      <c r="O243" s="133">
        <v>83</v>
      </c>
      <c r="P243" s="133">
        <v>0</v>
      </c>
      <c r="Q243" s="133">
        <v>30</v>
      </c>
      <c r="R243" s="133"/>
      <c r="S243" s="133"/>
      <c r="T243" s="133"/>
      <c r="U243" s="133">
        <v>1</v>
      </c>
      <c r="V243" s="133">
        <v>1</v>
      </c>
      <c r="W243" s="133">
        <v>2</v>
      </c>
      <c r="X243" s="133">
        <v>36</v>
      </c>
      <c r="Y243" s="133"/>
      <c r="Z243" s="133"/>
      <c r="AA243" s="133"/>
      <c r="AB243" s="133"/>
      <c r="AC243" s="134">
        <f>(VLOOKUP($H$8,Prices[],2,FALSE)*H243)+(VLOOKUP($I$8,Prices[],2,FALSE)*I243)+(VLOOKUP($J$8,Prices[],2,FALSE)*J243)+(VLOOKUP($K$8,Prices[],2,FALSE)*K243)+(VLOOKUP($L$8,Prices[],2,FALSE)*L243)+(VLOOKUP($M$8,Prices[],2,FALSE)*M243)+(VLOOKUP($N$8,Prices[],2,FALSE)*N243)+(VLOOKUP($T$8,Prices[],2,FALSE)*T243)+(VLOOKUP($U$8,Prices[],2,FALSE)*U243)+(VLOOKUP($V$8,Prices[],2,FALSE)*V243)+(VLOOKUP($W$8,Prices[],2,FALSE)*W243)+(VLOOKUP($X$8,Prices[],2,FALSE)*X243)+(VLOOKUP($Y$8,Prices[],2,FALSE)*Y243)+(VLOOKUP($Z$8,Prices[],2,FALSE)*Z243)+(VLOOKUP($AB$8,Prices[],2,FALSE)*AB243)+(VLOOKUP($O$8,Prices[],2,FALSE)*O243)+(VLOOKUP($P$8,Prices[],2,FALSE)*P243)+(VLOOKUP($Q$8,Prices[],2,FALSE)*Q243)+(VLOOKUP($R$8,Prices[],2,FALSE)*R243)+(VLOOKUP($AA$8,Prices[],2,FALSE)*AA243)+(VLOOKUP($S$8,Prices[],2,FALSE)*S243)</f>
        <v>30449000</v>
      </c>
      <c r="AD243" s="137"/>
      <c r="AE243" s="135">
        <f t="shared" si="13"/>
        <v>61</v>
      </c>
      <c r="AF243" s="133"/>
      <c r="AG243" s="133">
        <v>2</v>
      </c>
      <c r="AH243" s="133">
        <v>30</v>
      </c>
      <c r="AI243" s="133">
        <v>1</v>
      </c>
      <c r="AJ243" s="133">
        <v>12</v>
      </c>
      <c r="AK243" s="133">
        <v>0</v>
      </c>
      <c r="AL243" s="133">
        <v>5</v>
      </c>
      <c r="AM243" s="133">
        <v>3</v>
      </c>
      <c r="AN243" s="133">
        <v>0</v>
      </c>
      <c r="AO243" s="133">
        <v>1</v>
      </c>
      <c r="AP243" s="133">
        <v>1</v>
      </c>
      <c r="AQ243" s="133">
        <v>0</v>
      </c>
      <c r="AR243" s="133">
        <v>0</v>
      </c>
      <c r="AS243" s="133">
        <v>0</v>
      </c>
      <c r="AT243" s="133">
        <v>6</v>
      </c>
      <c r="AU243" s="132">
        <f>(VLOOKUP($AF$8,Prices[],2,FALSE)*AF243)+(VLOOKUP($AG$8,Prices[],2,FALSE)*AG243)+(VLOOKUP($AH$8,Prices[],2,FALSE)*AH243)+(VLOOKUP($AI$8,Prices[],2,FALSE)*AI243)+(VLOOKUP($AJ$8,Prices[],2,FALSE)*AJ243)+(VLOOKUP($AK$8,Prices[],2,FALSE)*AK243)+(VLOOKUP($AL$8,Prices[],2,FALSE)*AL243)+(VLOOKUP($AM$8,Prices[],2,FALSE)*AM243)+(VLOOKUP($AN$8,Prices[],2,FALSE)*AN243)+(VLOOKUP($AO$8,Prices[],2,FALSE)*AO243)+(VLOOKUP($AP$8,Prices[],2,FALSE)*AP243)+(VLOOKUP($AT$8,Prices[],2,FALSE)*AT243)+(VLOOKUP($AQ$8,Prices[],2,FALSE)*AQ243)+(VLOOKUP($AR$8,Prices[],2,FALSE)*AR243)+(VLOOKUP($AS$8,Prices[],2,FALSE)*AS243)</f>
        <v>9989000</v>
      </c>
      <c r="AV243" s="132">
        <f t="shared" si="14"/>
        <v>10657150</v>
      </c>
      <c r="AW243" s="133" t="str">
        <f t="shared" si="15"/>
        <v>Credit is within Limit</v>
      </c>
      <c r="AX243" s="133" t="str">
        <f>IFERROR(IF(VLOOKUP(C243,'Overdue Credits'!$A:$F,6,0)&gt;2,"High Risk Customer",IF(VLOOKUP(C243,'Overdue Credits'!$A:$F,6,0)&gt;0,"Medium Risk Customer","Low Risk Customer")),"Low Risk Customer")</f>
        <v>Low Risk Customer</v>
      </c>
    </row>
    <row r="244" spans="1:50" x14ac:dyDescent="0.3">
      <c r="A244" s="16">
        <v>236</v>
      </c>
      <c r="B244" s="16" t="s">
        <v>118</v>
      </c>
      <c r="C244" s="16" t="s">
        <v>184</v>
      </c>
      <c r="D244" s="16"/>
      <c r="E244" s="16" t="s">
        <v>753</v>
      </c>
      <c r="F244" s="16" t="s">
        <v>13</v>
      </c>
      <c r="G244" s="131">
        <f t="shared" si="12"/>
        <v>70</v>
      </c>
      <c r="H244" s="133"/>
      <c r="I244" s="133"/>
      <c r="J244" s="133">
        <v>3</v>
      </c>
      <c r="K244" s="133">
        <v>1</v>
      </c>
      <c r="L244" s="133">
        <v>5</v>
      </c>
      <c r="M244" s="133">
        <v>0</v>
      </c>
      <c r="N244" s="133"/>
      <c r="O244" s="133">
        <v>33</v>
      </c>
      <c r="P244" s="133">
        <v>0</v>
      </c>
      <c r="Q244" s="133">
        <v>2</v>
      </c>
      <c r="R244" s="133"/>
      <c r="S244" s="133"/>
      <c r="T244" s="133"/>
      <c r="U244" s="133">
        <v>2</v>
      </c>
      <c r="V244" s="133">
        <v>3</v>
      </c>
      <c r="W244" s="133">
        <v>6</v>
      </c>
      <c r="X244" s="133">
        <v>15</v>
      </c>
      <c r="Y244" s="133"/>
      <c r="Z244" s="133"/>
      <c r="AA244" s="133"/>
      <c r="AB244" s="133"/>
      <c r="AC244" s="134">
        <f>(VLOOKUP($H$8,Prices[],2,FALSE)*H244)+(VLOOKUP($I$8,Prices[],2,FALSE)*I244)+(VLOOKUP($J$8,Prices[],2,FALSE)*J244)+(VLOOKUP($K$8,Prices[],2,FALSE)*K244)+(VLOOKUP($L$8,Prices[],2,FALSE)*L244)+(VLOOKUP($M$8,Prices[],2,FALSE)*M244)+(VLOOKUP($N$8,Prices[],2,FALSE)*N244)+(VLOOKUP($T$8,Prices[],2,FALSE)*T244)+(VLOOKUP($U$8,Prices[],2,FALSE)*U244)+(VLOOKUP($V$8,Prices[],2,FALSE)*V244)+(VLOOKUP($W$8,Prices[],2,FALSE)*W244)+(VLOOKUP($X$8,Prices[],2,FALSE)*X244)+(VLOOKUP($Y$8,Prices[],2,FALSE)*Y244)+(VLOOKUP($Z$8,Prices[],2,FALSE)*Z244)+(VLOOKUP($AB$8,Prices[],2,FALSE)*AB244)+(VLOOKUP($O$8,Prices[],2,FALSE)*O244)+(VLOOKUP($P$8,Prices[],2,FALSE)*P244)+(VLOOKUP($Q$8,Prices[],2,FALSE)*Q244)+(VLOOKUP($R$8,Prices[],2,FALSE)*R244)+(VLOOKUP($AA$8,Prices[],2,FALSE)*AA244)+(VLOOKUP($S$8,Prices[],2,FALSE)*S244)</f>
        <v>11466500</v>
      </c>
      <c r="AD244" s="137"/>
      <c r="AE244" s="135">
        <f t="shared" si="13"/>
        <v>23.55</v>
      </c>
      <c r="AF244" s="133"/>
      <c r="AG244" s="133">
        <v>2</v>
      </c>
      <c r="AH244" s="133">
        <v>10</v>
      </c>
      <c r="AI244" s="133">
        <v>1</v>
      </c>
      <c r="AJ244" s="133"/>
      <c r="AK244" s="133">
        <v>2</v>
      </c>
      <c r="AL244" s="133">
        <v>3.1</v>
      </c>
      <c r="AM244" s="133">
        <v>1</v>
      </c>
      <c r="AN244" s="133">
        <v>0</v>
      </c>
      <c r="AO244" s="133">
        <v>1</v>
      </c>
      <c r="AP244" s="133">
        <v>1.45</v>
      </c>
      <c r="AQ244" s="133">
        <v>0</v>
      </c>
      <c r="AR244" s="133">
        <v>0</v>
      </c>
      <c r="AS244" s="133">
        <v>0</v>
      </c>
      <c r="AT244" s="133">
        <v>2</v>
      </c>
      <c r="AU244" s="132">
        <f>(VLOOKUP($AF$8,Prices[],2,FALSE)*AF244)+(VLOOKUP($AG$8,Prices[],2,FALSE)*AG244)+(VLOOKUP($AH$8,Prices[],2,FALSE)*AH244)+(VLOOKUP($AI$8,Prices[],2,FALSE)*AI244)+(VLOOKUP($AJ$8,Prices[],2,FALSE)*AJ244)+(VLOOKUP($AK$8,Prices[],2,FALSE)*AK244)+(VLOOKUP($AL$8,Prices[],2,FALSE)*AL244)+(VLOOKUP($AM$8,Prices[],2,FALSE)*AM244)+(VLOOKUP($AN$8,Prices[],2,FALSE)*AN244)+(VLOOKUP($AO$8,Prices[],2,FALSE)*AO244)+(VLOOKUP($AP$8,Prices[],2,FALSE)*AP244)+(VLOOKUP($AT$8,Prices[],2,FALSE)*AT244)+(VLOOKUP($AQ$8,Prices[],2,FALSE)*AQ244)+(VLOOKUP($AR$8,Prices[],2,FALSE)*AR244)+(VLOOKUP($AS$8,Prices[],2,FALSE)*AS244)</f>
        <v>3815225</v>
      </c>
      <c r="AV244" s="132">
        <f t="shared" si="14"/>
        <v>4013274.9999999995</v>
      </c>
      <c r="AW244" s="133" t="str">
        <f t="shared" si="15"/>
        <v>Credit is within Limit</v>
      </c>
      <c r="AX244" s="133" t="str">
        <f>IFERROR(IF(VLOOKUP(C244,'Overdue Credits'!$A:$F,6,0)&gt;2,"High Risk Customer",IF(VLOOKUP(C244,'Overdue Credits'!$A:$F,6,0)&gt;0,"Medium Risk Customer","Low Risk Customer")),"Low Risk Customer")</f>
        <v>Low Risk Customer</v>
      </c>
    </row>
    <row r="245" spans="1:50" x14ac:dyDescent="0.3">
      <c r="A245" s="16">
        <v>237</v>
      </c>
      <c r="B245" s="16" t="s">
        <v>118</v>
      </c>
      <c r="C245" s="16" t="s">
        <v>174</v>
      </c>
      <c r="D245" s="16"/>
      <c r="E245" s="16" t="s">
        <v>175</v>
      </c>
      <c r="F245" s="16" t="s">
        <v>13</v>
      </c>
      <c r="G245" s="131">
        <f t="shared" si="12"/>
        <v>130</v>
      </c>
      <c r="H245" s="133"/>
      <c r="I245" s="133"/>
      <c r="J245" s="133">
        <v>3</v>
      </c>
      <c r="K245" s="133">
        <v>1</v>
      </c>
      <c r="L245" s="133">
        <v>20</v>
      </c>
      <c r="M245" s="133">
        <v>0</v>
      </c>
      <c r="N245" s="133"/>
      <c r="O245" s="133">
        <v>57</v>
      </c>
      <c r="P245" s="133">
        <v>0</v>
      </c>
      <c r="Q245" s="133">
        <v>5</v>
      </c>
      <c r="R245" s="133"/>
      <c r="S245" s="133"/>
      <c r="T245" s="133"/>
      <c r="U245" s="133">
        <v>3</v>
      </c>
      <c r="V245" s="133">
        <v>2</v>
      </c>
      <c r="W245" s="133">
        <v>9</v>
      </c>
      <c r="X245" s="133">
        <v>30</v>
      </c>
      <c r="Y245" s="133"/>
      <c r="Z245" s="133"/>
      <c r="AA245" s="133"/>
      <c r="AB245" s="133"/>
      <c r="AC245" s="134">
        <f>(VLOOKUP($H$8,Prices[],2,FALSE)*H245)+(VLOOKUP($I$8,Prices[],2,FALSE)*I245)+(VLOOKUP($J$8,Prices[],2,FALSE)*J245)+(VLOOKUP($K$8,Prices[],2,FALSE)*K245)+(VLOOKUP($L$8,Prices[],2,FALSE)*L245)+(VLOOKUP($M$8,Prices[],2,FALSE)*M245)+(VLOOKUP($N$8,Prices[],2,FALSE)*N245)+(VLOOKUP($T$8,Prices[],2,FALSE)*T245)+(VLOOKUP($U$8,Prices[],2,FALSE)*U245)+(VLOOKUP($V$8,Prices[],2,FALSE)*V245)+(VLOOKUP($W$8,Prices[],2,FALSE)*W245)+(VLOOKUP($X$8,Prices[],2,FALSE)*X245)+(VLOOKUP($Y$8,Prices[],2,FALSE)*Y245)+(VLOOKUP($Z$8,Prices[],2,FALSE)*Z245)+(VLOOKUP($AB$8,Prices[],2,FALSE)*AB245)+(VLOOKUP($O$8,Prices[],2,FALSE)*O245)+(VLOOKUP($P$8,Prices[],2,FALSE)*P245)+(VLOOKUP($Q$8,Prices[],2,FALSE)*Q245)+(VLOOKUP($R$8,Prices[],2,FALSE)*R245)+(VLOOKUP($AA$8,Prices[],2,FALSE)*AA245)+(VLOOKUP($S$8,Prices[],2,FALSE)*S245)</f>
        <v>21186500</v>
      </c>
      <c r="AD245" s="137"/>
      <c r="AE245" s="135">
        <f t="shared" si="13"/>
        <v>38</v>
      </c>
      <c r="AF245" s="133"/>
      <c r="AG245" s="133">
        <v>2</v>
      </c>
      <c r="AH245" s="133">
        <v>15</v>
      </c>
      <c r="AI245" s="133">
        <v>1</v>
      </c>
      <c r="AJ245" s="133"/>
      <c r="AK245" s="133">
        <v>7</v>
      </c>
      <c r="AL245" s="133">
        <v>5</v>
      </c>
      <c r="AM245" s="133">
        <v>1</v>
      </c>
      <c r="AN245" s="133">
        <v>0</v>
      </c>
      <c r="AO245" s="133">
        <v>0</v>
      </c>
      <c r="AP245" s="133">
        <v>4</v>
      </c>
      <c r="AQ245" s="133">
        <v>0</v>
      </c>
      <c r="AR245" s="133">
        <v>0</v>
      </c>
      <c r="AS245" s="133">
        <v>0</v>
      </c>
      <c r="AT245" s="133">
        <v>3</v>
      </c>
      <c r="AU245" s="132">
        <f>(VLOOKUP($AF$8,Prices[],2,FALSE)*AF245)+(VLOOKUP($AG$8,Prices[],2,FALSE)*AG245)+(VLOOKUP($AH$8,Prices[],2,FALSE)*AH245)+(VLOOKUP($AI$8,Prices[],2,FALSE)*AI245)+(VLOOKUP($AJ$8,Prices[],2,FALSE)*AJ245)+(VLOOKUP($AK$8,Prices[],2,FALSE)*AK245)+(VLOOKUP($AL$8,Prices[],2,FALSE)*AL245)+(VLOOKUP($AM$8,Prices[],2,FALSE)*AM245)+(VLOOKUP($AN$8,Prices[],2,FALSE)*AN245)+(VLOOKUP($AO$8,Prices[],2,FALSE)*AO245)+(VLOOKUP($AP$8,Prices[],2,FALSE)*AP245)+(VLOOKUP($AT$8,Prices[],2,FALSE)*AT245)+(VLOOKUP($AQ$8,Prices[],2,FALSE)*AQ245)+(VLOOKUP($AR$8,Prices[],2,FALSE)*AR245)+(VLOOKUP($AS$8,Prices[],2,FALSE)*AS245)</f>
        <v>6005500</v>
      </c>
      <c r="AV245" s="132">
        <f t="shared" si="14"/>
        <v>7415274.9999999991</v>
      </c>
      <c r="AW245" s="133" t="str">
        <f t="shared" si="15"/>
        <v>Credit is within Limit</v>
      </c>
      <c r="AX245" s="133" t="str">
        <f>IFERROR(IF(VLOOKUP(C245,'Overdue Credits'!$A:$F,6,0)&gt;2,"High Risk Customer",IF(VLOOKUP(C245,'Overdue Credits'!$A:$F,6,0)&gt;0,"Medium Risk Customer","Low Risk Customer")),"Low Risk Customer")</f>
        <v>Low Risk Customer</v>
      </c>
    </row>
    <row r="246" spans="1:50" x14ac:dyDescent="0.3">
      <c r="A246" s="16">
        <v>238</v>
      </c>
      <c r="B246" s="16" t="s">
        <v>118</v>
      </c>
      <c r="C246" s="16" t="s">
        <v>181</v>
      </c>
      <c r="D246" s="16"/>
      <c r="E246" s="16" t="s">
        <v>182</v>
      </c>
      <c r="F246" s="16" t="s">
        <v>20</v>
      </c>
      <c r="G246" s="131">
        <f t="shared" si="12"/>
        <v>300</v>
      </c>
      <c r="H246" s="133"/>
      <c r="I246" s="133"/>
      <c r="J246" s="133">
        <v>20</v>
      </c>
      <c r="K246" s="133">
        <v>1</v>
      </c>
      <c r="L246" s="133">
        <v>30</v>
      </c>
      <c r="M246" s="133">
        <v>1</v>
      </c>
      <c r="N246" s="133"/>
      <c r="O246" s="133">
        <v>110</v>
      </c>
      <c r="P246" s="133">
        <v>3</v>
      </c>
      <c r="Q246" s="133">
        <v>29</v>
      </c>
      <c r="R246" s="133"/>
      <c r="S246" s="133"/>
      <c r="T246" s="133"/>
      <c r="U246" s="133">
        <v>4</v>
      </c>
      <c r="V246" s="133">
        <v>10</v>
      </c>
      <c r="W246" s="133">
        <v>20</v>
      </c>
      <c r="X246" s="133">
        <v>72</v>
      </c>
      <c r="Y246" s="133"/>
      <c r="Z246" s="133"/>
      <c r="AA246" s="133"/>
      <c r="AB246" s="133"/>
      <c r="AC246" s="134">
        <f>(VLOOKUP($H$8,Prices[],2,FALSE)*H246)+(VLOOKUP($I$8,Prices[],2,FALSE)*I246)+(VLOOKUP($J$8,Prices[],2,FALSE)*J246)+(VLOOKUP($K$8,Prices[],2,FALSE)*K246)+(VLOOKUP($L$8,Prices[],2,FALSE)*L246)+(VLOOKUP($M$8,Prices[],2,FALSE)*M246)+(VLOOKUP($N$8,Prices[],2,FALSE)*N246)+(VLOOKUP($T$8,Prices[],2,FALSE)*T246)+(VLOOKUP($U$8,Prices[],2,FALSE)*U246)+(VLOOKUP($V$8,Prices[],2,FALSE)*V246)+(VLOOKUP($W$8,Prices[],2,FALSE)*W246)+(VLOOKUP($X$8,Prices[],2,FALSE)*X246)+(VLOOKUP($Y$8,Prices[],2,FALSE)*Y246)+(VLOOKUP($Z$8,Prices[],2,FALSE)*Z246)+(VLOOKUP($AB$8,Prices[],2,FALSE)*AB246)+(VLOOKUP($O$8,Prices[],2,FALSE)*O246)+(VLOOKUP($P$8,Prices[],2,FALSE)*P246)+(VLOOKUP($Q$8,Prices[],2,FALSE)*Q246)+(VLOOKUP($R$8,Prices[],2,FALSE)*R246)+(VLOOKUP($AA$8,Prices[],2,FALSE)*AA246)+(VLOOKUP($S$8,Prices[],2,FALSE)*S246)</f>
        <v>49301500</v>
      </c>
      <c r="AD246" s="137"/>
      <c r="AE246" s="135">
        <f t="shared" si="13"/>
        <v>76.5</v>
      </c>
      <c r="AF246" s="133"/>
      <c r="AG246" s="133">
        <v>2</v>
      </c>
      <c r="AH246" s="133">
        <v>30</v>
      </c>
      <c r="AI246" s="133">
        <v>3</v>
      </c>
      <c r="AJ246" s="133">
        <v>1</v>
      </c>
      <c r="AK246" s="133">
        <v>14</v>
      </c>
      <c r="AL246" s="133">
        <v>20</v>
      </c>
      <c r="AM246" s="133">
        <v>1</v>
      </c>
      <c r="AN246" s="133">
        <v>0</v>
      </c>
      <c r="AO246" s="133">
        <v>0</v>
      </c>
      <c r="AP246" s="133">
        <v>1.5</v>
      </c>
      <c r="AQ246" s="133">
        <v>0</v>
      </c>
      <c r="AR246" s="133">
        <v>0</v>
      </c>
      <c r="AS246" s="133">
        <v>0</v>
      </c>
      <c r="AT246" s="133">
        <v>4</v>
      </c>
      <c r="AU246" s="132">
        <f>(VLOOKUP($AF$8,Prices[],2,FALSE)*AF246)+(VLOOKUP($AG$8,Prices[],2,FALSE)*AG246)+(VLOOKUP($AH$8,Prices[],2,FALSE)*AH246)+(VLOOKUP($AI$8,Prices[],2,FALSE)*AI246)+(VLOOKUP($AJ$8,Prices[],2,FALSE)*AJ246)+(VLOOKUP($AK$8,Prices[],2,FALSE)*AK246)+(VLOOKUP($AL$8,Prices[],2,FALSE)*AL246)+(VLOOKUP($AM$8,Prices[],2,FALSE)*AM246)+(VLOOKUP($AN$8,Prices[],2,FALSE)*AN246)+(VLOOKUP($AO$8,Prices[],2,FALSE)*AO246)+(VLOOKUP($AP$8,Prices[],2,FALSE)*AP246)+(VLOOKUP($AT$8,Prices[],2,FALSE)*AT246)+(VLOOKUP($AQ$8,Prices[],2,FALSE)*AQ246)+(VLOOKUP($AR$8,Prices[],2,FALSE)*AR246)+(VLOOKUP($AS$8,Prices[],2,FALSE)*AS246)</f>
        <v>12553250</v>
      </c>
      <c r="AV246" s="132">
        <f t="shared" si="14"/>
        <v>17255525</v>
      </c>
      <c r="AW246" s="133" t="str">
        <f t="shared" si="15"/>
        <v>Credit is within Limit</v>
      </c>
      <c r="AX246" s="133" t="str">
        <f>IFERROR(IF(VLOOKUP(C246,'Overdue Credits'!$A:$F,6,0)&gt;2,"High Risk Customer",IF(VLOOKUP(C246,'Overdue Credits'!$A:$F,6,0)&gt;0,"Medium Risk Customer","Low Risk Customer")),"Low Risk Customer")</f>
        <v>Low Risk Customer</v>
      </c>
    </row>
    <row r="247" spans="1:50" x14ac:dyDescent="0.3">
      <c r="A247" s="16">
        <v>239</v>
      </c>
      <c r="B247" s="16" t="s">
        <v>118</v>
      </c>
      <c r="C247" s="16" t="s">
        <v>1074</v>
      </c>
      <c r="D247" s="16"/>
      <c r="E247" s="16" t="s">
        <v>1075</v>
      </c>
      <c r="F247" s="16" t="s">
        <v>1076</v>
      </c>
      <c r="G247" s="131">
        <f t="shared" si="12"/>
        <v>100</v>
      </c>
      <c r="H247" s="133"/>
      <c r="I247" s="133"/>
      <c r="J247" s="133">
        <v>2</v>
      </c>
      <c r="K247" s="133">
        <v>0</v>
      </c>
      <c r="L247" s="133">
        <v>10</v>
      </c>
      <c r="M247" s="133">
        <v>0</v>
      </c>
      <c r="N247" s="133"/>
      <c r="O247" s="133">
        <v>48</v>
      </c>
      <c r="P247" s="133">
        <v>0</v>
      </c>
      <c r="Q247" s="133">
        <v>5</v>
      </c>
      <c r="R247" s="133"/>
      <c r="S247" s="133"/>
      <c r="T247" s="133"/>
      <c r="U247" s="133"/>
      <c r="V247" s="133">
        <v>3</v>
      </c>
      <c r="W247" s="133">
        <v>7</v>
      </c>
      <c r="X247" s="133">
        <v>25</v>
      </c>
      <c r="Y247" s="133"/>
      <c r="Z247" s="133"/>
      <c r="AA247" s="133"/>
      <c r="AB247" s="133"/>
      <c r="AC247" s="134">
        <f>(VLOOKUP($H$8,Prices[],2,FALSE)*H247)+(VLOOKUP($I$8,Prices[],2,FALSE)*I247)+(VLOOKUP($J$8,Prices[],2,FALSE)*J247)+(VLOOKUP($K$8,Prices[],2,FALSE)*K247)+(VLOOKUP($L$8,Prices[],2,FALSE)*L247)+(VLOOKUP($M$8,Prices[],2,FALSE)*M247)+(VLOOKUP($N$8,Prices[],2,FALSE)*N247)+(VLOOKUP($T$8,Prices[],2,FALSE)*T247)+(VLOOKUP($U$8,Prices[],2,FALSE)*U247)+(VLOOKUP($V$8,Prices[],2,FALSE)*V247)+(VLOOKUP($W$8,Prices[],2,FALSE)*W247)+(VLOOKUP($X$8,Prices[],2,FALSE)*X247)+(VLOOKUP($Y$8,Prices[],2,FALSE)*Y247)+(VLOOKUP($Z$8,Prices[],2,FALSE)*Z247)+(VLOOKUP($AB$8,Prices[],2,FALSE)*AB247)+(VLOOKUP($O$8,Prices[],2,FALSE)*O247)+(VLOOKUP($P$8,Prices[],2,FALSE)*P247)+(VLOOKUP($Q$8,Prices[],2,FALSE)*Q247)+(VLOOKUP($R$8,Prices[],2,FALSE)*R247)+(VLOOKUP($AA$8,Prices[],2,FALSE)*AA247)+(VLOOKUP($S$8,Prices[],2,FALSE)*S247)</f>
        <v>16538000</v>
      </c>
      <c r="AD247" s="137"/>
      <c r="AE247" s="135">
        <f t="shared" si="13"/>
        <v>30.3</v>
      </c>
      <c r="AF247" s="133"/>
      <c r="AG247" s="133">
        <v>1</v>
      </c>
      <c r="AH247" s="133">
        <v>15</v>
      </c>
      <c r="AI247" s="133">
        <v>1</v>
      </c>
      <c r="AJ247" s="133"/>
      <c r="AK247" s="133">
        <v>1</v>
      </c>
      <c r="AL247" s="133">
        <v>7</v>
      </c>
      <c r="AM247" s="133">
        <v>1.3</v>
      </c>
      <c r="AN247" s="133">
        <v>0</v>
      </c>
      <c r="AO247" s="133">
        <v>1</v>
      </c>
      <c r="AP247" s="133">
        <v>0</v>
      </c>
      <c r="AQ247" s="133">
        <v>0</v>
      </c>
      <c r="AR247" s="133"/>
      <c r="AS247" s="133">
        <v>0</v>
      </c>
      <c r="AT247" s="133">
        <v>3</v>
      </c>
      <c r="AU247" s="132">
        <f>(VLOOKUP($AF$8,Prices[],2,FALSE)*AF247)+(VLOOKUP($AG$8,Prices[],2,FALSE)*AG247)+(VLOOKUP($AH$8,Prices[],2,FALSE)*AH247)+(VLOOKUP($AI$8,Prices[],2,FALSE)*AI247)+(VLOOKUP($AJ$8,Prices[],2,FALSE)*AJ247)+(VLOOKUP($AK$8,Prices[],2,FALSE)*AK247)+(VLOOKUP($AL$8,Prices[],2,FALSE)*AL247)+(VLOOKUP($AM$8,Prices[],2,FALSE)*AM247)+(VLOOKUP($AN$8,Prices[],2,FALSE)*AN247)+(VLOOKUP($AO$8,Prices[],2,FALSE)*AO247)+(VLOOKUP($AP$8,Prices[],2,FALSE)*AP247)+(VLOOKUP($AT$8,Prices[],2,FALSE)*AT247)+(VLOOKUP($AQ$8,Prices[],2,FALSE)*AQ247)+(VLOOKUP($AR$8,Prices[],2,FALSE)*AR247)+(VLOOKUP($AS$8,Prices[],2,FALSE)*AS247)</f>
        <v>5053100</v>
      </c>
      <c r="AV247" s="132">
        <f t="shared" si="14"/>
        <v>5788300</v>
      </c>
      <c r="AW247" s="133" t="str">
        <f t="shared" si="15"/>
        <v>Credit is within Limit</v>
      </c>
      <c r="AX247" s="133" t="str">
        <f>IFERROR(IF(VLOOKUP(C247,'Overdue Credits'!$A:$F,6,0)&gt;2,"High Risk Customer",IF(VLOOKUP(C247,'Overdue Credits'!$A:$F,6,0)&gt;0,"Medium Risk Customer","Low Risk Customer")),"Low Risk Customer")</f>
        <v>Low Risk Customer</v>
      </c>
    </row>
    <row r="248" spans="1:50" x14ac:dyDescent="0.3">
      <c r="A248" s="16">
        <v>240</v>
      </c>
      <c r="B248" s="16" t="s">
        <v>1119</v>
      </c>
      <c r="C248" s="16" t="s">
        <v>882</v>
      </c>
      <c r="D248" s="16"/>
      <c r="E248" s="16" t="s">
        <v>883</v>
      </c>
      <c r="F248" s="16" t="s">
        <v>20</v>
      </c>
      <c r="G248" s="131">
        <f t="shared" si="12"/>
        <v>120</v>
      </c>
      <c r="H248" s="133"/>
      <c r="I248" s="133"/>
      <c r="J248" s="133">
        <v>1</v>
      </c>
      <c r="K248" s="133">
        <v>1</v>
      </c>
      <c r="L248" s="133">
        <v>10</v>
      </c>
      <c r="M248" s="133"/>
      <c r="N248" s="133"/>
      <c r="O248" s="133">
        <v>70</v>
      </c>
      <c r="P248" s="133"/>
      <c r="Q248" s="133">
        <v>1</v>
      </c>
      <c r="R248" s="133"/>
      <c r="S248" s="133"/>
      <c r="T248" s="133"/>
      <c r="U248" s="133"/>
      <c r="V248" s="133"/>
      <c r="W248" s="133">
        <v>9</v>
      </c>
      <c r="X248" s="133">
        <v>28</v>
      </c>
      <c r="Y248" s="133"/>
      <c r="Z248" s="133"/>
      <c r="AA248" s="133"/>
      <c r="AB248" s="133"/>
      <c r="AC248" s="134">
        <f>(VLOOKUP($H$8,Prices[],2,FALSE)*H248)+(VLOOKUP($I$8,Prices[],2,FALSE)*I248)+(VLOOKUP($J$8,Prices[],2,FALSE)*J248)+(VLOOKUP($K$8,Prices[],2,FALSE)*K248)+(VLOOKUP($L$8,Prices[],2,FALSE)*L248)+(VLOOKUP($M$8,Prices[],2,FALSE)*M248)+(VLOOKUP($N$8,Prices[],2,FALSE)*N248)+(VLOOKUP($T$8,Prices[],2,FALSE)*T248)+(VLOOKUP($U$8,Prices[],2,FALSE)*U248)+(VLOOKUP($V$8,Prices[],2,FALSE)*V248)+(VLOOKUP($W$8,Prices[],2,FALSE)*W248)+(VLOOKUP($X$8,Prices[],2,FALSE)*X248)+(VLOOKUP($Y$8,Prices[],2,FALSE)*Y248)+(VLOOKUP($Z$8,Prices[],2,FALSE)*Z248)+(VLOOKUP($AB$8,Prices[],2,FALSE)*AB248)+(VLOOKUP($O$8,Prices[],2,FALSE)*O248)+(VLOOKUP($P$8,Prices[],2,FALSE)*P248)+(VLOOKUP($Q$8,Prices[],2,FALSE)*Q248)+(VLOOKUP($R$8,Prices[],2,FALSE)*R248)+(VLOOKUP($AA$8,Prices[],2,FALSE)*AA248)+(VLOOKUP($S$8,Prices[],2,FALSE)*S248)</f>
        <v>20358000</v>
      </c>
      <c r="AD248" s="137"/>
      <c r="AE248" s="135">
        <f t="shared" si="13"/>
        <v>42.5</v>
      </c>
      <c r="AF248" s="133"/>
      <c r="AG248" s="133">
        <v>1</v>
      </c>
      <c r="AH248" s="133">
        <v>15</v>
      </c>
      <c r="AI248" s="133"/>
      <c r="AJ248" s="133"/>
      <c r="AK248" s="133">
        <v>5</v>
      </c>
      <c r="AL248" s="133">
        <v>12</v>
      </c>
      <c r="AM248" s="133"/>
      <c r="AN248" s="133"/>
      <c r="AO248" s="133"/>
      <c r="AP248" s="133">
        <v>5.5</v>
      </c>
      <c r="AQ248" s="133"/>
      <c r="AR248" s="133"/>
      <c r="AS248" s="133"/>
      <c r="AT248" s="133">
        <v>4</v>
      </c>
      <c r="AU248" s="132">
        <f>(VLOOKUP($AF$8,Prices[],2,FALSE)*AF248)+(VLOOKUP($AG$8,Prices[],2,FALSE)*AG248)+(VLOOKUP($AH$8,Prices[],2,FALSE)*AH248)+(VLOOKUP($AI$8,Prices[],2,FALSE)*AI248)+(VLOOKUP($AJ$8,Prices[],2,FALSE)*AJ248)+(VLOOKUP($AK$8,Prices[],2,FALSE)*AK248)+(VLOOKUP($AL$8,Prices[],2,FALSE)*AL248)+(VLOOKUP($AM$8,Prices[],2,FALSE)*AM248)+(VLOOKUP($AN$8,Prices[],2,FALSE)*AN248)+(VLOOKUP($AO$8,Prices[],2,FALSE)*AO248)+(VLOOKUP($AP$8,Prices[],2,FALSE)*AP248)+(VLOOKUP($AT$8,Prices[],2,FALSE)*AT248)+(VLOOKUP($AQ$8,Prices[],2,FALSE)*AQ248)+(VLOOKUP($AR$8,Prices[],2,FALSE)*AR248)+(VLOOKUP($AS$8,Prices[],2,FALSE)*AS248)</f>
        <v>6516250</v>
      </c>
      <c r="AV248" s="132">
        <f t="shared" si="14"/>
        <v>7125300</v>
      </c>
      <c r="AW248" s="133" t="str">
        <f t="shared" si="15"/>
        <v>Credit is within Limit</v>
      </c>
      <c r="AX248" s="133" t="str">
        <f>IFERROR(IF(VLOOKUP(C248,'Overdue Credits'!$A:$F,6,0)&gt;2,"High Risk Customer",IF(VLOOKUP(C248,'Overdue Credits'!$A:$F,6,0)&gt;0,"Medium Risk Customer","Low Risk Customer")),"Low Risk Customer")</f>
        <v>Low Risk Customer</v>
      </c>
    </row>
    <row r="249" spans="1:50" x14ac:dyDescent="0.3">
      <c r="A249" s="16">
        <v>241</v>
      </c>
      <c r="B249" s="16" t="s">
        <v>1119</v>
      </c>
      <c r="C249" s="16" t="s">
        <v>689</v>
      </c>
      <c r="D249" s="16"/>
      <c r="E249" s="16" t="s">
        <v>690</v>
      </c>
      <c r="F249" s="16" t="s">
        <v>20</v>
      </c>
      <c r="G249" s="131">
        <f t="shared" si="12"/>
        <v>120</v>
      </c>
      <c r="H249" s="133"/>
      <c r="I249" s="133"/>
      <c r="J249" s="133">
        <v>5</v>
      </c>
      <c r="K249" s="133"/>
      <c r="L249" s="133">
        <v>2</v>
      </c>
      <c r="M249" s="133"/>
      <c r="N249" s="133"/>
      <c r="O249" s="133">
        <v>64</v>
      </c>
      <c r="P249" s="133">
        <v>2</v>
      </c>
      <c r="Q249" s="133">
        <v>2</v>
      </c>
      <c r="R249" s="133"/>
      <c r="S249" s="133">
        <v>0</v>
      </c>
      <c r="T249" s="133">
        <v>0</v>
      </c>
      <c r="U249" s="133">
        <v>1</v>
      </c>
      <c r="V249" s="133">
        <v>2</v>
      </c>
      <c r="W249" s="133">
        <v>2</v>
      </c>
      <c r="X249" s="133">
        <v>40</v>
      </c>
      <c r="Y249" s="133"/>
      <c r="Z249" s="133">
        <v>0</v>
      </c>
      <c r="AA249" s="133"/>
      <c r="AB249" s="133"/>
      <c r="AC249" s="134">
        <f>(VLOOKUP($H$8,Prices[],2,FALSE)*H249)+(VLOOKUP($I$8,Prices[],2,FALSE)*I249)+(VLOOKUP($J$8,Prices[],2,FALSE)*J249)+(VLOOKUP($K$8,Prices[],2,FALSE)*K249)+(VLOOKUP($L$8,Prices[],2,FALSE)*L249)+(VLOOKUP($M$8,Prices[],2,FALSE)*M249)+(VLOOKUP($N$8,Prices[],2,FALSE)*N249)+(VLOOKUP($T$8,Prices[],2,FALSE)*T249)+(VLOOKUP($U$8,Prices[],2,FALSE)*U249)+(VLOOKUP($V$8,Prices[],2,FALSE)*V249)+(VLOOKUP($W$8,Prices[],2,FALSE)*W249)+(VLOOKUP($X$8,Prices[],2,FALSE)*X249)+(VLOOKUP($Y$8,Prices[],2,FALSE)*Y249)+(VLOOKUP($Z$8,Prices[],2,FALSE)*Z249)+(VLOOKUP($AB$8,Prices[],2,FALSE)*AB249)+(VLOOKUP($O$8,Prices[],2,FALSE)*O249)+(VLOOKUP($P$8,Prices[],2,FALSE)*P249)+(VLOOKUP($Q$8,Prices[],2,FALSE)*Q249)+(VLOOKUP($R$8,Prices[],2,FALSE)*R249)+(VLOOKUP($AA$8,Prices[],2,FALSE)*AA249)+(VLOOKUP($S$8,Prices[],2,FALSE)*S249)</f>
        <v>20790500</v>
      </c>
      <c r="AD249" s="137"/>
      <c r="AE249" s="135">
        <f t="shared" si="13"/>
        <v>0</v>
      </c>
      <c r="AF249" s="133"/>
      <c r="AG249" s="133"/>
      <c r="AH249" s="133">
        <v>0</v>
      </c>
      <c r="AI249" s="133"/>
      <c r="AJ249" s="133"/>
      <c r="AK249" s="133"/>
      <c r="AL249" s="133"/>
      <c r="AM249" s="133"/>
      <c r="AN249" s="133"/>
      <c r="AO249" s="133"/>
      <c r="AP249" s="133"/>
      <c r="AQ249" s="133"/>
      <c r="AR249" s="133"/>
      <c r="AS249" s="133"/>
      <c r="AT249" s="133"/>
      <c r="AU249" s="132">
        <f>(VLOOKUP($AF$8,Prices[],2,FALSE)*AF249)+(VLOOKUP($AG$8,Prices[],2,FALSE)*AG249)+(VLOOKUP($AH$8,Prices[],2,FALSE)*AH249)+(VLOOKUP($AI$8,Prices[],2,FALSE)*AI249)+(VLOOKUP($AJ$8,Prices[],2,FALSE)*AJ249)+(VLOOKUP($AK$8,Prices[],2,FALSE)*AK249)+(VLOOKUP($AL$8,Prices[],2,FALSE)*AL249)+(VLOOKUP($AM$8,Prices[],2,FALSE)*AM249)+(VLOOKUP($AN$8,Prices[],2,FALSE)*AN249)+(VLOOKUP($AO$8,Prices[],2,FALSE)*AO249)+(VLOOKUP($AP$8,Prices[],2,FALSE)*AP249)+(VLOOKUP($AT$8,Prices[],2,FALSE)*AT249)+(VLOOKUP($AQ$8,Prices[],2,FALSE)*AQ249)+(VLOOKUP($AR$8,Prices[],2,FALSE)*AR249)+(VLOOKUP($AS$8,Prices[],2,FALSE)*AS249)</f>
        <v>0</v>
      </c>
      <c r="AV249" s="132">
        <f t="shared" si="14"/>
        <v>7276675</v>
      </c>
      <c r="AW249" s="133" t="str">
        <f t="shared" si="15"/>
        <v xml:space="preserve"> </v>
      </c>
      <c r="AX249" s="133" t="str">
        <f>IFERROR(IF(VLOOKUP(C249,'Overdue Credits'!$A:$F,6,0)&gt;2,"High Risk Customer",IF(VLOOKUP(C249,'Overdue Credits'!$A:$F,6,0)&gt;0,"Medium Risk Customer","Low Risk Customer")),"Low Risk Customer")</f>
        <v>Low Risk Customer</v>
      </c>
    </row>
    <row r="250" spans="1:50" x14ac:dyDescent="0.3">
      <c r="A250" s="16">
        <v>242</v>
      </c>
      <c r="B250" s="16" t="s">
        <v>1119</v>
      </c>
      <c r="C250" s="16" t="s">
        <v>173</v>
      </c>
      <c r="D250" s="16"/>
      <c r="E250" s="16" t="s">
        <v>752</v>
      </c>
      <c r="F250" s="16" t="s">
        <v>11</v>
      </c>
      <c r="G250" s="131">
        <f t="shared" si="12"/>
        <v>0</v>
      </c>
      <c r="H250" s="133"/>
      <c r="I250" s="133"/>
      <c r="J250" s="133">
        <v>0</v>
      </c>
      <c r="K250" s="133"/>
      <c r="L250" s="133">
        <v>0</v>
      </c>
      <c r="M250" s="133"/>
      <c r="N250" s="133"/>
      <c r="O250" s="133">
        <v>0</v>
      </c>
      <c r="P250" s="133">
        <v>0</v>
      </c>
      <c r="Q250" s="133">
        <v>0</v>
      </c>
      <c r="R250" s="133"/>
      <c r="S250" s="133">
        <v>0</v>
      </c>
      <c r="T250" s="133">
        <v>0</v>
      </c>
      <c r="U250" s="133">
        <v>0</v>
      </c>
      <c r="V250" s="133">
        <v>0</v>
      </c>
      <c r="W250" s="133">
        <v>0</v>
      </c>
      <c r="X250" s="133">
        <v>0</v>
      </c>
      <c r="Y250" s="133"/>
      <c r="Z250" s="133">
        <v>0</v>
      </c>
      <c r="AA250" s="133"/>
      <c r="AB250" s="133"/>
      <c r="AC250" s="134">
        <f>(VLOOKUP($H$8,Prices[],2,FALSE)*H250)+(VLOOKUP($I$8,Prices[],2,FALSE)*I250)+(VLOOKUP($J$8,Prices[],2,FALSE)*J250)+(VLOOKUP($K$8,Prices[],2,FALSE)*K250)+(VLOOKUP($L$8,Prices[],2,FALSE)*L250)+(VLOOKUP($M$8,Prices[],2,FALSE)*M250)+(VLOOKUP($N$8,Prices[],2,FALSE)*N250)+(VLOOKUP($T$8,Prices[],2,FALSE)*T250)+(VLOOKUP($U$8,Prices[],2,FALSE)*U250)+(VLOOKUP($V$8,Prices[],2,FALSE)*V250)+(VLOOKUP($W$8,Prices[],2,FALSE)*W250)+(VLOOKUP($X$8,Prices[],2,FALSE)*X250)+(VLOOKUP($Y$8,Prices[],2,FALSE)*Y250)+(VLOOKUP($Z$8,Prices[],2,FALSE)*Z250)+(VLOOKUP($AB$8,Prices[],2,FALSE)*AB250)+(VLOOKUP($O$8,Prices[],2,FALSE)*O250)+(VLOOKUP($P$8,Prices[],2,FALSE)*P250)+(VLOOKUP($Q$8,Prices[],2,FALSE)*Q250)+(VLOOKUP($R$8,Prices[],2,FALSE)*R250)+(VLOOKUP($AA$8,Prices[],2,FALSE)*AA250)+(VLOOKUP($S$8,Prices[],2,FALSE)*S250)</f>
        <v>0</v>
      </c>
      <c r="AD250" s="137"/>
      <c r="AE250" s="135">
        <f t="shared" si="13"/>
        <v>0</v>
      </c>
      <c r="AF250" s="133"/>
      <c r="AG250" s="133"/>
      <c r="AH250" s="133">
        <v>0</v>
      </c>
      <c r="AI250" s="133"/>
      <c r="AJ250" s="133"/>
      <c r="AK250" s="133"/>
      <c r="AL250" s="133"/>
      <c r="AM250" s="133"/>
      <c r="AN250" s="133"/>
      <c r="AO250" s="133"/>
      <c r="AP250" s="133"/>
      <c r="AQ250" s="133"/>
      <c r="AR250" s="133"/>
      <c r="AS250" s="133"/>
      <c r="AT250" s="133"/>
      <c r="AU250" s="132">
        <f>(VLOOKUP($AF$8,Prices[],2,FALSE)*AF250)+(VLOOKUP($AG$8,Prices[],2,FALSE)*AG250)+(VLOOKUP($AH$8,Prices[],2,FALSE)*AH250)+(VLOOKUP($AI$8,Prices[],2,FALSE)*AI250)+(VLOOKUP($AJ$8,Prices[],2,FALSE)*AJ250)+(VLOOKUP($AK$8,Prices[],2,FALSE)*AK250)+(VLOOKUP($AL$8,Prices[],2,FALSE)*AL250)+(VLOOKUP($AM$8,Prices[],2,FALSE)*AM250)+(VLOOKUP($AN$8,Prices[],2,FALSE)*AN250)+(VLOOKUP($AO$8,Prices[],2,FALSE)*AO250)+(VLOOKUP($AP$8,Prices[],2,FALSE)*AP250)+(VLOOKUP($AT$8,Prices[],2,FALSE)*AT250)+(VLOOKUP($AQ$8,Prices[],2,FALSE)*AQ250)+(VLOOKUP($AR$8,Prices[],2,FALSE)*AR250)+(VLOOKUP($AS$8,Prices[],2,FALSE)*AS250)</f>
        <v>0</v>
      </c>
      <c r="AV250" s="132">
        <f t="shared" si="14"/>
        <v>0</v>
      </c>
      <c r="AW250" s="133" t="str">
        <f t="shared" si="15"/>
        <v xml:space="preserve"> </v>
      </c>
      <c r="AX250" s="133" t="str">
        <f>IFERROR(IF(VLOOKUP(C250,'Overdue Credits'!$A:$F,6,0)&gt;2,"High Risk Customer",IF(VLOOKUP(C250,'Overdue Credits'!$A:$F,6,0)&gt;0,"Medium Risk Customer","Low Risk Customer")),"Low Risk Customer")</f>
        <v>Low Risk Customer</v>
      </c>
    </row>
    <row r="251" spans="1:50" x14ac:dyDescent="0.3">
      <c r="A251" s="16">
        <v>243</v>
      </c>
      <c r="B251" s="16" t="s">
        <v>1119</v>
      </c>
      <c r="C251" s="16" t="s">
        <v>164</v>
      </c>
      <c r="D251" s="16"/>
      <c r="E251" s="16" t="s">
        <v>165</v>
      </c>
      <c r="F251" s="16" t="s">
        <v>11</v>
      </c>
      <c r="G251" s="131">
        <f t="shared" si="12"/>
        <v>0</v>
      </c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>
        <v>0</v>
      </c>
      <c r="T251" s="133">
        <v>0</v>
      </c>
      <c r="U251" s="133"/>
      <c r="V251" s="133"/>
      <c r="W251" s="133"/>
      <c r="X251" s="133"/>
      <c r="Y251" s="133"/>
      <c r="Z251" s="133">
        <v>0</v>
      </c>
      <c r="AA251" s="133"/>
      <c r="AB251" s="133"/>
      <c r="AC251" s="134">
        <f>(VLOOKUP($H$8,Prices[],2,FALSE)*H251)+(VLOOKUP($I$8,Prices[],2,FALSE)*I251)+(VLOOKUP($J$8,Prices[],2,FALSE)*J251)+(VLOOKUP($K$8,Prices[],2,FALSE)*K251)+(VLOOKUP($L$8,Prices[],2,FALSE)*L251)+(VLOOKUP($M$8,Prices[],2,FALSE)*M251)+(VLOOKUP($N$8,Prices[],2,FALSE)*N251)+(VLOOKUP($T$8,Prices[],2,FALSE)*T251)+(VLOOKUP($U$8,Prices[],2,FALSE)*U251)+(VLOOKUP($V$8,Prices[],2,FALSE)*V251)+(VLOOKUP($W$8,Prices[],2,FALSE)*W251)+(VLOOKUP($X$8,Prices[],2,FALSE)*X251)+(VLOOKUP($Y$8,Prices[],2,FALSE)*Y251)+(VLOOKUP($Z$8,Prices[],2,FALSE)*Z251)+(VLOOKUP($AB$8,Prices[],2,FALSE)*AB251)+(VLOOKUP($O$8,Prices[],2,FALSE)*O251)+(VLOOKUP($P$8,Prices[],2,FALSE)*P251)+(VLOOKUP($Q$8,Prices[],2,FALSE)*Q251)+(VLOOKUP($R$8,Prices[],2,FALSE)*R251)+(VLOOKUP($AA$8,Prices[],2,FALSE)*AA251)+(VLOOKUP($S$8,Prices[],2,FALSE)*S251)</f>
        <v>0</v>
      </c>
      <c r="AD251" s="137"/>
      <c r="AE251" s="135">
        <f t="shared" si="13"/>
        <v>0</v>
      </c>
      <c r="AF251" s="133"/>
      <c r="AG251" s="133"/>
      <c r="AH251" s="133">
        <v>0</v>
      </c>
      <c r="AI251" s="133"/>
      <c r="AJ251" s="133"/>
      <c r="AK251" s="133"/>
      <c r="AL251" s="133"/>
      <c r="AM251" s="133"/>
      <c r="AN251" s="133"/>
      <c r="AO251" s="133"/>
      <c r="AP251" s="133"/>
      <c r="AQ251" s="133"/>
      <c r="AR251" s="133"/>
      <c r="AS251" s="133"/>
      <c r="AT251" s="133"/>
      <c r="AU251" s="132">
        <f>(VLOOKUP($AF$8,Prices[],2,FALSE)*AF251)+(VLOOKUP($AG$8,Prices[],2,FALSE)*AG251)+(VLOOKUP($AH$8,Prices[],2,FALSE)*AH251)+(VLOOKUP($AI$8,Prices[],2,FALSE)*AI251)+(VLOOKUP($AJ$8,Prices[],2,FALSE)*AJ251)+(VLOOKUP($AK$8,Prices[],2,FALSE)*AK251)+(VLOOKUP($AL$8,Prices[],2,FALSE)*AL251)+(VLOOKUP($AM$8,Prices[],2,FALSE)*AM251)+(VLOOKUP($AN$8,Prices[],2,FALSE)*AN251)+(VLOOKUP($AO$8,Prices[],2,FALSE)*AO251)+(VLOOKUP($AP$8,Prices[],2,FALSE)*AP251)+(VLOOKUP($AT$8,Prices[],2,FALSE)*AT251)+(VLOOKUP($AQ$8,Prices[],2,FALSE)*AQ251)+(VLOOKUP($AR$8,Prices[],2,FALSE)*AR251)+(VLOOKUP($AS$8,Prices[],2,FALSE)*AS251)</f>
        <v>0</v>
      </c>
      <c r="AV251" s="132">
        <f t="shared" si="14"/>
        <v>0</v>
      </c>
      <c r="AW251" s="133" t="str">
        <f t="shared" si="15"/>
        <v xml:space="preserve"> </v>
      </c>
      <c r="AX251" s="133" t="str">
        <f>IFERROR(IF(VLOOKUP(C251,'Overdue Credits'!$A:$F,6,0)&gt;2,"High Risk Customer",IF(VLOOKUP(C251,'Overdue Credits'!$A:$F,6,0)&gt;0,"Medium Risk Customer","Low Risk Customer")),"Low Risk Customer")</f>
        <v>High Risk Customer</v>
      </c>
    </row>
    <row r="252" spans="1:50" x14ac:dyDescent="0.3">
      <c r="A252" s="16">
        <v>244</v>
      </c>
      <c r="B252" s="16" t="s">
        <v>1119</v>
      </c>
      <c r="C252" s="16" t="s">
        <v>111</v>
      </c>
      <c r="D252" s="16"/>
      <c r="E252" s="16" t="s">
        <v>112</v>
      </c>
      <c r="F252" s="16" t="s">
        <v>13</v>
      </c>
      <c r="G252" s="131">
        <f t="shared" si="12"/>
        <v>140</v>
      </c>
      <c r="H252" s="133"/>
      <c r="I252" s="133"/>
      <c r="J252" s="133">
        <v>8</v>
      </c>
      <c r="K252" s="133">
        <v>0</v>
      </c>
      <c r="L252" s="133">
        <v>3</v>
      </c>
      <c r="M252" s="133"/>
      <c r="N252" s="133"/>
      <c r="O252" s="133">
        <v>100</v>
      </c>
      <c r="P252" s="133">
        <v>3</v>
      </c>
      <c r="Q252" s="133">
        <v>2</v>
      </c>
      <c r="R252" s="133">
        <v>0</v>
      </c>
      <c r="S252" s="133">
        <v>0</v>
      </c>
      <c r="T252" s="133">
        <v>0</v>
      </c>
      <c r="U252" s="133">
        <v>1</v>
      </c>
      <c r="V252" s="133">
        <v>5</v>
      </c>
      <c r="W252" s="133">
        <v>5</v>
      </c>
      <c r="X252" s="133">
        <v>13</v>
      </c>
      <c r="Y252" s="133"/>
      <c r="Z252" s="133">
        <v>0</v>
      </c>
      <c r="AA252" s="133">
        <v>0</v>
      </c>
      <c r="AB252" s="133"/>
      <c r="AC252" s="134">
        <f>(VLOOKUP($H$8,Prices[],2,FALSE)*H252)+(VLOOKUP($I$8,Prices[],2,FALSE)*I252)+(VLOOKUP($J$8,Prices[],2,FALSE)*J252)+(VLOOKUP($K$8,Prices[],2,FALSE)*K252)+(VLOOKUP($L$8,Prices[],2,FALSE)*L252)+(VLOOKUP($M$8,Prices[],2,FALSE)*M252)+(VLOOKUP($N$8,Prices[],2,FALSE)*N252)+(VLOOKUP($T$8,Prices[],2,FALSE)*T252)+(VLOOKUP($U$8,Prices[],2,FALSE)*U252)+(VLOOKUP($V$8,Prices[],2,FALSE)*V252)+(VLOOKUP($W$8,Prices[],2,FALSE)*W252)+(VLOOKUP($X$8,Prices[],2,FALSE)*X252)+(VLOOKUP($Y$8,Prices[],2,FALSE)*Y252)+(VLOOKUP($Z$8,Prices[],2,FALSE)*Z252)+(VLOOKUP($AB$8,Prices[],2,FALSE)*AB252)+(VLOOKUP($O$8,Prices[],2,FALSE)*O252)+(VLOOKUP($P$8,Prices[],2,FALSE)*P252)+(VLOOKUP($Q$8,Prices[],2,FALSE)*Q252)+(VLOOKUP($R$8,Prices[],2,FALSE)*R252)+(VLOOKUP($AA$8,Prices[],2,FALSE)*AA252)+(VLOOKUP($S$8,Prices[],2,FALSE)*S252)</f>
        <v>25127500</v>
      </c>
      <c r="AD252" s="137"/>
      <c r="AE252" s="135">
        <f t="shared" si="13"/>
        <v>40</v>
      </c>
      <c r="AF252" s="133"/>
      <c r="AG252" s="133">
        <v>1</v>
      </c>
      <c r="AH252" s="133">
        <v>35</v>
      </c>
      <c r="AI252" s="133"/>
      <c r="AJ252" s="133"/>
      <c r="AK252" s="133">
        <v>3</v>
      </c>
      <c r="AL252" s="133"/>
      <c r="AM252" s="133"/>
      <c r="AN252" s="133"/>
      <c r="AO252" s="133"/>
      <c r="AP252" s="133"/>
      <c r="AQ252" s="133"/>
      <c r="AR252" s="133"/>
      <c r="AS252" s="133"/>
      <c r="AT252" s="133">
        <v>1</v>
      </c>
      <c r="AU252" s="132">
        <f>(VLOOKUP($AF$8,Prices[],2,FALSE)*AF252)+(VLOOKUP($AG$8,Prices[],2,FALSE)*AG252)+(VLOOKUP($AH$8,Prices[],2,FALSE)*AH252)+(VLOOKUP($AI$8,Prices[],2,FALSE)*AI252)+(VLOOKUP($AJ$8,Prices[],2,FALSE)*AJ252)+(VLOOKUP($AK$8,Prices[],2,FALSE)*AK252)+(VLOOKUP($AL$8,Prices[],2,FALSE)*AL252)+(VLOOKUP($AM$8,Prices[],2,FALSE)*AM252)+(VLOOKUP($AN$8,Prices[],2,FALSE)*AN252)+(VLOOKUP($AO$8,Prices[],2,FALSE)*AO252)+(VLOOKUP($AP$8,Prices[],2,FALSE)*AP252)+(VLOOKUP($AT$8,Prices[],2,FALSE)*AT252)+(VLOOKUP($AQ$8,Prices[],2,FALSE)*AQ252)+(VLOOKUP($AR$8,Prices[],2,FALSE)*AR252)+(VLOOKUP($AS$8,Prices[],2,FALSE)*AS252)</f>
        <v>7286000</v>
      </c>
      <c r="AV252" s="132">
        <f t="shared" si="14"/>
        <v>8794625</v>
      </c>
      <c r="AW252" s="133" t="str">
        <f t="shared" si="15"/>
        <v>Credit is within Limit</v>
      </c>
      <c r="AX252" s="133" t="str">
        <f>IFERROR(IF(VLOOKUP(C252,'Overdue Credits'!$A:$F,6,0)&gt;2,"High Risk Customer",IF(VLOOKUP(C252,'Overdue Credits'!$A:$F,6,0)&gt;0,"Medium Risk Customer","Low Risk Customer")),"Low Risk Customer")</f>
        <v>Low Risk Customer</v>
      </c>
    </row>
    <row r="253" spans="1:50" x14ac:dyDescent="0.3">
      <c r="A253" s="16">
        <v>245</v>
      </c>
      <c r="B253" s="16" t="s">
        <v>1119</v>
      </c>
      <c r="C253" s="16" t="s">
        <v>161</v>
      </c>
      <c r="D253" s="16"/>
      <c r="E253" s="16" t="s">
        <v>708</v>
      </c>
      <c r="F253" s="16" t="s">
        <v>933</v>
      </c>
      <c r="G253" s="131">
        <f t="shared" si="12"/>
        <v>620</v>
      </c>
      <c r="H253" s="133"/>
      <c r="I253" s="133"/>
      <c r="J253" s="133">
        <v>40</v>
      </c>
      <c r="K253" s="133">
        <v>5</v>
      </c>
      <c r="L253" s="133">
        <v>5</v>
      </c>
      <c r="M253" s="133"/>
      <c r="N253" s="133"/>
      <c r="O253" s="133">
        <v>339</v>
      </c>
      <c r="P253" s="133">
        <v>50</v>
      </c>
      <c r="Q253" s="133">
        <v>10</v>
      </c>
      <c r="R253" s="133">
        <v>6</v>
      </c>
      <c r="S253" s="133">
        <v>0</v>
      </c>
      <c r="T253" s="133">
        <v>0</v>
      </c>
      <c r="U253" s="133">
        <v>5</v>
      </c>
      <c r="V253" s="133">
        <v>10</v>
      </c>
      <c r="W253" s="133">
        <v>10</v>
      </c>
      <c r="X253" s="133">
        <v>140</v>
      </c>
      <c r="Y253" s="133"/>
      <c r="Z253" s="133">
        <v>0</v>
      </c>
      <c r="AA253" s="133">
        <v>0</v>
      </c>
      <c r="AB253" s="133"/>
      <c r="AC253" s="134">
        <f>(VLOOKUP($H$8,Prices[],2,FALSE)*H253)+(VLOOKUP($I$8,Prices[],2,FALSE)*I253)+(VLOOKUP($J$8,Prices[],2,FALSE)*J253)+(VLOOKUP($K$8,Prices[],2,FALSE)*K253)+(VLOOKUP($L$8,Prices[],2,FALSE)*L253)+(VLOOKUP($M$8,Prices[],2,FALSE)*M253)+(VLOOKUP($N$8,Prices[],2,FALSE)*N253)+(VLOOKUP($T$8,Prices[],2,FALSE)*T253)+(VLOOKUP($U$8,Prices[],2,FALSE)*U253)+(VLOOKUP($V$8,Prices[],2,FALSE)*V253)+(VLOOKUP($W$8,Prices[],2,FALSE)*W253)+(VLOOKUP($X$8,Prices[],2,FALSE)*X253)+(VLOOKUP($Y$8,Prices[],2,FALSE)*Y253)+(VLOOKUP($Z$8,Prices[],2,FALSE)*Z253)+(VLOOKUP($AB$8,Prices[],2,FALSE)*AB253)+(VLOOKUP($O$8,Prices[],2,FALSE)*O253)+(VLOOKUP($P$8,Prices[],2,FALSE)*P253)+(VLOOKUP($Q$8,Prices[],2,FALSE)*Q253)+(VLOOKUP($R$8,Prices[],2,FALSE)*R253)+(VLOOKUP($AA$8,Prices[],2,FALSE)*AA253)+(VLOOKUP($S$8,Prices[],2,FALSE)*S253)</f>
        <v>111243500</v>
      </c>
      <c r="AD253" s="137"/>
      <c r="AE253" s="135">
        <f t="shared" si="13"/>
        <v>187</v>
      </c>
      <c r="AF253" s="133"/>
      <c r="AG253" s="133">
        <v>4</v>
      </c>
      <c r="AH253" s="133">
        <v>180</v>
      </c>
      <c r="AI253" s="133"/>
      <c r="AJ253" s="133"/>
      <c r="AK253" s="133">
        <v>3</v>
      </c>
      <c r="AL253" s="133"/>
      <c r="AM253" s="133"/>
      <c r="AN253" s="133"/>
      <c r="AO253" s="133"/>
      <c r="AP253" s="133"/>
      <c r="AQ253" s="133"/>
      <c r="AR253" s="133"/>
      <c r="AS253" s="133"/>
      <c r="AT253" s="133"/>
      <c r="AU253" s="132">
        <f>(VLOOKUP($AF$8,Prices[],2,FALSE)*AF253)+(VLOOKUP($AG$8,Prices[],2,FALSE)*AG253)+(VLOOKUP($AH$8,Prices[],2,FALSE)*AH253)+(VLOOKUP($AI$8,Prices[],2,FALSE)*AI253)+(VLOOKUP($AJ$8,Prices[],2,FALSE)*AJ253)+(VLOOKUP($AK$8,Prices[],2,FALSE)*AK253)+(VLOOKUP($AL$8,Prices[],2,FALSE)*AL253)+(VLOOKUP($AM$8,Prices[],2,FALSE)*AM253)+(VLOOKUP($AN$8,Prices[],2,FALSE)*AN253)+(VLOOKUP($AO$8,Prices[],2,FALSE)*AO253)+(VLOOKUP($AP$8,Prices[],2,FALSE)*AP253)+(VLOOKUP($AT$8,Prices[],2,FALSE)*AT253)+(VLOOKUP($AQ$8,Prices[],2,FALSE)*AQ253)+(VLOOKUP($AR$8,Prices[],2,FALSE)*AR253)+(VLOOKUP($AS$8,Prices[],2,FALSE)*AS253)</f>
        <v>34970000</v>
      </c>
      <c r="AV253" s="132">
        <f t="shared" si="14"/>
        <v>38935225</v>
      </c>
      <c r="AW253" s="133" t="str">
        <f t="shared" si="15"/>
        <v>Credit is within Limit</v>
      </c>
      <c r="AX253" s="133" t="str">
        <f>IFERROR(IF(VLOOKUP(C253,'Overdue Credits'!$A:$F,6,0)&gt;2,"High Risk Customer",IF(VLOOKUP(C253,'Overdue Credits'!$A:$F,6,0)&gt;0,"Medium Risk Customer","Low Risk Customer")),"Low Risk Customer")</f>
        <v>Medium Risk Customer</v>
      </c>
    </row>
    <row r="254" spans="1:50" x14ac:dyDescent="0.3">
      <c r="A254" s="16">
        <v>246</v>
      </c>
      <c r="B254" s="16" t="s">
        <v>1119</v>
      </c>
      <c r="C254" s="16" t="s">
        <v>153</v>
      </c>
      <c r="D254" s="16"/>
      <c r="E254" s="16" t="s">
        <v>709</v>
      </c>
      <c r="F254" s="16" t="s">
        <v>933</v>
      </c>
      <c r="G254" s="131">
        <f t="shared" si="12"/>
        <v>1450</v>
      </c>
      <c r="H254" s="133"/>
      <c r="I254" s="133"/>
      <c r="J254" s="133">
        <v>100</v>
      </c>
      <c r="K254" s="133">
        <v>10</v>
      </c>
      <c r="L254" s="133">
        <v>10</v>
      </c>
      <c r="M254" s="133"/>
      <c r="N254" s="133"/>
      <c r="O254" s="133">
        <v>930</v>
      </c>
      <c r="P254" s="133">
        <v>220</v>
      </c>
      <c r="Q254" s="133">
        <v>10</v>
      </c>
      <c r="R254" s="133">
        <v>10</v>
      </c>
      <c r="S254" s="133">
        <v>0</v>
      </c>
      <c r="T254" s="133">
        <v>0</v>
      </c>
      <c r="U254" s="133">
        <v>10</v>
      </c>
      <c r="V254" s="133">
        <v>20</v>
      </c>
      <c r="W254" s="133">
        <v>30</v>
      </c>
      <c r="X254" s="133">
        <v>100</v>
      </c>
      <c r="Y254" s="133"/>
      <c r="Z254" s="133">
        <v>0</v>
      </c>
      <c r="AA254" s="133">
        <v>0</v>
      </c>
      <c r="AB254" s="133">
        <v>0</v>
      </c>
      <c r="AC254" s="134">
        <f>(VLOOKUP($H$8,Prices[],2,FALSE)*H254)+(VLOOKUP($I$8,Prices[],2,FALSE)*I254)+(VLOOKUP($J$8,Prices[],2,FALSE)*J254)+(VLOOKUP($K$8,Prices[],2,FALSE)*K254)+(VLOOKUP($L$8,Prices[],2,FALSE)*L254)+(VLOOKUP($M$8,Prices[],2,FALSE)*M254)+(VLOOKUP($N$8,Prices[],2,FALSE)*N254)+(VLOOKUP($T$8,Prices[],2,FALSE)*T254)+(VLOOKUP($U$8,Prices[],2,FALSE)*U254)+(VLOOKUP($V$8,Prices[],2,FALSE)*V254)+(VLOOKUP($W$8,Prices[],2,FALSE)*W254)+(VLOOKUP($X$8,Prices[],2,FALSE)*X254)+(VLOOKUP($Y$8,Prices[],2,FALSE)*Y254)+(VLOOKUP($Z$8,Prices[],2,FALSE)*Z254)+(VLOOKUP($AB$8,Prices[],2,FALSE)*AB254)+(VLOOKUP($O$8,Prices[],2,FALSE)*O254)+(VLOOKUP($P$8,Prices[],2,FALSE)*P254)+(VLOOKUP($Q$8,Prices[],2,FALSE)*Q254)+(VLOOKUP($R$8,Prices[],2,FALSE)*R254)+(VLOOKUP($AA$8,Prices[],2,FALSE)*AA254)+(VLOOKUP($S$8,Prices[],2,FALSE)*S254)</f>
        <v>272320000</v>
      </c>
      <c r="AD254" s="137"/>
      <c r="AE254" s="135">
        <f t="shared" si="13"/>
        <v>507</v>
      </c>
      <c r="AF254" s="133"/>
      <c r="AG254" s="133">
        <v>3</v>
      </c>
      <c r="AH254" s="133">
        <v>500</v>
      </c>
      <c r="AI254" s="133"/>
      <c r="AJ254" s="133"/>
      <c r="AK254" s="133">
        <v>4</v>
      </c>
      <c r="AL254" s="133"/>
      <c r="AM254" s="133"/>
      <c r="AN254" s="133"/>
      <c r="AO254" s="133"/>
      <c r="AP254" s="133"/>
      <c r="AQ254" s="133"/>
      <c r="AR254" s="133"/>
      <c r="AS254" s="133"/>
      <c r="AT254" s="133"/>
      <c r="AU254" s="132">
        <f>(VLOOKUP($AF$8,Prices[],2,FALSE)*AF254)+(VLOOKUP($AG$8,Prices[],2,FALSE)*AG254)+(VLOOKUP($AH$8,Prices[],2,FALSE)*AH254)+(VLOOKUP($AI$8,Prices[],2,FALSE)*AI254)+(VLOOKUP($AJ$8,Prices[],2,FALSE)*AJ254)+(VLOOKUP($AK$8,Prices[],2,FALSE)*AK254)+(VLOOKUP($AL$8,Prices[],2,FALSE)*AL254)+(VLOOKUP($AM$8,Prices[],2,FALSE)*AM254)+(VLOOKUP($AN$8,Prices[],2,FALSE)*AN254)+(VLOOKUP($AO$8,Prices[],2,FALSE)*AO254)+(VLOOKUP($AP$8,Prices[],2,FALSE)*AP254)+(VLOOKUP($AT$8,Prices[],2,FALSE)*AT254)+(VLOOKUP($AQ$8,Prices[],2,FALSE)*AQ254)+(VLOOKUP($AR$8,Prices[],2,FALSE)*AR254)+(VLOOKUP($AS$8,Prices[],2,FALSE)*AS254)</f>
        <v>95282000</v>
      </c>
      <c r="AV254" s="132">
        <f t="shared" si="14"/>
        <v>95312000</v>
      </c>
      <c r="AW254" s="133" t="str">
        <f t="shared" si="15"/>
        <v>Credit is within Limit</v>
      </c>
      <c r="AX254" s="133" t="str">
        <f>IFERROR(IF(VLOOKUP(C254,'Overdue Credits'!$A:$F,6,0)&gt;2,"High Risk Customer",IF(VLOOKUP(C254,'Overdue Credits'!$A:$F,6,0)&gt;0,"Medium Risk Customer","Low Risk Customer")),"Low Risk Customer")</f>
        <v>Medium Risk Customer</v>
      </c>
    </row>
    <row r="255" spans="1:50" x14ac:dyDescent="0.3">
      <c r="A255" s="16">
        <v>247</v>
      </c>
      <c r="B255" s="16" t="s">
        <v>1119</v>
      </c>
      <c r="C255" s="16" t="s">
        <v>157</v>
      </c>
      <c r="D255" s="16"/>
      <c r="E255" s="16" t="s">
        <v>710</v>
      </c>
      <c r="F255" s="16" t="s">
        <v>43</v>
      </c>
      <c r="G255" s="131">
        <f t="shared" si="12"/>
        <v>730</v>
      </c>
      <c r="H255" s="133"/>
      <c r="I255" s="133"/>
      <c r="J255" s="133">
        <v>40</v>
      </c>
      <c r="K255" s="133">
        <v>10</v>
      </c>
      <c r="L255" s="133">
        <v>5</v>
      </c>
      <c r="M255" s="133"/>
      <c r="N255" s="133"/>
      <c r="O255" s="133">
        <v>403</v>
      </c>
      <c r="P255" s="133">
        <v>100</v>
      </c>
      <c r="Q255" s="133">
        <v>12</v>
      </c>
      <c r="R255" s="133">
        <v>10</v>
      </c>
      <c r="S255" s="133">
        <v>0</v>
      </c>
      <c r="T255" s="133">
        <v>0</v>
      </c>
      <c r="U255" s="133">
        <v>10</v>
      </c>
      <c r="V255" s="133">
        <v>10</v>
      </c>
      <c r="W255" s="133">
        <v>10</v>
      </c>
      <c r="X255" s="133">
        <v>120</v>
      </c>
      <c r="Y255" s="133"/>
      <c r="Z255" s="133">
        <v>0</v>
      </c>
      <c r="AA255" s="133">
        <v>0</v>
      </c>
      <c r="AB255" s="133">
        <v>0</v>
      </c>
      <c r="AC255" s="134">
        <f>(VLOOKUP($H$8,Prices[],2,FALSE)*H255)+(VLOOKUP($I$8,Prices[],2,FALSE)*I255)+(VLOOKUP($J$8,Prices[],2,FALSE)*J255)+(VLOOKUP($K$8,Prices[],2,FALSE)*K255)+(VLOOKUP($L$8,Prices[],2,FALSE)*L255)+(VLOOKUP($M$8,Prices[],2,FALSE)*M255)+(VLOOKUP($N$8,Prices[],2,FALSE)*N255)+(VLOOKUP($T$8,Prices[],2,FALSE)*T255)+(VLOOKUP($U$8,Prices[],2,FALSE)*U255)+(VLOOKUP($V$8,Prices[],2,FALSE)*V255)+(VLOOKUP($W$8,Prices[],2,FALSE)*W255)+(VLOOKUP($X$8,Prices[],2,FALSE)*X255)+(VLOOKUP($Y$8,Prices[],2,FALSE)*Y255)+(VLOOKUP($Z$8,Prices[],2,FALSE)*Z255)+(VLOOKUP($AB$8,Prices[],2,FALSE)*AB255)+(VLOOKUP($O$8,Prices[],2,FALSE)*O255)+(VLOOKUP($P$8,Prices[],2,FALSE)*P255)+(VLOOKUP($Q$8,Prices[],2,FALSE)*Q255)+(VLOOKUP($R$8,Prices[],2,FALSE)*R255)+(VLOOKUP($AA$8,Prices[],2,FALSE)*AA255)+(VLOOKUP($S$8,Prices[],2,FALSE)*S255)</f>
        <v>133139500</v>
      </c>
      <c r="AD255" s="137"/>
      <c r="AE255" s="135">
        <f t="shared" si="13"/>
        <v>130</v>
      </c>
      <c r="AF255" s="133"/>
      <c r="AG255" s="133">
        <v>3</v>
      </c>
      <c r="AH255" s="133">
        <v>122</v>
      </c>
      <c r="AI255" s="133"/>
      <c r="AJ255" s="133"/>
      <c r="AK255" s="133">
        <v>4</v>
      </c>
      <c r="AL255" s="133"/>
      <c r="AM255" s="133"/>
      <c r="AN255" s="133"/>
      <c r="AO255" s="133"/>
      <c r="AP255" s="133"/>
      <c r="AQ255" s="133"/>
      <c r="AR255" s="133"/>
      <c r="AS255" s="133"/>
      <c r="AT255" s="133">
        <v>1</v>
      </c>
      <c r="AU255" s="132">
        <f>(VLOOKUP($AF$8,Prices[],2,FALSE)*AF255)+(VLOOKUP($AG$8,Prices[],2,FALSE)*AG255)+(VLOOKUP($AH$8,Prices[],2,FALSE)*AH255)+(VLOOKUP($AI$8,Prices[],2,FALSE)*AI255)+(VLOOKUP($AJ$8,Prices[],2,FALSE)*AJ255)+(VLOOKUP($AK$8,Prices[],2,FALSE)*AK255)+(VLOOKUP($AL$8,Prices[],2,FALSE)*AL255)+(VLOOKUP($AM$8,Prices[],2,FALSE)*AM255)+(VLOOKUP($AN$8,Prices[],2,FALSE)*AN255)+(VLOOKUP($AO$8,Prices[],2,FALSE)*AO255)+(VLOOKUP($AP$8,Prices[],2,FALSE)*AP255)+(VLOOKUP($AT$8,Prices[],2,FALSE)*AT255)+(VLOOKUP($AQ$8,Prices[],2,FALSE)*AQ255)+(VLOOKUP($AR$8,Prices[],2,FALSE)*AR255)+(VLOOKUP($AS$8,Prices[],2,FALSE)*AS255)</f>
        <v>24133500</v>
      </c>
      <c r="AV255" s="132">
        <f t="shared" si="14"/>
        <v>46598825</v>
      </c>
      <c r="AW255" s="133" t="str">
        <f t="shared" si="15"/>
        <v>Credit is within Limit</v>
      </c>
      <c r="AX255" s="133" t="str">
        <f>IFERROR(IF(VLOOKUP(C255,'Overdue Credits'!$A:$F,6,0)&gt;2,"High Risk Customer",IF(VLOOKUP(C255,'Overdue Credits'!$A:$F,6,0)&gt;0,"Medium Risk Customer","Low Risk Customer")),"Low Risk Customer")</f>
        <v>Low Risk Customer</v>
      </c>
    </row>
    <row r="256" spans="1:50" x14ac:dyDescent="0.3">
      <c r="A256" s="16">
        <v>248</v>
      </c>
      <c r="B256" s="16" t="s">
        <v>1119</v>
      </c>
      <c r="C256" s="16" t="s">
        <v>158</v>
      </c>
      <c r="D256" s="16"/>
      <c r="E256" s="16" t="s">
        <v>756</v>
      </c>
      <c r="F256" s="16" t="s">
        <v>13</v>
      </c>
      <c r="G256" s="131">
        <f t="shared" si="12"/>
        <v>0</v>
      </c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>
        <v>0</v>
      </c>
      <c r="T256" s="133">
        <v>0</v>
      </c>
      <c r="U256" s="133"/>
      <c r="V256" s="133"/>
      <c r="W256" s="133"/>
      <c r="X256" s="133"/>
      <c r="Y256" s="133"/>
      <c r="Z256" s="133">
        <v>0</v>
      </c>
      <c r="AA256" s="133"/>
      <c r="AB256" s="133"/>
      <c r="AC256" s="134">
        <f>(VLOOKUP($H$8,Prices[],2,FALSE)*H256)+(VLOOKUP($I$8,Prices[],2,FALSE)*I256)+(VLOOKUP($J$8,Prices[],2,FALSE)*J256)+(VLOOKUP($K$8,Prices[],2,FALSE)*K256)+(VLOOKUP($L$8,Prices[],2,FALSE)*L256)+(VLOOKUP($M$8,Prices[],2,FALSE)*M256)+(VLOOKUP($N$8,Prices[],2,FALSE)*N256)+(VLOOKUP($T$8,Prices[],2,FALSE)*T256)+(VLOOKUP($U$8,Prices[],2,FALSE)*U256)+(VLOOKUP($V$8,Prices[],2,FALSE)*V256)+(VLOOKUP($W$8,Prices[],2,FALSE)*W256)+(VLOOKUP($X$8,Prices[],2,FALSE)*X256)+(VLOOKUP($Y$8,Prices[],2,FALSE)*Y256)+(VLOOKUP($Z$8,Prices[],2,FALSE)*Z256)+(VLOOKUP($AB$8,Prices[],2,FALSE)*AB256)+(VLOOKUP($O$8,Prices[],2,FALSE)*O256)+(VLOOKUP($P$8,Prices[],2,FALSE)*P256)+(VLOOKUP($Q$8,Prices[],2,FALSE)*Q256)+(VLOOKUP($R$8,Prices[],2,FALSE)*R256)+(VLOOKUP($AA$8,Prices[],2,FALSE)*AA256)+(VLOOKUP($S$8,Prices[],2,FALSE)*S256)</f>
        <v>0</v>
      </c>
      <c r="AD256" s="137"/>
      <c r="AE256" s="135">
        <f t="shared" si="13"/>
        <v>0</v>
      </c>
      <c r="AF256" s="133"/>
      <c r="AG256" s="133"/>
      <c r="AH256" s="133">
        <v>0</v>
      </c>
      <c r="AI256" s="133"/>
      <c r="AJ256" s="133"/>
      <c r="AK256" s="133"/>
      <c r="AL256" s="133"/>
      <c r="AM256" s="133"/>
      <c r="AN256" s="133"/>
      <c r="AO256" s="133"/>
      <c r="AP256" s="133"/>
      <c r="AQ256" s="133"/>
      <c r="AR256" s="133"/>
      <c r="AS256" s="133"/>
      <c r="AT256" s="133"/>
      <c r="AU256" s="132">
        <f>(VLOOKUP($AF$8,Prices[],2,FALSE)*AF256)+(VLOOKUP($AG$8,Prices[],2,FALSE)*AG256)+(VLOOKUP($AH$8,Prices[],2,FALSE)*AH256)+(VLOOKUP($AI$8,Prices[],2,FALSE)*AI256)+(VLOOKUP($AJ$8,Prices[],2,FALSE)*AJ256)+(VLOOKUP($AK$8,Prices[],2,FALSE)*AK256)+(VLOOKUP($AL$8,Prices[],2,FALSE)*AL256)+(VLOOKUP($AM$8,Prices[],2,FALSE)*AM256)+(VLOOKUP($AN$8,Prices[],2,FALSE)*AN256)+(VLOOKUP($AO$8,Prices[],2,FALSE)*AO256)+(VLOOKUP($AP$8,Prices[],2,FALSE)*AP256)+(VLOOKUP($AT$8,Prices[],2,FALSE)*AT256)+(VLOOKUP($AQ$8,Prices[],2,FALSE)*AQ256)+(VLOOKUP($AR$8,Prices[],2,FALSE)*AR256)+(VLOOKUP($AS$8,Prices[],2,FALSE)*AS256)</f>
        <v>0</v>
      </c>
      <c r="AV256" s="132">
        <f t="shared" si="14"/>
        <v>0</v>
      </c>
      <c r="AW256" s="133" t="str">
        <f t="shared" si="15"/>
        <v xml:space="preserve"> </v>
      </c>
      <c r="AX256" s="133" t="str">
        <f>IFERROR(IF(VLOOKUP(C256,'Overdue Credits'!$A:$F,6,0)&gt;2,"High Risk Customer",IF(VLOOKUP(C256,'Overdue Credits'!$A:$F,6,0)&gt;0,"Medium Risk Customer","Low Risk Customer")),"Low Risk Customer")</f>
        <v>Low Risk Customer</v>
      </c>
    </row>
    <row r="257" spans="1:50" x14ac:dyDescent="0.3">
      <c r="A257" s="16">
        <v>249</v>
      </c>
      <c r="B257" s="16" t="s">
        <v>1119</v>
      </c>
      <c r="C257" s="16" t="s">
        <v>154</v>
      </c>
      <c r="D257" s="16"/>
      <c r="E257" s="16" t="s">
        <v>155</v>
      </c>
      <c r="F257" s="16" t="s">
        <v>20</v>
      </c>
      <c r="G257" s="131">
        <f t="shared" si="12"/>
        <v>820</v>
      </c>
      <c r="H257" s="133"/>
      <c r="I257" s="133"/>
      <c r="J257" s="133">
        <v>30</v>
      </c>
      <c r="K257" s="133">
        <v>5</v>
      </c>
      <c r="L257" s="133">
        <v>5</v>
      </c>
      <c r="M257" s="133"/>
      <c r="N257" s="133"/>
      <c r="O257" s="133">
        <v>460</v>
      </c>
      <c r="P257" s="133">
        <v>64</v>
      </c>
      <c r="Q257" s="133">
        <v>10</v>
      </c>
      <c r="R257" s="133">
        <v>11</v>
      </c>
      <c r="S257" s="133">
        <v>0</v>
      </c>
      <c r="T257" s="133">
        <v>0</v>
      </c>
      <c r="U257" s="133">
        <v>5</v>
      </c>
      <c r="V257" s="133">
        <v>15</v>
      </c>
      <c r="W257" s="133">
        <v>15</v>
      </c>
      <c r="X257" s="133">
        <v>200</v>
      </c>
      <c r="Y257" s="133"/>
      <c r="Z257" s="133">
        <v>0</v>
      </c>
      <c r="AA257" s="133">
        <v>0</v>
      </c>
      <c r="AB257" s="133">
        <v>0</v>
      </c>
      <c r="AC257" s="134">
        <f>(VLOOKUP($H$8,Prices[],2,FALSE)*H257)+(VLOOKUP($I$8,Prices[],2,FALSE)*I257)+(VLOOKUP($J$8,Prices[],2,FALSE)*J257)+(VLOOKUP($K$8,Prices[],2,FALSE)*K257)+(VLOOKUP($L$8,Prices[],2,FALSE)*L257)+(VLOOKUP($M$8,Prices[],2,FALSE)*M257)+(VLOOKUP($N$8,Prices[],2,FALSE)*N257)+(VLOOKUP($T$8,Prices[],2,FALSE)*T257)+(VLOOKUP($U$8,Prices[],2,FALSE)*U257)+(VLOOKUP($V$8,Prices[],2,FALSE)*V257)+(VLOOKUP($W$8,Prices[],2,FALSE)*W257)+(VLOOKUP($X$8,Prices[],2,FALSE)*X257)+(VLOOKUP($Y$8,Prices[],2,FALSE)*Y257)+(VLOOKUP($Z$8,Prices[],2,FALSE)*Z257)+(VLOOKUP($AB$8,Prices[],2,FALSE)*AB257)+(VLOOKUP($O$8,Prices[],2,FALSE)*O257)+(VLOOKUP($P$8,Prices[],2,FALSE)*P257)+(VLOOKUP($Q$8,Prices[],2,FALSE)*Q257)+(VLOOKUP($R$8,Prices[],2,FALSE)*R257)+(VLOOKUP($AA$8,Prices[],2,FALSE)*AA257)+(VLOOKUP($S$8,Prices[],2,FALSE)*S257)</f>
        <v>145683000</v>
      </c>
      <c r="AD257" s="137"/>
      <c r="AE257" s="135">
        <f t="shared" si="13"/>
        <v>163</v>
      </c>
      <c r="AF257" s="133"/>
      <c r="AG257" s="133">
        <v>4</v>
      </c>
      <c r="AH257" s="133">
        <v>152</v>
      </c>
      <c r="AI257" s="133"/>
      <c r="AJ257" s="133"/>
      <c r="AK257" s="133">
        <v>6</v>
      </c>
      <c r="AL257" s="133"/>
      <c r="AM257" s="133"/>
      <c r="AN257" s="133"/>
      <c r="AO257" s="133"/>
      <c r="AP257" s="133"/>
      <c r="AQ257" s="133"/>
      <c r="AR257" s="133"/>
      <c r="AS257" s="133"/>
      <c r="AT257" s="133">
        <v>1</v>
      </c>
      <c r="AU257" s="132">
        <f>(VLOOKUP($AF$8,Prices[],2,FALSE)*AF257)+(VLOOKUP($AG$8,Prices[],2,FALSE)*AG257)+(VLOOKUP($AH$8,Prices[],2,FALSE)*AH257)+(VLOOKUP($AI$8,Prices[],2,FALSE)*AI257)+(VLOOKUP($AJ$8,Prices[],2,FALSE)*AJ257)+(VLOOKUP($AK$8,Prices[],2,FALSE)*AK257)+(VLOOKUP($AL$8,Prices[],2,FALSE)*AL257)+(VLOOKUP($AM$8,Prices[],2,FALSE)*AM257)+(VLOOKUP($AN$8,Prices[],2,FALSE)*AN257)+(VLOOKUP($AO$8,Prices[],2,FALSE)*AO257)+(VLOOKUP($AP$8,Prices[],2,FALSE)*AP257)+(VLOOKUP($AT$8,Prices[],2,FALSE)*AT257)+(VLOOKUP($AQ$8,Prices[],2,FALSE)*AQ257)+(VLOOKUP($AR$8,Prices[],2,FALSE)*AR257)+(VLOOKUP($AS$8,Prices[],2,FALSE)*AS257)</f>
        <v>30228500</v>
      </c>
      <c r="AV257" s="132">
        <f t="shared" si="14"/>
        <v>50989050</v>
      </c>
      <c r="AW257" s="133" t="str">
        <f t="shared" si="15"/>
        <v>Credit is within Limit</v>
      </c>
      <c r="AX257" s="133" t="str">
        <f>IFERROR(IF(VLOOKUP(C257,'Overdue Credits'!$A:$F,6,0)&gt;2,"High Risk Customer",IF(VLOOKUP(C257,'Overdue Credits'!$A:$F,6,0)&gt;0,"Medium Risk Customer","Low Risk Customer")),"Low Risk Customer")</f>
        <v>Low Risk Customer</v>
      </c>
    </row>
    <row r="258" spans="1:50" x14ac:dyDescent="0.3">
      <c r="A258" s="16">
        <v>250</v>
      </c>
      <c r="B258" s="16" t="s">
        <v>1119</v>
      </c>
      <c r="C258" s="16" t="s">
        <v>1100</v>
      </c>
      <c r="D258" s="16"/>
      <c r="E258" s="16" t="s">
        <v>1101</v>
      </c>
      <c r="F258" s="16" t="s">
        <v>13</v>
      </c>
      <c r="G258" s="131">
        <f t="shared" si="12"/>
        <v>140</v>
      </c>
      <c r="H258" s="133"/>
      <c r="I258" s="133"/>
      <c r="J258" s="133">
        <v>19</v>
      </c>
      <c r="K258" s="133">
        <v>0</v>
      </c>
      <c r="L258" s="133">
        <v>2</v>
      </c>
      <c r="M258" s="133"/>
      <c r="N258" s="133"/>
      <c r="O258" s="133">
        <v>87</v>
      </c>
      <c r="P258" s="133">
        <v>3</v>
      </c>
      <c r="Q258" s="133">
        <v>1</v>
      </c>
      <c r="R258" s="133"/>
      <c r="S258" s="133">
        <v>0</v>
      </c>
      <c r="T258" s="133">
        <v>0</v>
      </c>
      <c r="U258" s="133">
        <v>3</v>
      </c>
      <c r="V258" s="133">
        <v>3</v>
      </c>
      <c r="W258" s="133">
        <v>2</v>
      </c>
      <c r="X258" s="133">
        <v>20</v>
      </c>
      <c r="Y258" s="133"/>
      <c r="Z258" s="133">
        <v>0</v>
      </c>
      <c r="AA258" s="133"/>
      <c r="AB258" s="133"/>
      <c r="AC258" s="134">
        <f>(VLOOKUP($H$8,Prices[],2,FALSE)*H258)+(VLOOKUP($I$8,Prices[],2,FALSE)*I258)+(VLOOKUP($J$8,Prices[],2,FALSE)*J258)+(VLOOKUP($K$8,Prices[],2,FALSE)*K258)+(VLOOKUP($L$8,Prices[],2,FALSE)*L258)+(VLOOKUP($M$8,Prices[],2,FALSE)*M258)+(VLOOKUP($N$8,Prices[],2,FALSE)*N258)+(VLOOKUP($T$8,Prices[],2,FALSE)*T258)+(VLOOKUP($U$8,Prices[],2,FALSE)*U258)+(VLOOKUP($V$8,Prices[],2,FALSE)*V258)+(VLOOKUP($W$8,Prices[],2,FALSE)*W258)+(VLOOKUP($X$8,Prices[],2,FALSE)*X258)+(VLOOKUP($Y$8,Prices[],2,FALSE)*Y258)+(VLOOKUP($Z$8,Prices[],2,FALSE)*Z258)+(VLOOKUP($AB$8,Prices[],2,FALSE)*AB258)+(VLOOKUP($O$8,Prices[],2,FALSE)*O258)+(VLOOKUP($P$8,Prices[],2,FALSE)*P258)+(VLOOKUP($Q$8,Prices[],2,FALSE)*Q258)+(VLOOKUP($R$8,Prices[],2,FALSE)*R258)+(VLOOKUP($AA$8,Prices[],2,FALSE)*AA258)+(VLOOKUP($S$8,Prices[],2,FALSE)*S258)</f>
        <v>25552000</v>
      </c>
      <c r="AD258" s="137"/>
      <c r="AE258" s="135">
        <f t="shared" si="13"/>
        <v>45</v>
      </c>
      <c r="AF258" s="133"/>
      <c r="AG258" s="133">
        <v>2</v>
      </c>
      <c r="AH258" s="133">
        <v>40</v>
      </c>
      <c r="AI258" s="133"/>
      <c r="AJ258" s="133"/>
      <c r="AK258" s="133">
        <v>3</v>
      </c>
      <c r="AL258" s="133"/>
      <c r="AM258" s="133"/>
      <c r="AN258" s="133"/>
      <c r="AO258" s="133"/>
      <c r="AP258" s="133"/>
      <c r="AQ258" s="133"/>
      <c r="AR258" s="133"/>
      <c r="AS258" s="133"/>
      <c r="AT258" s="133"/>
      <c r="AU258" s="132">
        <f>(VLOOKUP($AF$8,Prices[],2,FALSE)*AF258)+(VLOOKUP($AG$8,Prices[],2,FALSE)*AG258)+(VLOOKUP($AH$8,Prices[],2,FALSE)*AH258)+(VLOOKUP($AI$8,Prices[],2,FALSE)*AI258)+(VLOOKUP($AJ$8,Prices[],2,FALSE)*AJ258)+(VLOOKUP($AK$8,Prices[],2,FALSE)*AK258)+(VLOOKUP($AL$8,Prices[],2,FALSE)*AL258)+(VLOOKUP($AM$8,Prices[],2,FALSE)*AM258)+(VLOOKUP($AN$8,Prices[],2,FALSE)*AN258)+(VLOOKUP($AO$8,Prices[],2,FALSE)*AO258)+(VLOOKUP($AP$8,Prices[],2,FALSE)*AP258)+(VLOOKUP($AT$8,Prices[],2,FALSE)*AT258)+(VLOOKUP($AQ$8,Prices[],2,FALSE)*AQ258)+(VLOOKUP($AR$8,Prices[],2,FALSE)*AR258)+(VLOOKUP($AS$8,Prices[],2,FALSE)*AS258)</f>
        <v>8276000</v>
      </c>
      <c r="AV258" s="132">
        <f t="shared" si="14"/>
        <v>8943200</v>
      </c>
      <c r="AW258" s="133" t="str">
        <f t="shared" si="15"/>
        <v>Credit is within Limit</v>
      </c>
      <c r="AX258" s="133" t="str">
        <f>IFERROR(IF(VLOOKUP(C258,'Overdue Credits'!$A:$F,6,0)&gt;2,"High Risk Customer",IF(VLOOKUP(C258,'Overdue Credits'!$A:$F,6,0)&gt;0,"Medium Risk Customer","Low Risk Customer")),"Low Risk Customer")</f>
        <v>Low Risk Customer</v>
      </c>
    </row>
    <row r="259" spans="1:50" x14ac:dyDescent="0.3">
      <c r="A259" s="16">
        <v>251</v>
      </c>
      <c r="B259" s="16" t="s">
        <v>110</v>
      </c>
      <c r="C259" s="16" t="s">
        <v>170</v>
      </c>
      <c r="D259" s="16"/>
      <c r="E259" s="16" t="s">
        <v>713</v>
      </c>
      <c r="F259" s="16" t="s">
        <v>13</v>
      </c>
      <c r="G259" s="131">
        <f t="shared" si="12"/>
        <v>140</v>
      </c>
      <c r="H259" s="133"/>
      <c r="I259" s="133"/>
      <c r="J259" s="133">
        <v>3</v>
      </c>
      <c r="K259" s="133">
        <v>10</v>
      </c>
      <c r="L259" s="133">
        <v>4</v>
      </c>
      <c r="M259" s="133"/>
      <c r="N259" s="133">
        <v>10</v>
      </c>
      <c r="O259" s="133">
        <v>54</v>
      </c>
      <c r="P259" s="133">
        <v>10</v>
      </c>
      <c r="Q259" s="133">
        <v>2</v>
      </c>
      <c r="R259" s="133">
        <v>2</v>
      </c>
      <c r="S259" s="133">
        <v>0</v>
      </c>
      <c r="T259" s="133">
        <v>0</v>
      </c>
      <c r="U259" s="133">
        <v>5</v>
      </c>
      <c r="V259" s="133">
        <v>5</v>
      </c>
      <c r="W259" s="133">
        <v>5</v>
      </c>
      <c r="X259" s="133">
        <v>30</v>
      </c>
      <c r="Y259" s="133"/>
      <c r="Z259" s="133">
        <v>0</v>
      </c>
      <c r="AA259" s="133"/>
      <c r="AB259" s="133"/>
      <c r="AC259" s="134">
        <f>(VLOOKUP($H$8,Prices[],2,FALSE)*H259)+(VLOOKUP($I$8,Prices[],2,FALSE)*I259)+(VLOOKUP($J$8,Prices[],2,FALSE)*J259)+(VLOOKUP($K$8,Prices[],2,FALSE)*K259)+(VLOOKUP($L$8,Prices[],2,FALSE)*L259)+(VLOOKUP($M$8,Prices[],2,FALSE)*M259)+(VLOOKUP($N$8,Prices[],2,FALSE)*N259)+(VLOOKUP($T$8,Prices[],2,FALSE)*T259)+(VLOOKUP($U$8,Prices[],2,FALSE)*U259)+(VLOOKUP($V$8,Prices[],2,FALSE)*V259)+(VLOOKUP($W$8,Prices[],2,FALSE)*W259)+(VLOOKUP($X$8,Prices[],2,FALSE)*X259)+(VLOOKUP($Y$8,Prices[],2,FALSE)*Y259)+(VLOOKUP($Z$8,Prices[],2,FALSE)*Z259)+(VLOOKUP($AB$8,Prices[],2,FALSE)*AB259)+(VLOOKUP($O$8,Prices[],2,FALSE)*O259)+(VLOOKUP($P$8,Prices[],2,FALSE)*P259)+(VLOOKUP($Q$8,Prices[],2,FALSE)*Q259)+(VLOOKUP($R$8,Prices[],2,FALSE)*R259)+(VLOOKUP($AA$8,Prices[],2,FALSE)*AA259)+(VLOOKUP($S$8,Prices[],2,FALSE)*S259)</f>
        <v>22565500</v>
      </c>
      <c r="AD259" s="137"/>
      <c r="AE259" s="135">
        <f t="shared" si="13"/>
        <v>43</v>
      </c>
      <c r="AF259" s="133"/>
      <c r="AG259" s="133">
        <v>2</v>
      </c>
      <c r="AH259" s="133">
        <v>38</v>
      </c>
      <c r="AI259" s="133"/>
      <c r="AJ259" s="133"/>
      <c r="AK259" s="133">
        <v>2</v>
      </c>
      <c r="AL259" s="133"/>
      <c r="AM259" s="133"/>
      <c r="AN259" s="133"/>
      <c r="AO259" s="133"/>
      <c r="AP259" s="133"/>
      <c r="AQ259" s="133"/>
      <c r="AR259" s="133"/>
      <c r="AS259" s="133"/>
      <c r="AT259" s="133">
        <v>1</v>
      </c>
      <c r="AU259" s="132">
        <f>(VLOOKUP($AF$8,Prices[],2,FALSE)*AF259)+(VLOOKUP($AG$8,Prices[],2,FALSE)*AG259)+(VLOOKUP($AH$8,Prices[],2,FALSE)*AH259)+(VLOOKUP($AI$8,Prices[],2,FALSE)*AI259)+(VLOOKUP($AJ$8,Prices[],2,FALSE)*AJ259)+(VLOOKUP($AK$8,Prices[],2,FALSE)*AK259)+(VLOOKUP($AL$8,Prices[],2,FALSE)*AL259)+(VLOOKUP($AM$8,Prices[],2,FALSE)*AM259)+(VLOOKUP($AN$8,Prices[],2,FALSE)*AN259)+(VLOOKUP($AO$8,Prices[],2,FALSE)*AO259)+(VLOOKUP($AP$8,Prices[],2,FALSE)*AP259)+(VLOOKUP($AT$8,Prices[],2,FALSE)*AT259)+(VLOOKUP($AQ$8,Prices[],2,FALSE)*AQ259)+(VLOOKUP($AR$8,Prices[],2,FALSE)*AR259)+(VLOOKUP($AS$8,Prices[],2,FALSE)*AS259)</f>
        <v>7859500</v>
      </c>
      <c r="AV259" s="132">
        <f t="shared" si="14"/>
        <v>7897924.9999999991</v>
      </c>
      <c r="AW259" s="133" t="str">
        <f t="shared" si="15"/>
        <v>Credit is within Limit</v>
      </c>
      <c r="AX259" s="133" t="str">
        <f>IFERROR(IF(VLOOKUP(C259,'Overdue Credits'!$A:$F,6,0)&gt;2,"High Risk Customer",IF(VLOOKUP(C259,'Overdue Credits'!$A:$F,6,0)&gt;0,"Medium Risk Customer","Low Risk Customer")),"Low Risk Customer")</f>
        <v>Low Risk Customer</v>
      </c>
    </row>
    <row r="260" spans="1:50" x14ac:dyDescent="0.3">
      <c r="A260" s="16">
        <v>252</v>
      </c>
      <c r="B260" s="16" t="s">
        <v>110</v>
      </c>
      <c r="C260" s="16" t="s">
        <v>163</v>
      </c>
      <c r="D260" s="16"/>
      <c r="E260" s="16" t="s">
        <v>714</v>
      </c>
      <c r="F260" s="16" t="s">
        <v>43</v>
      </c>
      <c r="G260" s="131">
        <f t="shared" si="12"/>
        <v>870</v>
      </c>
      <c r="H260" s="133"/>
      <c r="I260" s="133"/>
      <c r="J260" s="133">
        <v>10</v>
      </c>
      <c r="K260" s="133">
        <v>71</v>
      </c>
      <c r="L260" s="133">
        <v>5</v>
      </c>
      <c r="M260" s="133"/>
      <c r="N260" s="133">
        <v>45</v>
      </c>
      <c r="O260" s="133">
        <v>315</v>
      </c>
      <c r="P260" s="133">
        <v>32</v>
      </c>
      <c r="Q260" s="133">
        <v>2</v>
      </c>
      <c r="R260" s="133">
        <v>10</v>
      </c>
      <c r="S260" s="133">
        <v>0</v>
      </c>
      <c r="T260" s="133">
        <v>0</v>
      </c>
      <c r="U260" s="133">
        <v>20</v>
      </c>
      <c r="V260" s="133">
        <v>30</v>
      </c>
      <c r="W260" s="133">
        <v>30</v>
      </c>
      <c r="X260" s="133">
        <v>300</v>
      </c>
      <c r="Y260" s="133"/>
      <c r="Z260" s="133">
        <v>0</v>
      </c>
      <c r="AA260" s="133"/>
      <c r="AB260" s="133"/>
      <c r="AC260" s="134">
        <f>(VLOOKUP($H$8,Prices[],2,FALSE)*H260)+(VLOOKUP($I$8,Prices[],2,FALSE)*I260)+(VLOOKUP($J$8,Prices[],2,FALSE)*J260)+(VLOOKUP($K$8,Prices[],2,FALSE)*K260)+(VLOOKUP($L$8,Prices[],2,FALSE)*L260)+(VLOOKUP($M$8,Prices[],2,FALSE)*M260)+(VLOOKUP($N$8,Prices[],2,FALSE)*N260)+(VLOOKUP($T$8,Prices[],2,FALSE)*T260)+(VLOOKUP($U$8,Prices[],2,FALSE)*U260)+(VLOOKUP($V$8,Prices[],2,FALSE)*V260)+(VLOOKUP($W$8,Prices[],2,FALSE)*W260)+(VLOOKUP($X$8,Prices[],2,FALSE)*X260)+(VLOOKUP($Y$8,Prices[],2,FALSE)*Y260)+(VLOOKUP($Z$8,Prices[],2,FALSE)*Z260)+(VLOOKUP($AB$8,Prices[],2,FALSE)*AB260)+(VLOOKUP($O$8,Prices[],2,FALSE)*O260)+(VLOOKUP($P$8,Prices[],2,FALSE)*P260)+(VLOOKUP($Q$8,Prices[],2,FALSE)*Q260)+(VLOOKUP($R$8,Prices[],2,FALSE)*R260)+(VLOOKUP($AA$8,Prices[],2,FALSE)*AA260)+(VLOOKUP($S$8,Prices[],2,FALSE)*S260)</f>
        <v>139091500</v>
      </c>
      <c r="AD260" s="137"/>
      <c r="AE260" s="135">
        <f t="shared" si="13"/>
        <v>262</v>
      </c>
      <c r="AF260" s="133"/>
      <c r="AG260" s="133">
        <v>3</v>
      </c>
      <c r="AH260" s="133">
        <v>247</v>
      </c>
      <c r="AI260" s="133"/>
      <c r="AJ260" s="133"/>
      <c r="AK260" s="133">
        <v>10</v>
      </c>
      <c r="AL260" s="133"/>
      <c r="AM260" s="133"/>
      <c r="AN260" s="133"/>
      <c r="AO260" s="133"/>
      <c r="AP260" s="133"/>
      <c r="AQ260" s="133"/>
      <c r="AR260" s="133"/>
      <c r="AS260" s="133"/>
      <c r="AT260" s="133">
        <v>2</v>
      </c>
      <c r="AU260" s="132">
        <f>(VLOOKUP($AF$8,Prices[],2,FALSE)*AF260)+(VLOOKUP($AG$8,Prices[],2,FALSE)*AG260)+(VLOOKUP($AH$8,Prices[],2,FALSE)*AH260)+(VLOOKUP($AI$8,Prices[],2,FALSE)*AI260)+(VLOOKUP($AJ$8,Prices[],2,FALSE)*AJ260)+(VLOOKUP($AK$8,Prices[],2,FALSE)*AK260)+(VLOOKUP($AL$8,Prices[],2,FALSE)*AL260)+(VLOOKUP($AM$8,Prices[],2,FALSE)*AM260)+(VLOOKUP($AN$8,Prices[],2,FALSE)*AN260)+(VLOOKUP($AO$8,Prices[],2,FALSE)*AO260)+(VLOOKUP($AP$8,Prices[],2,FALSE)*AP260)+(VLOOKUP($AT$8,Prices[],2,FALSE)*AT260)+(VLOOKUP($AQ$8,Prices[],2,FALSE)*AQ260)+(VLOOKUP($AR$8,Prices[],2,FALSE)*AR260)+(VLOOKUP($AS$8,Prices[],2,FALSE)*AS260)</f>
        <v>48664500</v>
      </c>
      <c r="AV260" s="132">
        <f t="shared" si="14"/>
        <v>48682025</v>
      </c>
      <c r="AW260" s="133" t="str">
        <f t="shared" si="15"/>
        <v>Credit is within Limit</v>
      </c>
      <c r="AX260" s="133" t="str">
        <f>IFERROR(IF(VLOOKUP(C260,'Overdue Credits'!$A:$F,6,0)&gt;2,"High Risk Customer",IF(VLOOKUP(C260,'Overdue Credits'!$A:$F,6,0)&gt;0,"Medium Risk Customer","Low Risk Customer")),"Low Risk Customer")</f>
        <v>Low Risk Customer</v>
      </c>
    </row>
    <row r="261" spans="1:50" x14ac:dyDescent="0.3">
      <c r="A261" s="16">
        <v>253</v>
      </c>
      <c r="B261" s="16" t="s">
        <v>110</v>
      </c>
      <c r="C261" s="16" t="s">
        <v>167</v>
      </c>
      <c r="D261" s="16"/>
      <c r="E261" s="16" t="s">
        <v>755</v>
      </c>
      <c r="F261" s="16" t="s">
        <v>13</v>
      </c>
      <c r="G261" s="131">
        <f t="shared" si="12"/>
        <v>140</v>
      </c>
      <c r="H261" s="133"/>
      <c r="I261" s="133"/>
      <c r="J261" s="133">
        <v>1</v>
      </c>
      <c r="K261" s="133">
        <v>11</v>
      </c>
      <c r="L261" s="133">
        <v>2</v>
      </c>
      <c r="M261" s="133"/>
      <c r="N261" s="133">
        <v>10</v>
      </c>
      <c r="O261" s="133">
        <v>50</v>
      </c>
      <c r="P261" s="133">
        <v>7</v>
      </c>
      <c r="Q261" s="133">
        <v>2</v>
      </c>
      <c r="R261" s="133">
        <v>2</v>
      </c>
      <c r="S261" s="133">
        <v>0</v>
      </c>
      <c r="T261" s="133">
        <v>0</v>
      </c>
      <c r="U261" s="133">
        <v>5</v>
      </c>
      <c r="V261" s="133">
        <v>5</v>
      </c>
      <c r="W261" s="133">
        <v>5</v>
      </c>
      <c r="X261" s="133">
        <v>40</v>
      </c>
      <c r="Y261" s="133"/>
      <c r="Z261" s="133">
        <v>0</v>
      </c>
      <c r="AA261" s="133"/>
      <c r="AB261" s="133"/>
      <c r="AC261" s="134">
        <f>(VLOOKUP($H$8,Prices[],2,FALSE)*H261)+(VLOOKUP($I$8,Prices[],2,FALSE)*I261)+(VLOOKUP($J$8,Prices[],2,FALSE)*J261)+(VLOOKUP($K$8,Prices[],2,FALSE)*K261)+(VLOOKUP($L$8,Prices[],2,FALSE)*L261)+(VLOOKUP($M$8,Prices[],2,FALSE)*M261)+(VLOOKUP($N$8,Prices[],2,FALSE)*N261)+(VLOOKUP($T$8,Prices[],2,FALSE)*T261)+(VLOOKUP($U$8,Prices[],2,FALSE)*U261)+(VLOOKUP($V$8,Prices[],2,FALSE)*V261)+(VLOOKUP($W$8,Prices[],2,FALSE)*W261)+(VLOOKUP($X$8,Prices[],2,FALSE)*X261)+(VLOOKUP($Y$8,Prices[],2,FALSE)*Y261)+(VLOOKUP($Z$8,Prices[],2,FALSE)*Z261)+(VLOOKUP($AB$8,Prices[],2,FALSE)*AB261)+(VLOOKUP($O$8,Prices[],2,FALSE)*O261)+(VLOOKUP($P$8,Prices[],2,FALSE)*P261)+(VLOOKUP($Q$8,Prices[],2,FALSE)*Q261)+(VLOOKUP($R$8,Prices[],2,FALSE)*R261)+(VLOOKUP($AA$8,Prices[],2,FALSE)*AA261)+(VLOOKUP($S$8,Prices[],2,FALSE)*S261)</f>
        <v>22101000</v>
      </c>
      <c r="AD261" s="137"/>
      <c r="AE261" s="135">
        <f t="shared" si="13"/>
        <v>43</v>
      </c>
      <c r="AF261" s="133"/>
      <c r="AG261" s="133">
        <v>2</v>
      </c>
      <c r="AH261" s="133">
        <v>36</v>
      </c>
      <c r="AI261" s="133"/>
      <c r="AJ261" s="133"/>
      <c r="AK261" s="133">
        <v>3</v>
      </c>
      <c r="AL261" s="133"/>
      <c r="AM261" s="133"/>
      <c r="AN261" s="133"/>
      <c r="AO261" s="133"/>
      <c r="AP261" s="133"/>
      <c r="AQ261" s="133"/>
      <c r="AR261" s="133"/>
      <c r="AS261" s="133"/>
      <c r="AT261" s="133">
        <v>2</v>
      </c>
      <c r="AU261" s="132">
        <f>(VLOOKUP($AF$8,Prices[],2,FALSE)*AF261)+(VLOOKUP($AG$8,Prices[],2,FALSE)*AG261)+(VLOOKUP($AH$8,Prices[],2,FALSE)*AH261)+(VLOOKUP($AI$8,Prices[],2,FALSE)*AI261)+(VLOOKUP($AJ$8,Prices[],2,FALSE)*AJ261)+(VLOOKUP($AK$8,Prices[],2,FALSE)*AK261)+(VLOOKUP($AL$8,Prices[],2,FALSE)*AL261)+(VLOOKUP($AM$8,Prices[],2,FALSE)*AM261)+(VLOOKUP($AN$8,Prices[],2,FALSE)*AN261)+(VLOOKUP($AO$8,Prices[],2,FALSE)*AO261)+(VLOOKUP($AP$8,Prices[],2,FALSE)*AP261)+(VLOOKUP($AT$8,Prices[],2,FALSE)*AT261)+(VLOOKUP($AQ$8,Prices[],2,FALSE)*AQ261)+(VLOOKUP($AR$8,Prices[],2,FALSE)*AR261)+(VLOOKUP($AS$8,Prices[],2,FALSE)*AS261)</f>
        <v>7731000</v>
      </c>
      <c r="AV261" s="132">
        <f t="shared" si="14"/>
        <v>7735349.9999999991</v>
      </c>
      <c r="AW261" s="133" t="str">
        <f t="shared" si="15"/>
        <v>Credit is within Limit</v>
      </c>
      <c r="AX261" s="133" t="str">
        <f>IFERROR(IF(VLOOKUP(C261,'Overdue Credits'!$A:$F,6,0)&gt;2,"High Risk Customer",IF(VLOOKUP(C261,'Overdue Credits'!$A:$F,6,0)&gt;0,"Medium Risk Customer","Low Risk Customer")),"Low Risk Customer")</f>
        <v>Low Risk Customer</v>
      </c>
    </row>
    <row r="262" spans="1:50" x14ac:dyDescent="0.3">
      <c r="A262" s="16">
        <v>254</v>
      </c>
      <c r="B262" s="16" t="s">
        <v>110</v>
      </c>
      <c r="C262" s="16" t="s">
        <v>156</v>
      </c>
      <c r="D262" s="16"/>
      <c r="E262" s="16" t="s">
        <v>757</v>
      </c>
      <c r="F262" s="16" t="s">
        <v>13</v>
      </c>
      <c r="G262" s="131">
        <f t="shared" si="12"/>
        <v>180</v>
      </c>
      <c r="H262" s="133"/>
      <c r="I262" s="133"/>
      <c r="J262" s="133">
        <v>2</v>
      </c>
      <c r="K262" s="133">
        <v>6</v>
      </c>
      <c r="L262" s="133">
        <v>2</v>
      </c>
      <c r="M262" s="133"/>
      <c r="N262" s="133">
        <v>20</v>
      </c>
      <c r="O262" s="133">
        <v>100</v>
      </c>
      <c r="P262" s="133">
        <v>17</v>
      </c>
      <c r="Q262" s="133">
        <v>2</v>
      </c>
      <c r="R262" s="133">
        <v>2</v>
      </c>
      <c r="S262" s="133">
        <v>0</v>
      </c>
      <c r="T262" s="133">
        <v>0</v>
      </c>
      <c r="U262" s="133">
        <v>5</v>
      </c>
      <c r="V262" s="133">
        <v>5</v>
      </c>
      <c r="W262" s="133">
        <v>5</v>
      </c>
      <c r="X262" s="133">
        <v>14</v>
      </c>
      <c r="Y262" s="133"/>
      <c r="Z262" s="133">
        <v>0</v>
      </c>
      <c r="AA262" s="133">
        <v>0</v>
      </c>
      <c r="AB262" s="133">
        <v>0</v>
      </c>
      <c r="AC262" s="134">
        <f>(VLOOKUP($H$8,Prices[],2,FALSE)*H262)+(VLOOKUP($I$8,Prices[],2,FALSE)*I262)+(VLOOKUP($J$8,Prices[],2,FALSE)*J262)+(VLOOKUP($K$8,Prices[],2,FALSE)*K262)+(VLOOKUP($L$8,Prices[],2,FALSE)*L262)+(VLOOKUP($M$8,Prices[],2,FALSE)*M262)+(VLOOKUP($N$8,Prices[],2,FALSE)*N262)+(VLOOKUP($T$8,Prices[],2,FALSE)*T262)+(VLOOKUP($U$8,Prices[],2,FALSE)*U262)+(VLOOKUP($V$8,Prices[],2,FALSE)*V262)+(VLOOKUP($W$8,Prices[],2,FALSE)*W262)+(VLOOKUP($X$8,Prices[],2,FALSE)*X262)+(VLOOKUP($Y$8,Prices[],2,FALSE)*Y262)+(VLOOKUP($Z$8,Prices[],2,FALSE)*Z262)+(VLOOKUP($AB$8,Prices[],2,FALSE)*AB262)+(VLOOKUP($O$8,Prices[],2,FALSE)*O262)+(VLOOKUP($P$8,Prices[],2,FALSE)*P262)+(VLOOKUP($Q$8,Prices[],2,FALSE)*Q262)+(VLOOKUP($R$8,Prices[],2,FALSE)*R262)+(VLOOKUP($AA$8,Prices[],2,FALSE)*AA262)+(VLOOKUP($S$8,Prices[],2,FALSE)*S262)</f>
        <v>30031500</v>
      </c>
      <c r="AD262" s="137"/>
      <c r="AE262" s="135">
        <f t="shared" si="13"/>
        <v>54</v>
      </c>
      <c r="AF262" s="133"/>
      <c r="AG262" s="133">
        <v>2</v>
      </c>
      <c r="AH262" s="133">
        <v>48</v>
      </c>
      <c r="AI262" s="133"/>
      <c r="AJ262" s="133"/>
      <c r="AK262" s="133">
        <v>3</v>
      </c>
      <c r="AL262" s="133"/>
      <c r="AM262" s="133"/>
      <c r="AN262" s="133"/>
      <c r="AO262" s="133"/>
      <c r="AP262" s="133"/>
      <c r="AQ262" s="133"/>
      <c r="AR262" s="133"/>
      <c r="AS262" s="133"/>
      <c r="AT262" s="133">
        <v>1</v>
      </c>
      <c r="AU262" s="132">
        <f>(VLOOKUP($AF$8,Prices[],2,FALSE)*AF262)+(VLOOKUP($AG$8,Prices[],2,FALSE)*AG262)+(VLOOKUP($AH$8,Prices[],2,FALSE)*AH262)+(VLOOKUP($AI$8,Prices[],2,FALSE)*AI262)+(VLOOKUP($AJ$8,Prices[],2,FALSE)*AJ262)+(VLOOKUP($AK$8,Prices[],2,FALSE)*AK262)+(VLOOKUP($AL$8,Prices[],2,FALSE)*AL262)+(VLOOKUP($AM$8,Prices[],2,FALSE)*AM262)+(VLOOKUP($AN$8,Prices[],2,FALSE)*AN262)+(VLOOKUP($AO$8,Prices[],2,FALSE)*AO262)+(VLOOKUP($AP$8,Prices[],2,FALSE)*AP262)+(VLOOKUP($AT$8,Prices[],2,FALSE)*AT262)+(VLOOKUP($AQ$8,Prices[],2,FALSE)*AQ262)+(VLOOKUP($AR$8,Prices[],2,FALSE)*AR262)+(VLOOKUP($AS$8,Prices[],2,FALSE)*AS262)</f>
        <v>9888500</v>
      </c>
      <c r="AV262" s="132">
        <f t="shared" si="14"/>
        <v>10511025</v>
      </c>
      <c r="AW262" s="133" t="str">
        <f t="shared" si="15"/>
        <v>Credit is within Limit</v>
      </c>
      <c r="AX262" s="133" t="str">
        <f>IFERROR(IF(VLOOKUP(C262,'Overdue Credits'!$A:$F,6,0)&gt;2,"High Risk Customer",IF(VLOOKUP(C262,'Overdue Credits'!$A:$F,6,0)&gt;0,"Medium Risk Customer","Low Risk Customer")),"Low Risk Customer")</f>
        <v>Low Risk Customer</v>
      </c>
    </row>
    <row r="263" spans="1:50" x14ac:dyDescent="0.3">
      <c r="A263" s="16">
        <v>255</v>
      </c>
      <c r="B263" s="16" t="s">
        <v>110</v>
      </c>
      <c r="C263" s="16" t="s">
        <v>166</v>
      </c>
      <c r="D263" s="16"/>
      <c r="E263" s="16" t="s">
        <v>711</v>
      </c>
      <c r="F263" s="16" t="s">
        <v>11</v>
      </c>
      <c r="G263" s="131">
        <f t="shared" si="12"/>
        <v>70</v>
      </c>
      <c r="H263" s="133"/>
      <c r="I263" s="133"/>
      <c r="J263" s="133">
        <v>1</v>
      </c>
      <c r="K263" s="133">
        <v>0</v>
      </c>
      <c r="L263" s="133">
        <v>5</v>
      </c>
      <c r="M263" s="133"/>
      <c r="N263" s="133"/>
      <c r="O263" s="133">
        <v>45</v>
      </c>
      <c r="P263" s="133">
        <v>1</v>
      </c>
      <c r="Q263" s="133">
        <v>1</v>
      </c>
      <c r="R263" s="133">
        <v>0</v>
      </c>
      <c r="S263" s="133">
        <v>0</v>
      </c>
      <c r="T263" s="133">
        <v>0</v>
      </c>
      <c r="U263" s="133">
        <v>2</v>
      </c>
      <c r="V263" s="133">
        <v>3</v>
      </c>
      <c r="W263" s="133">
        <v>2</v>
      </c>
      <c r="X263" s="133">
        <v>10</v>
      </c>
      <c r="Y263" s="133"/>
      <c r="Z263" s="133">
        <v>0</v>
      </c>
      <c r="AA263" s="133">
        <v>0</v>
      </c>
      <c r="AB263" s="133">
        <v>0</v>
      </c>
      <c r="AC263" s="134">
        <f>(VLOOKUP($H$8,Prices[],2,FALSE)*H263)+(VLOOKUP($I$8,Prices[],2,FALSE)*I263)+(VLOOKUP($J$8,Prices[],2,FALSE)*J263)+(VLOOKUP($K$8,Prices[],2,FALSE)*K263)+(VLOOKUP($L$8,Prices[],2,FALSE)*L263)+(VLOOKUP($M$8,Prices[],2,FALSE)*M263)+(VLOOKUP($N$8,Prices[],2,FALSE)*N263)+(VLOOKUP($T$8,Prices[],2,FALSE)*T263)+(VLOOKUP($U$8,Prices[],2,FALSE)*U263)+(VLOOKUP($V$8,Prices[],2,FALSE)*V263)+(VLOOKUP($W$8,Prices[],2,FALSE)*W263)+(VLOOKUP($X$8,Prices[],2,FALSE)*X263)+(VLOOKUP($Y$8,Prices[],2,FALSE)*Y263)+(VLOOKUP($Z$8,Prices[],2,FALSE)*Z263)+(VLOOKUP($AB$8,Prices[],2,FALSE)*AB263)+(VLOOKUP($O$8,Prices[],2,FALSE)*O263)+(VLOOKUP($P$8,Prices[],2,FALSE)*P263)+(VLOOKUP($Q$8,Prices[],2,FALSE)*Q263)+(VLOOKUP($R$8,Prices[],2,FALSE)*R263)+(VLOOKUP($AA$8,Prices[],2,FALSE)*AA263)+(VLOOKUP($S$8,Prices[],2,FALSE)*S263)</f>
        <v>12018000</v>
      </c>
      <c r="AD263" s="137"/>
      <c r="AE263" s="135">
        <f t="shared" si="13"/>
        <v>24</v>
      </c>
      <c r="AF263" s="133"/>
      <c r="AG263" s="133">
        <v>1</v>
      </c>
      <c r="AH263" s="133">
        <v>18</v>
      </c>
      <c r="AI263" s="133"/>
      <c r="AJ263" s="133"/>
      <c r="AK263" s="133">
        <v>3</v>
      </c>
      <c r="AL263" s="133"/>
      <c r="AM263" s="133"/>
      <c r="AN263" s="133"/>
      <c r="AO263" s="133"/>
      <c r="AP263" s="133"/>
      <c r="AQ263" s="133"/>
      <c r="AR263" s="133"/>
      <c r="AS263" s="133"/>
      <c r="AT263" s="133">
        <v>2</v>
      </c>
      <c r="AU263" s="132">
        <f>(VLOOKUP($AF$8,Prices[],2,FALSE)*AF263)+(VLOOKUP($AG$8,Prices[],2,FALSE)*AG263)+(VLOOKUP($AH$8,Prices[],2,FALSE)*AH263)+(VLOOKUP($AI$8,Prices[],2,FALSE)*AI263)+(VLOOKUP($AJ$8,Prices[],2,FALSE)*AJ263)+(VLOOKUP($AK$8,Prices[],2,FALSE)*AK263)+(VLOOKUP($AL$8,Prices[],2,FALSE)*AL263)+(VLOOKUP($AM$8,Prices[],2,FALSE)*AM263)+(VLOOKUP($AN$8,Prices[],2,FALSE)*AN263)+(VLOOKUP($AO$8,Prices[],2,FALSE)*AO263)+(VLOOKUP($AP$8,Prices[],2,FALSE)*AP263)+(VLOOKUP($AT$8,Prices[],2,FALSE)*AT263)+(VLOOKUP($AQ$8,Prices[],2,FALSE)*AQ263)+(VLOOKUP($AR$8,Prices[],2,FALSE)*AR263)+(VLOOKUP($AS$8,Prices[],2,FALSE)*AS263)</f>
        <v>4186000</v>
      </c>
      <c r="AV263" s="132">
        <f t="shared" si="14"/>
        <v>4206300</v>
      </c>
      <c r="AW263" s="133" t="str">
        <f t="shared" si="15"/>
        <v>Credit is within Limit</v>
      </c>
      <c r="AX263" s="133" t="str">
        <f>IFERROR(IF(VLOOKUP(C263,'Overdue Credits'!$A:$F,6,0)&gt;2,"High Risk Customer",IF(VLOOKUP(C263,'Overdue Credits'!$A:$F,6,0)&gt;0,"Medium Risk Customer","Low Risk Customer")),"Low Risk Customer")</f>
        <v>Low Risk Customer</v>
      </c>
    </row>
    <row r="264" spans="1:50" x14ac:dyDescent="0.3">
      <c r="A264" s="16">
        <v>256</v>
      </c>
      <c r="B264" s="16" t="s">
        <v>110</v>
      </c>
      <c r="C264" s="16" t="s">
        <v>162</v>
      </c>
      <c r="D264" s="16"/>
      <c r="E264" s="16" t="s">
        <v>712</v>
      </c>
      <c r="F264" s="16" t="s">
        <v>13</v>
      </c>
      <c r="G264" s="131">
        <f t="shared" si="12"/>
        <v>200</v>
      </c>
      <c r="H264" s="133"/>
      <c r="I264" s="133"/>
      <c r="J264" s="133">
        <v>1</v>
      </c>
      <c r="K264" s="133">
        <v>0</v>
      </c>
      <c r="L264" s="133">
        <v>1</v>
      </c>
      <c r="M264" s="133"/>
      <c r="N264" s="133">
        <v>2</v>
      </c>
      <c r="O264" s="133">
        <v>145</v>
      </c>
      <c r="P264" s="133">
        <v>5</v>
      </c>
      <c r="Q264" s="133">
        <v>1</v>
      </c>
      <c r="R264" s="133">
        <v>0</v>
      </c>
      <c r="S264" s="133">
        <v>0</v>
      </c>
      <c r="T264" s="133">
        <v>0</v>
      </c>
      <c r="U264" s="133">
        <v>10</v>
      </c>
      <c r="V264" s="133">
        <v>10</v>
      </c>
      <c r="W264" s="133">
        <v>5</v>
      </c>
      <c r="X264" s="133">
        <v>20</v>
      </c>
      <c r="Y264" s="133"/>
      <c r="Z264" s="133">
        <v>0</v>
      </c>
      <c r="AA264" s="133">
        <v>0</v>
      </c>
      <c r="AB264" s="133">
        <v>0</v>
      </c>
      <c r="AC264" s="134">
        <f>(VLOOKUP($H$8,Prices[],2,FALSE)*H264)+(VLOOKUP($I$8,Prices[],2,FALSE)*I264)+(VLOOKUP($J$8,Prices[],2,FALSE)*J264)+(VLOOKUP($K$8,Prices[],2,FALSE)*K264)+(VLOOKUP($L$8,Prices[],2,FALSE)*L264)+(VLOOKUP($M$8,Prices[],2,FALSE)*M264)+(VLOOKUP($N$8,Prices[],2,FALSE)*N264)+(VLOOKUP($T$8,Prices[],2,FALSE)*T264)+(VLOOKUP($U$8,Prices[],2,FALSE)*U264)+(VLOOKUP($V$8,Prices[],2,FALSE)*V264)+(VLOOKUP($W$8,Prices[],2,FALSE)*W264)+(VLOOKUP($X$8,Prices[],2,FALSE)*X264)+(VLOOKUP($Y$8,Prices[],2,FALSE)*Y264)+(VLOOKUP($Z$8,Prices[],2,FALSE)*Z264)+(VLOOKUP($AB$8,Prices[],2,FALSE)*AB264)+(VLOOKUP($O$8,Prices[],2,FALSE)*O264)+(VLOOKUP($P$8,Prices[],2,FALSE)*P264)+(VLOOKUP($Q$8,Prices[],2,FALSE)*Q264)+(VLOOKUP($R$8,Prices[],2,FALSE)*R264)+(VLOOKUP($AA$8,Prices[],2,FALSE)*AA264)+(VLOOKUP($S$8,Prices[],2,FALSE)*S264)</f>
        <v>34617000</v>
      </c>
      <c r="AD264" s="137"/>
      <c r="AE264" s="135">
        <f t="shared" si="13"/>
        <v>60</v>
      </c>
      <c r="AF264" s="133"/>
      <c r="AG264" s="133">
        <v>1</v>
      </c>
      <c r="AH264" s="133">
        <v>55</v>
      </c>
      <c r="AI264" s="133"/>
      <c r="AJ264" s="133"/>
      <c r="AK264" s="133">
        <v>4</v>
      </c>
      <c r="AL264" s="133"/>
      <c r="AM264" s="133"/>
      <c r="AN264" s="133"/>
      <c r="AO264" s="133"/>
      <c r="AP264" s="133"/>
      <c r="AQ264" s="133"/>
      <c r="AR264" s="133"/>
      <c r="AS264" s="133"/>
      <c r="AT264" s="133"/>
      <c r="AU264" s="132">
        <f>(VLOOKUP($AF$8,Prices[],2,FALSE)*AF264)+(VLOOKUP($AG$8,Prices[],2,FALSE)*AG264)+(VLOOKUP($AH$8,Prices[],2,FALSE)*AH264)+(VLOOKUP($AI$8,Prices[],2,FALSE)*AI264)+(VLOOKUP($AJ$8,Prices[],2,FALSE)*AJ264)+(VLOOKUP($AK$8,Prices[],2,FALSE)*AK264)+(VLOOKUP($AL$8,Prices[],2,FALSE)*AL264)+(VLOOKUP($AM$8,Prices[],2,FALSE)*AM264)+(VLOOKUP($AN$8,Prices[],2,FALSE)*AN264)+(VLOOKUP($AO$8,Prices[],2,FALSE)*AO264)+(VLOOKUP($AP$8,Prices[],2,FALSE)*AP264)+(VLOOKUP($AT$8,Prices[],2,FALSE)*AT264)+(VLOOKUP($AQ$8,Prices[],2,FALSE)*AQ264)+(VLOOKUP($AR$8,Prices[],2,FALSE)*AR264)+(VLOOKUP($AS$8,Prices[],2,FALSE)*AS264)</f>
        <v>11095500</v>
      </c>
      <c r="AV264" s="132">
        <f t="shared" si="14"/>
        <v>12115950</v>
      </c>
      <c r="AW264" s="133" t="str">
        <f t="shared" si="15"/>
        <v>Credit is within Limit</v>
      </c>
      <c r="AX264" s="133" t="str">
        <f>IFERROR(IF(VLOOKUP(C264,'Overdue Credits'!$A:$F,6,0)&gt;2,"High Risk Customer",IF(VLOOKUP(C264,'Overdue Credits'!$A:$F,6,0)&gt;0,"Medium Risk Customer","Low Risk Customer")),"Low Risk Customer")</f>
        <v>Low Risk Customer</v>
      </c>
    </row>
    <row r="265" spans="1:50" x14ac:dyDescent="0.3">
      <c r="A265" s="16">
        <v>257</v>
      </c>
      <c r="B265" s="16" t="s">
        <v>110</v>
      </c>
      <c r="C265" s="16" t="s">
        <v>159</v>
      </c>
      <c r="D265" s="16"/>
      <c r="E265" s="16" t="s">
        <v>160</v>
      </c>
      <c r="F265" s="16" t="s">
        <v>11</v>
      </c>
      <c r="G265" s="131">
        <f t="shared" ref="G265:G328" si="16">SUM(H265:AB265)</f>
        <v>80</v>
      </c>
      <c r="H265" s="133"/>
      <c r="I265" s="133"/>
      <c r="J265" s="133">
        <v>1</v>
      </c>
      <c r="K265" s="133">
        <v>0</v>
      </c>
      <c r="L265" s="133">
        <v>5</v>
      </c>
      <c r="M265" s="133"/>
      <c r="N265" s="133"/>
      <c r="O265" s="133">
        <v>50</v>
      </c>
      <c r="P265" s="133">
        <v>6</v>
      </c>
      <c r="Q265" s="133">
        <v>1</v>
      </c>
      <c r="R265" s="133">
        <v>0</v>
      </c>
      <c r="S265" s="133">
        <v>0</v>
      </c>
      <c r="T265" s="133">
        <v>0</v>
      </c>
      <c r="U265" s="133">
        <v>3</v>
      </c>
      <c r="V265" s="133">
        <v>3</v>
      </c>
      <c r="W265" s="133">
        <v>3</v>
      </c>
      <c r="X265" s="133">
        <v>8</v>
      </c>
      <c r="Y265" s="133"/>
      <c r="Z265" s="133">
        <v>0</v>
      </c>
      <c r="AA265" s="133">
        <v>0</v>
      </c>
      <c r="AB265" s="133"/>
      <c r="AC265" s="134">
        <f>(VLOOKUP($H$8,Prices[],2,FALSE)*H265)+(VLOOKUP($I$8,Prices[],2,FALSE)*I265)+(VLOOKUP($J$8,Prices[],2,FALSE)*J265)+(VLOOKUP($K$8,Prices[],2,FALSE)*K265)+(VLOOKUP($L$8,Prices[],2,FALSE)*L265)+(VLOOKUP($M$8,Prices[],2,FALSE)*M265)+(VLOOKUP($N$8,Prices[],2,FALSE)*N265)+(VLOOKUP($T$8,Prices[],2,FALSE)*T265)+(VLOOKUP($U$8,Prices[],2,FALSE)*U265)+(VLOOKUP($V$8,Prices[],2,FALSE)*V265)+(VLOOKUP($W$8,Prices[],2,FALSE)*W265)+(VLOOKUP($X$8,Prices[],2,FALSE)*X265)+(VLOOKUP($Y$8,Prices[],2,FALSE)*Y265)+(VLOOKUP($Z$8,Prices[],2,FALSE)*Z265)+(VLOOKUP($AB$8,Prices[],2,FALSE)*AB265)+(VLOOKUP($O$8,Prices[],2,FALSE)*O265)+(VLOOKUP($P$8,Prices[],2,FALSE)*P265)+(VLOOKUP($Q$8,Prices[],2,FALSE)*Q265)+(VLOOKUP($R$8,Prices[],2,FALSE)*R265)+(VLOOKUP($AA$8,Prices[],2,FALSE)*AA265)+(VLOOKUP($S$8,Prices[],2,FALSE)*S265)</f>
        <v>13934500</v>
      </c>
      <c r="AD265" s="137"/>
      <c r="AE265" s="135">
        <f t="shared" ref="AE265:AE328" si="17">SUM(AF265:AT265)</f>
        <v>28</v>
      </c>
      <c r="AF265" s="133"/>
      <c r="AG265" s="133">
        <v>1</v>
      </c>
      <c r="AH265" s="133">
        <v>20</v>
      </c>
      <c r="AI265" s="133"/>
      <c r="AJ265" s="133"/>
      <c r="AK265" s="133">
        <v>5</v>
      </c>
      <c r="AL265" s="133"/>
      <c r="AM265" s="133"/>
      <c r="AN265" s="133"/>
      <c r="AO265" s="133"/>
      <c r="AP265" s="133"/>
      <c r="AQ265" s="133"/>
      <c r="AR265" s="133"/>
      <c r="AS265" s="133"/>
      <c r="AT265" s="133">
        <v>2</v>
      </c>
      <c r="AU265" s="132">
        <f>(VLOOKUP($AF$8,Prices[],2,FALSE)*AF265)+(VLOOKUP($AG$8,Prices[],2,FALSE)*AG265)+(VLOOKUP($AH$8,Prices[],2,FALSE)*AH265)+(VLOOKUP($AI$8,Prices[],2,FALSE)*AI265)+(VLOOKUP($AJ$8,Prices[],2,FALSE)*AJ265)+(VLOOKUP($AK$8,Prices[],2,FALSE)*AK265)+(VLOOKUP($AL$8,Prices[],2,FALSE)*AL265)+(VLOOKUP($AM$8,Prices[],2,FALSE)*AM265)+(VLOOKUP($AN$8,Prices[],2,FALSE)*AN265)+(VLOOKUP($AO$8,Prices[],2,FALSE)*AO265)+(VLOOKUP($AP$8,Prices[],2,FALSE)*AP265)+(VLOOKUP($AT$8,Prices[],2,FALSE)*AT265)+(VLOOKUP($AQ$8,Prices[],2,FALSE)*AQ265)+(VLOOKUP($AR$8,Prices[],2,FALSE)*AR265)+(VLOOKUP($AS$8,Prices[],2,FALSE)*AS265)</f>
        <v>4851000</v>
      </c>
      <c r="AV265" s="132">
        <f t="shared" ref="AV265:AV328" si="18">AC265*0.35</f>
        <v>4877075</v>
      </c>
      <c r="AW265" s="133" t="str">
        <f t="shared" ref="AW265:AW328" si="19">IF(AU265&gt;AV265,"Credit is above Limit. Requires HOTM approval",IF(AU265=0," ",IF(AV265&gt;=AU265,"Credit is within Limit","CheckInput")))</f>
        <v>Credit is within Limit</v>
      </c>
      <c r="AX265" s="133" t="str">
        <f>IFERROR(IF(VLOOKUP(C265,'Overdue Credits'!$A:$F,6,0)&gt;2,"High Risk Customer",IF(VLOOKUP(C265,'Overdue Credits'!$A:$F,6,0)&gt;0,"Medium Risk Customer","Low Risk Customer")),"Low Risk Customer")</f>
        <v>Low Risk Customer</v>
      </c>
    </row>
    <row r="266" spans="1:50" x14ac:dyDescent="0.3">
      <c r="A266" s="16">
        <v>258</v>
      </c>
      <c r="B266" s="16" t="s">
        <v>110</v>
      </c>
      <c r="C266" s="16" t="s">
        <v>168</v>
      </c>
      <c r="D266" s="16"/>
      <c r="E266" s="16" t="s">
        <v>169</v>
      </c>
      <c r="F266" s="16" t="s">
        <v>11</v>
      </c>
      <c r="G266" s="131">
        <f t="shared" si="16"/>
        <v>70</v>
      </c>
      <c r="H266" s="133"/>
      <c r="I266" s="133"/>
      <c r="J266" s="133">
        <v>1</v>
      </c>
      <c r="K266" s="133">
        <v>0</v>
      </c>
      <c r="L266" s="133">
        <v>5</v>
      </c>
      <c r="M266" s="133"/>
      <c r="N266" s="133">
        <v>6</v>
      </c>
      <c r="O266" s="133">
        <v>35</v>
      </c>
      <c r="P266" s="133">
        <v>5</v>
      </c>
      <c r="Q266" s="133">
        <v>0</v>
      </c>
      <c r="R266" s="133">
        <v>0</v>
      </c>
      <c r="S266" s="133">
        <v>0</v>
      </c>
      <c r="T266" s="133">
        <v>0</v>
      </c>
      <c r="U266" s="133">
        <v>3</v>
      </c>
      <c r="V266" s="133">
        <v>3</v>
      </c>
      <c r="W266" s="133">
        <v>2</v>
      </c>
      <c r="X266" s="133">
        <v>10</v>
      </c>
      <c r="Y266" s="133"/>
      <c r="Z266" s="133">
        <v>0</v>
      </c>
      <c r="AA266" s="133">
        <v>0</v>
      </c>
      <c r="AB266" s="133">
        <v>0</v>
      </c>
      <c r="AC266" s="134">
        <f>(VLOOKUP($H$8,Prices[],2,FALSE)*H266)+(VLOOKUP($I$8,Prices[],2,FALSE)*I266)+(VLOOKUP($J$8,Prices[],2,FALSE)*J266)+(VLOOKUP($K$8,Prices[],2,FALSE)*K266)+(VLOOKUP($L$8,Prices[],2,FALSE)*L266)+(VLOOKUP($M$8,Prices[],2,FALSE)*M266)+(VLOOKUP($N$8,Prices[],2,FALSE)*N266)+(VLOOKUP($T$8,Prices[],2,FALSE)*T266)+(VLOOKUP($U$8,Prices[],2,FALSE)*U266)+(VLOOKUP($V$8,Prices[],2,FALSE)*V266)+(VLOOKUP($W$8,Prices[],2,FALSE)*W266)+(VLOOKUP($X$8,Prices[],2,FALSE)*X266)+(VLOOKUP($Y$8,Prices[],2,FALSE)*Y266)+(VLOOKUP($Z$8,Prices[],2,FALSE)*Z266)+(VLOOKUP($AB$8,Prices[],2,FALSE)*AB266)+(VLOOKUP($O$8,Prices[],2,FALSE)*O266)+(VLOOKUP($P$8,Prices[],2,FALSE)*P266)+(VLOOKUP($Q$8,Prices[],2,FALSE)*Q266)+(VLOOKUP($R$8,Prices[],2,FALSE)*R266)+(VLOOKUP($AA$8,Prices[],2,FALSE)*AA266)+(VLOOKUP($S$8,Prices[],2,FALSE)*S266)</f>
        <v>11436000</v>
      </c>
      <c r="AD266" s="137"/>
      <c r="AE266" s="135">
        <f t="shared" si="17"/>
        <v>22</v>
      </c>
      <c r="AF266" s="133"/>
      <c r="AG266" s="133">
        <v>1</v>
      </c>
      <c r="AH266" s="133">
        <v>18</v>
      </c>
      <c r="AI266" s="133"/>
      <c r="AJ266" s="133"/>
      <c r="AK266" s="133">
        <v>2</v>
      </c>
      <c r="AL266" s="133"/>
      <c r="AM266" s="133"/>
      <c r="AN266" s="133"/>
      <c r="AO266" s="133"/>
      <c r="AP266" s="133"/>
      <c r="AQ266" s="133"/>
      <c r="AR266" s="133"/>
      <c r="AS266" s="133"/>
      <c r="AT266" s="133">
        <v>1</v>
      </c>
      <c r="AU266" s="132">
        <f>(VLOOKUP($AF$8,Prices[],2,FALSE)*AF266)+(VLOOKUP($AG$8,Prices[],2,FALSE)*AG266)+(VLOOKUP($AH$8,Prices[],2,FALSE)*AH266)+(VLOOKUP($AI$8,Prices[],2,FALSE)*AI266)+(VLOOKUP($AJ$8,Prices[],2,FALSE)*AJ266)+(VLOOKUP($AK$8,Prices[],2,FALSE)*AK266)+(VLOOKUP($AL$8,Prices[],2,FALSE)*AL266)+(VLOOKUP($AM$8,Prices[],2,FALSE)*AM266)+(VLOOKUP($AN$8,Prices[],2,FALSE)*AN266)+(VLOOKUP($AO$8,Prices[],2,FALSE)*AO266)+(VLOOKUP($AP$8,Prices[],2,FALSE)*AP266)+(VLOOKUP($AT$8,Prices[],2,FALSE)*AT266)+(VLOOKUP($AQ$8,Prices[],2,FALSE)*AQ266)+(VLOOKUP($AR$8,Prices[],2,FALSE)*AR266)+(VLOOKUP($AS$8,Prices[],2,FALSE)*AS266)</f>
        <v>3937500</v>
      </c>
      <c r="AV266" s="132">
        <f t="shared" si="18"/>
        <v>4002599.9999999995</v>
      </c>
      <c r="AW266" s="133" t="str">
        <f t="shared" si="19"/>
        <v>Credit is within Limit</v>
      </c>
      <c r="AX266" s="133" t="str">
        <f>IFERROR(IF(VLOOKUP(C266,'Overdue Credits'!$A:$F,6,0)&gt;2,"High Risk Customer",IF(VLOOKUP(C266,'Overdue Credits'!$A:$F,6,0)&gt;0,"Medium Risk Customer","Low Risk Customer")),"Low Risk Customer")</f>
        <v>Low Risk Customer</v>
      </c>
    </row>
    <row r="267" spans="1:50" x14ac:dyDescent="0.3">
      <c r="A267" s="16">
        <v>259</v>
      </c>
      <c r="B267" s="16" t="s">
        <v>110</v>
      </c>
      <c r="C267" s="16" t="s">
        <v>119</v>
      </c>
      <c r="D267" s="16"/>
      <c r="E267" s="16" t="s">
        <v>938</v>
      </c>
      <c r="F267" s="16" t="s">
        <v>20</v>
      </c>
      <c r="G267" s="131">
        <f t="shared" si="16"/>
        <v>220</v>
      </c>
      <c r="H267" s="133"/>
      <c r="I267" s="133"/>
      <c r="J267" s="133">
        <v>2</v>
      </c>
      <c r="K267" s="133">
        <v>0</v>
      </c>
      <c r="L267" s="133">
        <v>6</v>
      </c>
      <c r="M267" s="133"/>
      <c r="N267" s="133"/>
      <c r="O267" s="133">
        <v>130</v>
      </c>
      <c r="P267" s="133">
        <v>11</v>
      </c>
      <c r="Q267" s="133">
        <v>1</v>
      </c>
      <c r="R267" s="133">
        <v>0</v>
      </c>
      <c r="S267" s="133">
        <v>0</v>
      </c>
      <c r="T267" s="133">
        <v>0</v>
      </c>
      <c r="U267" s="133">
        <v>10</v>
      </c>
      <c r="V267" s="133">
        <v>10</v>
      </c>
      <c r="W267" s="133">
        <v>10</v>
      </c>
      <c r="X267" s="133">
        <v>40</v>
      </c>
      <c r="Y267" s="133"/>
      <c r="Z267" s="133">
        <v>0</v>
      </c>
      <c r="AA267" s="133">
        <v>0</v>
      </c>
      <c r="AB267" s="133">
        <v>0</v>
      </c>
      <c r="AC267" s="134">
        <f>(VLOOKUP($H$8,Prices[],2,FALSE)*H267)+(VLOOKUP($I$8,Prices[],2,FALSE)*I267)+(VLOOKUP($J$8,Prices[],2,FALSE)*J267)+(VLOOKUP($K$8,Prices[],2,FALSE)*K267)+(VLOOKUP($L$8,Prices[],2,FALSE)*L267)+(VLOOKUP($M$8,Prices[],2,FALSE)*M267)+(VLOOKUP($N$8,Prices[],2,FALSE)*N267)+(VLOOKUP($T$8,Prices[],2,FALSE)*T267)+(VLOOKUP($U$8,Prices[],2,FALSE)*U267)+(VLOOKUP($V$8,Prices[],2,FALSE)*V267)+(VLOOKUP($W$8,Prices[],2,FALSE)*W267)+(VLOOKUP($X$8,Prices[],2,FALSE)*X267)+(VLOOKUP($Y$8,Prices[],2,FALSE)*Y267)+(VLOOKUP($Z$8,Prices[],2,FALSE)*Z267)+(VLOOKUP($AB$8,Prices[],2,FALSE)*AB267)+(VLOOKUP($O$8,Prices[],2,FALSE)*O267)+(VLOOKUP($P$8,Prices[],2,FALSE)*P267)+(VLOOKUP($Q$8,Prices[],2,FALSE)*Q267)+(VLOOKUP($R$8,Prices[],2,FALSE)*R267)+(VLOOKUP($AA$8,Prices[],2,FALSE)*AA267)+(VLOOKUP($S$8,Prices[],2,FALSE)*S267)</f>
        <v>37427500</v>
      </c>
      <c r="AD267" s="137"/>
      <c r="AE267" s="135">
        <f t="shared" si="17"/>
        <v>68</v>
      </c>
      <c r="AF267" s="133"/>
      <c r="AG267" s="133">
        <v>2</v>
      </c>
      <c r="AH267" s="133">
        <v>60</v>
      </c>
      <c r="AI267" s="133"/>
      <c r="AJ267" s="133"/>
      <c r="AK267" s="133">
        <v>5</v>
      </c>
      <c r="AL267" s="133"/>
      <c r="AM267" s="133"/>
      <c r="AN267" s="133"/>
      <c r="AO267" s="133"/>
      <c r="AP267" s="133"/>
      <c r="AQ267" s="133"/>
      <c r="AR267" s="133"/>
      <c r="AS267" s="133"/>
      <c r="AT267" s="133">
        <v>1</v>
      </c>
      <c r="AU267" s="132">
        <f>(VLOOKUP($AF$8,Prices[],2,FALSE)*AF267)+(VLOOKUP($AG$8,Prices[],2,FALSE)*AG267)+(VLOOKUP($AH$8,Prices[],2,FALSE)*AH267)+(VLOOKUP($AI$8,Prices[],2,FALSE)*AI267)+(VLOOKUP($AJ$8,Prices[],2,FALSE)*AJ267)+(VLOOKUP($AK$8,Prices[],2,FALSE)*AK267)+(VLOOKUP($AL$8,Prices[],2,FALSE)*AL267)+(VLOOKUP($AM$8,Prices[],2,FALSE)*AM267)+(VLOOKUP($AN$8,Prices[],2,FALSE)*AN267)+(VLOOKUP($AO$8,Prices[],2,FALSE)*AO267)+(VLOOKUP($AP$8,Prices[],2,FALSE)*AP267)+(VLOOKUP($AT$8,Prices[],2,FALSE)*AT267)+(VLOOKUP($AQ$8,Prices[],2,FALSE)*AQ267)+(VLOOKUP($AR$8,Prices[],2,FALSE)*AR267)+(VLOOKUP($AS$8,Prices[],2,FALSE)*AS267)</f>
        <v>12438500</v>
      </c>
      <c r="AV267" s="132">
        <f t="shared" si="18"/>
        <v>13099625</v>
      </c>
      <c r="AW267" s="133" t="str">
        <f t="shared" si="19"/>
        <v>Credit is within Limit</v>
      </c>
      <c r="AX267" s="133" t="str">
        <f>IFERROR(IF(VLOOKUP(C267,'Overdue Credits'!$A:$F,6,0)&gt;2,"High Risk Customer",IF(VLOOKUP(C267,'Overdue Credits'!$A:$F,6,0)&gt;0,"Medium Risk Customer","Low Risk Customer")),"Low Risk Customer")</f>
        <v>Low Risk Customer</v>
      </c>
    </row>
    <row r="268" spans="1:50" x14ac:dyDescent="0.3">
      <c r="A268" s="16">
        <v>260</v>
      </c>
      <c r="B268" s="16" t="s">
        <v>110</v>
      </c>
      <c r="C268" s="16" t="s">
        <v>120</v>
      </c>
      <c r="D268" s="16"/>
      <c r="E268" s="16" t="s">
        <v>716</v>
      </c>
      <c r="F268" s="16" t="s">
        <v>20</v>
      </c>
      <c r="G268" s="131">
        <f t="shared" si="16"/>
        <v>270</v>
      </c>
      <c r="H268" s="133"/>
      <c r="I268" s="133"/>
      <c r="J268" s="133">
        <v>3</v>
      </c>
      <c r="K268" s="133">
        <v>0</v>
      </c>
      <c r="L268" s="133">
        <v>3</v>
      </c>
      <c r="M268" s="133"/>
      <c r="N268" s="133"/>
      <c r="O268" s="133">
        <v>162</v>
      </c>
      <c r="P268" s="133">
        <v>17</v>
      </c>
      <c r="Q268" s="133">
        <v>2</v>
      </c>
      <c r="R268" s="133">
        <v>0</v>
      </c>
      <c r="S268" s="133">
        <v>0</v>
      </c>
      <c r="T268" s="133">
        <v>0</v>
      </c>
      <c r="U268" s="133">
        <v>3</v>
      </c>
      <c r="V268" s="133">
        <v>10</v>
      </c>
      <c r="W268" s="133">
        <v>10</v>
      </c>
      <c r="X268" s="133">
        <v>60</v>
      </c>
      <c r="Y268" s="133"/>
      <c r="Z268" s="133">
        <v>0</v>
      </c>
      <c r="AA268" s="133">
        <v>0</v>
      </c>
      <c r="AB268" s="133">
        <v>0</v>
      </c>
      <c r="AC268" s="134">
        <f>(VLOOKUP($H$8,Prices[],2,FALSE)*H268)+(VLOOKUP($I$8,Prices[],2,FALSE)*I268)+(VLOOKUP($J$8,Prices[],2,FALSE)*J268)+(VLOOKUP($K$8,Prices[],2,FALSE)*K268)+(VLOOKUP($L$8,Prices[],2,FALSE)*L268)+(VLOOKUP($M$8,Prices[],2,FALSE)*M268)+(VLOOKUP($N$8,Prices[],2,FALSE)*N268)+(VLOOKUP($T$8,Prices[],2,FALSE)*T268)+(VLOOKUP($U$8,Prices[],2,FALSE)*U268)+(VLOOKUP($V$8,Prices[],2,FALSE)*V268)+(VLOOKUP($W$8,Prices[],2,FALSE)*W268)+(VLOOKUP($X$8,Prices[],2,FALSE)*X268)+(VLOOKUP($Y$8,Prices[],2,FALSE)*Y268)+(VLOOKUP($Z$8,Prices[],2,FALSE)*Z268)+(VLOOKUP($AB$8,Prices[],2,FALSE)*AB268)+(VLOOKUP($O$8,Prices[],2,FALSE)*O268)+(VLOOKUP($P$8,Prices[],2,FALSE)*P268)+(VLOOKUP($Q$8,Prices[],2,FALSE)*Q268)+(VLOOKUP($R$8,Prices[],2,FALSE)*R268)+(VLOOKUP($AA$8,Prices[],2,FALSE)*AA268)+(VLOOKUP($S$8,Prices[],2,FALSE)*S268)</f>
        <v>47104000</v>
      </c>
      <c r="AD268" s="137"/>
      <c r="AE268" s="135">
        <f t="shared" si="17"/>
        <v>83</v>
      </c>
      <c r="AF268" s="133"/>
      <c r="AG268" s="133">
        <v>2</v>
      </c>
      <c r="AH268" s="133">
        <v>75</v>
      </c>
      <c r="AI268" s="133"/>
      <c r="AJ268" s="133"/>
      <c r="AK268" s="133">
        <v>5</v>
      </c>
      <c r="AL268" s="133"/>
      <c r="AM268" s="133"/>
      <c r="AN268" s="133"/>
      <c r="AO268" s="133"/>
      <c r="AP268" s="133"/>
      <c r="AQ268" s="133"/>
      <c r="AR268" s="133"/>
      <c r="AS268" s="133"/>
      <c r="AT268" s="133">
        <v>1</v>
      </c>
      <c r="AU268" s="132">
        <f>(VLOOKUP($AF$8,Prices[],2,FALSE)*AF268)+(VLOOKUP($AG$8,Prices[],2,FALSE)*AG268)+(VLOOKUP($AH$8,Prices[],2,FALSE)*AH268)+(VLOOKUP($AI$8,Prices[],2,FALSE)*AI268)+(VLOOKUP($AJ$8,Prices[],2,FALSE)*AJ268)+(VLOOKUP($AK$8,Prices[],2,FALSE)*AK268)+(VLOOKUP($AL$8,Prices[],2,FALSE)*AL268)+(VLOOKUP($AM$8,Prices[],2,FALSE)*AM268)+(VLOOKUP($AN$8,Prices[],2,FALSE)*AN268)+(VLOOKUP($AO$8,Prices[],2,FALSE)*AO268)+(VLOOKUP($AP$8,Prices[],2,FALSE)*AP268)+(VLOOKUP($AT$8,Prices[],2,FALSE)*AT268)+(VLOOKUP($AQ$8,Prices[],2,FALSE)*AQ268)+(VLOOKUP($AR$8,Prices[],2,FALSE)*AR268)+(VLOOKUP($AS$8,Prices[],2,FALSE)*AS268)</f>
        <v>15266000</v>
      </c>
      <c r="AV268" s="132">
        <f t="shared" si="18"/>
        <v>16486399.999999998</v>
      </c>
      <c r="AW268" s="133" t="str">
        <f t="shared" si="19"/>
        <v>Credit is within Limit</v>
      </c>
      <c r="AX268" s="133" t="str">
        <f>IFERROR(IF(VLOOKUP(C268,'Overdue Credits'!$A:$F,6,0)&gt;2,"High Risk Customer",IF(VLOOKUP(C268,'Overdue Credits'!$A:$F,6,0)&gt;0,"Medium Risk Customer","Low Risk Customer")),"Low Risk Customer")</f>
        <v>Low Risk Customer</v>
      </c>
    </row>
    <row r="269" spans="1:50" x14ac:dyDescent="0.3">
      <c r="A269" s="16">
        <v>261</v>
      </c>
      <c r="B269" s="16" t="s">
        <v>110</v>
      </c>
      <c r="C269" s="16" t="s">
        <v>171</v>
      </c>
      <c r="D269" s="16"/>
      <c r="E269" s="16" t="s">
        <v>172</v>
      </c>
      <c r="F269" s="16" t="s">
        <v>13</v>
      </c>
      <c r="G269" s="131">
        <f t="shared" si="16"/>
        <v>140</v>
      </c>
      <c r="H269" s="133"/>
      <c r="I269" s="133"/>
      <c r="J269" s="133">
        <v>2</v>
      </c>
      <c r="K269" s="133">
        <v>0</v>
      </c>
      <c r="L269" s="133">
        <v>3</v>
      </c>
      <c r="M269" s="133"/>
      <c r="N269" s="133"/>
      <c r="O269" s="133">
        <v>81</v>
      </c>
      <c r="P269" s="133">
        <v>11</v>
      </c>
      <c r="Q269" s="133">
        <v>1</v>
      </c>
      <c r="R269" s="133">
        <v>0</v>
      </c>
      <c r="S269" s="133">
        <v>0</v>
      </c>
      <c r="T269" s="133">
        <v>0</v>
      </c>
      <c r="U269" s="133">
        <v>2</v>
      </c>
      <c r="V269" s="133">
        <v>5</v>
      </c>
      <c r="W269" s="133">
        <v>5</v>
      </c>
      <c r="X269" s="133">
        <v>30</v>
      </c>
      <c r="Y269" s="133"/>
      <c r="Z269" s="133">
        <v>0</v>
      </c>
      <c r="AA269" s="133">
        <v>0</v>
      </c>
      <c r="AB269" s="133">
        <v>0</v>
      </c>
      <c r="AC269" s="134">
        <f>(VLOOKUP($H$8,Prices[],2,FALSE)*H269)+(VLOOKUP($I$8,Prices[],2,FALSE)*I269)+(VLOOKUP($J$8,Prices[],2,FALSE)*J269)+(VLOOKUP($K$8,Prices[],2,FALSE)*K269)+(VLOOKUP($L$8,Prices[],2,FALSE)*L269)+(VLOOKUP($M$8,Prices[],2,FALSE)*M269)+(VLOOKUP($N$8,Prices[],2,FALSE)*N269)+(VLOOKUP($T$8,Prices[],2,FALSE)*T269)+(VLOOKUP($U$8,Prices[],2,FALSE)*U269)+(VLOOKUP($V$8,Prices[],2,FALSE)*V269)+(VLOOKUP($W$8,Prices[],2,FALSE)*W269)+(VLOOKUP($X$8,Prices[],2,FALSE)*X269)+(VLOOKUP($Y$8,Prices[],2,FALSE)*Y269)+(VLOOKUP($Z$8,Prices[],2,FALSE)*Z269)+(VLOOKUP($AB$8,Prices[],2,FALSE)*AB269)+(VLOOKUP($O$8,Prices[],2,FALSE)*O269)+(VLOOKUP($P$8,Prices[],2,FALSE)*P269)+(VLOOKUP($Q$8,Prices[],2,FALSE)*Q269)+(VLOOKUP($R$8,Prices[],2,FALSE)*R269)+(VLOOKUP($AA$8,Prices[],2,FALSE)*AA269)+(VLOOKUP($S$8,Prices[],2,FALSE)*S269)</f>
        <v>24466000</v>
      </c>
      <c r="AD269" s="137"/>
      <c r="AE269" s="135">
        <f t="shared" si="17"/>
        <v>47</v>
      </c>
      <c r="AF269" s="133"/>
      <c r="AG269" s="133">
        <v>2</v>
      </c>
      <c r="AH269" s="133">
        <v>40</v>
      </c>
      <c r="AI269" s="133"/>
      <c r="AJ269" s="133"/>
      <c r="AK269" s="133">
        <v>4</v>
      </c>
      <c r="AL269" s="133"/>
      <c r="AM269" s="133"/>
      <c r="AN269" s="133"/>
      <c r="AO269" s="133"/>
      <c r="AP269" s="133"/>
      <c r="AQ269" s="133"/>
      <c r="AR269" s="133"/>
      <c r="AS269" s="133"/>
      <c r="AT269" s="133">
        <v>1</v>
      </c>
      <c r="AU269" s="132">
        <f>(VLOOKUP($AF$8,Prices[],2,FALSE)*AF269)+(VLOOKUP($AG$8,Prices[],2,FALSE)*AG269)+(VLOOKUP($AH$8,Prices[],2,FALSE)*AH269)+(VLOOKUP($AI$8,Prices[],2,FALSE)*AI269)+(VLOOKUP($AJ$8,Prices[],2,FALSE)*AJ269)+(VLOOKUP($AK$8,Prices[],2,FALSE)*AK269)+(VLOOKUP($AL$8,Prices[],2,FALSE)*AL269)+(VLOOKUP($AM$8,Prices[],2,FALSE)*AM269)+(VLOOKUP($AN$8,Prices[],2,FALSE)*AN269)+(VLOOKUP($AO$8,Prices[],2,FALSE)*AO269)+(VLOOKUP($AP$8,Prices[],2,FALSE)*AP269)+(VLOOKUP($AT$8,Prices[],2,FALSE)*AT269)+(VLOOKUP($AQ$8,Prices[],2,FALSE)*AQ269)+(VLOOKUP($AR$8,Prices[],2,FALSE)*AR269)+(VLOOKUP($AS$8,Prices[],2,FALSE)*AS269)</f>
        <v>8524500</v>
      </c>
      <c r="AV269" s="132">
        <f t="shared" si="18"/>
        <v>8563100</v>
      </c>
      <c r="AW269" s="133" t="str">
        <f t="shared" si="19"/>
        <v>Credit is within Limit</v>
      </c>
      <c r="AX269" s="133" t="str">
        <f>IFERROR(IF(VLOOKUP(C269,'Overdue Credits'!$A:$F,6,0)&gt;2,"High Risk Customer",IF(VLOOKUP(C269,'Overdue Credits'!$A:$F,6,0)&gt;0,"Medium Risk Customer","Low Risk Customer")),"Low Risk Customer")</f>
        <v>Medium Risk Customer</v>
      </c>
    </row>
    <row r="270" spans="1:50" x14ac:dyDescent="0.3">
      <c r="A270" s="16">
        <v>262</v>
      </c>
      <c r="B270" s="16" t="s">
        <v>110</v>
      </c>
      <c r="C270" s="16" t="s">
        <v>1102</v>
      </c>
      <c r="D270" s="16"/>
      <c r="E270" s="16" t="s">
        <v>1105</v>
      </c>
      <c r="F270" s="16" t="s">
        <v>13</v>
      </c>
      <c r="G270" s="131">
        <f t="shared" si="16"/>
        <v>140</v>
      </c>
      <c r="H270" s="133"/>
      <c r="I270" s="133"/>
      <c r="J270" s="133">
        <v>2</v>
      </c>
      <c r="K270" s="133">
        <v>2</v>
      </c>
      <c r="L270" s="133">
        <v>3</v>
      </c>
      <c r="M270" s="133"/>
      <c r="N270" s="133"/>
      <c r="O270" s="133">
        <v>96</v>
      </c>
      <c r="P270" s="133">
        <v>10</v>
      </c>
      <c r="Q270" s="133">
        <v>2</v>
      </c>
      <c r="R270" s="133">
        <v>0</v>
      </c>
      <c r="S270" s="133">
        <v>0</v>
      </c>
      <c r="T270" s="133">
        <v>0</v>
      </c>
      <c r="U270" s="133">
        <v>5</v>
      </c>
      <c r="V270" s="133">
        <v>5</v>
      </c>
      <c r="W270" s="133">
        <v>5</v>
      </c>
      <c r="X270" s="133">
        <v>10</v>
      </c>
      <c r="Y270" s="133"/>
      <c r="Z270" s="133">
        <v>0</v>
      </c>
      <c r="AA270" s="133">
        <v>0</v>
      </c>
      <c r="AB270" s="133">
        <v>0</v>
      </c>
      <c r="AC270" s="134">
        <f>(VLOOKUP($H$8,Prices[],2,FALSE)*H270)+(VLOOKUP($I$8,Prices[],2,FALSE)*I270)+(VLOOKUP($J$8,Prices[],2,FALSE)*J270)+(VLOOKUP($K$8,Prices[],2,FALSE)*K270)+(VLOOKUP($L$8,Prices[],2,FALSE)*L270)+(VLOOKUP($M$8,Prices[],2,FALSE)*M270)+(VLOOKUP($N$8,Prices[],2,FALSE)*N270)+(VLOOKUP($T$8,Prices[],2,FALSE)*T270)+(VLOOKUP($U$8,Prices[],2,FALSE)*U270)+(VLOOKUP($V$8,Prices[],2,FALSE)*V270)+(VLOOKUP($W$8,Prices[],2,FALSE)*W270)+(VLOOKUP($X$8,Prices[],2,FALSE)*X270)+(VLOOKUP($Y$8,Prices[],2,FALSE)*Y270)+(VLOOKUP($Z$8,Prices[],2,FALSE)*Z270)+(VLOOKUP($AB$8,Prices[],2,FALSE)*AB270)+(VLOOKUP($O$8,Prices[],2,FALSE)*O270)+(VLOOKUP($P$8,Prices[],2,FALSE)*P270)+(VLOOKUP($Q$8,Prices[],2,FALSE)*Q270)+(VLOOKUP($R$8,Prices[],2,FALSE)*R270)+(VLOOKUP($AA$8,Prices[],2,FALSE)*AA270)+(VLOOKUP($S$8,Prices[],2,FALSE)*S270)</f>
        <v>24766000</v>
      </c>
      <c r="AD270" s="137"/>
      <c r="AE270" s="135">
        <f t="shared" si="17"/>
        <v>48</v>
      </c>
      <c r="AF270" s="133"/>
      <c r="AG270" s="133">
        <v>2</v>
      </c>
      <c r="AH270" s="133">
        <v>40</v>
      </c>
      <c r="AI270" s="133"/>
      <c r="AJ270" s="133"/>
      <c r="AK270" s="133">
        <v>4</v>
      </c>
      <c r="AL270" s="133"/>
      <c r="AM270" s="133"/>
      <c r="AN270" s="133"/>
      <c r="AO270" s="133"/>
      <c r="AP270" s="133"/>
      <c r="AQ270" s="133"/>
      <c r="AR270" s="133"/>
      <c r="AS270" s="133"/>
      <c r="AT270" s="133">
        <v>2</v>
      </c>
      <c r="AU270" s="132">
        <f>(VLOOKUP($AF$8,Prices[],2,FALSE)*AF270)+(VLOOKUP($AG$8,Prices[],2,FALSE)*AG270)+(VLOOKUP($AH$8,Prices[],2,FALSE)*AH270)+(VLOOKUP($AI$8,Prices[],2,FALSE)*AI270)+(VLOOKUP($AJ$8,Prices[],2,FALSE)*AJ270)+(VLOOKUP($AK$8,Prices[],2,FALSE)*AK270)+(VLOOKUP($AL$8,Prices[],2,FALSE)*AL270)+(VLOOKUP($AM$8,Prices[],2,FALSE)*AM270)+(VLOOKUP($AN$8,Prices[],2,FALSE)*AN270)+(VLOOKUP($AO$8,Prices[],2,FALSE)*AO270)+(VLOOKUP($AP$8,Prices[],2,FALSE)*AP270)+(VLOOKUP($AT$8,Prices[],2,FALSE)*AT270)+(VLOOKUP($AQ$8,Prices[],2,FALSE)*AQ270)+(VLOOKUP($AR$8,Prices[],2,FALSE)*AR270)+(VLOOKUP($AS$8,Prices[],2,FALSE)*AS270)</f>
        <v>8629000</v>
      </c>
      <c r="AV270" s="132">
        <f t="shared" si="18"/>
        <v>8668100</v>
      </c>
      <c r="AW270" s="133" t="str">
        <f t="shared" si="19"/>
        <v>Credit is within Limit</v>
      </c>
      <c r="AX270" s="133" t="str">
        <f>IFERROR(IF(VLOOKUP(C270,'Overdue Credits'!$A:$F,6,0)&gt;2,"High Risk Customer",IF(VLOOKUP(C270,'Overdue Credits'!$A:$F,6,0)&gt;0,"Medium Risk Customer","Low Risk Customer")),"Low Risk Customer")</f>
        <v>Low Risk Customer</v>
      </c>
    </row>
    <row r="271" spans="1:50" x14ac:dyDescent="0.3">
      <c r="A271" s="16">
        <v>263</v>
      </c>
      <c r="B271" s="16" t="s">
        <v>113</v>
      </c>
      <c r="C271" s="16" t="s">
        <v>876</v>
      </c>
      <c r="D271" s="16"/>
      <c r="E271" s="16" t="s">
        <v>877</v>
      </c>
      <c r="F271" s="16" t="s">
        <v>13</v>
      </c>
      <c r="G271" s="131">
        <f t="shared" si="16"/>
        <v>130</v>
      </c>
      <c r="H271" s="133"/>
      <c r="I271" s="133"/>
      <c r="J271" s="133">
        <v>2</v>
      </c>
      <c r="K271" s="133">
        <v>30</v>
      </c>
      <c r="L271" s="133">
        <v>10</v>
      </c>
      <c r="M271" s="133"/>
      <c r="N271" s="133"/>
      <c r="O271" s="133">
        <v>30</v>
      </c>
      <c r="P271" s="133"/>
      <c r="Q271" s="133">
        <v>6</v>
      </c>
      <c r="R271" s="133"/>
      <c r="S271" s="133"/>
      <c r="T271" s="133"/>
      <c r="U271" s="133">
        <v>2</v>
      </c>
      <c r="V271" s="133">
        <v>5</v>
      </c>
      <c r="W271" s="133">
        <v>5</v>
      </c>
      <c r="X271" s="133">
        <v>40</v>
      </c>
      <c r="Y271" s="133"/>
      <c r="Z271" s="133"/>
      <c r="AA271" s="133"/>
      <c r="AB271" s="133"/>
      <c r="AC271" s="134">
        <f>(VLOOKUP($H$8,Prices[],2,FALSE)*H271)+(VLOOKUP($I$8,Prices[],2,FALSE)*I271)+(VLOOKUP($J$8,Prices[],2,FALSE)*J271)+(VLOOKUP($K$8,Prices[],2,FALSE)*K271)+(VLOOKUP($L$8,Prices[],2,FALSE)*L271)+(VLOOKUP($M$8,Prices[],2,FALSE)*M271)+(VLOOKUP($N$8,Prices[],2,FALSE)*N271)+(VLOOKUP($T$8,Prices[],2,FALSE)*T271)+(VLOOKUP($U$8,Prices[],2,FALSE)*U271)+(VLOOKUP($V$8,Prices[],2,FALSE)*V271)+(VLOOKUP($W$8,Prices[],2,FALSE)*W271)+(VLOOKUP($X$8,Prices[],2,FALSE)*X271)+(VLOOKUP($Y$8,Prices[],2,FALSE)*Y271)+(VLOOKUP($Z$8,Prices[],2,FALSE)*Z271)+(VLOOKUP($AB$8,Prices[],2,FALSE)*AB271)+(VLOOKUP($O$8,Prices[],2,FALSE)*O271)+(VLOOKUP($P$8,Prices[],2,FALSE)*P271)+(VLOOKUP($Q$8,Prices[],2,FALSE)*Q271)+(VLOOKUP($R$8,Prices[],2,FALSE)*R271)+(VLOOKUP($AA$8,Prices[],2,FALSE)*AA271)+(VLOOKUP($S$8,Prices[],2,FALSE)*S271)</f>
        <v>20319000</v>
      </c>
      <c r="AD271" s="137"/>
      <c r="AE271" s="135">
        <f t="shared" si="17"/>
        <v>51</v>
      </c>
      <c r="AF271" s="133"/>
      <c r="AG271" s="133">
        <v>1</v>
      </c>
      <c r="AH271" s="133">
        <v>4</v>
      </c>
      <c r="AI271" s="133">
        <v>1</v>
      </c>
      <c r="AJ271" s="133"/>
      <c r="AK271" s="133">
        <v>8</v>
      </c>
      <c r="AL271" s="133">
        <v>11</v>
      </c>
      <c r="AM271" s="133">
        <v>3</v>
      </c>
      <c r="AN271" s="133">
        <v>1</v>
      </c>
      <c r="AO271" s="133"/>
      <c r="AP271" s="133">
        <v>2</v>
      </c>
      <c r="AQ271" s="133"/>
      <c r="AR271" s="133"/>
      <c r="AS271" s="133"/>
      <c r="AT271" s="133">
        <v>20</v>
      </c>
      <c r="AU271" s="132">
        <f>(VLOOKUP($AF$8,Prices[],2,FALSE)*AF271)+(VLOOKUP($AG$8,Prices[],2,FALSE)*AG271)+(VLOOKUP($AH$8,Prices[],2,FALSE)*AH271)+(VLOOKUP($AI$8,Prices[],2,FALSE)*AI271)+(VLOOKUP($AJ$8,Prices[],2,FALSE)*AJ271)+(VLOOKUP($AK$8,Prices[],2,FALSE)*AK271)+(VLOOKUP($AL$8,Prices[],2,FALSE)*AL271)+(VLOOKUP($AM$8,Prices[],2,FALSE)*AM271)+(VLOOKUP($AN$8,Prices[],2,FALSE)*AN271)+(VLOOKUP($AO$8,Prices[],2,FALSE)*AO271)+(VLOOKUP($AP$8,Prices[],2,FALSE)*AP271)+(VLOOKUP($AT$8,Prices[],2,FALSE)*AT271)+(VLOOKUP($AQ$8,Prices[],2,FALSE)*AQ271)+(VLOOKUP($AR$8,Prices[],2,FALSE)*AR271)+(VLOOKUP($AS$8,Prices[],2,FALSE)*AS271)</f>
        <v>6787500</v>
      </c>
      <c r="AV271" s="132">
        <f t="shared" si="18"/>
        <v>7111650</v>
      </c>
      <c r="AW271" s="133" t="str">
        <f t="shared" si="19"/>
        <v>Credit is within Limit</v>
      </c>
      <c r="AX271" s="133" t="str">
        <f>IFERROR(IF(VLOOKUP(C271,'Overdue Credits'!$A:$F,6,0)&gt;2,"High Risk Customer",IF(VLOOKUP(C271,'Overdue Credits'!$A:$F,6,0)&gt;0,"Medium Risk Customer","Low Risk Customer")),"Low Risk Customer")</f>
        <v>Low Risk Customer</v>
      </c>
    </row>
    <row r="272" spans="1:50" x14ac:dyDescent="0.3">
      <c r="A272" s="16">
        <v>264</v>
      </c>
      <c r="B272" s="16" t="s">
        <v>113</v>
      </c>
      <c r="C272" s="16" t="s">
        <v>839</v>
      </c>
      <c r="D272" s="16"/>
      <c r="E272" s="16" t="s">
        <v>842</v>
      </c>
      <c r="F272" s="16" t="s">
        <v>13</v>
      </c>
      <c r="G272" s="131">
        <f t="shared" si="16"/>
        <v>160</v>
      </c>
      <c r="H272" s="133"/>
      <c r="I272" s="133"/>
      <c r="J272" s="133">
        <v>2</v>
      </c>
      <c r="K272" s="133">
        <v>2</v>
      </c>
      <c r="L272" s="133">
        <v>12</v>
      </c>
      <c r="M272" s="133"/>
      <c r="N272" s="133">
        <v>4</v>
      </c>
      <c r="O272" s="133">
        <v>40</v>
      </c>
      <c r="P272" s="133"/>
      <c r="Q272" s="133">
        <v>6</v>
      </c>
      <c r="R272" s="133"/>
      <c r="S272" s="133"/>
      <c r="T272" s="133"/>
      <c r="U272" s="133">
        <v>2</v>
      </c>
      <c r="V272" s="133">
        <v>5</v>
      </c>
      <c r="W272" s="133">
        <v>7</v>
      </c>
      <c r="X272" s="133">
        <v>80</v>
      </c>
      <c r="Y272" s="133"/>
      <c r="Z272" s="133"/>
      <c r="AA272" s="133"/>
      <c r="AB272" s="133"/>
      <c r="AC272" s="134">
        <f>(VLOOKUP($H$8,Prices[],2,FALSE)*H272)+(VLOOKUP($I$8,Prices[],2,FALSE)*I272)+(VLOOKUP($J$8,Prices[],2,FALSE)*J272)+(VLOOKUP($K$8,Prices[],2,FALSE)*K272)+(VLOOKUP($L$8,Prices[],2,FALSE)*L272)+(VLOOKUP($M$8,Prices[],2,FALSE)*M272)+(VLOOKUP($N$8,Prices[],2,FALSE)*N272)+(VLOOKUP($T$8,Prices[],2,FALSE)*T272)+(VLOOKUP($U$8,Prices[],2,FALSE)*U272)+(VLOOKUP($V$8,Prices[],2,FALSE)*V272)+(VLOOKUP($W$8,Prices[],2,FALSE)*W272)+(VLOOKUP($X$8,Prices[],2,FALSE)*X272)+(VLOOKUP($Y$8,Prices[],2,FALSE)*Y272)+(VLOOKUP($Z$8,Prices[],2,FALSE)*Z272)+(VLOOKUP($AB$8,Prices[],2,FALSE)*AB272)+(VLOOKUP($O$8,Prices[],2,FALSE)*O272)+(VLOOKUP($P$8,Prices[],2,FALSE)*P272)+(VLOOKUP($Q$8,Prices[],2,FALSE)*Q272)+(VLOOKUP($R$8,Prices[],2,FALSE)*R272)+(VLOOKUP($AA$8,Prices[],2,FALSE)*AA272)+(VLOOKUP($S$8,Prices[],2,FALSE)*S272)</f>
        <v>24857000</v>
      </c>
      <c r="AD272" s="137"/>
      <c r="AE272" s="135">
        <f t="shared" si="17"/>
        <v>61</v>
      </c>
      <c r="AF272" s="133"/>
      <c r="AG272" s="133">
        <v>1</v>
      </c>
      <c r="AH272" s="133">
        <v>4</v>
      </c>
      <c r="AI272" s="133">
        <v>1</v>
      </c>
      <c r="AJ272" s="133"/>
      <c r="AK272" s="133">
        <v>7</v>
      </c>
      <c r="AL272" s="133">
        <v>10</v>
      </c>
      <c r="AM272" s="133">
        <v>4</v>
      </c>
      <c r="AN272" s="133"/>
      <c r="AO272" s="133"/>
      <c r="AP272" s="133">
        <v>2</v>
      </c>
      <c r="AQ272" s="133"/>
      <c r="AR272" s="133"/>
      <c r="AS272" s="133"/>
      <c r="AT272" s="133">
        <v>32</v>
      </c>
      <c r="AU272" s="132">
        <f>(VLOOKUP($AF$8,Prices[],2,FALSE)*AF272)+(VLOOKUP($AG$8,Prices[],2,FALSE)*AG272)+(VLOOKUP($AH$8,Prices[],2,FALSE)*AH272)+(VLOOKUP($AI$8,Prices[],2,FALSE)*AI272)+(VLOOKUP($AJ$8,Prices[],2,FALSE)*AJ272)+(VLOOKUP($AK$8,Prices[],2,FALSE)*AK272)+(VLOOKUP($AL$8,Prices[],2,FALSE)*AL272)+(VLOOKUP($AM$8,Prices[],2,FALSE)*AM272)+(VLOOKUP($AN$8,Prices[],2,FALSE)*AN272)+(VLOOKUP($AO$8,Prices[],2,FALSE)*AO272)+(VLOOKUP($AP$8,Prices[],2,FALSE)*AP272)+(VLOOKUP($AT$8,Prices[],2,FALSE)*AT272)+(VLOOKUP($AQ$8,Prices[],2,FALSE)*AQ272)+(VLOOKUP($AR$8,Prices[],2,FALSE)*AR272)+(VLOOKUP($AS$8,Prices[],2,FALSE)*AS272)</f>
        <v>7817500</v>
      </c>
      <c r="AV272" s="132">
        <f t="shared" si="18"/>
        <v>8699950</v>
      </c>
      <c r="AW272" s="133" t="str">
        <f t="shared" si="19"/>
        <v>Credit is within Limit</v>
      </c>
      <c r="AX272" s="133" t="str">
        <f>IFERROR(IF(VLOOKUP(C272,'Overdue Credits'!$A:$F,6,0)&gt;2,"High Risk Customer",IF(VLOOKUP(C272,'Overdue Credits'!$A:$F,6,0)&gt;0,"Medium Risk Customer","Low Risk Customer")),"Low Risk Customer")</f>
        <v>Low Risk Customer</v>
      </c>
    </row>
    <row r="273" spans="1:50" x14ac:dyDescent="0.3">
      <c r="A273" s="16">
        <v>265</v>
      </c>
      <c r="B273" s="16" t="s">
        <v>113</v>
      </c>
      <c r="C273" s="16" t="s">
        <v>844</v>
      </c>
      <c r="D273" s="16"/>
      <c r="E273" s="16" t="s">
        <v>1058</v>
      </c>
      <c r="F273" s="16" t="s">
        <v>20</v>
      </c>
      <c r="G273" s="131">
        <f t="shared" si="16"/>
        <v>200</v>
      </c>
      <c r="H273" s="133"/>
      <c r="I273" s="133"/>
      <c r="J273" s="133">
        <v>2</v>
      </c>
      <c r="K273" s="133">
        <v>2</v>
      </c>
      <c r="L273" s="133">
        <v>7</v>
      </c>
      <c r="M273" s="133"/>
      <c r="N273" s="133">
        <v>1</v>
      </c>
      <c r="O273" s="133">
        <v>44</v>
      </c>
      <c r="P273" s="133"/>
      <c r="Q273" s="133">
        <v>6</v>
      </c>
      <c r="R273" s="133"/>
      <c r="S273" s="133"/>
      <c r="T273" s="133"/>
      <c r="U273" s="133">
        <v>1</v>
      </c>
      <c r="V273" s="133">
        <v>1</v>
      </c>
      <c r="W273" s="133">
        <v>1</v>
      </c>
      <c r="X273" s="133">
        <v>135</v>
      </c>
      <c r="Y273" s="133"/>
      <c r="Z273" s="133"/>
      <c r="AA273" s="133"/>
      <c r="AB273" s="133"/>
      <c r="AC273" s="134">
        <f>(VLOOKUP($H$8,Prices[],2,FALSE)*H273)+(VLOOKUP($I$8,Prices[],2,FALSE)*I273)+(VLOOKUP($J$8,Prices[],2,FALSE)*J273)+(VLOOKUP($K$8,Prices[],2,FALSE)*K273)+(VLOOKUP($L$8,Prices[],2,FALSE)*L273)+(VLOOKUP($M$8,Prices[],2,FALSE)*M273)+(VLOOKUP($N$8,Prices[],2,FALSE)*N273)+(VLOOKUP($T$8,Prices[],2,FALSE)*T273)+(VLOOKUP($U$8,Prices[],2,FALSE)*U273)+(VLOOKUP($V$8,Prices[],2,FALSE)*V273)+(VLOOKUP($W$8,Prices[],2,FALSE)*W273)+(VLOOKUP($X$8,Prices[],2,FALSE)*X273)+(VLOOKUP($Y$8,Prices[],2,FALSE)*Y273)+(VLOOKUP($Z$8,Prices[],2,FALSE)*Z273)+(VLOOKUP($AB$8,Prices[],2,FALSE)*AB273)+(VLOOKUP($O$8,Prices[],2,FALSE)*O273)+(VLOOKUP($P$8,Prices[],2,FALSE)*P273)+(VLOOKUP($Q$8,Prices[],2,FALSE)*Q273)+(VLOOKUP($R$8,Prices[],2,FALSE)*R273)+(VLOOKUP($AA$8,Prices[],2,FALSE)*AA273)+(VLOOKUP($S$8,Prices[],2,FALSE)*S273)</f>
        <v>31866000</v>
      </c>
      <c r="AD273" s="137"/>
      <c r="AE273" s="135">
        <f t="shared" si="17"/>
        <v>73</v>
      </c>
      <c r="AF273" s="133"/>
      <c r="AG273" s="133">
        <v>2</v>
      </c>
      <c r="AH273" s="133">
        <v>4</v>
      </c>
      <c r="AI273" s="133"/>
      <c r="AJ273" s="133">
        <v>2</v>
      </c>
      <c r="AK273" s="133">
        <v>7</v>
      </c>
      <c r="AL273" s="133">
        <v>20</v>
      </c>
      <c r="AM273" s="133">
        <v>3</v>
      </c>
      <c r="AN273" s="133"/>
      <c r="AO273" s="133"/>
      <c r="AP273" s="133">
        <v>14</v>
      </c>
      <c r="AQ273" s="133"/>
      <c r="AR273" s="133"/>
      <c r="AS273" s="133"/>
      <c r="AT273" s="133">
        <v>21</v>
      </c>
      <c r="AU273" s="132">
        <f>(VLOOKUP($AF$8,Prices[],2,FALSE)*AF273)+(VLOOKUP($AG$8,Prices[],2,FALSE)*AG273)+(VLOOKUP($AH$8,Prices[],2,FALSE)*AH273)+(VLOOKUP($AI$8,Prices[],2,FALSE)*AI273)+(VLOOKUP($AJ$8,Prices[],2,FALSE)*AJ273)+(VLOOKUP($AK$8,Prices[],2,FALSE)*AK273)+(VLOOKUP($AL$8,Prices[],2,FALSE)*AL273)+(VLOOKUP($AM$8,Prices[],2,FALSE)*AM273)+(VLOOKUP($AN$8,Prices[],2,FALSE)*AN273)+(VLOOKUP($AO$8,Prices[],2,FALSE)*AO273)+(VLOOKUP($AP$8,Prices[],2,FALSE)*AP273)+(VLOOKUP($AT$8,Prices[],2,FALSE)*AT273)+(VLOOKUP($AQ$8,Prices[],2,FALSE)*AQ273)+(VLOOKUP($AR$8,Prices[],2,FALSE)*AR273)+(VLOOKUP($AS$8,Prices[],2,FALSE)*AS273)</f>
        <v>9507500</v>
      </c>
      <c r="AV273" s="132">
        <f t="shared" si="18"/>
        <v>11153100</v>
      </c>
      <c r="AW273" s="133" t="str">
        <f t="shared" si="19"/>
        <v>Credit is within Limit</v>
      </c>
      <c r="AX273" s="133" t="str">
        <f>IFERROR(IF(VLOOKUP(C273,'Overdue Credits'!$A:$F,6,0)&gt;2,"High Risk Customer",IF(VLOOKUP(C273,'Overdue Credits'!$A:$F,6,0)&gt;0,"Medium Risk Customer","Low Risk Customer")),"Low Risk Customer")</f>
        <v>Low Risk Customer</v>
      </c>
    </row>
    <row r="274" spans="1:50" x14ac:dyDescent="0.3">
      <c r="A274" s="16">
        <v>266</v>
      </c>
      <c r="B274" s="16" t="s">
        <v>113</v>
      </c>
      <c r="C274" s="16" t="s">
        <v>141</v>
      </c>
      <c r="D274" s="16"/>
      <c r="E274" s="16" t="s">
        <v>701</v>
      </c>
      <c r="F274" s="16" t="s">
        <v>11</v>
      </c>
      <c r="G274" s="131">
        <f t="shared" si="16"/>
        <v>120</v>
      </c>
      <c r="H274" s="133"/>
      <c r="I274" s="133"/>
      <c r="J274" s="133">
        <v>2</v>
      </c>
      <c r="K274" s="133">
        <v>2</v>
      </c>
      <c r="L274" s="133">
        <v>7</v>
      </c>
      <c r="M274" s="133"/>
      <c r="N274" s="133"/>
      <c r="O274" s="133">
        <v>40</v>
      </c>
      <c r="P274" s="133"/>
      <c r="Q274" s="133">
        <v>5</v>
      </c>
      <c r="R274" s="133"/>
      <c r="S274" s="133"/>
      <c r="T274" s="133"/>
      <c r="U274" s="133">
        <v>1</v>
      </c>
      <c r="V274" s="133">
        <v>1</v>
      </c>
      <c r="W274" s="133">
        <v>2</v>
      </c>
      <c r="X274" s="133">
        <v>60</v>
      </c>
      <c r="Y274" s="133"/>
      <c r="Z274" s="133"/>
      <c r="AA274" s="133"/>
      <c r="AB274" s="133"/>
      <c r="AC274" s="134">
        <f>(VLOOKUP($H$8,Prices[],2,FALSE)*H274)+(VLOOKUP($I$8,Prices[],2,FALSE)*I274)+(VLOOKUP($J$8,Prices[],2,FALSE)*J274)+(VLOOKUP($K$8,Prices[],2,FALSE)*K274)+(VLOOKUP($L$8,Prices[],2,FALSE)*L274)+(VLOOKUP($M$8,Prices[],2,FALSE)*M274)+(VLOOKUP($N$8,Prices[],2,FALSE)*N274)+(VLOOKUP($T$8,Prices[],2,FALSE)*T274)+(VLOOKUP($U$8,Prices[],2,FALSE)*U274)+(VLOOKUP($V$8,Prices[],2,FALSE)*V274)+(VLOOKUP($W$8,Prices[],2,FALSE)*W274)+(VLOOKUP($X$8,Prices[],2,FALSE)*X274)+(VLOOKUP($Y$8,Prices[],2,FALSE)*Y274)+(VLOOKUP($Z$8,Prices[],2,FALSE)*Z274)+(VLOOKUP($AB$8,Prices[],2,FALSE)*AB274)+(VLOOKUP($O$8,Prices[],2,FALSE)*O274)+(VLOOKUP($P$8,Prices[],2,FALSE)*P274)+(VLOOKUP($Q$8,Prices[],2,FALSE)*Q274)+(VLOOKUP($R$8,Prices[],2,FALSE)*R274)+(VLOOKUP($AA$8,Prices[],2,FALSE)*AA274)+(VLOOKUP($S$8,Prices[],2,FALSE)*S274)</f>
        <v>19581500</v>
      </c>
      <c r="AD274" s="137"/>
      <c r="AE274" s="135">
        <f t="shared" si="17"/>
        <v>37</v>
      </c>
      <c r="AF274" s="133"/>
      <c r="AG274" s="133">
        <v>1</v>
      </c>
      <c r="AH274" s="133">
        <v>4</v>
      </c>
      <c r="AI274" s="133"/>
      <c r="AJ274" s="133"/>
      <c r="AK274" s="133">
        <v>2</v>
      </c>
      <c r="AL274" s="133">
        <v>18</v>
      </c>
      <c r="AM274" s="133">
        <v>3</v>
      </c>
      <c r="AN274" s="133"/>
      <c r="AO274" s="133"/>
      <c r="AP274" s="133"/>
      <c r="AQ274" s="133"/>
      <c r="AR274" s="133"/>
      <c r="AS274" s="133"/>
      <c r="AT274" s="133">
        <v>9</v>
      </c>
      <c r="AU274" s="132">
        <f>(VLOOKUP($AF$8,Prices[],2,FALSE)*AF274)+(VLOOKUP($AG$8,Prices[],2,FALSE)*AG274)+(VLOOKUP($AH$8,Prices[],2,FALSE)*AH274)+(VLOOKUP($AI$8,Prices[],2,FALSE)*AI274)+(VLOOKUP($AJ$8,Prices[],2,FALSE)*AJ274)+(VLOOKUP($AK$8,Prices[],2,FALSE)*AK274)+(VLOOKUP($AL$8,Prices[],2,FALSE)*AL274)+(VLOOKUP($AM$8,Prices[],2,FALSE)*AM274)+(VLOOKUP($AN$8,Prices[],2,FALSE)*AN274)+(VLOOKUP($AO$8,Prices[],2,FALSE)*AO274)+(VLOOKUP($AP$8,Prices[],2,FALSE)*AP274)+(VLOOKUP($AT$8,Prices[],2,FALSE)*AT274)+(VLOOKUP($AQ$8,Prices[],2,FALSE)*AQ274)+(VLOOKUP($AR$8,Prices[],2,FALSE)*AR274)+(VLOOKUP($AS$8,Prices[],2,FALSE)*AS274)</f>
        <v>5326500</v>
      </c>
      <c r="AV274" s="132">
        <f t="shared" si="18"/>
        <v>6853525</v>
      </c>
      <c r="AW274" s="133" t="str">
        <f t="shared" si="19"/>
        <v>Credit is within Limit</v>
      </c>
      <c r="AX274" s="133" t="str">
        <f>IFERROR(IF(VLOOKUP(C274,'Overdue Credits'!$A:$F,6,0)&gt;2,"High Risk Customer",IF(VLOOKUP(C274,'Overdue Credits'!$A:$F,6,0)&gt;0,"Medium Risk Customer","Low Risk Customer")),"Low Risk Customer")</f>
        <v>Low Risk Customer</v>
      </c>
    </row>
    <row r="275" spans="1:50" x14ac:dyDescent="0.3">
      <c r="A275" s="16">
        <v>267</v>
      </c>
      <c r="B275" s="16" t="s">
        <v>113</v>
      </c>
      <c r="C275" s="16" t="s">
        <v>114</v>
      </c>
      <c r="D275" s="16"/>
      <c r="E275" s="16" t="s">
        <v>115</v>
      </c>
      <c r="F275" s="16" t="s">
        <v>13</v>
      </c>
      <c r="G275" s="131">
        <f t="shared" si="16"/>
        <v>200</v>
      </c>
      <c r="H275" s="133"/>
      <c r="I275" s="133"/>
      <c r="J275" s="133">
        <v>2</v>
      </c>
      <c r="K275" s="133">
        <v>2</v>
      </c>
      <c r="L275" s="133">
        <v>1</v>
      </c>
      <c r="M275" s="133"/>
      <c r="N275" s="133">
        <v>5</v>
      </c>
      <c r="O275" s="133">
        <v>25</v>
      </c>
      <c r="P275" s="133"/>
      <c r="Q275" s="133">
        <v>27</v>
      </c>
      <c r="R275" s="133"/>
      <c r="S275" s="133"/>
      <c r="T275" s="133"/>
      <c r="U275" s="133">
        <v>2</v>
      </c>
      <c r="V275" s="133">
        <v>2</v>
      </c>
      <c r="W275" s="133">
        <v>5</v>
      </c>
      <c r="X275" s="133">
        <v>129</v>
      </c>
      <c r="Y275" s="133"/>
      <c r="Z275" s="133"/>
      <c r="AA275" s="133"/>
      <c r="AB275" s="133"/>
      <c r="AC275" s="134">
        <f>(VLOOKUP($H$8,Prices[],2,FALSE)*H275)+(VLOOKUP($I$8,Prices[],2,FALSE)*I275)+(VLOOKUP($J$8,Prices[],2,FALSE)*J275)+(VLOOKUP($K$8,Prices[],2,FALSE)*K275)+(VLOOKUP($L$8,Prices[],2,FALSE)*L275)+(VLOOKUP($M$8,Prices[],2,FALSE)*M275)+(VLOOKUP($N$8,Prices[],2,FALSE)*N275)+(VLOOKUP($T$8,Prices[],2,FALSE)*T275)+(VLOOKUP($U$8,Prices[],2,FALSE)*U275)+(VLOOKUP($V$8,Prices[],2,FALSE)*V275)+(VLOOKUP($W$8,Prices[],2,FALSE)*W275)+(VLOOKUP($X$8,Prices[],2,FALSE)*X275)+(VLOOKUP($Y$8,Prices[],2,FALSE)*Y275)+(VLOOKUP($Z$8,Prices[],2,FALSE)*Z275)+(VLOOKUP($AB$8,Prices[],2,FALSE)*AB275)+(VLOOKUP($O$8,Prices[],2,FALSE)*O275)+(VLOOKUP($P$8,Prices[],2,FALSE)*P275)+(VLOOKUP($Q$8,Prices[],2,FALSE)*Q275)+(VLOOKUP($R$8,Prices[],2,FALSE)*R275)+(VLOOKUP($AA$8,Prices[],2,FALSE)*AA275)+(VLOOKUP($S$8,Prices[],2,FALSE)*S275)</f>
        <v>30646000</v>
      </c>
      <c r="AD275" s="137"/>
      <c r="AE275" s="135">
        <f t="shared" si="17"/>
        <v>69</v>
      </c>
      <c r="AF275" s="133"/>
      <c r="AG275" s="133">
        <v>8</v>
      </c>
      <c r="AH275" s="133">
        <v>8</v>
      </c>
      <c r="AI275" s="133">
        <v>2</v>
      </c>
      <c r="AJ275" s="133"/>
      <c r="AK275" s="133">
        <v>5</v>
      </c>
      <c r="AL275" s="133">
        <v>15</v>
      </c>
      <c r="AM275" s="133">
        <v>8</v>
      </c>
      <c r="AN275" s="133"/>
      <c r="AO275" s="133"/>
      <c r="AP275" s="133">
        <v>22</v>
      </c>
      <c r="AQ275" s="133"/>
      <c r="AR275" s="133"/>
      <c r="AS275" s="133"/>
      <c r="AT275" s="133">
        <v>1</v>
      </c>
      <c r="AU275" s="132">
        <f>(VLOOKUP($AF$8,Prices[],2,FALSE)*AF275)+(VLOOKUP($AG$8,Prices[],2,FALSE)*AG275)+(VLOOKUP($AH$8,Prices[],2,FALSE)*AH275)+(VLOOKUP($AI$8,Prices[],2,FALSE)*AI275)+(VLOOKUP($AJ$8,Prices[],2,FALSE)*AJ275)+(VLOOKUP($AK$8,Prices[],2,FALSE)*AK275)+(VLOOKUP($AL$8,Prices[],2,FALSE)*AL275)+(VLOOKUP($AM$8,Prices[],2,FALSE)*AM275)+(VLOOKUP($AN$8,Prices[],2,FALSE)*AN275)+(VLOOKUP($AO$8,Prices[],2,FALSE)*AO275)+(VLOOKUP($AP$8,Prices[],2,FALSE)*AP275)+(VLOOKUP($AT$8,Prices[],2,FALSE)*AT275)+(VLOOKUP($AQ$8,Prices[],2,FALSE)*AQ275)+(VLOOKUP($AR$8,Prices[],2,FALSE)*AR275)+(VLOOKUP($AS$8,Prices[],2,FALSE)*AS275)</f>
        <v>9788500</v>
      </c>
      <c r="AV275" s="132">
        <f t="shared" si="18"/>
        <v>10726100</v>
      </c>
      <c r="AW275" s="133" t="str">
        <f t="shared" si="19"/>
        <v>Credit is within Limit</v>
      </c>
      <c r="AX275" s="133" t="str">
        <f>IFERROR(IF(VLOOKUP(C275,'Overdue Credits'!$A:$F,6,0)&gt;2,"High Risk Customer",IF(VLOOKUP(C275,'Overdue Credits'!$A:$F,6,0)&gt;0,"Medium Risk Customer","Low Risk Customer")),"Low Risk Customer")</f>
        <v>Low Risk Customer</v>
      </c>
    </row>
    <row r="276" spans="1:50" x14ac:dyDescent="0.3">
      <c r="A276" s="16">
        <v>268</v>
      </c>
      <c r="B276" s="16" t="s">
        <v>113</v>
      </c>
      <c r="C276" s="16" t="s">
        <v>539</v>
      </c>
      <c r="D276" s="16"/>
      <c r="E276" s="16" t="s">
        <v>540</v>
      </c>
      <c r="F276" s="16" t="s">
        <v>11</v>
      </c>
      <c r="G276" s="131">
        <f t="shared" si="16"/>
        <v>100</v>
      </c>
      <c r="H276" s="133"/>
      <c r="I276" s="133"/>
      <c r="J276" s="133">
        <v>1</v>
      </c>
      <c r="K276" s="133">
        <v>2</v>
      </c>
      <c r="L276" s="133">
        <v>1</v>
      </c>
      <c r="M276" s="133"/>
      <c r="N276" s="133"/>
      <c r="O276" s="133">
        <v>20</v>
      </c>
      <c r="P276" s="133"/>
      <c r="Q276" s="133"/>
      <c r="R276" s="133"/>
      <c r="S276" s="133"/>
      <c r="T276" s="133"/>
      <c r="U276" s="133">
        <v>2</v>
      </c>
      <c r="V276" s="133">
        <v>2</v>
      </c>
      <c r="W276" s="133">
        <v>2</v>
      </c>
      <c r="X276" s="133">
        <v>70</v>
      </c>
      <c r="Y276" s="133"/>
      <c r="Z276" s="133"/>
      <c r="AA276" s="133"/>
      <c r="AB276" s="133"/>
      <c r="AC276" s="134">
        <f>(VLOOKUP($H$8,Prices[],2,FALSE)*H276)+(VLOOKUP($I$8,Prices[],2,FALSE)*I276)+(VLOOKUP($J$8,Prices[],2,FALSE)*J276)+(VLOOKUP($K$8,Prices[],2,FALSE)*K276)+(VLOOKUP($L$8,Prices[],2,FALSE)*L276)+(VLOOKUP($M$8,Prices[],2,FALSE)*M276)+(VLOOKUP($N$8,Prices[],2,FALSE)*N276)+(VLOOKUP($T$8,Prices[],2,FALSE)*T276)+(VLOOKUP($U$8,Prices[],2,FALSE)*U276)+(VLOOKUP($V$8,Prices[],2,FALSE)*V276)+(VLOOKUP($W$8,Prices[],2,FALSE)*W276)+(VLOOKUP($X$8,Prices[],2,FALSE)*X276)+(VLOOKUP($Y$8,Prices[],2,FALSE)*Y276)+(VLOOKUP($Z$8,Prices[],2,FALSE)*Z276)+(VLOOKUP($AB$8,Prices[],2,FALSE)*AB276)+(VLOOKUP($O$8,Prices[],2,FALSE)*O276)+(VLOOKUP($P$8,Prices[],2,FALSE)*P276)+(VLOOKUP($Q$8,Prices[],2,FALSE)*Q276)+(VLOOKUP($R$8,Prices[],2,FALSE)*R276)+(VLOOKUP($AA$8,Prices[],2,FALSE)*AA276)+(VLOOKUP($S$8,Prices[],2,FALSE)*S276)</f>
        <v>15680500</v>
      </c>
      <c r="AD276" s="137"/>
      <c r="AE276" s="135">
        <f t="shared" si="17"/>
        <v>34</v>
      </c>
      <c r="AF276" s="133"/>
      <c r="AG276" s="133">
        <v>3</v>
      </c>
      <c r="AH276" s="133">
        <v>2</v>
      </c>
      <c r="AI276" s="133">
        <v>1</v>
      </c>
      <c r="AJ276" s="133"/>
      <c r="AK276" s="133">
        <v>5</v>
      </c>
      <c r="AL276" s="133">
        <v>8</v>
      </c>
      <c r="AM276" s="133">
        <v>2</v>
      </c>
      <c r="AN276" s="133"/>
      <c r="AO276" s="133"/>
      <c r="AP276" s="133">
        <v>1</v>
      </c>
      <c r="AQ276" s="133"/>
      <c r="AR276" s="133"/>
      <c r="AS276" s="133"/>
      <c r="AT276" s="133">
        <v>12</v>
      </c>
      <c r="AU276" s="132">
        <f>(VLOOKUP($AF$8,Prices[],2,FALSE)*AF276)+(VLOOKUP($AG$8,Prices[],2,FALSE)*AG276)+(VLOOKUP($AH$8,Prices[],2,FALSE)*AH276)+(VLOOKUP($AI$8,Prices[],2,FALSE)*AI276)+(VLOOKUP($AJ$8,Prices[],2,FALSE)*AJ276)+(VLOOKUP($AK$8,Prices[],2,FALSE)*AK276)+(VLOOKUP($AL$8,Prices[],2,FALSE)*AL276)+(VLOOKUP($AM$8,Prices[],2,FALSE)*AM276)+(VLOOKUP($AN$8,Prices[],2,FALSE)*AN276)+(VLOOKUP($AO$8,Prices[],2,FALSE)*AO276)+(VLOOKUP($AP$8,Prices[],2,FALSE)*AP276)+(VLOOKUP($AT$8,Prices[],2,FALSE)*AT276)+(VLOOKUP($AQ$8,Prices[],2,FALSE)*AQ276)+(VLOOKUP($AR$8,Prices[],2,FALSE)*AR276)+(VLOOKUP($AS$8,Prices[],2,FALSE)*AS276)</f>
        <v>4654000</v>
      </c>
      <c r="AV276" s="132">
        <f t="shared" si="18"/>
        <v>5488175</v>
      </c>
      <c r="AW276" s="133" t="str">
        <f t="shared" si="19"/>
        <v>Credit is within Limit</v>
      </c>
      <c r="AX276" s="133" t="str">
        <f>IFERROR(IF(VLOOKUP(C276,'Overdue Credits'!$A:$F,6,0)&gt;2,"High Risk Customer",IF(VLOOKUP(C276,'Overdue Credits'!$A:$F,6,0)&gt;0,"Medium Risk Customer","Low Risk Customer")),"Low Risk Customer")</f>
        <v>Low Risk Customer</v>
      </c>
    </row>
    <row r="277" spans="1:50" x14ac:dyDescent="0.3">
      <c r="A277" s="16">
        <v>269</v>
      </c>
      <c r="B277" s="16" t="s">
        <v>113</v>
      </c>
      <c r="C277" s="16" t="s">
        <v>126</v>
      </c>
      <c r="D277" s="16"/>
      <c r="E277" s="16" t="s">
        <v>127</v>
      </c>
      <c r="F277" s="16" t="s">
        <v>43</v>
      </c>
      <c r="G277" s="131">
        <f t="shared" si="16"/>
        <v>400</v>
      </c>
      <c r="H277" s="133"/>
      <c r="I277" s="133"/>
      <c r="J277" s="133">
        <v>2</v>
      </c>
      <c r="K277" s="133">
        <v>2</v>
      </c>
      <c r="L277" s="133">
        <v>4</v>
      </c>
      <c r="M277" s="133">
        <v>1</v>
      </c>
      <c r="N277" s="133">
        <v>30</v>
      </c>
      <c r="O277" s="133">
        <v>40</v>
      </c>
      <c r="P277" s="133"/>
      <c r="Q277" s="133">
        <v>43</v>
      </c>
      <c r="R277" s="133"/>
      <c r="S277" s="133"/>
      <c r="T277" s="133"/>
      <c r="U277" s="133">
        <v>24</v>
      </c>
      <c r="V277" s="133">
        <v>45</v>
      </c>
      <c r="W277" s="133">
        <v>25</v>
      </c>
      <c r="X277" s="133">
        <v>184</v>
      </c>
      <c r="Y277" s="133"/>
      <c r="Z277" s="133"/>
      <c r="AA277" s="133"/>
      <c r="AB277" s="133"/>
      <c r="AC277" s="134">
        <f>(VLOOKUP($H$8,Prices[],2,FALSE)*H277)+(VLOOKUP($I$8,Prices[],2,FALSE)*I277)+(VLOOKUP($J$8,Prices[],2,FALSE)*J277)+(VLOOKUP($K$8,Prices[],2,FALSE)*K277)+(VLOOKUP($L$8,Prices[],2,FALSE)*L277)+(VLOOKUP($M$8,Prices[],2,FALSE)*M277)+(VLOOKUP($N$8,Prices[],2,FALSE)*N277)+(VLOOKUP($T$8,Prices[],2,FALSE)*T277)+(VLOOKUP($U$8,Prices[],2,FALSE)*U277)+(VLOOKUP($V$8,Prices[],2,FALSE)*V277)+(VLOOKUP($W$8,Prices[],2,FALSE)*W277)+(VLOOKUP($X$8,Prices[],2,FALSE)*X277)+(VLOOKUP($Y$8,Prices[],2,FALSE)*Y277)+(VLOOKUP($Z$8,Prices[],2,FALSE)*Z277)+(VLOOKUP($AB$8,Prices[],2,FALSE)*AB277)+(VLOOKUP($O$8,Prices[],2,FALSE)*O277)+(VLOOKUP($P$8,Prices[],2,FALSE)*P277)+(VLOOKUP($Q$8,Prices[],2,FALSE)*Q277)+(VLOOKUP($R$8,Prices[],2,FALSE)*R277)+(VLOOKUP($AA$8,Prices[],2,FALSE)*AA277)+(VLOOKUP($S$8,Prices[],2,FALSE)*S277)</f>
        <v>55502000</v>
      </c>
      <c r="AD277" s="137"/>
      <c r="AE277" s="135">
        <f t="shared" si="17"/>
        <v>0</v>
      </c>
      <c r="AF277" s="133"/>
      <c r="AG277" s="133"/>
      <c r="AH277" s="133"/>
      <c r="AI277" s="133"/>
      <c r="AJ277" s="133"/>
      <c r="AK277" s="133"/>
      <c r="AL277" s="133"/>
      <c r="AM277" s="133"/>
      <c r="AN277" s="133"/>
      <c r="AO277" s="133"/>
      <c r="AP277" s="133"/>
      <c r="AQ277" s="133"/>
      <c r="AR277" s="133"/>
      <c r="AS277" s="133"/>
      <c r="AT277" s="133"/>
      <c r="AU277" s="132">
        <f>(VLOOKUP($AF$8,Prices[],2,FALSE)*AF277)+(VLOOKUP($AG$8,Prices[],2,FALSE)*AG277)+(VLOOKUP($AH$8,Prices[],2,FALSE)*AH277)+(VLOOKUP($AI$8,Prices[],2,FALSE)*AI277)+(VLOOKUP($AJ$8,Prices[],2,FALSE)*AJ277)+(VLOOKUP($AK$8,Prices[],2,FALSE)*AK277)+(VLOOKUP($AL$8,Prices[],2,FALSE)*AL277)+(VLOOKUP($AM$8,Prices[],2,FALSE)*AM277)+(VLOOKUP($AN$8,Prices[],2,FALSE)*AN277)+(VLOOKUP($AO$8,Prices[],2,FALSE)*AO277)+(VLOOKUP($AP$8,Prices[],2,FALSE)*AP277)+(VLOOKUP($AT$8,Prices[],2,FALSE)*AT277)+(VLOOKUP($AQ$8,Prices[],2,FALSE)*AQ277)+(VLOOKUP($AR$8,Prices[],2,FALSE)*AR277)+(VLOOKUP($AS$8,Prices[],2,FALSE)*AS277)</f>
        <v>0</v>
      </c>
      <c r="AV277" s="132">
        <f t="shared" si="18"/>
        <v>19425700</v>
      </c>
      <c r="AW277" s="133" t="str">
        <f t="shared" si="19"/>
        <v xml:space="preserve"> </v>
      </c>
      <c r="AX277" s="133" t="str">
        <f>IFERROR(IF(VLOOKUP(C277,'Overdue Credits'!$A:$F,6,0)&gt;2,"High Risk Customer",IF(VLOOKUP(C277,'Overdue Credits'!$A:$F,6,0)&gt;0,"Medium Risk Customer","Low Risk Customer")),"Low Risk Customer")</f>
        <v>Medium Risk Customer</v>
      </c>
    </row>
    <row r="278" spans="1:50" x14ac:dyDescent="0.3">
      <c r="A278" s="16">
        <v>270</v>
      </c>
      <c r="B278" s="16" t="s">
        <v>113</v>
      </c>
      <c r="C278" s="16" t="s">
        <v>552</v>
      </c>
      <c r="D278" s="16"/>
      <c r="E278" s="16" t="s">
        <v>749</v>
      </c>
      <c r="F278" s="16" t="s">
        <v>20</v>
      </c>
      <c r="G278" s="131">
        <f t="shared" si="16"/>
        <v>250</v>
      </c>
      <c r="H278" s="133"/>
      <c r="I278" s="133"/>
      <c r="J278" s="133">
        <v>2</v>
      </c>
      <c r="K278" s="133">
        <v>5</v>
      </c>
      <c r="L278" s="133">
        <v>2</v>
      </c>
      <c r="M278" s="133"/>
      <c r="N278" s="133">
        <v>2</v>
      </c>
      <c r="O278" s="133">
        <v>50</v>
      </c>
      <c r="P278" s="133"/>
      <c r="Q278" s="133">
        <v>20</v>
      </c>
      <c r="R278" s="133"/>
      <c r="S278" s="133"/>
      <c r="T278" s="133"/>
      <c r="U278" s="133">
        <v>9</v>
      </c>
      <c r="V278" s="133">
        <v>5</v>
      </c>
      <c r="W278" s="133">
        <v>5</v>
      </c>
      <c r="X278" s="133">
        <v>150</v>
      </c>
      <c r="Y278" s="133"/>
      <c r="Z278" s="133"/>
      <c r="AA278" s="133"/>
      <c r="AB278" s="133"/>
      <c r="AC278" s="134">
        <f>(VLOOKUP($H$8,Prices[],2,FALSE)*H278)+(VLOOKUP($I$8,Prices[],2,FALSE)*I278)+(VLOOKUP($J$8,Prices[],2,FALSE)*J278)+(VLOOKUP($K$8,Prices[],2,FALSE)*K278)+(VLOOKUP($L$8,Prices[],2,FALSE)*L278)+(VLOOKUP($M$8,Prices[],2,FALSE)*M278)+(VLOOKUP($N$8,Prices[],2,FALSE)*N278)+(VLOOKUP($T$8,Prices[],2,FALSE)*T278)+(VLOOKUP($U$8,Prices[],2,FALSE)*U278)+(VLOOKUP($V$8,Prices[],2,FALSE)*V278)+(VLOOKUP($W$8,Prices[],2,FALSE)*W278)+(VLOOKUP($X$8,Prices[],2,FALSE)*X278)+(VLOOKUP($Y$8,Prices[],2,FALSE)*Y278)+(VLOOKUP($Z$8,Prices[],2,FALSE)*Z278)+(VLOOKUP($AB$8,Prices[],2,FALSE)*AB278)+(VLOOKUP($O$8,Prices[],2,FALSE)*O278)+(VLOOKUP($P$8,Prices[],2,FALSE)*P278)+(VLOOKUP($Q$8,Prices[],2,FALSE)*Q278)+(VLOOKUP($R$8,Prices[],2,FALSE)*R278)+(VLOOKUP($AA$8,Prices[],2,FALSE)*AA278)+(VLOOKUP($S$8,Prices[],2,FALSE)*S278)</f>
        <v>38788000</v>
      </c>
      <c r="AD278" s="137"/>
      <c r="AE278" s="135">
        <f t="shared" si="17"/>
        <v>84</v>
      </c>
      <c r="AF278" s="133"/>
      <c r="AG278" s="133">
        <v>15</v>
      </c>
      <c r="AH278" s="133">
        <v>7</v>
      </c>
      <c r="AI278" s="133">
        <v>1</v>
      </c>
      <c r="AJ278" s="133"/>
      <c r="AK278" s="133">
        <v>6</v>
      </c>
      <c r="AL278" s="133">
        <v>30</v>
      </c>
      <c r="AM278" s="133">
        <v>10</v>
      </c>
      <c r="AN278" s="133"/>
      <c r="AO278" s="133"/>
      <c r="AP278" s="133">
        <v>6</v>
      </c>
      <c r="AQ278" s="133"/>
      <c r="AR278" s="133"/>
      <c r="AS278" s="133"/>
      <c r="AT278" s="133">
        <v>9</v>
      </c>
      <c r="AU278" s="132">
        <f>(VLOOKUP($AF$8,Prices[],2,FALSE)*AF278)+(VLOOKUP($AG$8,Prices[],2,FALSE)*AG278)+(VLOOKUP($AH$8,Prices[],2,FALSE)*AH278)+(VLOOKUP($AI$8,Prices[],2,FALSE)*AI278)+(VLOOKUP($AJ$8,Prices[],2,FALSE)*AJ278)+(VLOOKUP($AK$8,Prices[],2,FALSE)*AK278)+(VLOOKUP($AL$8,Prices[],2,FALSE)*AL278)+(VLOOKUP($AM$8,Prices[],2,FALSE)*AM278)+(VLOOKUP($AN$8,Prices[],2,FALSE)*AN278)+(VLOOKUP($AO$8,Prices[],2,FALSE)*AO278)+(VLOOKUP($AP$8,Prices[],2,FALSE)*AP278)+(VLOOKUP($AT$8,Prices[],2,FALSE)*AT278)+(VLOOKUP($AQ$8,Prices[],2,FALSE)*AQ278)+(VLOOKUP($AR$8,Prices[],2,FALSE)*AR278)+(VLOOKUP($AS$8,Prices[],2,FALSE)*AS278)</f>
        <v>12333500</v>
      </c>
      <c r="AV278" s="132">
        <f t="shared" si="18"/>
        <v>13575800</v>
      </c>
      <c r="AW278" s="133" t="str">
        <f t="shared" si="19"/>
        <v>Credit is within Limit</v>
      </c>
      <c r="AX278" s="133" t="str">
        <f>IFERROR(IF(VLOOKUP(C278,'Overdue Credits'!$A:$F,6,0)&gt;2,"High Risk Customer",IF(VLOOKUP(C278,'Overdue Credits'!$A:$F,6,0)&gt;0,"Medium Risk Customer","Low Risk Customer")),"Low Risk Customer")</f>
        <v>Low Risk Customer</v>
      </c>
    </row>
    <row r="279" spans="1:50" x14ac:dyDescent="0.3">
      <c r="A279" s="16">
        <v>271</v>
      </c>
      <c r="B279" s="16" t="s">
        <v>113</v>
      </c>
      <c r="C279" s="16" t="s">
        <v>551</v>
      </c>
      <c r="D279" s="16"/>
      <c r="E279" s="16" t="s">
        <v>750</v>
      </c>
      <c r="F279" s="16" t="s">
        <v>933</v>
      </c>
      <c r="G279" s="131">
        <f t="shared" si="16"/>
        <v>1050</v>
      </c>
      <c r="H279" s="133"/>
      <c r="I279" s="133"/>
      <c r="J279" s="133">
        <v>10</v>
      </c>
      <c r="K279" s="133">
        <v>8</v>
      </c>
      <c r="L279" s="133">
        <v>20</v>
      </c>
      <c r="M279" s="133"/>
      <c r="N279" s="133">
        <v>62</v>
      </c>
      <c r="O279" s="133">
        <v>50</v>
      </c>
      <c r="P279" s="133"/>
      <c r="Q279" s="133">
        <v>50</v>
      </c>
      <c r="R279" s="133"/>
      <c r="S279" s="133"/>
      <c r="T279" s="133"/>
      <c r="U279" s="133">
        <v>50</v>
      </c>
      <c r="V279" s="133">
        <v>350</v>
      </c>
      <c r="W279" s="133">
        <v>200</v>
      </c>
      <c r="X279" s="133">
        <v>250</v>
      </c>
      <c r="Y279" s="133"/>
      <c r="Z279" s="133"/>
      <c r="AA279" s="133"/>
      <c r="AB279" s="133"/>
      <c r="AC279" s="134">
        <f>(VLOOKUP($H$8,Prices[],2,FALSE)*H279)+(VLOOKUP($I$8,Prices[],2,FALSE)*I279)+(VLOOKUP($J$8,Prices[],2,FALSE)*J279)+(VLOOKUP($K$8,Prices[],2,FALSE)*K279)+(VLOOKUP($L$8,Prices[],2,FALSE)*L279)+(VLOOKUP($M$8,Prices[],2,FALSE)*M279)+(VLOOKUP($N$8,Prices[],2,FALSE)*N279)+(VLOOKUP($T$8,Prices[],2,FALSE)*T279)+(VLOOKUP($U$8,Prices[],2,FALSE)*U279)+(VLOOKUP($V$8,Prices[],2,FALSE)*V279)+(VLOOKUP($W$8,Prices[],2,FALSE)*W279)+(VLOOKUP($X$8,Prices[],2,FALSE)*X279)+(VLOOKUP($Y$8,Prices[],2,FALSE)*Y279)+(VLOOKUP($Z$8,Prices[],2,FALSE)*Z279)+(VLOOKUP($AB$8,Prices[],2,FALSE)*AB279)+(VLOOKUP($O$8,Prices[],2,FALSE)*O279)+(VLOOKUP($P$8,Prices[],2,FALSE)*P279)+(VLOOKUP($Q$8,Prices[],2,FALSE)*Q279)+(VLOOKUP($R$8,Prices[],2,FALSE)*R279)+(VLOOKUP($AA$8,Prices[],2,FALSE)*AA279)+(VLOOKUP($S$8,Prices[],2,FALSE)*S279)</f>
        <v>128517000</v>
      </c>
      <c r="AD279" s="137"/>
      <c r="AE279" s="135">
        <f t="shared" si="17"/>
        <v>258</v>
      </c>
      <c r="AF279" s="133"/>
      <c r="AG279" s="133">
        <v>30</v>
      </c>
      <c r="AH279" s="133">
        <v>25</v>
      </c>
      <c r="AI279" s="133">
        <v>2</v>
      </c>
      <c r="AJ279" s="133">
        <v>1</v>
      </c>
      <c r="AK279" s="133">
        <v>20</v>
      </c>
      <c r="AL279" s="133">
        <v>70</v>
      </c>
      <c r="AM279" s="133">
        <v>11</v>
      </c>
      <c r="AN279" s="133"/>
      <c r="AO279" s="133"/>
      <c r="AP279" s="133">
        <v>50</v>
      </c>
      <c r="AQ279" s="133"/>
      <c r="AR279" s="133"/>
      <c r="AS279" s="133"/>
      <c r="AT279" s="133">
        <v>49</v>
      </c>
      <c r="AU279" s="132">
        <f>(VLOOKUP($AF$8,Prices[],2,FALSE)*AF279)+(VLOOKUP($AG$8,Prices[],2,FALSE)*AG279)+(VLOOKUP($AH$8,Prices[],2,FALSE)*AH279)+(VLOOKUP($AI$8,Prices[],2,FALSE)*AI279)+(VLOOKUP($AJ$8,Prices[],2,FALSE)*AJ279)+(VLOOKUP($AK$8,Prices[],2,FALSE)*AK279)+(VLOOKUP($AL$8,Prices[],2,FALSE)*AL279)+(VLOOKUP($AM$8,Prices[],2,FALSE)*AM279)+(VLOOKUP($AN$8,Prices[],2,FALSE)*AN279)+(VLOOKUP($AO$8,Prices[],2,FALSE)*AO279)+(VLOOKUP($AP$8,Prices[],2,FALSE)*AP279)+(VLOOKUP($AT$8,Prices[],2,FALSE)*AT279)+(VLOOKUP($AQ$8,Prices[],2,FALSE)*AQ279)+(VLOOKUP($AR$8,Prices[],2,FALSE)*AR279)+(VLOOKUP($AS$8,Prices[],2,FALSE)*AS279)</f>
        <v>35399000</v>
      </c>
      <c r="AV279" s="132">
        <f t="shared" si="18"/>
        <v>44980950</v>
      </c>
      <c r="AW279" s="133" t="str">
        <f t="shared" si="19"/>
        <v>Credit is within Limit</v>
      </c>
      <c r="AX279" s="133" t="str">
        <f>IFERROR(IF(VLOOKUP(C279,'Overdue Credits'!$A:$F,6,0)&gt;2,"High Risk Customer",IF(VLOOKUP(C279,'Overdue Credits'!$A:$F,6,0)&gt;0,"Medium Risk Customer","Low Risk Customer")),"Low Risk Customer")</f>
        <v>Medium Risk Customer</v>
      </c>
    </row>
    <row r="280" spans="1:50" x14ac:dyDescent="0.3">
      <c r="A280" s="16">
        <v>272</v>
      </c>
      <c r="B280" s="16" t="s">
        <v>113</v>
      </c>
      <c r="C280" s="16" t="s">
        <v>150</v>
      </c>
      <c r="D280" s="16"/>
      <c r="E280" s="16" t="s">
        <v>665</v>
      </c>
      <c r="F280" s="16" t="s">
        <v>20</v>
      </c>
      <c r="G280" s="131">
        <f t="shared" si="16"/>
        <v>386</v>
      </c>
      <c r="H280" s="133"/>
      <c r="I280" s="133"/>
      <c r="J280" s="133">
        <v>2</v>
      </c>
      <c r="K280" s="133">
        <v>1</v>
      </c>
      <c r="L280" s="133">
        <v>4</v>
      </c>
      <c r="M280" s="133"/>
      <c r="N280" s="133">
        <v>5</v>
      </c>
      <c r="O280" s="133">
        <v>82</v>
      </c>
      <c r="P280" s="133"/>
      <c r="Q280" s="133">
        <v>30</v>
      </c>
      <c r="R280" s="133"/>
      <c r="S280" s="133"/>
      <c r="T280" s="133"/>
      <c r="U280" s="133">
        <v>5</v>
      </c>
      <c r="V280" s="133">
        <v>50</v>
      </c>
      <c r="W280" s="133">
        <v>50</v>
      </c>
      <c r="X280" s="133">
        <v>157</v>
      </c>
      <c r="Y280" s="133"/>
      <c r="Z280" s="133"/>
      <c r="AA280" s="133"/>
      <c r="AB280" s="133"/>
      <c r="AC280" s="134">
        <f>(VLOOKUP($H$8,Prices[],2,FALSE)*H280)+(VLOOKUP($I$8,Prices[],2,FALSE)*I280)+(VLOOKUP($J$8,Prices[],2,FALSE)*J280)+(VLOOKUP($K$8,Prices[],2,FALSE)*K280)+(VLOOKUP($L$8,Prices[],2,FALSE)*L280)+(VLOOKUP($M$8,Prices[],2,FALSE)*M280)+(VLOOKUP($N$8,Prices[],2,FALSE)*N280)+(VLOOKUP($T$8,Prices[],2,FALSE)*T280)+(VLOOKUP($U$8,Prices[],2,FALSE)*U280)+(VLOOKUP($V$8,Prices[],2,FALSE)*V280)+(VLOOKUP($W$8,Prices[],2,FALSE)*W280)+(VLOOKUP($X$8,Prices[],2,FALSE)*X280)+(VLOOKUP($Y$8,Prices[],2,FALSE)*Y280)+(VLOOKUP($Z$8,Prices[],2,FALSE)*Z280)+(VLOOKUP($AB$8,Prices[],2,FALSE)*AB280)+(VLOOKUP($O$8,Prices[],2,FALSE)*O280)+(VLOOKUP($P$8,Prices[],2,FALSE)*P280)+(VLOOKUP($Q$8,Prices[],2,FALSE)*Q280)+(VLOOKUP($R$8,Prices[],2,FALSE)*R280)+(VLOOKUP($AA$8,Prices[],2,FALSE)*AA280)+(VLOOKUP($S$8,Prices[],2,FALSE)*S280)</f>
        <v>56374000</v>
      </c>
      <c r="AD280" s="137"/>
      <c r="AE280" s="135">
        <f t="shared" si="17"/>
        <v>127</v>
      </c>
      <c r="AF280" s="133"/>
      <c r="AG280" s="133">
        <v>23</v>
      </c>
      <c r="AH280" s="133">
        <v>20</v>
      </c>
      <c r="AI280" s="133">
        <v>2</v>
      </c>
      <c r="AJ280" s="133"/>
      <c r="AK280" s="133">
        <v>26</v>
      </c>
      <c r="AL280" s="133">
        <v>12</v>
      </c>
      <c r="AM280" s="133">
        <v>10</v>
      </c>
      <c r="AN280" s="133"/>
      <c r="AO280" s="133">
        <v>0</v>
      </c>
      <c r="AP280" s="133">
        <v>9</v>
      </c>
      <c r="AQ280" s="133">
        <v>0</v>
      </c>
      <c r="AR280" s="133"/>
      <c r="AS280" s="133"/>
      <c r="AT280" s="133">
        <v>25</v>
      </c>
      <c r="AU280" s="132">
        <f>(VLOOKUP($AF$8,Prices[],2,FALSE)*AF280)+(VLOOKUP($AG$8,Prices[],2,FALSE)*AG280)+(VLOOKUP($AH$8,Prices[],2,FALSE)*AH280)+(VLOOKUP($AI$8,Prices[],2,FALSE)*AI280)+(VLOOKUP($AJ$8,Prices[],2,FALSE)*AJ280)+(VLOOKUP($AK$8,Prices[],2,FALSE)*AK280)+(VLOOKUP($AL$8,Prices[],2,FALSE)*AL280)+(VLOOKUP($AM$8,Prices[],2,FALSE)*AM280)+(VLOOKUP($AN$8,Prices[],2,FALSE)*AN280)+(VLOOKUP($AO$8,Prices[],2,FALSE)*AO280)+(VLOOKUP($AP$8,Prices[],2,FALSE)*AP280)+(VLOOKUP($AT$8,Prices[],2,FALSE)*AT280)+(VLOOKUP($AQ$8,Prices[],2,FALSE)*AQ280)+(VLOOKUP($AR$8,Prices[],2,FALSE)*AR280)+(VLOOKUP($AS$8,Prices[],2,FALSE)*AS280)</f>
        <v>18352000</v>
      </c>
      <c r="AV280" s="132">
        <f t="shared" si="18"/>
        <v>19730900</v>
      </c>
      <c r="AW280" s="133" t="str">
        <f t="shared" si="19"/>
        <v>Credit is within Limit</v>
      </c>
      <c r="AX280" s="133" t="str">
        <f>IFERROR(IF(VLOOKUP(C280,'Overdue Credits'!$A:$F,6,0)&gt;2,"High Risk Customer",IF(VLOOKUP(C280,'Overdue Credits'!$A:$F,6,0)&gt;0,"Medium Risk Customer","Low Risk Customer")),"Low Risk Customer")</f>
        <v>Medium Risk Customer</v>
      </c>
    </row>
    <row r="281" spans="1:50" x14ac:dyDescent="0.3">
      <c r="A281" s="16">
        <v>273</v>
      </c>
      <c r="B281" s="16" t="s">
        <v>113</v>
      </c>
      <c r="C281" s="16" t="s">
        <v>151</v>
      </c>
      <c r="D281" s="16"/>
      <c r="E281" s="16" t="s">
        <v>152</v>
      </c>
      <c r="F281" s="16" t="s">
        <v>11</v>
      </c>
      <c r="G281" s="131">
        <f t="shared" si="16"/>
        <v>89</v>
      </c>
      <c r="H281" s="133"/>
      <c r="I281" s="133"/>
      <c r="J281" s="133">
        <v>2</v>
      </c>
      <c r="K281" s="133">
        <v>4</v>
      </c>
      <c r="L281" s="133">
        <v>2</v>
      </c>
      <c r="M281" s="133"/>
      <c r="N281" s="133">
        <v>5</v>
      </c>
      <c r="O281" s="133">
        <v>19</v>
      </c>
      <c r="P281" s="133"/>
      <c r="Q281" s="133">
        <v>3</v>
      </c>
      <c r="R281" s="133"/>
      <c r="S281" s="133"/>
      <c r="T281" s="133"/>
      <c r="U281" s="133">
        <v>6</v>
      </c>
      <c r="V281" s="133">
        <v>3</v>
      </c>
      <c r="W281" s="133">
        <v>20</v>
      </c>
      <c r="X281" s="133">
        <v>25</v>
      </c>
      <c r="Y281" s="133"/>
      <c r="Z281" s="133"/>
      <c r="AA281" s="133"/>
      <c r="AB281" s="133"/>
      <c r="AC281" s="134">
        <f>(VLOOKUP($H$8,Prices[],2,FALSE)*H281)+(VLOOKUP($I$8,Prices[],2,FALSE)*I281)+(VLOOKUP($J$8,Prices[],2,FALSE)*J281)+(VLOOKUP($K$8,Prices[],2,FALSE)*K281)+(VLOOKUP($L$8,Prices[],2,FALSE)*L281)+(VLOOKUP($M$8,Prices[],2,FALSE)*M281)+(VLOOKUP($N$8,Prices[],2,FALSE)*N281)+(VLOOKUP($T$8,Prices[],2,FALSE)*T281)+(VLOOKUP($U$8,Prices[],2,FALSE)*U281)+(VLOOKUP($V$8,Prices[],2,FALSE)*V281)+(VLOOKUP($W$8,Prices[],2,FALSE)*W281)+(VLOOKUP($X$8,Prices[],2,FALSE)*X281)+(VLOOKUP($Y$8,Prices[],2,FALSE)*Y281)+(VLOOKUP($Z$8,Prices[],2,FALSE)*Z281)+(VLOOKUP($AB$8,Prices[],2,FALSE)*AB281)+(VLOOKUP($O$8,Prices[],2,FALSE)*O281)+(VLOOKUP($P$8,Prices[],2,FALSE)*P281)+(VLOOKUP($Q$8,Prices[],2,FALSE)*Q281)+(VLOOKUP($R$8,Prices[],2,FALSE)*R281)+(VLOOKUP($AA$8,Prices[],2,FALSE)*AA281)+(VLOOKUP($S$8,Prices[],2,FALSE)*S281)</f>
        <v>12543000</v>
      </c>
      <c r="AD281" s="137"/>
      <c r="AE281" s="135">
        <f t="shared" si="17"/>
        <v>0</v>
      </c>
      <c r="AF281" s="133"/>
      <c r="AG281" s="133"/>
      <c r="AH281" s="133"/>
      <c r="AI281" s="133"/>
      <c r="AJ281" s="133"/>
      <c r="AK281" s="133"/>
      <c r="AL281" s="133"/>
      <c r="AM281" s="133"/>
      <c r="AN281" s="133"/>
      <c r="AO281" s="133"/>
      <c r="AP281" s="133"/>
      <c r="AQ281" s="133"/>
      <c r="AR281" s="133"/>
      <c r="AS281" s="133"/>
      <c r="AT281" s="133"/>
      <c r="AU281" s="132">
        <f>(VLOOKUP($AF$8,Prices[],2,FALSE)*AF281)+(VLOOKUP($AG$8,Prices[],2,FALSE)*AG281)+(VLOOKUP($AH$8,Prices[],2,FALSE)*AH281)+(VLOOKUP($AI$8,Prices[],2,FALSE)*AI281)+(VLOOKUP($AJ$8,Prices[],2,FALSE)*AJ281)+(VLOOKUP($AK$8,Prices[],2,FALSE)*AK281)+(VLOOKUP($AL$8,Prices[],2,FALSE)*AL281)+(VLOOKUP($AM$8,Prices[],2,FALSE)*AM281)+(VLOOKUP($AN$8,Prices[],2,FALSE)*AN281)+(VLOOKUP($AO$8,Prices[],2,FALSE)*AO281)+(VLOOKUP($AP$8,Prices[],2,FALSE)*AP281)+(VLOOKUP($AT$8,Prices[],2,FALSE)*AT281)+(VLOOKUP($AQ$8,Prices[],2,FALSE)*AQ281)+(VLOOKUP($AR$8,Prices[],2,FALSE)*AR281)+(VLOOKUP($AS$8,Prices[],2,FALSE)*AS281)</f>
        <v>0</v>
      </c>
      <c r="AV281" s="132">
        <f t="shared" si="18"/>
        <v>4390050</v>
      </c>
      <c r="AW281" s="133" t="str">
        <f t="shared" si="19"/>
        <v xml:space="preserve"> </v>
      </c>
      <c r="AX281" s="133" t="str">
        <f>IFERROR(IF(VLOOKUP(C281,'Overdue Credits'!$A:$F,6,0)&gt;2,"High Risk Customer",IF(VLOOKUP(C281,'Overdue Credits'!$A:$F,6,0)&gt;0,"Medium Risk Customer","Low Risk Customer")),"Low Risk Customer")</f>
        <v>Low Risk Customer</v>
      </c>
    </row>
    <row r="282" spans="1:50" x14ac:dyDescent="0.3">
      <c r="A282" s="16">
        <v>274</v>
      </c>
      <c r="B282" s="16" t="s">
        <v>113</v>
      </c>
      <c r="C282" s="16" t="s">
        <v>148</v>
      </c>
      <c r="D282" s="16"/>
      <c r="E282" s="16" t="s">
        <v>149</v>
      </c>
      <c r="F282" s="16" t="s">
        <v>20</v>
      </c>
      <c r="G282" s="131">
        <f t="shared" si="16"/>
        <v>300</v>
      </c>
      <c r="H282" s="133"/>
      <c r="I282" s="133"/>
      <c r="J282" s="133">
        <v>8</v>
      </c>
      <c r="K282" s="133">
        <v>9</v>
      </c>
      <c r="L282" s="133">
        <v>4</v>
      </c>
      <c r="M282" s="133"/>
      <c r="N282" s="133">
        <v>4</v>
      </c>
      <c r="O282" s="133">
        <v>43</v>
      </c>
      <c r="P282" s="133"/>
      <c r="Q282" s="133">
        <v>14</v>
      </c>
      <c r="R282" s="133"/>
      <c r="S282" s="133"/>
      <c r="T282" s="133"/>
      <c r="U282" s="133">
        <v>2</v>
      </c>
      <c r="V282" s="133">
        <v>6</v>
      </c>
      <c r="W282" s="133">
        <v>10</v>
      </c>
      <c r="X282" s="133">
        <v>200</v>
      </c>
      <c r="Y282" s="133"/>
      <c r="Z282" s="133"/>
      <c r="AA282" s="133"/>
      <c r="AB282" s="133"/>
      <c r="AC282" s="134">
        <f>(VLOOKUP($H$8,Prices[],2,FALSE)*H282)+(VLOOKUP($I$8,Prices[],2,FALSE)*I282)+(VLOOKUP($J$8,Prices[],2,FALSE)*J282)+(VLOOKUP($K$8,Prices[],2,FALSE)*K282)+(VLOOKUP($L$8,Prices[],2,FALSE)*L282)+(VLOOKUP($M$8,Prices[],2,FALSE)*M282)+(VLOOKUP($N$8,Prices[],2,FALSE)*N282)+(VLOOKUP($T$8,Prices[],2,FALSE)*T282)+(VLOOKUP($U$8,Prices[],2,FALSE)*U282)+(VLOOKUP($V$8,Prices[],2,FALSE)*V282)+(VLOOKUP($W$8,Prices[],2,FALSE)*W282)+(VLOOKUP($X$8,Prices[],2,FALSE)*X282)+(VLOOKUP($Y$8,Prices[],2,FALSE)*Y282)+(VLOOKUP($Z$8,Prices[],2,FALSE)*Z282)+(VLOOKUP($AB$8,Prices[],2,FALSE)*AB282)+(VLOOKUP($O$8,Prices[],2,FALSE)*O282)+(VLOOKUP($P$8,Prices[],2,FALSE)*P282)+(VLOOKUP($Q$8,Prices[],2,FALSE)*Q282)+(VLOOKUP($R$8,Prices[],2,FALSE)*R282)+(VLOOKUP($AA$8,Prices[],2,FALSE)*AA282)+(VLOOKUP($S$8,Prices[],2,FALSE)*S282)</f>
        <v>46543500</v>
      </c>
      <c r="AD282" s="137"/>
      <c r="AE282" s="135">
        <f t="shared" si="17"/>
        <v>104</v>
      </c>
      <c r="AF282" s="133"/>
      <c r="AG282" s="133">
        <v>15</v>
      </c>
      <c r="AH282" s="133">
        <v>10</v>
      </c>
      <c r="AI282" s="133">
        <v>5</v>
      </c>
      <c r="AJ282" s="133"/>
      <c r="AK282" s="133">
        <v>5</v>
      </c>
      <c r="AL282" s="133">
        <v>30</v>
      </c>
      <c r="AM282" s="133">
        <v>12</v>
      </c>
      <c r="AN282" s="133"/>
      <c r="AO282" s="133"/>
      <c r="AP282" s="133">
        <v>9</v>
      </c>
      <c r="AQ282" s="133"/>
      <c r="AR282" s="133"/>
      <c r="AS282" s="133"/>
      <c r="AT282" s="133">
        <v>18</v>
      </c>
      <c r="AU282" s="132">
        <f>(VLOOKUP($AF$8,Prices[],2,FALSE)*AF282)+(VLOOKUP($AG$8,Prices[],2,FALSE)*AG282)+(VLOOKUP($AH$8,Prices[],2,FALSE)*AH282)+(VLOOKUP($AI$8,Prices[],2,FALSE)*AI282)+(VLOOKUP($AJ$8,Prices[],2,FALSE)*AJ282)+(VLOOKUP($AK$8,Prices[],2,FALSE)*AK282)+(VLOOKUP($AL$8,Prices[],2,FALSE)*AL282)+(VLOOKUP($AM$8,Prices[],2,FALSE)*AM282)+(VLOOKUP($AN$8,Prices[],2,FALSE)*AN282)+(VLOOKUP($AO$8,Prices[],2,FALSE)*AO282)+(VLOOKUP($AP$8,Prices[],2,FALSE)*AP282)+(VLOOKUP($AT$8,Prices[],2,FALSE)*AT282)+(VLOOKUP($AQ$8,Prices[],2,FALSE)*AQ282)+(VLOOKUP($AR$8,Prices[],2,FALSE)*AR282)+(VLOOKUP($AS$8,Prices[],2,FALSE)*AS282)</f>
        <v>15203000</v>
      </c>
      <c r="AV282" s="132">
        <f t="shared" si="18"/>
        <v>16290224.999999998</v>
      </c>
      <c r="AW282" s="133" t="str">
        <f t="shared" si="19"/>
        <v>Credit is within Limit</v>
      </c>
      <c r="AX282" s="133" t="str">
        <f>IFERROR(IF(VLOOKUP(C282,'Overdue Credits'!$A:$F,6,0)&gt;2,"High Risk Customer",IF(VLOOKUP(C282,'Overdue Credits'!$A:$F,6,0)&gt;0,"Medium Risk Customer","Low Risk Customer")),"Low Risk Customer")</f>
        <v>Medium Risk Customer</v>
      </c>
    </row>
    <row r="283" spans="1:50" x14ac:dyDescent="0.3">
      <c r="A283" s="16">
        <v>275</v>
      </c>
      <c r="B283" s="16" t="s">
        <v>113</v>
      </c>
      <c r="C283" s="16" t="s">
        <v>146</v>
      </c>
      <c r="D283" s="16"/>
      <c r="E283" s="16" t="s">
        <v>147</v>
      </c>
      <c r="F283" s="16" t="s">
        <v>20</v>
      </c>
      <c r="G283" s="131">
        <f t="shared" si="16"/>
        <v>300</v>
      </c>
      <c r="H283" s="133"/>
      <c r="I283" s="133"/>
      <c r="J283" s="133">
        <v>10</v>
      </c>
      <c r="K283" s="133">
        <v>9</v>
      </c>
      <c r="L283" s="133">
        <v>4</v>
      </c>
      <c r="M283" s="133"/>
      <c r="N283" s="133">
        <v>17</v>
      </c>
      <c r="O283" s="133">
        <v>43</v>
      </c>
      <c r="P283" s="133"/>
      <c r="Q283" s="133">
        <v>19</v>
      </c>
      <c r="R283" s="133"/>
      <c r="S283" s="133"/>
      <c r="T283" s="133"/>
      <c r="U283" s="133">
        <v>2</v>
      </c>
      <c r="V283" s="133">
        <v>10</v>
      </c>
      <c r="W283" s="133">
        <v>5</v>
      </c>
      <c r="X283" s="133">
        <v>181</v>
      </c>
      <c r="Y283" s="133"/>
      <c r="Z283" s="133"/>
      <c r="AA283" s="133"/>
      <c r="AB283" s="133"/>
      <c r="AC283" s="134">
        <f>(VLOOKUP($H$8,Prices[],2,FALSE)*H283)+(VLOOKUP($I$8,Prices[],2,FALSE)*I283)+(VLOOKUP($J$8,Prices[],2,FALSE)*J283)+(VLOOKUP($K$8,Prices[],2,FALSE)*K283)+(VLOOKUP($L$8,Prices[],2,FALSE)*L283)+(VLOOKUP($M$8,Prices[],2,FALSE)*M283)+(VLOOKUP($N$8,Prices[],2,FALSE)*N283)+(VLOOKUP($T$8,Prices[],2,FALSE)*T283)+(VLOOKUP($U$8,Prices[],2,FALSE)*U283)+(VLOOKUP($V$8,Prices[],2,FALSE)*V283)+(VLOOKUP($W$8,Prices[],2,FALSE)*W283)+(VLOOKUP($X$8,Prices[],2,FALSE)*X283)+(VLOOKUP($Y$8,Prices[],2,FALSE)*Y283)+(VLOOKUP($Z$8,Prices[],2,FALSE)*Z283)+(VLOOKUP($AB$8,Prices[],2,FALSE)*AB283)+(VLOOKUP($O$8,Prices[],2,FALSE)*O283)+(VLOOKUP($P$8,Prices[],2,FALSE)*P283)+(VLOOKUP($Q$8,Prices[],2,FALSE)*Q283)+(VLOOKUP($R$8,Prices[],2,FALSE)*R283)+(VLOOKUP($AA$8,Prices[],2,FALSE)*AA283)+(VLOOKUP($S$8,Prices[],2,FALSE)*S283)</f>
        <v>45835000</v>
      </c>
      <c r="AD283" s="137"/>
      <c r="AE283" s="135">
        <f t="shared" si="17"/>
        <v>96</v>
      </c>
      <c r="AF283" s="133"/>
      <c r="AG283" s="133">
        <v>15</v>
      </c>
      <c r="AH283" s="133">
        <v>10</v>
      </c>
      <c r="AI283" s="133">
        <v>10</v>
      </c>
      <c r="AJ283" s="133"/>
      <c r="AK283" s="133">
        <v>4</v>
      </c>
      <c r="AL283" s="133">
        <v>30</v>
      </c>
      <c r="AM283" s="133">
        <v>10</v>
      </c>
      <c r="AN283" s="133"/>
      <c r="AO283" s="133"/>
      <c r="AP283" s="133">
        <v>9</v>
      </c>
      <c r="AQ283" s="133"/>
      <c r="AR283" s="133"/>
      <c r="AS283" s="133"/>
      <c r="AT283" s="133">
        <v>8</v>
      </c>
      <c r="AU283" s="132">
        <f>(VLOOKUP($AF$8,Prices[],2,FALSE)*AF283)+(VLOOKUP($AG$8,Prices[],2,FALSE)*AG283)+(VLOOKUP($AH$8,Prices[],2,FALSE)*AH283)+(VLOOKUP($AI$8,Prices[],2,FALSE)*AI283)+(VLOOKUP($AJ$8,Prices[],2,FALSE)*AJ283)+(VLOOKUP($AK$8,Prices[],2,FALSE)*AK283)+(VLOOKUP($AL$8,Prices[],2,FALSE)*AL283)+(VLOOKUP($AM$8,Prices[],2,FALSE)*AM283)+(VLOOKUP($AN$8,Prices[],2,FALSE)*AN283)+(VLOOKUP($AO$8,Prices[],2,FALSE)*AO283)+(VLOOKUP($AP$8,Prices[],2,FALSE)*AP283)+(VLOOKUP($AT$8,Prices[],2,FALSE)*AT283)+(VLOOKUP($AQ$8,Prices[],2,FALSE)*AQ283)+(VLOOKUP($AR$8,Prices[],2,FALSE)*AR283)+(VLOOKUP($AS$8,Prices[],2,FALSE)*AS283)</f>
        <v>14822500</v>
      </c>
      <c r="AV283" s="132">
        <f t="shared" si="18"/>
        <v>16042249.999999998</v>
      </c>
      <c r="AW283" s="133" t="str">
        <f t="shared" si="19"/>
        <v>Credit is within Limit</v>
      </c>
      <c r="AX283" s="133" t="str">
        <f>IFERROR(IF(VLOOKUP(C283,'Overdue Credits'!$A:$F,6,0)&gt;2,"High Risk Customer",IF(VLOOKUP(C283,'Overdue Credits'!$A:$F,6,0)&gt;0,"Medium Risk Customer","Low Risk Customer")),"Low Risk Customer")</f>
        <v>Low Risk Customer</v>
      </c>
    </row>
    <row r="284" spans="1:50" x14ac:dyDescent="0.3">
      <c r="A284" s="16">
        <v>276</v>
      </c>
      <c r="B284" s="16" t="s">
        <v>113</v>
      </c>
      <c r="C284" s="16" t="s">
        <v>142</v>
      </c>
      <c r="D284" s="16"/>
      <c r="E284" s="16" t="s">
        <v>143</v>
      </c>
      <c r="F284" s="16" t="s">
        <v>933</v>
      </c>
      <c r="G284" s="131">
        <f t="shared" si="16"/>
        <v>1050</v>
      </c>
      <c r="H284" s="133"/>
      <c r="I284" s="133"/>
      <c r="J284" s="133">
        <v>10</v>
      </c>
      <c r="K284" s="133">
        <v>8</v>
      </c>
      <c r="L284" s="133">
        <v>20</v>
      </c>
      <c r="M284" s="133"/>
      <c r="N284" s="133">
        <v>160</v>
      </c>
      <c r="O284" s="133">
        <v>25</v>
      </c>
      <c r="P284" s="133"/>
      <c r="Q284" s="133">
        <v>50</v>
      </c>
      <c r="R284" s="133"/>
      <c r="S284" s="133"/>
      <c r="T284" s="133"/>
      <c r="U284" s="133">
        <v>50</v>
      </c>
      <c r="V284" s="133">
        <v>320</v>
      </c>
      <c r="W284" s="133">
        <v>207</v>
      </c>
      <c r="X284" s="133">
        <v>200</v>
      </c>
      <c r="Y284" s="133"/>
      <c r="Z284" s="133"/>
      <c r="AA284" s="133"/>
      <c r="AB284" s="133"/>
      <c r="AC284" s="134">
        <f>(VLOOKUP($H$8,Prices[],2,FALSE)*H284)+(VLOOKUP($I$8,Prices[],2,FALSE)*I284)+(VLOOKUP($J$8,Prices[],2,FALSE)*J284)+(VLOOKUP($K$8,Prices[],2,FALSE)*K284)+(VLOOKUP($L$8,Prices[],2,FALSE)*L284)+(VLOOKUP($M$8,Prices[],2,FALSE)*M284)+(VLOOKUP($N$8,Prices[],2,FALSE)*N284)+(VLOOKUP($T$8,Prices[],2,FALSE)*T284)+(VLOOKUP($U$8,Prices[],2,FALSE)*U284)+(VLOOKUP($V$8,Prices[],2,FALSE)*V284)+(VLOOKUP($W$8,Prices[],2,FALSE)*W284)+(VLOOKUP($X$8,Prices[],2,FALSE)*X284)+(VLOOKUP($Y$8,Prices[],2,FALSE)*Y284)+(VLOOKUP($Z$8,Prices[],2,FALSE)*Z284)+(VLOOKUP($AB$8,Prices[],2,FALSE)*AB284)+(VLOOKUP($O$8,Prices[],2,FALSE)*O284)+(VLOOKUP($P$8,Prices[],2,FALSE)*P284)+(VLOOKUP($Q$8,Prices[],2,FALSE)*Q284)+(VLOOKUP($R$8,Prices[],2,FALSE)*R284)+(VLOOKUP($AA$8,Prices[],2,FALSE)*AA284)+(VLOOKUP($S$8,Prices[],2,FALSE)*S284)</f>
        <v>121935000</v>
      </c>
      <c r="AD284" s="137"/>
      <c r="AE284" s="135">
        <f t="shared" si="17"/>
        <v>226</v>
      </c>
      <c r="AF284" s="133"/>
      <c r="AG284" s="133">
        <v>40</v>
      </c>
      <c r="AH284" s="133">
        <v>45</v>
      </c>
      <c r="AI284" s="133">
        <v>2</v>
      </c>
      <c r="AJ284" s="133"/>
      <c r="AK284" s="133">
        <v>22</v>
      </c>
      <c r="AL284" s="133">
        <v>40</v>
      </c>
      <c r="AM284" s="133">
        <v>32</v>
      </c>
      <c r="AN284" s="133"/>
      <c r="AO284" s="133"/>
      <c r="AP284" s="133">
        <v>28</v>
      </c>
      <c r="AQ284" s="133"/>
      <c r="AR284" s="133"/>
      <c r="AS284" s="133"/>
      <c r="AT284" s="133">
        <v>17</v>
      </c>
      <c r="AU284" s="132">
        <f>(VLOOKUP($AF$8,Prices[],2,FALSE)*AF284)+(VLOOKUP($AG$8,Prices[],2,FALSE)*AG284)+(VLOOKUP($AH$8,Prices[],2,FALSE)*AH284)+(VLOOKUP($AI$8,Prices[],2,FALSE)*AI284)+(VLOOKUP($AJ$8,Prices[],2,FALSE)*AJ284)+(VLOOKUP($AK$8,Prices[],2,FALSE)*AK284)+(VLOOKUP($AL$8,Prices[],2,FALSE)*AL284)+(VLOOKUP($AM$8,Prices[],2,FALSE)*AM284)+(VLOOKUP($AN$8,Prices[],2,FALSE)*AN284)+(VLOOKUP($AO$8,Prices[],2,FALSE)*AO284)+(VLOOKUP($AP$8,Prices[],2,FALSE)*AP284)+(VLOOKUP($AT$8,Prices[],2,FALSE)*AT284)+(VLOOKUP($AQ$8,Prices[],2,FALSE)*AQ284)+(VLOOKUP($AR$8,Prices[],2,FALSE)*AR284)+(VLOOKUP($AS$8,Prices[],2,FALSE)*AS284)</f>
        <v>33822000</v>
      </c>
      <c r="AV284" s="132">
        <f t="shared" si="18"/>
        <v>42677250</v>
      </c>
      <c r="AW284" s="133" t="str">
        <f t="shared" si="19"/>
        <v>Credit is within Limit</v>
      </c>
      <c r="AX284" s="133" t="str">
        <f>IFERROR(IF(VLOOKUP(C284,'Overdue Credits'!$A:$F,6,0)&gt;2,"High Risk Customer",IF(VLOOKUP(C284,'Overdue Credits'!$A:$F,6,0)&gt;0,"Medium Risk Customer","Low Risk Customer")),"Low Risk Customer")</f>
        <v>Medium Risk Customer</v>
      </c>
    </row>
    <row r="285" spans="1:50" x14ac:dyDescent="0.3">
      <c r="A285" s="16">
        <v>277</v>
      </c>
      <c r="B285" s="16" t="s">
        <v>113</v>
      </c>
      <c r="C285" s="16" t="s">
        <v>1103</v>
      </c>
      <c r="D285" s="16"/>
      <c r="E285" s="16" t="s">
        <v>1104</v>
      </c>
      <c r="F285" s="16" t="s">
        <v>516</v>
      </c>
      <c r="G285" s="131">
        <f t="shared" si="16"/>
        <v>0</v>
      </c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B285" s="133"/>
      <c r="AC285" s="134">
        <f>(VLOOKUP($H$8,Prices[],2,FALSE)*H285)+(VLOOKUP($I$8,Prices[],2,FALSE)*I285)+(VLOOKUP($J$8,Prices[],2,FALSE)*J285)+(VLOOKUP($K$8,Prices[],2,FALSE)*K285)+(VLOOKUP($L$8,Prices[],2,FALSE)*L285)+(VLOOKUP($M$8,Prices[],2,FALSE)*M285)+(VLOOKUP($N$8,Prices[],2,FALSE)*N285)+(VLOOKUP($T$8,Prices[],2,FALSE)*T285)+(VLOOKUP($U$8,Prices[],2,FALSE)*U285)+(VLOOKUP($V$8,Prices[],2,FALSE)*V285)+(VLOOKUP($W$8,Prices[],2,FALSE)*W285)+(VLOOKUP($X$8,Prices[],2,FALSE)*X285)+(VLOOKUP($Y$8,Prices[],2,FALSE)*Y285)+(VLOOKUP($Z$8,Prices[],2,FALSE)*Z285)+(VLOOKUP($AB$8,Prices[],2,FALSE)*AB285)+(VLOOKUP($O$8,Prices[],2,FALSE)*O285)+(VLOOKUP($P$8,Prices[],2,FALSE)*P285)+(VLOOKUP($Q$8,Prices[],2,FALSE)*Q285)+(VLOOKUP($R$8,Prices[],2,FALSE)*R285)+(VLOOKUP($AA$8,Prices[],2,FALSE)*AA285)+(VLOOKUP($S$8,Prices[],2,FALSE)*S285)</f>
        <v>0</v>
      </c>
      <c r="AD285" s="137"/>
      <c r="AE285" s="135">
        <f t="shared" si="17"/>
        <v>0</v>
      </c>
      <c r="AF285" s="133"/>
      <c r="AG285" s="133"/>
      <c r="AH285" s="133"/>
      <c r="AI285" s="133"/>
      <c r="AJ285" s="133"/>
      <c r="AK285" s="133"/>
      <c r="AL285" s="133"/>
      <c r="AM285" s="133"/>
      <c r="AN285" s="133"/>
      <c r="AO285" s="133"/>
      <c r="AP285" s="133"/>
      <c r="AQ285" s="133"/>
      <c r="AR285" s="133"/>
      <c r="AS285" s="133"/>
      <c r="AT285" s="133"/>
      <c r="AU285" s="132">
        <f>(VLOOKUP($AF$8,Prices[],2,FALSE)*AF285)+(VLOOKUP($AG$8,Prices[],2,FALSE)*AG285)+(VLOOKUP($AH$8,Prices[],2,FALSE)*AH285)+(VLOOKUP($AI$8,Prices[],2,FALSE)*AI285)+(VLOOKUP($AJ$8,Prices[],2,FALSE)*AJ285)+(VLOOKUP($AK$8,Prices[],2,FALSE)*AK285)+(VLOOKUP($AL$8,Prices[],2,FALSE)*AL285)+(VLOOKUP($AM$8,Prices[],2,FALSE)*AM285)+(VLOOKUP($AN$8,Prices[],2,FALSE)*AN285)+(VLOOKUP($AO$8,Prices[],2,FALSE)*AO285)+(VLOOKUP($AP$8,Prices[],2,FALSE)*AP285)+(VLOOKUP($AT$8,Prices[],2,FALSE)*AT285)+(VLOOKUP($AQ$8,Prices[],2,FALSE)*AQ285)+(VLOOKUP($AR$8,Prices[],2,FALSE)*AR285)+(VLOOKUP($AS$8,Prices[],2,FALSE)*AS285)</f>
        <v>0</v>
      </c>
      <c r="AV285" s="132">
        <f t="shared" si="18"/>
        <v>0</v>
      </c>
      <c r="AW285" s="133" t="str">
        <f t="shared" si="19"/>
        <v xml:space="preserve"> </v>
      </c>
      <c r="AX285" s="133" t="str">
        <f>IFERROR(IF(VLOOKUP(C285,'Overdue Credits'!$A:$F,6,0)&gt;2,"High Risk Customer",IF(VLOOKUP(C285,'Overdue Credits'!$A:$F,6,0)&gt;0,"Medium Risk Customer","Low Risk Customer")),"Low Risk Customer")</f>
        <v>Low Risk Customer</v>
      </c>
    </row>
    <row r="286" spans="1:50" x14ac:dyDescent="0.3">
      <c r="A286" s="16">
        <v>278</v>
      </c>
      <c r="B286" s="16" t="s">
        <v>113</v>
      </c>
      <c r="C286" s="16" t="s">
        <v>1134</v>
      </c>
      <c r="D286" s="16"/>
      <c r="E286" s="16" t="s">
        <v>1135</v>
      </c>
      <c r="F286" s="16" t="s">
        <v>11</v>
      </c>
      <c r="G286" s="131">
        <f t="shared" si="16"/>
        <v>0</v>
      </c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133"/>
      <c r="AC286" s="134">
        <f>(VLOOKUP($H$8,Prices[],2,FALSE)*H286)+(VLOOKUP($I$8,Prices[],2,FALSE)*I286)+(VLOOKUP($J$8,Prices[],2,FALSE)*J286)+(VLOOKUP($K$8,Prices[],2,FALSE)*K286)+(VLOOKUP($L$8,Prices[],2,FALSE)*L286)+(VLOOKUP($M$8,Prices[],2,FALSE)*M286)+(VLOOKUP($N$8,Prices[],2,FALSE)*N286)+(VLOOKUP($T$8,Prices[],2,FALSE)*T286)+(VLOOKUP($U$8,Prices[],2,FALSE)*U286)+(VLOOKUP($V$8,Prices[],2,FALSE)*V286)+(VLOOKUP($W$8,Prices[],2,FALSE)*W286)+(VLOOKUP($X$8,Prices[],2,FALSE)*X286)+(VLOOKUP($Y$8,Prices[],2,FALSE)*Y286)+(VLOOKUP($Z$8,Prices[],2,FALSE)*Z286)+(VLOOKUP($AB$8,Prices[],2,FALSE)*AB286)+(VLOOKUP($O$8,Prices[],2,FALSE)*O286)+(VLOOKUP($P$8,Prices[],2,FALSE)*P286)+(VLOOKUP($Q$8,Prices[],2,FALSE)*Q286)+(VLOOKUP($R$8,Prices[],2,FALSE)*R286)+(VLOOKUP($AA$8,Prices[],2,FALSE)*AA286)+(VLOOKUP($S$8,Prices[],2,FALSE)*S286)</f>
        <v>0</v>
      </c>
      <c r="AD286" s="137"/>
      <c r="AE286" s="135">
        <f t="shared" si="17"/>
        <v>0</v>
      </c>
      <c r="AF286" s="133"/>
      <c r="AG286" s="133"/>
      <c r="AH286" s="133"/>
      <c r="AI286" s="133"/>
      <c r="AJ286" s="133"/>
      <c r="AK286" s="133"/>
      <c r="AL286" s="133"/>
      <c r="AM286" s="133"/>
      <c r="AN286" s="133"/>
      <c r="AO286" s="133"/>
      <c r="AP286" s="133"/>
      <c r="AQ286" s="133"/>
      <c r="AR286" s="133"/>
      <c r="AS286" s="133"/>
      <c r="AT286" s="133"/>
      <c r="AU286" s="132">
        <f>(VLOOKUP($AF$8,Prices[],2,FALSE)*AF286)+(VLOOKUP($AG$8,Prices[],2,FALSE)*AG286)+(VLOOKUP($AH$8,Prices[],2,FALSE)*AH286)+(VLOOKUP($AI$8,Prices[],2,FALSE)*AI286)+(VLOOKUP($AJ$8,Prices[],2,FALSE)*AJ286)+(VLOOKUP($AK$8,Prices[],2,FALSE)*AK286)+(VLOOKUP($AL$8,Prices[],2,FALSE)*AL286)+(VLOOKUP($AM$8,Prices[],2,FALSE)*AM286)+(VLOOKUP($AN$8,Prices[],2,FALSE)*AN286)+(VLOOKUP($AO$8,Prices[],2,FALSE)*AO286)+(VLOOKUP($AP$8,Prices[],2,FALSE)*AP286)+(VLOOKUP($AT$8,Prices[],2,FALSE)*AT286)+(VLOOKUP($AQ$8,Prices[],2,FALSE)*AQ286)+(VLOOKUP($AR$8,Prices[],2,FALSE)*AR286)+(VLOOKUP($AS$8,Prices[],2,FALSE)*AS286)</f>
        <v>0</v>
      </c>
      <c r="AV286" s="132">
        <f t="shared" si="18"/>
        <v>0</v>
      </c>
      <c r="AW286" s="133" t="str">
        <f t="shared" si="19"/>
        <v xml:space="preserve"> </v>
      </c>
      <c r="AX286" s="133" t="str">
        <f>IFERROR(IF(VLOOKUP(C286,'Overdue Credits'!$A:$F,6,0)&gt;2,"High Risk Customer",IF(VLOOKUP(C286,'Overdue Credits'!$A:$F,6,0)&gt;0,"Medium Risk Customer","Low Risk Customer")),"Low Risk Customer")</f>
        <v>High Risk Customer</v>
      </c>
    </row>
    <row r="287" spans="1:50" x14ac:dyDescent="0.3">
      <c r="A287" s="16">
        <v>279</v>
      </c>
      <c r="B287" s="16" t="s">
        <v>666</v>
      </c>
      <c r="C287" s="16" t="s">
        <v>849</v>
      </c>
      <c r="D287" s="16"/>
      <c r="E287" s="16" t="s">
        <v>850</v>
      </c>
      <c r="F287" s="16" t="s">
        <v>13</v>
      </c>
      <c r="G287" s="131">
        <f t="shared" si="16"/>
        <v>120</v>
      </c>
      <c r="H287" s="133"/>
      <c r="I287" s="133"/>
      <c r="J287" s="133">
        <v>3</v>
      </c>
      <c r="K287" s="133">
        <v>1</v>
      </c>
      <c r="L287" s="133">
        <v>5</v>
      </c>
      <c r="M287" s="133">
        <v>1</v>
      </c>
      <c r="N287" s="133"/>
      <c r="O287" s="133">
        <v>40</v>
      </c>
      <c r="P287" s="133">
        <v>1</v>
      </c>
      <c r="Q287" s="133">
        <v>2</v>
      </c>
      <c r="R287" s="133">
        <v>1</v>
      </c>
      <c r="S287" s="133"/>
      <c r="T287" s="133"/>
      <c r="U287" s="133">
        <v>4</v>
      </c>
      <c r="V287" s="133">
        <v>3</v>
      </c>
      <c r="W287" s="133">
        <v>2</v>
      </c>
      <c r="X287" s="133">
        <v>57</v>
      </c>
      <c r="Y287" s="133"/>
      <c r="Z287" s="133"/>
      <c r="AA287" s="133"/>
      <c r="AB287" s="133"/>
      <c r="AC287" s="134">
        <f>(VLOOKUP($H$8,Prices[],2,FALSE)*H287)+(VLOOKUP($I$8,Prices[],2,FALSE)*I287)+(VLOOKUP($J$8,Prices[],2,FALSE)*J287)+(VLOOKUP($K$8,Prices[],2,FALSE)*K287)+(VLOOKUP($L$8,Prices[],2,FALSE)*L287)+(VLOOKUP($M$8,Prices[],2,FALSE)*M287)+(VLOOKUP($N$8,Prices[],2,FALSE)*N287)+(VLOOKUP($T$8,Prices[],2,FALSE)*T287)+(VLOOKUP($U$8,Prices[],2,FALSE)*U287)+(VLOOKUP($V$8,Prices[],2,FALSE)*V287)+(VLOOKUP($W$8,Prices[],2,FALSE)*W287)+(VLOOKUP($X$8,Prices[],2,FALSE)*X287)+(VLOOKUP($Y$8,Prices[],2,FALSE)*Y287)+(VLOOKUP($Z$8,Prices[],2,FALSE)*Z287)+(VLOOKUP($AB$8,Prices[],2,FALSE)*AB287)+(VLOOKUP($O$8,Prices[],2,FALSE)*O287)+(VLOOKUP($P$8,Prices[],2,FALSE)*P287)+(VLOOKUP($Q$8,Prices[],2,FALSE)*Q287)+(VLOOKUP($R$8,Prices[],2,FALSE)*R287)+(VLOOKUP($AA$8,Prices[],2,FALSE)*AA287)+(VLOOKUP($S$8,Prices[],2,FALSE)*S287)</f>
        <v>19426500</v>
      </c>
      <c r="AD287" s="137"/>
      <c r="AE287" s="135">
        <f t="shared" si="17"/>
        <v>40</v>
      </c>
      <c r="AF287" s="133"/>
      <c r="AG287" s="133"/>
      <c r="AH287" s="133">
        <v>30</v>
      </c>
      <c r="AI287" s="133"/>
      <c r="AJ287" s="133"/>
      <c r="AK287" s="133"/>
      <c r="AL287" s="133"/>
      <c r="AM287" s="133"/>
      <c r="AN287" s="133"/>
      <c r="AO287" s="133"/>
      <c r="AP287" s="133">
        <v>10</v>
      </c>
      <c r="AQ287" s="133"/>
      <c r="AR287" s="133"/>
      <c r="AS287" s="133"/>
      <c r="AT287" s="133"/>
      <c r="AU287" s="132">
        <f>(VLOOKUP($AF$8,Prices[],2,FALSE)*AF287)+(VLOOKUP($AG$8,Prices[],2,FALSE)*AG287)+(VLOOKUP($AH$8,Prices[],2,FALSE)*AH287)+(VLOOKUP($AI$8,Prices[],2,FALSE)*AI287)+(VLOOKUP($AJ$8,Prices[],2,FALSE)*AJ287)+(VLOOKUP($AK$8,Prices[],2,FALSE)*AK287)+(VLOOKUP($AL$8,Prices[],2,FALSE)*AL287)+(VLOOKUP($AM$8,Prices[],2,FALSE)*AM287)+(VLOOKUP($AN$8,Prices[],2,FALSE)*AN287)+(VLOOKUP($AO$8,Prices[],2,FALSE)*AO287)+(VLOOKUP($AP$8,Prices[],2,FALSE)*AP287)+(VLOOKUP($AT$8,Prices[],2,FALSE)*AT287)+(VLOOKUP($AQ$8,Prices[],2,FALSE)*AQ287)+(VLOOKUP($AR$8,Prices[],2,FALSE)*AR287)+(VLOOKUP($AS$8,Prices[],2,FALSE)*AS287)</f>
        <v>6700000</v>
      </c>
      <c r="AV287" s="132">
        <f t="shared" si="18"/>
        <v>6799275</v>
      </c>
      <c r="AW287" s="133" t="str">
        <f t="shared" si="19"/>
        <v>Credit is within Limit</v>
      </c>
      <c r="AX287" s="133" t="str">
        <f>IFERROR(IF(VLOOKUP(C287,'Overdue Credits'!$A:$F,6,0)&gt;2,"High Risk Customer",IF(VLOOKUP(C287,'Overdue Credits'!$A:$F,6,0)&gt;0,"Medium Risk Customer","Low Risk Customer")),"Low Risk Customer")</f>
        <v>Low Risk Customer</v>
      </c>
    </row>
    <row r="288" spans="1:50" x14ac:dyDescent="0.3">
      <c r="A288" s="16">
        <v>280</v>
      </c>
      <c r="B288" s="16" t="s">
        <v>666</v>
      </c>
      <c r="C288" s="16" t="s">
        <v>139</v>
      </c>
      <c r="D288" s="16"/>
      <c r="E288" s="16" t="s">
        <v>140</v>
      </c>
      <c r="F288" s="16" t="s">
        <v>13</v>
      </c>
      <c r="G288" s="131">
        <f t="shared" si="16"/>
        <v>120</v>
      </c>
      <c r="H288" s="133"/>
      <c r="I288" s="133"/>
      <c r="J288" s="133">
        <v>3</v>
      </c>
      <c r="K288" s="133">
        <v>3</v>
      </c>
      <c r="L288" s="133">
        <v>2</v>
      </c>
      <c r="M288" s="133">
        <v>2</v>
      </c>
      <c r="N288" s="133"/>
      <c r="O288" s="133">
        <v>55</v>
      </c>
      <c r="P288" s="133">
        <v>1</v>
      </c>
      <c r="Q288" s="133">
        <v>2</v>
      </c>
      <c r="R288" s="133">
        <v>1</v>
      </c>
      <c r="S288" s="133"/>
      <c r="T288" s="133"/>
      <c r="U288" s="133">
        <v>4</v>
      </c>
      <c r="V288" s="133">
        <v>5</v>
      </c>
      <c r="W288" s="133">
        <v>2</v>
      </c>
      <c r="X288" s="133">
        <v>40</v>
      </c>
      <c r="Y288" s="133"/>
      <c r="Z288" s="133"/>
      <c r="AA288" s="133"/>
      <c r="AB288" s="133"/>
      <c r="AC288" s="134">
        <f>(VLOOKUP($H$8,Prices[],2,FALSE)*H288)+(VLOOKUP($I$8,Prices[],2,FALSE)*I288)+(VLOOKUP($J$8,Prices[],2,FALSE)*J288)+(VLOOKUP($K$8,Prices[],2,FALSE)*K288)+(VLOOKUP($L$8,Prices[],2,FALSE)*L288)+(VLOOKUP($M$8,Prices[],2,FALSE)*M288)+(VLOOKUP($N$8,Prices[],2,FALSE)*N288)+(VLOOKUP($T$8,Prices[],2,FALSE)*T288)+(VLOOKUP($U$8,Prices[],2,FALSE)*U288)+(VLOOKUP($V$8,Prices[],2,FALSE)*V288)+(VLOOKUP($W$8,Prices[],2,FALSE)*W288)+(VLOOKUP($X$8,Prices[],2,FALSE)*X288)+(VLOOKUP($Y$8,Prices[],2,FALSE)*Y288)+(VLOOKUP($Z$8,Prices[],2,FALSE)*Z288)+(VLOOKUP($AB$8,Prices[],2,FALSE)*AB288)+(VLOOKUP($O$8,Prices[],2,FALSE)*O288)+(VLOOKUP($P$8,Prices[],2,FALSE)*P288)+(VLOOKUP($Q$8,Prices[],2,FALSE)*Q288)+(VLOOKUP($R$8,Prices[],2,FALSE)*R288)+(VLOOKUP($AA$8,Prices[],2,FALSE)*AA288)+(VLOOKUP($S$8,Prices[],2,FALSE)*S288)</f>
        <v>19895000</v>
      </c>
      <c r="AD288" s="137"/>
      <c r="AE288" s="135">
        <f t="shared" si="17"/>
        <v>42</v>
      </c>
      <c r="AF288" s="133"/>
      <c r="AG288" s="133"/>
      <c r="AH288" s="133">
        <v>30</v>
      </c>
      <c r="AI288" s="133"/>
      <c r="AJ288" s="133"/>
      <c r="AK288" s="133"/>
      <c r="AL288" s="133"/>
      <c r="AM288" s="133"/>
      <c r="AN288" s="133"/>
      <c r="AO288" s="133"/>
      <c r="AP288" s="133">
        <v>12</v>
      </c>
      <c r="AQ288" s="133"/>
      <c r="AR288" s="133"/>
      <c r="AS288" s="133"/>
      <c r="AT288" s="133"/>
      <c r="AU288" s="132">
        <f>(VLOOKUP($AF$8,Prices[],2,FALSE)*AF288)+(VLOOKUP($AG$8,Prices[],2,FALSE)*AG288)+(VLOOKUP($AH$8,Prices[],2,FALSE)*AH288)+(VLOOKUP($AI$8,Prices[],2,FALSE)*AI288)+(VLOOKUP($AJ$8,Prices[],2,FALSE)*AJ288)+(VLOOKUP($AK$8,Prices[],2,FALSE)*AK288)+(VLOOKUP($AL$8,Prices[],2,FALSE)*AL288)+(VLOOKUP($AM$8,Prices[],2,FALSE)*AM288)+(VLOOKUP($AN$8,Prices[],2,FALSE)*AN288)+(VLOOKUP($AO$8,Prices[],2,FALSE)*AO288)+(VLOOKUP($AP$8,Prices[],2,FALSE)*AP288)+(VLOOKUP($AT$8,Prices[],2,FALSE)*AT288)+(VLOOKUP($AQ$8,Prices[],2,FALSE)*AQ288)+(VLOOKUP($AR$8,Prices[],2,FALSE)*AR288)+(VLOOKUP($AS$8,Prices[],2,FALSE)*AS288)</f>
        <v>6909000</v>
      </c>
      <c r="AV288" s="132">
        <f t="shared" si="18"/>
        <v>6963250</v>
      </c>
      <c r="AW288" s="133" t="str">
        <f t="shared" si="19"/>
        <v>Credit is within Limit</v>
      </c>
      <c r="AX288" s="133" t="str">
        <f>IFERROR(IF(VLOOKUP(C288,'Overdue Credits'!$A:$F,6,0)&gt;2,"High Risk Customer",IF(VLOOKUP(C288,'Overdue Credits'!$A:$F,6,0)&gt;0,"Medium Risk Customer","Low Risk Customer")),"Low Risk Customer")</f>
        <v>Low Risk Customer</v>
      </c>
    </row>
    <row r="289" spans="1:50" x14ac:dyDescent="0.3">
      <c r="A289" s="16">
        <v>281</v>
      </c>
      <c r="B289" s="16" t="s">
        <v>666</v>
      </c>
      <c r="C289" s="16" t="s">
        <v>130</v>
      </c>
      <c r="D289" s="16"/>
      <c r="E289" s="16" t="s">
        <v>131</v>
      </c>
      <c r="F289" s="16" t="s">
        <v>43</v>
      </c>
      <c r="G289" s="131">
        <f t="shared" si="16"/>
        <v>250</v>
      </c>
      <c r="H289" s="133"/>
      <c r="I289" s="133"/>
      <c r="J289" s="133">
        <v>3</v>
      </c>
      <c r="K289" s="133">
        <v>1</v>
      </c>
      <c r="L289" s="133">
        <v>10</v>
      </c>
      <c r="M289" s="133"/>
      <c r="N289" s="133"/>
      <c r="O289" s="133">
        <v>100</v>
      </c>
      <c r="P289" s="133">
        <v>2</v>
      </c>
      <c r="Q289" s="133">
        <v>32</v>
      </c>
      <c r="R289" s="133">
        <v>1</v>
      </c>
      <c r="S289" s="133"/>
      <c r="T289" s="133"/>
      <c r="U289" s="133">
        <v>4</v>
      </c>
      <c r="V289" s="133">
        <v>2</v>
      </c>
      <c r="W289" s="133">
        <v>2</v>
      </c>
      <c r="X289" s="133">
        <v>93</v>
      </c>
      <c r="Y289" s="133"/>
      <c r="Z289" s="133"/>
      <c r="AA289" s="133"/>
      <c r="AB289" s="133"/>
      <c r="AC289" s="134">
        <f>(VLOOKUP($H$8,Prices[],2,FALSE)*H289)+(VLOOKUP($I$8,Prices[],2,FALSE)*I289)+(VLOOKUP($J$8,Prices[],2,FALSE)*J289)+(VLOOKUP($K$8,Prices[],2,FALSE)*K289)+(VLOOKUP($L$8,Prices[],2,FALSE)*L289)+(VLOOKUP($M$8,Prices[],2,FALSE)*M289)+(VLOOKUP($N$8,Prices[],2,FALSE)*N289)+(VLOOKUP($T$8,Prices[],2,FALSE)*T289)+(VLOOKUP($U$8,Prices[],2,FALSE)*U289)+(VLOOKUP($V$8,Prices[],2,FALSE)*V289)+(VLOOKUP($W$8,Prices[],2,FALSE)*W289)+(VLOOKUP($X$8,Prices[],2,FALSE)*X289)+(VLOOKUP($Y$8,Prices[],2,FALSE)*Y289)+(VLOOKUP($Z$8,Prices[],2,FALSE)*Z289)+(VLOOKUP($AB$8,Prices[],2,FALSE)*AB289)+(VLOOKUP($O$8,Prices[],2,FALSE)*O289)+(VLOOKUP($P$8,Prices[],2,FALSE)*P289)+(VLOOKUP($Q$8,Prices[],2,FALSE)*Q289)+(VLOOKUP($R$8,Prices[],2,FALSE)*R289)+(VLOOKUP($AA$8,Prices[],2,FALSE)*AA289)+(VLOOKUP($S$8,Prices[],2,FALSE)*S289)</f>
        <v>41456500</v>
      </c>
      <c r="AD289" s="137"/>
      <c r="AE289" s="135">
        <f t="shared" si="17"/>
        <v>67</v>
      </c>
      <c r="AF289" s="133"/>
      <c r="AG289" s="133"/>
      <c r="AH289" s="133">
        <v>66</v>
      </c>
      <c r="AI289" s="133"/>
      <c r="AJ289" s="133"/>
      <c r="AK289" s="133"/>
      <c r="AL289" s="133"/>
      <c r="AM289" s="133"/>
      <c r="AN289" s="133"/>
      <c r="AO289" s="133"/>
      <c r="AP289" s="133">
        <v>1</v>
      </c>
      <c r="AQ289" s="133"/>
      <c r="AR289" s="133"/>
      <c r="AS289" s="133"/>
      <c r="AT289" s="133"/>
      <c r="AU289" s="132">
        <f>(VLOOKUP($AF$8,Prices[],2,FALSE)*AF289)+(VLOOKUP($AG$8,Prices[],2,FALSE)*AG289)+(VLOOKUP($AH$8,Prices[],2,FALSE)*AH289)+(VLOOKUP($AI$8,Prices[],2,FALSE)*AI289)+(VLOOKUP($AJ$8,Prices[],2,FALSE)*AJ289)+(VLOOKUP($AK$8,Prices[],2,FALSE)*AK289)+(VLOOKUP($AL$8,Prices[],2,FALSE)*AL289)+(VLOOKUP($AM$8,Prices[],2,FALSE)*AM289)+(VLOOKUP($AN$8,Prices[],2,FALSE)*AN289)+(VLOOKUP($AO$8,Prices[],2,FALSE)*AO289)+(VLOOKUP($AP$8,Prices[],2,FALSE)*AP289)+(VLOOKUP($AT$8,Prices[],2,FALSE)*AT289)+(VLOOKUP($AQ$8,Prices[],2,FALSE)*AQ289)+(VLOOKUP($AR$8,Prices[],2,FALSE)*AR289)+(VLOOKUP($AS$8,Prices[],2,FALSE)*AS289)</f>
        <v>12545500</v>
      </c>
      <c r="AV289" s="132">
        <f t="shared" si="18"/>
        <v>14509775</v>
      </c>
      <c r="AW289" s="133" t="str">
        <f t="shared" si="19"/>
        <v>Credit is within Limit</v>
      </c>
      <c r="AX289" s="133" t="str">
        <f>IFERROR(IF(VLOOKUP(C289,'Overdue Credits'!$A:$F,6,0)&gt;2,"High Risk Customer",IF(VLOOKUP(C289,'Overdue Credits'!$A:$F,6,0)&gt;0,"Medium Risk Customer","Low Risk Customer")),"Low Risk Customer")</f>
        <v>Low Risk Customer</v>
      </c>
    </row>
    <row r="290" spans="1:50" x14ac:dyDescent="0.3">
      <c r="A290" s="16">
        <v>282</v>
      </c>
      <c r="B290" s="16" t="s">
        <v>666</v>
      </c>
      <c r="C290" s="16" t="s">
        <v>132</v>
      </c>
      <c r="D290" s="16"/>
      <c r="E290" s="16" t="s">
        <v>717</v>
      </c>
      <c r="F290" s="16" t="s">
        <v>43</v>
      </c>
      <c r="G290" s="131">
        <f t="shared" si="16"/>
        <v>500</v>
      </c>
      <c r="H290" s="133"/>
      <c r="I290" s="133"/>
      <c r="J290" s="133">
        <v>6</v>
      </c>
      <c r="K290" s="133">
        <v>1</v>
      </c>
      <c r="L290" s="133">
        <v>6</v>
      </c>
      <c r="M290" s="133"/>
      <c r="N290" s="133"/>
      <c r="O290" s="133">
        <v>345</v>
      </c>
      <c r="P290" s="133">
        <v>2</v>
      </c>
      <c r="Q290" s="133">
        <v>2</v>
      </c>
      <c r="R290" s="133">
        <v>1</v>
      </c>
      <c r="S290" s="133"/>
      <c r="T290" s="133"/>
      <c r="U290" s="133">
        <v>4</v>
      </c>
      <c r="V290" s="133">
        <v>4</v>
      </c>
      <c r="W290" s="133">
        <v>8</v>
      </c>
      <c r="X290" s="133">
        <v>121</v>
      </c>
      <c r="Y290" s="133"/>
      <c r="Z290" s="133"/>
      <c r="AA290" s="133"/>
      <c r="AB290" s="133"/>
      <c r="AC290" s="134">
        <f>(VLOOKUP($H$8,Prices[],2,FALSE)*H290)+(VLOOKUP($I$8,Prices[],2,FALSE)*I290)+(VLOOKUP($J$8,Prices[],2,FALSE)*J290)+(VLOOKUP($K$8,Prices[],2,FALSE)*K290)+(VLOOKUP($L$8,Prices[],2,FALSE)*L290)+(VLOOKUP($M$8,Prices[],2,FALSE)*M290)+(VLOOKUP($N$8,Prices[],2,FALSE)*N290)+(VLOOKUP($T$8,Prices[],2,FALSE)*T290)+(VLOOKUP($U$8,Prices[],2,FALSE)*U290)+(VLOOKUP($V$8,Prices[],2,FALSE)*V290)+(VLOOKUP($W$8,Prices[],2,FALSE)*W290)+(VLOOKUP($X$8,Prices[],2,FALSE)*X290)+(VLOOKUP($Y$8,Prices[],2,FALSE)*Y290)+(VLOOKUP($Z$8,Prices[],2,FALSE)*Z290)+(VLOOKUP($AB$8,Prices[],2,FALSE)*AB290)+(VLOOKUP($O$8,Prices[],2,FALSE)*O290)+(VLOOKUP($P$8,Prices[],2,FALSE)*P290)+(VLOOKUP($Q$8,Prices[],2,FALSE)*Q290)+(VLOOKUP($R$8,Prices[],2,FALSE)*R290)+(VLOOKUP($AA$8,Prices[],2,FALSE)*AA290)+(VLOOKUP($S$8,Prices[],2,FALSE)*S290)</f>
        <v>88262500</v>
      </c>
      <c r="AD290" s="137"/>
      <c r="AE290" s="135">
        <f t="shared" si="17"/>
        <v>117</v>
      </c>
      <c r="AF290" s="133"/>
      <c r="AG290" s="133"/>
      <c r="AH290" s="133">
        <v>110</v>
      </c>
      <c r="AI290" s="133"/>
      <c r="AJ290" s="133"/>
      <c r="AK290" s="133"/>
      <c r="AL290" s="133"/>
      <c r="AM290" s="133"/>
      <c r="AN290" s="133"/>
      <c r="AO290" s="133"/>
      <c r="AP290" s="133">
        <v>7</v>
      </c>
      <c r="AQ290" s="133"/>
      <c r="AR290" s="133"/>
      <c r="AS290" s="133"/>
      <c r="AT290" s="133"/>
      <c r="AU290" s="132">
        <f>(VLOOKUP($AF$8,Prices[],2,FALSE)*AF290)+(VLOOKUP($AG$8,Prices[],2,FALSE)*AG290)+(VLOOKUP($AH$8,Prices[],2,FALSE)*AH290)+(VLOOKUP($AI$8,Prices[],2,FALSE)*AI290)+(VLOOKUP($AJ$8,Prices[],2,FALSE)*AJ290)+(VLOOKUP($AK$8,Prices[],2,FALSE)*AK290)+(VLOOKUP($AL$8,Prices[],2,FALSE)*AL290)+(VLOOKUP($AM$8,Prices[],2,FALSE)*AM290)+(VLOOKUP($AN$8,Prices[],2,FALSE)*AN290)+(VLOOKUP($AO$8,Prices[],2,FALSE)*AO290)+(VLOOKUP($AP$8,Prices[],2,FALSE)*AP290)+(VLOOKUP($AT$8,Prices[],2,FALSE)*AT290)+(VLOOKUP($AQ$8,Prices[],2,FALSE)*AQ290)+(VLOOKUP($AR$8,Prices[],2,FALSE)*AR290)+(VLOOKUP($AS$8,Prices[],2,FALSE)*AS290)</f>
        <v>21466500</v>
      </c>
      <c r="AV290" s="132">
        <f t="shared" si="18"/>
        <v>30891874.999999996</v>
      </c>
      <c r="AW290" s="133" t="str">
        <f t="shared" si="19"/>
        <v>Credit is within Limit</v>
      </c>
      <c r="AX290" s="133" t="str">
        <f>IFERROR(IF(VLOOKUP(C290,'Overdue Credits'!$A:$F,6,0)&gt;2,"High Risk Customer",IF(VLOOKUP(C290,'Overdue Credits'!$A:$F,6,0)&gt;0,"Medium Risk Customer","Low Risk Customer")),"Low Risk Customer")</f>
        <v>Low Risk Customer</v>
      </c>
    </row>
    <row r="291" spans="1:50" x14ac:dyDescent="0.3">
      <c r="A291" s="16">
        <v>283</v>
      </c>
      <c r="B291" s="16" t="s">
        <v>666</v>
      </c>
      <c r="C291" s="16" t="s">
        <v>128</v>
      </c>
      <c r="D291" s="16"/>
      <c r="E291" s="16" t="s">
        <v>909</v>
      </c>
      <c r="F291" s="16" t="s">
        <v>20</v>
      </c>
      <c r="G291" s="131">
        <f t="shared" si="16"/>
        <v>500</v>
      </c>
      <c r="H291" s="133"/>
      <c r="I291" s="133"/>
      <c r="J291" s="133">
        <v>6</v>
      </c>
      <c r="K291" s="133">
        <v>1</v>
      </c>
      <c r="L291" s="133">
        <v>6</v>
      </c>
      <c r="M291" s="133"/>
      <c r="N291" s="133"/>
      <c r="O291" s="133">
        <v>360</v>
      </c>
      <c r="P291" s="133">
        <v>2</v>
      </c>
      <c r="Q291" s="133">
        <v>2</v>
      </c>
      <c r="R291" s="133">
        <v>1</v>
      </c>
      <c r="S291" s="133"/>
      <c r="T291" s="133"/>
      <c r="U291" s="133">
        <v>4</v>
      </c>
      <c r="V291" s="133">
        <v>4</v>
      </c>
      <c r="W291" s="133">
        <v>8</v>
      </c>
      <c r="X291" s="133">
        <v>106</v>
      </c>
      <c r="Y291" s="133"/>
      <c r="Z291" s="133"/>
      <c r="AA291" s="133"/>
      <c r="AB291" s="133"/>
      <c r="AC291" s="134">
        <f>(VLOOKUP($H$8,Prices[],2,FALSE)*H291)+(VLOOKUP($I$8,Prices[],2,FALSE)*I291)+(VLOOKUP($J$8,Prices[],2,FALSE)*J291)+(VLOOKUP($K$8,Prices[],2,FALSE)*K291)+(VLOOKUP($L$8,Prices[],2,FALSE)*L291)+(VLOOKUP($M$8,Prices[],2,FALSE)*M291)+(VLOOKUP($N$8,Prices[],2,FALSE)*N291)+(VLOOKUP($T$8,Prices[],2,FALSE)*T291)+(VLOOKUP($U$8,Prices[],2,FALSE)*U291)+(VLOOKUP($V$8,Prices[],2,FALSE)*V291)+(VLOOKUP($W$8,Prices[],2,FALSE)*W291)+(VLOOKUP($X$8,Prices[],2,FALSE)*X291)+(VLOOKUP($Y$8,Prices[],2,FALSE)*Y291)+(VLOOKUP($Z$8,Prices[],2,FALSE)*Z291)+(VLOOKUP($AB$8,Prices[],2,FALSE)*AB291)+(VLOOKUP($O$8,Prices[],2,FALSE)*O291)+(VLOOKUP($P$8,Prices[],2,FALSE)*P291)+(VLOOKUP($Q$8,Prices[],2,FALSE)*Q291)+(VLOOKUP($R$8,Prices[],2,FALSE)*R291)+(VLOOKUP($AA$8,Prices[],2,FALSE)*AA291)+(VLOOKUP($S$8,Prices[],2,FALSE)*S291)</f>
        <v>88810000</v>
      </c>
      <c r="AD291" s="137"/>
      <c r="AE291" s="135">
        <f t="shared" si="17"/>
        <v>111</v>
      </c>
      <c r="AF291" s="133"/>
      <c r="AG291" s="133"/>
      <c r="AH291" s="133">
        <v>110</v>
      </c>
      <c r="AI291" s="133"/>
      <c r="AJ291" s="133"/>
      <c r="AK291" s="133"/>
      <c r="AL291" s="133"/>
      <c r="AM291" s="133"/>
      <c r="AN291" s="133"/>
      <c r="AO291" s="133"/>
      <c r="AP291" s="133">
        <v>1</v>
      </c>
      <c r="AQ291" s="133"/>
      <c r="AR291" s="133"/>
      <c r="AS291" s="133"/>
      <c r="AT291" s="133"/>
      <c r="AU291" s="132">
        <f>(VLOOKUP($AF$8,Prices[],2,FALSE)*AF291)+(VLOOKUP($AG$8,Prices[],2,FALSE)*AG291)+(VLOOKUP($AH$8,Prices[],2,FALSE)*AH291)+(VLOOKUP($AI$8,Prices[],2,FALSE)*AI291)+(VLOOKUP($AJ$8,Prices[],2,FALSE)*AJ291)+(VLOOKUP($AK$8,Prices[],2,FALSE)*AK291)+(VLOOKUP($AL$8,Prices[],2,FALSE)*AL291)+(VLOOKUP($AM$8,Prices[],2,FALSE)*AM291)+(VLOOKUP($AN$8,Prices[],2,FALSE)*AN291)+(VLOOKUP($AO$8,Prices[],2,FALSE)*AO291)+(VLOOKUP($AP$8,Prices[],2,FALSE)*AP291)+(VLOOKUP($AT$8,Prices[],2,FALSE)*AT291)+(VLOOKUP($AQ$8,Prices[],2,FALSE)*AQ291)+(VLOOKUP($AR$8,Prices[],2,FALSE)*AR291)+(VLOOKUP($AS$8,Prices[],2,FALSE)*AS291)</f>
        <v>20839500</v>
      </c>
      <c r="AV291" s="132">
        <f t="shared" si="18"/>
        <v>31083499.999999996</v>
      </c>
      <c r="AW291" s="133" t="str">
        <f t="shared" si="19"/>
        <v>Credit is within Limit</v>
      </c>
      <c r="AX291" s="133" t="str">
        <f>IFERROR(IF(VLOOKUP(C291,'Overdue Credits'!$A:$F,6,0)&gt;2,"High Risk Customer",IF(VLOOKUP(C291,'Overdue Credits'!$A:$F,6,0)&gt;0,"Medium Risk Customer","Low Risk Customer")),"Low Risk Customer")</f>
        <v>Medium Risk Customer</v>
      </c>
    </row>
    <row r="292" spans="1:50" x14ac:dyDescent="0.3">
      <c r="A292" s="16">
        <v>284</v>
      </c>
      <c r="B292" s="16" t="s">
        <v>666</v>
      </c>
      <c r="C292" s="16" t="s">
        <v>109</v>
      </c>
      <c r="D292" s="16"/>
      <c r="E292" s="16" t="s">
        <v>902</v>
      </c>
      <c r="F292" s="16" t="s">
        <v>11</v>
      </c>
      <c r="G292" s="131">
        <f t="shared" si="16"/>
        <v>120</v>
      </c>
      <c r="H292" s="133"/>
      <c r="I292" s="133"/>
      <c r="J292" s="133">
        <v>3</v>
      </c>
      <c r="K292" s="133">
        <v>1</v>
      </c>
      <c r="L292" s="133">
        <v>2</v>
      </c>
      <c r="M292" s="133"/>
      <c r="N292" s="133"/>
      <c r="O292" s="133">
        <v>80</v>
      </c>
      <c r="P292" s="133">
        <v>2</v>
      </c>
      <c r="Q292" s="133">
        <v>2</v>
      </c>
      <c r="R292" s="133">
        <v>1</v>
      </c>
      <c r="S292" s="133"/>
      <c r="T292" s="133"/>
      <c r="U292" s="133">
        <v>4</v>
      </c>
      <c r="V292" s="133">
        <v>3</v>
      </c>
      <c r="W292" s="133">
        <v>6</v>
      </c>
      <c r="X292" s="133">
        <v>16</v>
      </c>
      <c r="Y292" s="133"/>
      <c r="Z292" s="133"/>
      <c r="AA292" s="133"/>
      <c r="AB292" s="133"/>
      <c r="AC292" s="134">
        <f>(VLOOKUP($H$8,Prices[],2,FALSE)*H292)+(VLOOKUP($I$8,Prices[],2,FALSE)*I292)+(VLOOKUP($J$8,Prices[],2,FALSE)*J292)+(VLOOKUP($K$8,Prices[],2,FALSE)*K292)+(VLOOKUP($L$8,Prices[],2,FALSE)*L292)+(VLOOKUP($M$8,Prices[],2,FALSE)*M292)+(VLOOKUP($N$8,Prices[],2,FALSE)*N292)+(VLOOKUP($T$8,Prices[],2,FALSE)*T292)+(VLOOKUP($U$8,Prices[],2,FALSE)*U292)+(VLOOKUP($V$8,Prices[],2,FALSE)*V292)+(VLOOKUP($W$8,Prices[],2,FALSE)*W292)+(VLOOKUP($X$8,Prices[],2,FALSE)*X292)+(VLOOKUP($Y$8,Prices[],2,FALSE)*Y292)+(VLOOKUP($Z$8,Prices[],2,FALSE)*Z292)+(VLOOKUP($AB$8,Prices[],2,FALSE)*AB292)+(VLOOKUP($O$8,Prices[],2,FALSE)*O292)+(VLOOKUP($P$8,Prices[],2,FALSE)*P292)+(VLOOKUP($Q$8,Prices[],2,FALSE)*Q292)+(VLOOKUP($R$8,Prices[],2,FALSE)*R292)+(VLOOKUP($AA$8,Prices[],2,FALSE)*AA292)+(VLOOKUP($S$8,Prices[],2,FALSE)*S292)</f>
        <v>20793000</v>
      </c>
      <c r="AD292" s="137"/>
      <c r="AE292" s="135">
        <f t="shared" si="17"/>
        <v>36</v>
      </c>
      <c r="AF292" s="133"/>
      <c r="AG292" s="133"/>
      <c r="AH292" s="133">
        <v>35</v>
      </c>
      <c r="AI292" s="133"/>
      <c r="AJ292" s="133"/>
      <c r="AK292" s="133"/>
      <c r="AL292" s="133"/>
      <c r="AM292" s="133"/>
      <c r="AN292" s="133"/>
      <c r="AO292" s="133"/>
      <c r="AP292" s="133">
        <v>1</v>
      </c>
      <c r="AQ292" s="133"/>
      <c r="AR292" s="133"/>
      <c r="AS292" s="133"/>
      <c r="AT292" s="133"/>
      <c r="AU292" s="132">
        <f>(VLOOKUP($AF$8,Prices[],2,FALSE)*AF292)+(VLOOKUP($AG$8,Prices[],2,FALSE)*AG292)+(VLOOKUP($AH$8,Prices[],2,FALSE)*AH292)+(VLOOKUP($AI$8,Prices[],2,FALSE)*AI292)+(VLOOKUP($AJ$8,Prices[],2,FALSE)*AJ292)+(VLOOKUP($AK$8,Prices[],2,FALSE)*AK292)+(VLOOKUP($AL$8,Prices[],2,FALSE)*AL292)+(VLOOKUP($AM$8,Prices[],2,FALSE)*AM292)+(VLOOKUP($AN$8,Prices[],2,FALSE)*AN292)+(VLOOKUP($AO$8,Prices[],2,FALSE)*AO292)+(VLOOKUP($AP$8,Prices[],2,FALSE)*AP292)+(VLOOKUP($AT$8,Prices[],2,FALSE)*AT292)+(VLOOKUP($AQ$8,Prices[],2,FALSE)*AQ292)+(VLOOKUP($AR$8,Prices[],2,FALSE)*AR292)+(VLOOKUP($AS$8,Prices[],2,FALSE)*AS292)</f>
        <v>6702000</v>
      </c>
      <c r="AV292" s="132">
        <f t="shared" si="18"/>
        <v>7277550</v>
      </c>
      <c r="AW292" s="133" t="str">
        <f t="shared" si="19"/>
        <v>Credit is within Limit</v>
      </c>
      <c r="AX292" s="133" t="str">
        <f>IFERROR(IF(VLOOKUP(C292,'Overdue Credits'!$A:$F,6,0)&gt;2,"High Risk Customer",IF(VLOOKUP(C292,'Overdue Credits'!$A:$F,6,0)&gt;0,"Medium Risk Customer","Low Risk Customer")),"Low Risk Customer")</f>
        <v>Medium Risk Customer</v>
      </c>
    </row>
    <row r="293" spans="1:50" x14ac:dyDescent="0.3">
      <c r="A293" s="16">
        <v>285</v>
      </c>
      <c r="B293" s="16" t="s">
        <v>666</v>
      </c>
      <c r="C293" s="16" t="s">
        <v>138</v>
      </c>
      <c r="D293" s="16"/>
      <c r="E293" s="16" t="s">
        <v>886</v>
      </c>
      <c r="F293" s="16" t="s">
        <v>20</v>
      </c>
      <c r="G293" s="131">
        <f t="shared" si="16"/>
        <v>250</v>
      </c>
      <c r="H293" s="133"/>
      <c r="I293" s="133"/>
      <c r="J293" s="133">
        <v>3</v>
      </c>
      <c r="K293" s="133">
        <v>1</v>
      </c>
      <c r="L293" s="133">
        <v>5</v>
      </c>
      <c r="M293" s="133"/>
      <c r="N293" s="133"/>
      <c r="O293" s="133">
        <v>130</v>
      </c>
      <c r="P293" s="133">
        <v>2</v>
      </c>
      <c r="Q293" s="133">
        <v>2</v>
      </c>
      <c r="R293" s="133">
        <v>1</v>
      </c>
      <c r="S293" s="133"/>
      <c r="T293" s="133"/>
      <c r="U293" s="133">
        <v>4</v>
      </c>
      <c r="V293" s="133">
        <v>2</v>
      </c>
      <c r="W293" s="133">
        <v>2</v>
      </c>
      <c r="X293" s="133">
        <v>98</v>
      </c>
      <c r="Y293" s="133"/>
      <c r="Z293" s="133"/>
      <c r="AA293" s="133"/>
      <c r="AB293" s="133"/>
      <c r="AC293" s="134">
        <f>(VLOOKUP($H$8,Prices[],2,FALSE)*H293)+(VLOOKUP($I$8,Prices[],2,FALSE)*I293)+(VLOOKUP($J$8,Prices[],2,FALSE)*J293)+(VLOOKUP($K$8,Prices[],2,FALSE)*K293)+(VLOOKUP($L$8,Prices[],2,FALSE)*L293)+(VLOOKUP($M$8,Prices[],2,FALSE)*M293)+(VLOOKUP($N$8,Prices[],2,FALSE)*N293)+(VLOOKUP($T$8,Prices[],2,FALSE)*T293)+(VLOOKUP($U$8,Prices[],2,FALSE)*U293)+(VLOOKUP($V$8,Prices[],2,FALSE)*V293)+(VLOOKUP($W$8,Prices[],2,FALSE)*W293)+(VLOOKUP($X$8,Prices[],2,FALSE)*X293)+(VLOOKUP($Y$8,Prices[],2,FALSE)*Y293)+(VLOOKUP($Z$8,Prices[],2,FALSE)*Z293)+(VLOOKUP($AB$8,Prices[],2,FALSE)*AB293)+(VLOOKUP($O$8,Prices[],2,FALSE)*O293)+(VLOOKUP($P$8,Prices[],2,FALSE)*P293)+(VLOOKUP($Q$8,Prices[],2,FALSE)*Q293)+(VLOOKUP($R$8,Prices[],2,FALSE)*R293)+(VLOOKUP($AA$8,Prices[],2,FALSE)*AA293)+(VLOOKUP($S$8,Prices[],2,FALSE)*S293)</f>
        <v>42591500</v>
      </c>
      <c r="AD293" s="137"/>
      <c r="AE293" s="135">
        <f t="shared" si="17"/>
        <v>65</v>
      </c>
      <c r="AF293" s="133"/>
      <c r="AG293" s="133"/>
      <c r="AH293" s="133">
        <v>65</v>
      </c>
      <c r="AI293" s="133"/>
      <c r="AJ293" s="133"/>
      <c r="AK293" s="133"/>
      <c r="AL293" s="133"/>
      <c r="AM293" s="133"/>
      <c r="AN293" s="133"/>
      <c r="AO293" s="133"/>
      <c r="AP293" s="133">
        <v>0</v>
      </c>
      <c r="AQ293" s="133"/>
      <c r="AR293" s="133"/>
      <c r="AS293" s="133"/>
      <c r="AT293" s="133"/>
      <c r="AU293" s="132">
        <f>(VLOOKUP($AF$8,Prices[],2,FALSE)*AF293)+(VLOOKUP($AG$8,Prices[],2,FALSE)*AG293)+(VLOOKUP($AH$8,Prices[],2,FALSE)*AH293)+(VLOOKUP($AI$8,Prices[],2,FALSE)*AI293)+(VLOOKUP($AJ$8,Prices[],2,FALSE)*AJ293)+(VLOOKUP($AK$8,Prices[],2,FALSE)*AK293)+(VLOOKUP($AL$8,Prices[],2,FALSE)*AL293)+(VLOOKUP($AM$8,Prices[],2,FALSE)*AM293)+(VLOOKUP($AN$8,Prices[],2,FALSE)*AN293)+(VLOOKUP($AO$8,Prices[],2,FALSE)*AO293)+(VLOOKUP($AP$8,Prices[],2,FALSE)*AP293)+(VLOOKUP($AT$8,Prices[],2,FALSE)*AT293)+(VLOOKUP($AQ$8,Prices[],2,FALSE)*AQ293)+(VLOOKUP($AR$8,Prices[],2,FALSE)*AR293)+(VLOOKUP($AS$8,Prices[],2,FALSE)*AS293)</f>
        <v>12252500</v>
      </c>
      <c r="AV293" s="132">
        <f t="shared" si="18"/>
        <v>14907024.999999998</v>
      </c>
      <c r="AW293" s="133" t="str">
        <f t="shared" si="19"/>
        <v>Credit is within Limit</v>
      </c>
      <c r="AX293" s="133" t="str">
        <f>IFERROR(IF(VLOOKUP(C293,'Overdue Credits'!$A:$F,6,0)&gt;2,"High Risk Customer",IF(VLOOKUP(C293,'Overdue Credits'!$A:$F,6,0)&gt;0,"Medium Risk Customer","Low Risk Customer")),"Low Risk Customer")</f>
        <v>Low Risk Customer</v>
      </c>
    </row>
    <row r="294" spans="1:50" x14ac:dyDescent="0.3">
      <c r="A294" s="16">
        <v>286</v>
      </c>
      <c r="B294" s="16" t="s">
        <v>666</v>
      </c>
      <c r="C294" s="16" t="s">
        <v>137</v>
      </c>
      <c r="D294" s="16"/>
      <c r="E294" s="16" t="s">
        <v>901</v>
      </c>
      <c r="F294" s="16" t="s">
        <v>11</v>
      </c>
      <c r="G294" s="131">
        <f t="shared" si="16"/>
        <v>201</v>
      </c>
      <c r="H294" s="133"/>
      <c r="I294" s="133"/>
      <c r="J294" s="133">
        <v>3</v>
      </c>
      <c r="K294" s="133">
        <v>1</v>
      </c>
      <c r="L294" s="133">
        <v>2</v>
      </c>
      <c r="M294" s="133"/>
      <c r="N294" s="133"/>
      <c r="O294" s="133">
        <v>100</v>
      </c>
      <c r="P294" s="133">
        <v>2</v>
      </c>
      <c r="Q294" s="133">
        <v>2</v>
      </c>
      <c r="R294" s="133">
        <v>1</v>
      </c>
      <c r="S294" s="133"/>
      <c r="T294" s="133"/>
      <c r="U294" s="133">
        <v>4</v>
      </c>
      <c r="V294" s="133">
        <v>5</v>
      </c>
      <c r="W294" s="133">
        <v>2</v>
      </c>
      <c r="X294" s="133">
        <v>79</v>
      </c>
      <c r="Y294" s="133"/>
      <c r="Z294" s="133"/>
      <c r="AA294" s="133"/>
      <c r="AB294" s="133"/>
      <c r="AC294" s="134">
        <f>(VLOOKUP($H$8,Prices[],2,FALSE)*H294)+(VLOOKUP($I$8,Prices[],2,FALSE)*I294)+(VLOOKUP($J$8,Prices[],2,FALSE)*J294)+(VLOOKUP($K$8,Prices[],2,FALSE)*K294)+(VLOOKUP($L$8,Prices[],2,FALSE)*L294)+(VLOOKUP($M$8,Prices[],2,FALSE)*M294)+(VLOOKUP($N$8,Prices[],2,FALSE)*N294)+(VLOOKUP($T$8,Prices[],2,FALSE)*T294)+(VLOOKUP($U$8,Prices[],2,FALSE)*U294)+(VLOOKUP($V$8,Prices[],2,FALSE)*V294)+(VLOOKUP($W$8,Prices[],2,FALSE)*W294)+(VLOOKUP($X$8,Prices[],2,FALSE)*X294)+(VLOOKUP($Y$8,Prices[],2,FALSE)*Y294)+(VLOOKUP($Z$8,Prices[],2,FALSE)*Z294)+(VLOOKUP($AB$8,Prices[],2,FALSE)*AB294)+(VLOOKUP($O$8,Prices[],2,FALSE)*O294)+(VLOOKUP($P$8,Prices[],2,FALSE)*P294)+(VLOOKUP($Q$8,Prices[],2,FALSE)*Q294)+(VLOOKUP($R$8,Prices[],2,FALSE)*R294)+(VLOOKUP($AA$8,Prices[],2,FALSE)*AA294)+(VLOOKUP($S$8,Prices[],2,FALSE)*S294)</f>
        <v>33930000</v>
      </c>
      <c r="AD294" s="137"/>
      <c r="AE294" s="135">
        <f t="shared" si="17"/>
        <v>33</v>
      </c>
      <c r="AF294" s="133"/>
      <c r="AG294" s="133"/>
      <c r="AH294" s="133">
        <v>0</v>
      </c>
      <c r="AI294" s="133"/>
      <c r="AJ294" s="133"/>
      <c r="AK294" s="133"/>
      <c r="AL294" s="133">
        <v>33</v>
      </c>
      <c r="AM294" s="133"/>
      <c r="AN294" s="133"/>
      <c r="AO294" s="133"/>
      <c r="AP294" s="133"/>
      <c r="AQ294" s="133"/>
      <c r="AR294" s="133"/>
      <c r="AS294" s="133"/>
      <c r="AT294" s="133"/>
      <c r="AU294" s="132">
        <f>(VLOOKUP($AF$8,Prices[],2,FALSE)*AF294)+(VLOOKUP($AG$8,Prices[],2,FALSE)*AG294)+(VLOOKUP($AH$8,Prices[],2,FALSE)*AH294)+(VLOOKUP($AI$8,Prices[],2,FALSE)*AI294)+(VLOOKUP($AJ$8,Prices[],2,FALSE)*AJ294)+(VLOOKUP($AK$8,Prices[],2,FALSE)*AK294)+(VLOOKUP($AL$8,Prices[],2,FALSE)*AL294)+(VLOOKUP($AM$8,Prices[],2,FALSE)*AM294)+(VLOOKUP($AN$8,Prices[],2,FALSE)*AN294)+(VLOOKUP($AO$8,Prices[],2,FALSE)*AO294)+(VLOOKUP($AP$8,Prices[],2,FALSE)*AP294)+(VLOOKUP($AT$8,Prices[],2,FALSE)*AT294)+(VLOOKUP($AQ$8,Prices[],2,FALSE)*AQ294)+(VLOOKUP($AR$8,Prices[],2,FALSE)*AR294)+(VLOOKUP($AS$8,Prices[],2,FALSE)*AS294)</f>
        <v>5016000</v>
      </c>
      <c r="AV294" s="132">
        <f t="shared" si="18"/>
        <v>11875500</v>
      </c>
      <c r="AW294" s="133" t="str">
        <f t="shared" si="19"/>
        <v>Credit is within Limit</v>
      </c>
      <c r="AX294" s="133" t="str">
        <f>IFERROR(IF(VLOOKUP(C294,'Overdue Credits'!$A:$F,6,0)&gt;2,"High Risk Customer",IF(VLOOKUP(C294,'Overdue Credits'!$A:$F,6,0)&gt;0,"Medium Risk Customer","Low Risk Customer")),"Low Risk Customer")</f>
        <v>Low Risk Customer</v>
      </c>
    </row>
    <row r="295" spans="1:50" x14ac:dyDescent="0.3">
      <c r="A295" s="16">
        <v>287</v>
      </c>
      <c r="B295" s="16" t="s">
        <v>666</v>
      </c>
      <c r="C295" s="16" t="s">
        <v>129</v>
      </c>
      <c r="D295" s="16"/>
      <c r="E295" s="16" t="s">
        <v>723</v>
      </c>
      <c r="F295" s="16" t="s">
        <v>20</v>
      </c>
      <c r="G295" s="131">
        <f t="shared" si="16"/>
        <v>300</v>
      </c>
      <c r="H295" s="133"/>
      <c r="I295" s="133"/>
      <c r="J295" s="133">
        <v>3</v>
      </c>
      <c r="K295" s="133">
        <v>1</v>
      </c>
      <c r="L295" s="133">
        <v>10</v>
      </c>
      <c r="M295" s="133">
        <v>1</v>
      </c>
      <c r="N295" s="133"/>
      <c r="O295" s="133">
        <v>110</v>
      </c>
      <c r="P295" s="133">
        <v>1</v>
      </c>
      <c r="Q295" s="133">
        <v>2</v>
      </c>
      <c r="R295" s="133">
        <v>1</v>
      </c>
      <c r="S295" s="133"/>
      <c r="T295" s="133"/>
      <c r="U295" s="133">
        <v>4</v>
      </c>
      <c r="V295" s="133">
        <v>2</v>
      </c>
      <c r="W295" s="133">
        <v>2</v>
      </c>
      <c r="X295" s="133">
        <v>163</v>
      </c>
      <c r="Y295" s="133"/>
      <c r="Z295" s="133"/>
      <c r="AA295" s="133"/>
      <c r="AB295" s="133"/>
      <c r="AC295" s="134">
        <f>(VLOOKUP($H$8,Prices[],2,FALSE)*H295)+(VLOOKUP($I$8,Prices[],2,FALSE)*I295)+(VLOOKUP($J$8,Prices[],2,FALSE)*J295)+(VLOOKUP($K$8,Prices[],2,FALSE)*K295)+(VLOOKUP($L$8,Prices[],2,FALSE)*L295)+(VLOOKUP($M$8,Prices[],2,FALSE)*M295)+(VLOOKUP($N$8,Prices[],2,FALSE)*N295)+(VLOOKUP($T$8,Prices[],2,FALSE)*T295)+(VLOOKUP($U$8,Prices[],2,FALSE)*U295)+(VLOOKUP($V$8,Prices[],2,FALSE)*V295)+(VLOOKUP($W$8,Prices[],2,FALSE)*W295)+(VLOOKUP($X$8,Prices[],2,FALSE)*X295)+(VLOOKUP($Y$8,Prices[],2,FALSE)*Y295)+(VLOOKUP($Z$8,Prices[],2,FALSE)*Z295)+(VLOOKUP($AB$8,Prices[],2,FALSE)*AB295)+(VLOOKUP($O$8,Prices[],2,FALSE)*O295)+(VLOOKUP($P$8,Prices[],2,FALSE)*P295)+(VLOOKUP($Q$8,Prices[],2,FALSE)*Q295)+(VLOOKUP($R$8,Prices[],2,FALSE)*R295)+(VLOOKUP($AA$8,Prices[],2,FALSE)*AA295)+(VLOOKUP($S$8,Prices[],2,FALSE)*S295)</f>
        <v>49349000</v>
      </c>
      <c r="AD295" s="137"/>
      <c r="AE295" s="135">
        <f t="shared" si="17"/>
        <v>82</v>
      </c>
      <c r="AF295" s="133"/>
      <c r="AG295" s="133"/>
      <c r="AH295" s="133">
        <v>81</v>
      </c>
      <c r="AI295" s="133"/>
      <c r="AJ295" s="133"/>
      <c r="AK295" s="133"/>
      <c r="AL295" s="133"/>
      <c r="AM295" s="133"/>
      <c r="AN295" s="133"/>
      <c r="AO295" s="133"/>
      <c r="AP295" s="133">
        <v>1</v>
      </c>
      <c r="AQ295" s="133"/>
      <c r="AR295" s="133"/>
      <c r="AS295" s="133"/>
      <c r="AT295" s="133"/>
      <c r="AU295" s="132">
        <f>(VLOOKUP($AF$8,Prices[],2,FALSE)*AF295)+(VLOOKUP($AG$8,Prices[],2,FALSE)*AG295)+(VLOOKUP($AH$8,Prices[],2,FALSE)*AH295)+(VLOOKUP($AI$8,Prices[],2,FALSE)*AI295)+(VLOOKUP($AJ$8,Prices[],2,FALSE)*AJ295)+(VLOOKUP($AK$8,Prices[],2,FALSE)*AK295)+(VLOOKUP($AL$8,Prices[],2,FALSE)*AL295)+(VLOOKUP($AM$8,Prices[],2,FALSE)*AM295)+(VLOOKUP($AN$8,Prices[],2,FALSE)*AN295)+(VLOOKUP($AO$8,Prices[],2,FALSE)*AO295)+(VLOOKUP($AP$8,Prices[],2,FALSE)*AP295)+(VLOOKUP($AT$8,Prices[],2,FALSE)*AT295)+(VLOOKUP($AQ$8,Prices[],2,FALSE)*AQ295)+(VLOOKUP($AR$8,Prices[],2,FALSE)*AR295)+(VLOOKUP($AS$8,Prices[],2,FALSE)*AS295)</f>
        <v>15373000</v>
      </c>
      <c r="AV295" s="132">
        <f t="shared" si="18"/>
        <v>17272150</v>
      </c>
      <c r="AW295" s="133" t="str">
        <f t="shared" si="19"/>
        <v>Credit is within Limit</v>
      </c>
      <c r="AX295" s="133" t="str">
        <f>IFERROR(IF(VLOOKUP(C295,'Overdue Credits'!$A:$F,6,0)&gt;2,"High Risk Customer",IF(VLOOKUP(C295,'Overdue Credits'!$A:$F,6,0)&gt;0,"Medium Risk Customer","Low Risk Customer")),"Low Risk Customer")</f>
        <v>Low Risk Customer</v>
      </c>
    </row>
    <row r="296" spans="1:50" x14ac:dyDescent="0.3">
      <c r="A296" s="16">
        <v>288</v>
      </c>
      <c r="B296" s="16" t="s">
        <v>666</v>
      </c>
      <c r="C296" s="16" t="s">
        <v>135</v>
      </c>
      <c r="D296" s="16"/>
      <c r="E296" s="16" t="s">
        <v>724</v>
      </c>
      <c r="F296" s="16" t="s">
        <v>43</v>
      </c>
      <c r="G296" s="131">
        <f t="shared" si="16"/>
        <v>600</v>
      </c>
      <c r="H296" s="133"/>
      <c r="I296" s="133"/>
      <c r="J296" s="133">
        <v>7</v>
      </c>
      <c r="K296" s="133">
        <v>1</v>
      </c>
      <c r="L296" s="133">
        <v>10</v>
      </c>
      <c r="M296" s="133">
        <v>5</v>
      </c>
      <c r="N296" s="133"/>
      <c r="O296" s="133">
        <v>280</v>
      </c>
      <c r="P296" s="133">
        <v>3</v>
      </c>
      <c r="Q296" s="133">
        <v>2</v>
      </c>
      <c r="R296" s="133">
        <v>1</v>
      </c>
      <c r="S296" s="133"/>
      <c r="T296" s="133"/>
      <c r="U296" s="133">
        <v>4</v>
      </c>
      <c r="V296" s="133">
        <v>2</v>
      </c>
      <c r="W296" s="133">
        <v>2</v>
      </c>
      <c r="X296" s="133">
        <v>283</v>
      </c>
      <c r="Y296" s="133"/>
      <c r="Z296" s="133"/>
      <c r="AA296" s="133"/>
      <c r="AB296" s="133"/>
      <c r="AC296" s="134">
        <f>(VLOOKUP($H$8,Prices[],2,FALSE)*H296)+(VLOOKUP($I$8,Prices[],2,FALSE)*I296)+(VLOOKUP($J$8,Prices[],2,FALSE)*J296)+(VLOOKUP($K$8,Prices[],2,FALSE)*K296)+(VLOOKUP($L$8,Prices[],2,FALSE)*L296)+(VLOOKUP($M$8,Prices[],2,FALSE)*M296)+(VLOOKUP($N$8,Prices[],2,FALSE)*N296)+(VLOOKUP($T$8,Prices[],2,FALSE)*T296)+(VLOOKUP($U$8,Prices[],2,FALSE)*U296)+(VLOOKUP($V$8,Prices[],2,FALSE)*V296)+(VLOOKUP($W$8,Prices[],2,FALSE)*W296)+(VLOOKUP($X$8,Prices[],2,FALSE)*X296)+(VLOOKUP($Y$8,Prices[],2,FALSE)*Y296)+(VLOOKUP($Z$8,Prices[],2,FALSE)*Z296)+(VLOOKUP($AB$8,Prices[],2,FALSE)*AB296)+(VLOOKUP($O$8,Prices[],2,FALSE)*O296)+(VLOOKUP($P$8,Prices[],2,FALSE)*P296)+(VLOOKUP($Q$8,Prices[],2,FALSE)*Q296)+(VLOOKUP($R$8,Prices[],2,FALSE)*R296)+(VLOOKUP($AA$8,Prices[],2,FALSE)*AA296)+(VLOOKUP($S$8,Prices[],2,FALSE)*S296)</f>
        <v>101533000</v>
      </c>
      <c r="AD296" s="137"/>
      <c r="AE296" s="135">
        <f t="shared" si="17"/>
        <v>140</v>
      </c>
      <c r="AF296" s="133"/>
      <c r="AG296" s="133"/>
      <c r="AH296" s="133">
        <v>140</v>
      </c>
      <c r="AI296" s="133"/>
      <c r="AJ296" s="133"/>
      <c r="AK296" s="133"/>
      <c r="AL296" s="133"/>
      <c r="AM296" s="133"/>
      <c r="AN296" s="133"/>
      <c r="AO296" s="133"/>
      <c r="AP296" s="133">
        <v>0</v>
      </c>
      <c r="AQ296" s="133"/>
      <c r="AR296" s="133"/>
      <c r="AS296" s="133"/>
      <c r="AT296" s="133"/>
      <c r="AU296" s="132">
        <f>(VLOOKUP($AF$8,Prices[],2,FALSE)*AF296)+(VLOOKUP($AG$8,Prices[],2,FALSE)*AG296)+(VLOOKUP($AH$8,Prices[],2,FALSE)*AH296)+(VLOOKUP($AI$8,Prices[],2,FALSE)*AI296)+(VLOOKUP($AJ$8,Prices[],2,FALSE)*AJ296)+(VLOOKUP($AK$8,Prices[],2,FALSE)*AK296)+(VLOOKUP($AL$8,Prices[],2,FALSE)*AL296)+(VLOOKUP($AM$8,Prices[],2,FALSE)*AM296)+(VLOOKUP($AN$8,Prices[],2,FALSE)*AN296)+(VLOOKUP($AO$8,Prices[],2,FALSE)*AO296)+(VLOOKUP($AP$8,Prices[],2,FALSE)*AP296)+(VLOOKUP($AT$8,Prices[],2,FALSE)*AT296)+(VLOOKUP($AQ$8,Prices[],2,FALSE)*AQ296)+(VLOOKUP($AR$8,Prices[],2,FALSE)*AR296)+(VLOOKUP($AS$8,Prices[],2,FALSE)*AS296)</f>
        <v>26390000</v>
      </c>
      <c r="AV296" s="132">
        <f t="shared" si="18"/>
        <v>35536550</v>
      </c>
      <c r="AW296" s="133" t="str">
        <f t="shared" si="19"/>
        <v>Credit is within Limit</v>
      </c>
      <c r="AX296" s="133" t="str">
        <f>IFERROR(IF(VLOOKUP(C296,'Overdue Credits'!$A:$F,6,0)&gt;2,"High Risk Customer",IF(VLOOKUP(C296,'Overdue Credits'!$A:$F,6,0)&gt;0,"Medium Risk Customer","Low Risk Customer")),"Low Risk Customer")</f>
        <v>Low Risk Customer</v>
      </c>
    </row>
    <row r="297" spans="1:50" x14ac:dyDescent="0.3">
      <c r="A297" s="16">
        <v>289</v>
      </c>
      <c r="B297" s="16" t="s">
        <v>666</v>
      </c>
      <c r="C297" s="16" t="s">
        <v>133</v>
      </c>
      <c r="D297" s="16"/>
      <c r="E297" s="16" t="s">
        <v>134</v>
      </c>
      <c r="F297" s="16" t="s">
        <v>516</v>
      </c>
      <c r="G297" s="131">
        <f t="shared" si="16"/>
        <v>110</v>
      </c>
      <c r="H297" s="133"/>
      <c r="I297" s="133"/>
      <c r="J297" s="133">
        <v>3</v>
      </c>
      <c r="K297" s="133">
        <v>1</v>
      </c>
      <c r="L297" s="133">
        <v>2</v>
      </c>
      <c r="M297" s="133"/>
      <c r="N297" s="133"/>
      <c r="O297" s="133">
        <v>60</v>
      </c>
      <c r="P297" s="133">
        <v>1</v>
      </c>
      <c r="Q297" s="133">
        <v>2</v>
      </c>
      <c r="R297" s="133"/>
      <c r="S297" s="133"/>
      <c r="T297" s="133"/>
      <c r="U297" s="133">
        <v>4</v>
      </c>
      <c r="V297" s="133">
        <v>2</v>
      </c>
      <c r="W297" s="133">
        <v>2</v>
      </c>
      <c r="X297" s="133">
        <v>33</v>
      </c>
      <c r="Y297" s="133"/>
      <c r="Z297" s="133"/>
      <c r="AA297" s="133"/>
      <c r="AB297" s="133"/>
      <c r="AC297" s="134">
        <f>(VLOOKUP($H$8,Prices[],2,FALSE)*H297)+(VLOOKUP($I$8,Prices[],2,FALSE)*I297)+(VLOOKUP($J$8,Prices[],2,FALSE)*J297)+(VLOOKUP($K$8,Prices[],2,FALSE)*K297)+(VLOOKUP($L$8,Prices[],2,FALSE)*L297)+(VLOOKUP($M$8,Prices[],2,FALSE)*M297)+(VLOOKUP($N$8,Prices[],2,FALSE)*N297)+(VLOOKUP($T$8,Prices[],2,FALSE)*T297)+(VLOOKUP($U$8,Prices[],2,FALSE)*U297)+(VLOOKUP($V$8,Prices[],2,FALSE)*V297)+(VLOOKUP($W$8,Prices[],2,FALSE)*W297)+(VLOOKUP($X$8,Prices[],2,FALSE)*X297)+(VLOOKUP($Y$8,Prices[],2,FALSE)*Y297)+(VLOOKUP($Z$8,Prices[],2,FALSE)*Z297)+(VLOOKUP($AB$8,Prices[],2,FALSE)*AB297)+(VLOOKUP($O$8,Prices[],2,FALSE)*O297)+(VLOOKUP($P$8,Prices[],2,FALSE)*P297)+(VLOOKUP($Q$8,Prices[],2,FALSE)*Q297)+(VLOOKUP($R$8,Prices[],2,FALSE)*R297)+(VLOOKUP($AA$8,Prices[],2,FALSE)*AA297)+(VLOOKUP($S$8,Prices[],2,FALSE)*S297)</f>
        <v>18736000</v>
      </c>
      <c r="AD297" s="137"/>
      <c r="AE297" s="135">
        <f t="shared" si="17"/>
        <v>0</v>
      </c>
      <c r="AF297" s="133"/>
      <c r="AG297" s="133"/>
      <c r="AH297" s="133"/>
      <c r="AI297" s="133"/>
      <c r="AJ297" s="133"/>
      <c r="AK297" s="133"/>
      <c r="AL297" s="133"/>
      <c r="AM297" s="133"/>
      <c r="AN297" s="133"/>
      <c r="AO297" s="133"/>
      <c r="AP297" s="133"/>
      <c r="AQ297" s="133"/>
      <c r="AR297" s="133"/>
      <c r="AS297" s="133"/>
      <c r="AT297" s="133"/>
      <c r="AU297" s="132">
        <f>(VLOOKUP($AF$8,Prices[],2,FALSE)*AF297)+(VLOOKUP($AG$8,Prices[],2,FALSE)*AG297)+(VLOOKUP($AH$8,Prices[],2,FALSE)*AH297)+(VLOOKUP($AI$8,Prices[],2,FALSE)*AI297)+(VLOOKUP($AJ$8,Prices[],2,FALSE)*AJ297)+(VLOOKUP($AK$8,Prices[],2,FALSE)*AK297)+(VLOOKUP($AL$8,Prices[],2,FALSE)*AL297)+(VLOOKUP($AM$8,Prices[],2,FALSE)*AM297)+(VLOOKUP($AN$8,Prices[],2,FALSE)*AN297)+(VLOOKUP($AO$8,Prices[],2,FALSE)*AO297)+(VLOOKUP($AP$8,Prices[],2,FALSE)*AP297)+(VLOOKUP($AT$8,Prices[],2,FALSE)*AT297)+(VLOOKUP($AQ$8,Prices[],2,FALSE)*AQ297)+(VLOOKUP($AR$8,Prices[],2,FALSE)*AR297)+(VLOOKUP($AS$8,Prices[],2,FALSE)*AS297)</f>
        <v>0</v>
      </c>
      <c r="AV297" s="132">
        <f t="shared" si="18"/>
        <v>6557600</v>
      </c>
      <c r="AW297" s="133" t="str">
        <f t="shared" si="19"/>
        <v xml:space="preserve"> </v>
      </c>
      <c r="AX297" s="133" t="str">
        <f>IFERROR(IF(VLOOKUP(C297,'Overdue Credits'!$A:$F,6,0)&gt;2,"High Risk Customer",IF(VLOOKUP(C297,'Overdue Credits'!$A:$F,6,0)&gt;0,"Medium Risk Customer","Low Risk Customer")),"Low Risk Customer")</f>
        <v>High Risk Customer</v>
      </c>
    </row>
    <row r="298" spans="1:50" x14ac:dyDescent="0.3">
      <c r="A298" s="16">
        <v>290</v>
      </c>
      <c r="B298" s="16" t="s">
        <v>113</v>
      </c>
      <c r="C298" s="16" t="s">
        <v>1159</v>
      </c>
      <c r="D298" s="16"/>
      <c r="E298" s="16" t="s">
        <v>1162</v>
      </c>
      <c r="F298" s="16" t="s">
        <v>516</v>
      </c>
      <c r="G298" s="131">
        <f t="shared" si="16"/>
        <v>120</v>
      </c>
      <c r="H298" s="133"/>
      <c r="I298" s="133"/>
      <c r="J298" s="133">
        <v>1</v>
      </c>
      <c r="K298" s="133">
        <v>2</v>
      </c>
      <c r="L298" s="133">
        <v>2</v>
      </c>
      <c r="M298" s="133"/>
      <c r="N298" s="133">
        <v>5</v>
      </c>
      <c r="O298" s="133">
        <v>9</v>
      </c>
      <c r="P298" s="133"/>
      <c r="Q298" s="133">
        <v>3</v>
      </c>
      <c r="R298" s="133"/>
      <c r="S298" s="133"/>
      <c r="T298" s="133"/>
      <c r="U298" s="133">
        <v>9</v>
      </c>
      <c r="V298" s="133">
        <v>36</v>
      </c>
      <c r="W298" s="133">
        <v>23</v>
      </c>
      <c r="X298" s="133">
        <v>30</v>
      </c>
      <c r="Y298" s="133"/>
      <c r="Z298" s="133"/>
      <c r="AA298" s="133"/>
      <c r="AB298" s="133"/>
      <c r="AC298" s="134">
        <f>(VLOOKUP($H$8,Prices[],2,FALSE)*H298)+(VLOOKUP($I$8,Prices[],2,FALSE)*I298)+(VLOOKUP($J$8,Prices[],2,FALSE)*J298)+(VLOOKUP($K$8,Prices[],2,FALSE)*K298)+(VLOOKUP($L$8,Prices[],2,FALSE)*L298)+(VLOOKUP($M$8,Prices[],2,FALSE)*M298)+(VLOOKUP($N$8,Prices[],2,FALSE)*N298)+(VLOOKUP($T$8,Prices[],2,FALSE)*T298)+(VLOOKUP($U$8,Prices[],2,FALSE)*U298)+(VLOOKUP($V$8,Prices[],2,FALSE)*V298)+(VLOOKUP($W$8,Prices[],2,FALSE)*W298)+(VLOOKUP($X$8,Prices[],2,FALSE)*X298)+(VLOOKUP($Y$8,Prices[],2,FALSE)*Y298)+(VLOOKUP($Z$8,Prices[],2,FALSE)*Z298)+(VLOOKUP($AB$8,Prices[],2,FALSE)*AB298)+(VLOOKUP($O$8,Prices[],2,FALSE)*O298)+(VLOOKUP($P$8,Prices[],2,FALSE)*P298)+(VLOOKUP($Q$8,Prices[],2,FALSE)*Q298)+(VLOOKUP($R$8,Prices[],2,FALSE)*R298)+(VLOOKUP($AA$8,Prices[],2,FALSE)*AA298)+(VLOOKUP($S$8,Prices[],2,FALSE)*S298)</f>
        <v>14926500</v>
      </c>
      <c r="AD298" s="137"/>
      <c r="AE298" s="135">
        <f t="shared" si="17"/>
        <v>0</v>
      </c>
      <c r="AF298" s="133"/>
      <c r="AG298" s="133"/>
      <c r="AH298" s="133"/>
      <c r="AI298" s="133"/>
      <c r="AJ298" s="133"/>
      <c r="AK298" s="133"/>
      <c r="AL298" s="133"/>
      <c r="AM298" s="133"/>
      <c r="AN298" s="133"/>
      <c r="AO298" s="133"/>
      <c r="AP298" s="133"/>
      <c r="AQ298" s="133"/>
      <c r="AR298" s="133"/>
      <c r="AS298" s="133"/>
      <c r="AT298" s="133"/>
      <c r="AU298" s="132">
        <f>(VLOOKUP($AF$8,Prices[],2,FALSE)*AF298)+(VLOOKUP($AG$8,Prices[],2,FALSE)*AG298)+(VLOOKUP($AH$8,Prices[],2,FALSE)*AH298)+(VLOOKUP($AI$8,Prices[],2,FALSE)*AI298)+(VLOOKUP($AJ$8,Prices[],2,FALSE)*AJ298)+(VLOOKUP($AK$8,Prices[],2,FALSE)*AK298)+(VLOOKUP($AL$8,Prices[],2,FALSE)*AL298)+(VLOOKUP($AM$8,Prices[],2,FALSE)*AM298)+(VLOOKUP($AN$8,Prices[],2,FALSE)*AN298)+(VLOOKUP($AO$8,Prices[],2,FALSE)*AO298)+(VLOOKUP($AP$8,Prices[],2,FALSE)*AP298)+(VLOOKUP($AT$8,Prices[],2,FALSE)*AT298)+(VLOOKUP($AQ$8,Prices[],2,FALSE)*AQ298)+(VLOOKUP($AR$8,Prices[],2,FALSE)*AR298)+(VLOOKUP($AS$8,Prices[],2,FALSE)*AS298)</f>
        <v>0</v>
      </c>
      <c r="AV298" s="132">
        <f t="shared" si="18"/>
        <v>5224275</v>
      </c>
      <c r="AW298" s="133" t="str">
        <f t="shared" si="19"/>
        <v xml:space="preserve"> </v>
      </c>
      <c r="AX298" s="133" t="str">
        <f>IFERROR(IF(VLOOKUP(C298,'Overdue Credits'!$A:$F,6,0)&gt;2,"High Risk Customer",IF(VLOOKUP(C298,'Overdue Credits'!$A:$F,6,0)&gt;0,"Medium Risk Customer","Low Risk Customer")),"Low Risk Customer")</f>
        <v>Low Risk Customer</v>
      </c>
    </row>
    <row r="299" spans="1:50" x14ac:dyDescent="0.3">
      <c r="A299" s="16">
        <v>291</v>
      </c>
      <c r="B299" s="16" t="s">
        <v>1119</v>
      </c>
      <c r="C299" s="16" t="s">
        <v>1160</v>
      </c>
      <c r="D299" s="16"/>
      <c r="E299" s="16" t="s">
        <v>1163</v>
      </c>
      <c r="F299" s="16" t="s">
        <v>516</v>
      </c>
      <c r="G299" s="131">
        <f t="shared" si="16"/>
        <v>70</v>
      </c>
      <c r="H299" s="133"/>
      <c r="I299" s="133"/>
      <c r="J299" s="133">
        <v>5</v>
      </c>
      <c r="K299" s="133"/>
      <c r="L299" s="133">
        <v>1</v>
      </c>
      <c r="M299" s="133"/>
      <c r="N299" s="133"/>
      <c r="O299" s="133">
        <v>49</v>
      </c>
      <c r="P299" s="133">
        <v>1</v>
      </c>
      <c r="Q299" s="133">
        <v>1</v>
      </c>
      <c r="R299" s="133"/>
      <c r="S299" s="133">
        <v>0</v>
      </c>
      <c r="T299" s="133">
        <v>0</v>
      </c>
      <c r="U299" s="133">
        <v>1</v>
      </c>
      <c r="V299" s="133">
        <v>1</v>
      </c>
      <c r="W299" s="133">
        <v>1</v>
      </c>
      <c r="X299" s="133">
        <v>10</v>
      </c>
      <c r="Y299" s="133"/>
      <c r="Z299" s="133">
        <v>0</v>
      </c>
      <c r="AA299" s="133"/>
      <c r="AB299" s="133"/>
      <c r="AC299" s="134">
        <f>(VLOOKUP($H$8,Prices[],2,FALSE)*H299)+(VLOOKUP($I$8,Prices[],2,FALSE)*I299)+(VLOOKUP($J$8,Prices[],2,FALSE)*J299)+(VLOOKUP($K$8,Prices[],2,FALSE)*K299)+(VLOOKUP($L$8,Prices[],2,FALSE)*L299)+(VLOOKUP($M$8,Prices[],2,FALSE)*M299)+(VLOOKUP($N$8,Prices[],2,FALSE)*N299)+(VLOOKUP($T$8,Prices[],2,FALSE)*T299)+(VLOOKUP($U$8,Prices[],2,FALSE)*U299)+(VLOOKUP($V$8,Prices[],2,FALSE)*V299)+(VLOOKUP($W$8,Prices[],2,FALSE)*W299)+(VLOOKUP($X$8,Prices[],2,FALSE)*X299)+(VLOOKUP($Y$8,Prices[],2,FALSE)*Y299)+(VLOOKUP($Z$8,Prices[],2,FALSE)*Z299)+(VLOOKUP($AB$8,Prices[],2,FALSE)*AB299)+(VLOOKUP($O$8,Prices[],2,FALSE)*O299)+(VLOOKUP($P$8,Prices[],2,FALSE)*P299)+(VLOOKUP($Q$8,Prices[],2,FALSE)*Q299)+(VLOOKUP($R$8,Prices[],2,FALSE)*R299)+(VLOOKUP($AA$8,Prices[],2,FALSE)*AA299)+(VLOOKUP($S$8,Prices[],2,FALSE)*S299)</f>
        <v>12681500</v>
      </c>
      <c r="AD299" s="137"/>
      <c r="AE299" s="135">
        <f t="shared" si="17"/>
        <v>0</v>
      </c>
      <c r="AF299" s="133"/>
      <c r="AG299" s="133"/>
      <c r="AH299" s="133"/>
      <c r="AI299" s="133"/>
      <c r="AJ299" s="133"/>
      <c r="AK299" s="133"/>
      <c r="AL299" s="133"/>
      <c r="AM299" s="133"/>
      <c r="AN299" s="133"/>
      <c r="AO299" s="133"/>
      <c r="AP299" s="133"/>
      <c r="AQ299" s="133"/>
      <c r="AR299" s="133"/>
      <c r="AS299" s="133"/>
      <c r="AT299" s="133"/>
      <c r="AU299" s="132">
        <f>(VLOOKUP($AF$8,Prices[],2,FALSE)*AF299)+(VLOOKUP($AG$8,Prices[],2,FALSE)*AG299)+(VLOOKUP($AH$8,Prices[],2,FALSE)*AH299)+(VLOOKUP($AI$8,Prices[],2,FALSE)*AI299)+(VLOOKUP($AJ$8,Prices[],2,FALSE)*AJ299)+(VLOOKUP($AK$8,Prices[],2,FALSE)*AK299)+(VLOOKUP($AL$8,Prices[],2,FALSE)*AL299)+(VLOOKUP($AM$8,Prices[],2,FALSE)*AM299)+(VLOOKUP($AN$8,Prices[],2,FALSE)*AN299)+(VLOOKUP($AO$8,Prices[],2,FALSE)*AO299)+(VLOOKUP($AP$8,Prices[],2,FALSE)*AP299)+(VLOOKUP($AT$8,Prices[],2,FALSE)*AT299)+(VLOOKUP($AQ$8,Prices[],2,FALSE)*AQ299)+(VLOOKUP($AR$8,Prices[],2,FALSE)*AR299)+(VLOOKUP($AS$8,Prices[],2,FALSE)*AS299)</f>
        <v>0</v>
      </c>
      <c r="AV299" s="132">
        <f t="shared" si="18"/>
        <v>4438525</v>
      </c>
      <c r="AW299" s="133" t="str">
        <f t="shared" si="19"/>
        <v xml:space="preserve"> </v>
      </c>
      <c r="AX299" s="133" t="str">
        <f>IFERROR(IF(VLOOKUP(C299,'Overdue Credits'!$A:$F,6,0)&gt;2,"High Risk Customer",IF(VLOOKUP(C299,'Overdue Credits'!$A:$F,6,0)&gt;0,"Medium Risk Customer","Low Risk Customer")),"Low Risk Customer")</f>
        <v>Low Risk Customer</v>
      </c>
    </row>
    <row r="300" spans="1:50" x14ac:dyDescent="0.3">
      <c r="A300" s="16">
        <v>292</v>
      </c>
      <c r="B300" s="16" t="s">
        <v>666</v>
      </c>
      <c r="C300" s="16" t="s">
        <v>1143</v>
      </c>
      <c r="D300" s="16"/>
      <c r="E300" s="16" t="s">
        <v>1164</v>
      </c>
      <c r="F300" s="16" t="s">
        <v>516</v>
      </c>
      <c r="G300" s="131">
        <f t="shared" si="16"/>
        <v>100</v>
      </c>
      <c r="H300" s="133"/>
      <c r="I300" s="133"/>
      <c r="J300" s="133">
        <v>4</v>
      </c>
      <c r="K300" s="133">
        <v>0</v>
      </c>
      <c r="L300" s="133">
        <v>2</v>
      </c>
      <c r="M300" s="133"/>
      <c r="N300" s="133"/>
      <c r="O300" s="133">
        <v>70</v>
      </c>
      <c r="P300" s="133">
        <v>2</v>
      </c>
      <c r="Q300" s="133">
        <v>2</v>
      </c>
      <c r="R300" s="133"/>
      <c r="S300" s="133"/>
      <c r="T300" s="133"/>
      <c r="U300" s="133">
        <v>2</v>
      </c>
      <c r="V300" s="133">
        <v>2</v>
      </c>
      <c r="W300" s="133">
        <v>1</v>
      </c>
      <c r="X300" s="133">
        <v>15</v>
      </c>
      <c r="Y300" s="133"/>
      <c r="Z300" s="133"/>
      <c r="AA300" s="133"/>
      <c r="AB300" s="133"/>
      <c r="AC300" s="134">
        <f>(VLOOKUP($H$8,Prices[],2,FALSE)*H300)+(VLOOKUP($I$8,Prices[],2,FALSE)*I300)+(VLOOKUP($J$8,Prices[],2,FALSE)*J300)+(VLOOKUP($K$8,Prices[],2,FALSE)*K300)+(VLOOKUP($L$8,Prices[],2,FALSE)*L300)+(VLOOKUP($M$8,Prices[],2,FALSE)*M300)+(VLOOKUP($N$8,Prices[],2,FALSE)*N300)+(VLOOKUP($T$8,Prices[],2,FALSE)*T300)+(VLOOKUP($U$8,Prices[],2,FALSE)*U300)+(VLOOKUP($V$8,Prices[],2,FALSE)*V300)+(VLOOKUP($W$8,Prices[],2,FALSE)*W300)+(VLOOKUP($X$8,Prices[],2,FALSE)*X300)+(VLOOKUP($Y$8,Prices[],2,FALSE)*Y300)+(VLOOKUP($Z$8,Prices[],2,FALSE)*Z300)+(VLOOKUP($AB$8,Prices[],2,FALSE)*AB300)+(VLOOKUP($O$8,Prices[],2,FALSE)*O300)+(VLOOKUP($P$8,Prices[],2,FALSE)*P300)+(VLOOKUP($Q$8,Prices[],2,FALSE)*Q300)+(VLOOKUP($R$8,Prices[],2,FALSE)*R300)+(VLOOKUP($AA$8,Prices[],2,FALSE)*AA300)+(VLOOKUP($S$8,Prices[],2,FALSE)*S300)</f>
        <v>17885500</v>
      </c>
      <c r="AD300" s="137"/>
      <c r="AE300" s="135">
        <f t="shared" si="17"/>
        <v>30</v>
      </c>
      <c r="AF300" s="133"/>
      <c r="AG300" s="133"/>
      <c r="AH300" s="133">
        <v>30</v>
      </c>
      <c r="AI300" s="133"/>
      <c r="AJ300" s="133"/>
      <c r="AK300" s="133"/>
      <c r="AL300" s="133"/>
      <c r="AM300" s="133"/>
      <c r="AN300" s="133"/>
      <c r="AO300" s="133"/>
      <c r="AP300" s="133"/>
      <c r="AQ300" s="133"/>
      <c r="AR300" s="133"/>
      <c r="AS300" s="133"/>
      <c r="AT300" s="133"/>
      <c r="AU300" s="132">
        <f>(VLOOKUP($AF$8,Prices[],2,FALSE)*AF300)+(VLOOKUP($AG$8,Prices[],2,FALSE)*AG300)+(VLOOKUP($AH$8,Prices[],2,FALSE)*AH300)+(VLOOKUP($AI$8,Prices[],2,FALSE)*AI300)+(VLOOKUP($AJ$8,Prices[],2,FALSE)*AJ300)+(VLOOKUP($AK$8,Prices[],2,FALSE)*AK300)+(VLOOKUP($AL$8,Prices[],2,FALSE)*AL300)+(VLOOKUP($AM$8,Prices[],2,FALSE)*AM300)+(VLOOKUP($AN$8,Prices[],2,FALSE)*AN300)+(VLOOKUP($AO$8,Prices[],2,FALSE)*AO300)+(VLOOKUP($AP$8,Prices[],2,FALSE)*AP300)+(VLOOKUP($AT$8,Prices[],2,FALSE)*AT300)+(VLOOKUP($AQ$8,Prices[],2,FALSE)*AQ300)+(VLOOKUP($AR$8,Prices[],2,FALSE)*AR300)+(VLOOKUP($AS$8,Prices[],2,FALSE)*AS300)</f>
        <v>5655000</v>
      </c>
      <c r="AV300" s="132">
        <f t="shared" si="18"/>
        <v>6259925</v>
      </c>
      <c r="AW300" s="133" t="str">
        <f t="shared" si="19"/>
        <v>Credit is within Limit</v>
      </c>
      <c r="AX300" s="133" t="str">
        <f>IFERROR(IF(VLOOKUP(C300,'Overdue Credits'!$A:$F,6,0)&gt;2,"High Risk Customer",IF(VLOOKUP(C300,'Overdue Credits'!$A:$F,6,0)&gt;0,"Medium Risk Customer","Low Risk Customer")),"Low Risk Customer")</f>
        <v>Low Risk Customer</v>
      </c>
    </row>
    <row r="301" spans="1:50" x14ac:dyDescent="0.3">
      <c r="A301" s="16">
        <v>293</v>
      </c>
      <c r="B301" s="16" t="s">
        <v>118</v>
      </c>
      <c r="C301" s="16" t="s">
        <v>1161</v>
      </c>
      <c r="D301" s="16"/>
      <c r="E301" s="16" t="s">
        <v>1151</v>
      </c>
      <c r="F301" s="16" t="s">
        <v>516</v>
      </c>
      <c r="G301" s="131">
        <f t="shared" si="16"/>
        <v>120</v>
      </c>
      <c r="H301" s="133"/>
      <c r="I301" s="133"/>
      <c r="J301" s="133">
        <v>1</v>
      </c>
      <c r="K301" s="133">
        <v>1</v>
      </c>
      <c r="L301" s="133">
        <v>10</v>
      </c>
      <c r="M301" s="133"/>
      <c r="N301" s="133"/>
      <c r="O301" s="133">
        <v>70</v>
      </c>
      <c r="P301" s="133"/>
      <c r="Q301" s="133">
        <v>1</v>
      </c>
      <c r="R301" s="133"/>
      <c r="S301" s="133"/>
      <c r="T301" s="133"/>
      <c r="U301" s="133"/>
      <c r="V301" s="133"/>
      <c r="W301" s="133">
        <v>9</v>
      </c>
      <c r="X301" s="133">
        <v>28</v>
      </c>
      <c r="Y301" s="133"/>
      <c r="Z301" s="133"/>
      <c r="AA301" s="133"/>
      <c r="AB301" s="133"/>
      <c r="AC301" s="134">
        <f>(VLOOKUP($H$8,Prices[],2,FALSE)*H301)+(VLOOKUP($I$8,Prices[],2,FALSE)*I301)+(VLOOKUP($J$8,Prices[],2,FALSE)*J301)+(VLOOKUP($K$8,Prices[],2,FALSE)*K301)+(VLOOKUP($L$8,Prices[],2,FALSE)*L301)+(VLOOKUP($M$8,Prices[],2,FALSE)*M301)+(VLOOKUP($N$8,Prices[],2,FALSE)*N301)+(VLOOKUP($T$8,Prices[],2,FALSE)*T301)+(VLOOKUP($U$8,Prices[],2,FALSE)*U301)+(VLOOKUP($V$8,Prices[],2,FALSE)*V301)+(VLOOKUP($W$8,Prices[],2,FALSE)*W301)+(VLOOKUP($X$8,Prices[],2,FALSE)*X301)+(VLOOKUP($Y$8,Prices[],2,FALSE)*Y301)+(VLOOKUP($Z$8,Prices[],2,FALSE)*Z301)+(VLOOKUP($AB$8,Prices[],2,FALSE)*AB301)+(VLOOKUP($O$8,Prices[],2,FALSE)*O301)+(VLOOKUP($P$8,Prices[],2,FALSE)*P301)+(VLOOKUP($Q$8,Prices[],2,FALSE)*Q301)+(VLOOKUP($R$8,Prices[],2,FALSE)*R301)+(VLOOKUP($AA$8,Prices[],2,FALSE)*AA301)+(VLOOKUP($S$8,Prices[],2,FALSE)*S301)</f>
        <v>20358000</v>
      </c>
      <c r="AD301" s="137"/>
      <c r="AE301" s="135">
        <f t="shared" si="17"/>
        <v>45.5</v>
      </c>
      <c r="AF301" s="133"/>
      <c r="AG301" s="133">
        <v>1</v>
      </c>
      <c r="AH301" s="133">
        <v>18</v>
      </c>
      <c r="AI301" s="133"/>
      <c r="AJ301" s="133"/>
      <c r="AK301" s="133">
        <v>5</v>
      </c>
      <c r="AL301" s="133">
        <v>12</v>
      </c>
      <c r="AM301" s="133"/>
      <c r="AN301" s="133"/>
      <c r="AO301" s="133"/>
      <c r="AP301" s="133">
        <v>5.5</v>
      </c>
      <c r="AQ301" s="133"/>
      <c r="AR301" s="133"/>
      <c r="AS301" s="133"/>
      <c r="AT301" s="133">
        <v>4</v>
      </c>
      <c r="AU301" s="132">
        <f>(VLOOKUP($AF$8,Prices[],2,FALSE)*AF301)+(VLOOKUP($AG$8,Prices[],2,FALSE)*AG301)+(VLOOKUP($AH$8,Prices[],2,FALSE)*AH301)+(VLOOKUP($AI$8,Prices[],2,FALSE)*AI301)+(VLOOKUP($AJ$8,Prices[],2,FALSE)*AJ301)+(VLOOKUP($AK$8,Prices[],2,FALSE)*AK301)+(VLOOKUP($AL$8,Prices[],2,FALSE)*AL301)+(VLOOKUP($AM$8,Prices[],2,FALSE)*AM301)+(VLOOKUP($AN$8,Prices[],2,FALSE)*AN301)+(VLOOKUP($AO$8,Prices[],2,FALSE)*AO301)+(VLOOKUP($AP$8,Prices[],2,FALSE)*AP301)+(VLOOKUP($AT$8,Prices[],2,FALSE)*AT301)+(VLOOKUP($AQ$8,Prices[],2,FALSE)*AQ301)+(VLOOKUP($AR$8,Prices[],2,FALSE)*AR301)+(VLOOKUP($AS$8,Prices[],2,FALSE)*AS301)</f>
        <v>7081750</v>
      </c>
      <c r="AV301" s="132">
        <f t="shared" si="18"/>
        <v>7125300</v>
      </c>
      <c r="AW301" s="133" t="str">
        <f t="shared" si="19"/>
        <v>Credit is within Limit</v>
      </c>
      <c r="AX301" s="133" t="str">
        <f>IFERROR(IF(VLOOKUP(C301,'Overdue Credits'!$A:$F,6,0)&gt;2,"High Risk Customer",IF(VLOOKUP(C301,'Overdue Credits'!$A:$F,6,0)&gt;0,"Medium Risk Customer","Low Risk Customer")),"Low Risk Customer")</f>
        <v>Low Risk Customer</v>
      </c>
    </row>
    <row r="302" spans="1:50" x14ac:dyDescent="0.3">
      <c r="A302" s="16">
        <v>294</v>
      </c>
      <c r="B302" s="16" t="s">
        <v>238</v>
      </c>
      <c r="C302" s="16" t="s">
        <v>939</v>
      </c>
      <c r="D302" s="16"/>
      <c r="E302" s="16" t="s">
        <v>943</v>
      </c>
      <c r="F302" s="16" t="s">
        <v>11</v>
      </c>
      <c r="G302" s="131">
        <f t="shared" si="16"/>
        <v>0</v>
      </c>
      <c r="H302" s="133">
        <v>0</v>
      </c>
      <c r="I302" s="133">
        <v>0</v>
      </c>
      <c r="J302" s="133">
        <v>0</v>
      </c>
      <c r="K302" s="133">
        <v>0</v>
      </c>
      <c r="L302" s="133">
        <v>0</v>
      </c>
      <c r="M302" s="133">
        <v>0</v>
      </c>
      <c r="N302" s="133">
        <v>0</v>
      </c>
      <c r="O302" s="133">
        <v>0</v>
      </c>
      <c r="P302" s="133">
        <v>0</v>
      </c>
      <c r="Q302" s="133">
        <v>0</v>
      </c>
      <c r="R302" s="133">
        <v>0</v>
      </c>
      <c r="S302" s="133">
        <v>0</v>
      </c>
      <c r="T302" s="133"/>
      <c r="U302" s="133">
        <v>0</v>
      </c>
      <c r="V302" s="133">
        <v>0</v>
      </c>
      <c r="W302" s="133">
        <v>0</v>
      </c>
      <c r="X302" s="133">
        <v>0</v>
      </c>
      <c r="Y302" s="133">
        <v>0</v>
      </c>
      <c r="Z302" s="133">
        <v>0</v>
      </c>
      <c r="AA302" s="133">
        <v>0</v>
      </c>
      <c r="AB302" s="133"/>
      <c r="AC302" s="134">
        <f>(VLOOKUP($H$8,Prices[],2,FALSE)*H302)+(VLOOKUP($I$8,Prices[],2,FALSE)*I302)+(VLOOKUP($J$8,Prices[],2,FALSE)*J302)+(VLOOKUP($K$8,Prices[],2,FALSE)*K302)+(VLOOKUP($L$8,Prices[],2,FALSE)*L302)+(VLOOKUP($M$8,Prices[],2,FALSE)*M302)+(VLOOKUP($N$8,Prices[],2,FALSE)*N302)+(VLOOKUP($T$8,Prices[],2,FALSE)*T302)+(VLOOKUP($U$8,Prices[],2,FALSE)*U302)+(VLOOKUP($V$8,Prices[],2,FALSE)*V302)+(VLOOKUP($W$8,Prices[],2,FALSE)*W302)+(VLOOKUP($X$8,Prices[],2,FALSE)*X302)+(VLOOKUP($Y$8,Prices[],2,FALSE)*Y302)+(VLOOKUP($Z$8,Prices[],2,FALSE)*Z302)+(VLOOKUP($AB$8,Prices[],2,FALSE)*AB302)+(VLOOKUP($O$8,Prices[],2,FALSE)*O302)+(VLOOKUP($P$8,Prices[],2,FALSE)*P302)+(VLOOKUP($Q$8,Prices[],2,FALSE)*Q302)+(VLOOKUP($R$8,Prices[],2,FALSE)*R302)+(VLOOKUP($AA$8,Prices[],2,FALSE)*AA302)+(VLOOKUP($S$8,Prices[],2,FALSE)*S302)</f>
        <v>0</v>
      </c>
      <c r="AD302" s="137"/>
      <c r="AE302" s="135">
        <f t="shared" si="17"/>
        <v>0</v>
      </c>
      <c r="AF302" s="133"/>
      <c r="AG302" s="133"/>
      <c r="AH302" s="133">
        <v>0</v>
      </c>
      <c r="AI302" s="133">
        <v>0</v>
      </c>
      <c r="AJ302" s="133"/>
      <c r="AK302" s="133"/>
      <c r="AL302" s="133">
        <v>0</v>
      </c>
      <c r="AM302" s="133"/>
      <c r="AN302" s="133"/>
      <c r="AO302" s="133"/>
      <c r="AP302" s="133"/>
      <c r="AQ302" s="133"/>
      <c r="AR302" s="133"/>
      <c r="AS302" s="133"/>
      <c r="AT302" s="133"/>
      <c r="AU302" s="132">
        <f>(VLOOKUP($AF$8,Prices[],2,FALSE)*AF302)+(VLOOKUP($AG$8,Prices[],2,FALSE)*AG302)+(VLOOKUP($AH$8,Prices[],2,FALSE)*AH302)+(VLOOKUP($AI$8,Prices[],2,FALSE)*AI302)+(VLOOKUP($AJ$8,Prices[],2,FALSE)*AJ302)+(VLOOKUP($AK$8,Prices[],2,FALSE)*AK302)+(VLOOKUP($AL$8,Prices[],2,FALSE)*AL302)+(VLOOKUP($AM$8,Prices[],2,FALSE)*AM302)+(VLOOKUP($AN$8,Prices[],2,FALSE)*AN302)+(VLOOKUP($AO$8,Prices[],2,FALSE)*AO302)+(VLOOKUP($AP$8,Prices[],2,FALSE)*AP302)+(VLOOKUP($AT$8,Prices[],2,FALSE)*AT302)+(VLOOKUP($AQ$8,Prices[],2,FALSE)*AQ302)+(VLOOKUP($AR$8,Prices[],2,FALSE)*AR302)+(VLOOKUP($AS$8,Prices[],2,FALSE)*AS302)</f>
        <v>0</v>
      </c>
      <c r="AV302" s="132">
        <f t="shared" si="18"/>
        <v>0</v>
      </c>
      <c r="AW302" s="133" t="str">
        <f t="shared" si="19"/>
        <v xml:space="preserve"> </v>
      </c>
      <c r="AX302" s="133" t="str">
        <f>IFERROR(IF(VLOOKUP(C302,'Overdue Credits'!$A:$F,6,0)&gt;2,"High Risk Customer",IF(VLOOKUP(C302,'Overdue Credits'!$A:$F,6,0)&gt;0,"Medium Risk Customer","Low Risk Customer")),"Low Risk Customer")</f>
        <v>Low Risk Customer</v>
      </c>
    </row>
    <row r="303" spans="1:50" x14ac:dyDescent="0.3">
      <c r="A303" s="16">
        <v>295</v>
      </c>
      <c r="B303" s="16" t="s">
        <v>238</v>
      </c>
      <c r="C303" s="16" t="s">
        <v>864</v>
      </c>
      <c r="D303" s="16"/>
      <c r="E303" s="16" t="s">
        <v>906</v>
      </c>
      <c r="F303" s="16" t="s">
        <v>13</v>
      </c>
      <c r="G303" s="131">
        <f t="shared" si="16"/>
        <v>250</v>
      </c>
      <c r="H303" s="133">
        <v>0</v>
      </c>
      <c r="I303" s="133">
        <v>0</v>
      </c>
      <c r="J303" s="133">
        <v>12</v>
      </c>
      <c r="K303" s="133">
        <v>8</v>
      </c>
      <c r="L303" s="133">
        <v>0</v>
      </c>
      <c r="M303" s="133">
        <v>2</v>
      </c>
      <c r="N303" s="133">
        <v>0</v>
      </c>
      <c r="O303" s="133">
        <v>20</v>
      </c>
      <c r="P303" s="133">
        <v>6</v>
      </c>
      <c r="Q303" s="133">
        <v>1</v>
      </c>
      <c r="R303" s="133">
        <v>0</v>
      </c>
      <c r="S303" s="133">
        <v>0</v>
      </c>
      <c r="T303" s="133"/>
      <c r="U303" s="133">
        <v>0</v>
      </c>
      <c r="V303" s="133">
        <v>121</v>
      </c>
      <c r="W303" s="133">
        <v>40</v>
      </c>
      <c r="X303" s="133">
        <v>40</v>
      </c>
      <c r="Y303" s="133">
        <v>0</v>
      </c>
      <c r="Z303" s="133">
        <v>0</v>
      </c>
      <c r="AA303" s="133">
        <v>0</v>
      </c>
      <c r="AB303" s="133"/>
      <c r="AC303" s="134">
        <f>(VLOOKUP($H$8,Prices[],2,FALSE)*H303)+(VLOOKUP($I$8,Prices[],2,FALSE)*I303)+(VLOOKUP($J$8,Prices[],2,FALSE)*J303)+(VLOOKUP($K$8,Prices[],2,FALSE)*K303)+(VLOOKUP($L$8,Prices[],2,FALSE)*L303)+(VLOOKUP($M$8,Prices[],2,FALSE)*M303)+(VLOOKUP($N$8,Prices[],2,FALSE)*N303)+(VLOOKUP($T$8,Prices[],2,FALSE)*T303)+(VLOOKUP($U$8,Prices[],2,FALSE)*U303)+(VLOOKUP($V$8,Prices[],2,FALSE)*V303)+(VLOOKUP($W$8,Prices[],2,FALSE)*W303)+(VLOOKUP($X$8,Prices[],2,FALSE)*X303)+(VLOOKUP($Y$8,Prices[],2,FALSE)*Y303)+(VLOOKUP($Z$8,Prices[],2,FALSE)*Z303)+(VLOOKUP($AB$8,Prices[],2,FALSE)*AB303)+(VLOOKUP($O$8,Prices[],2,FALSE)*O303)+(VLOOKUP($P$8,Prices[],2,FALSE)*P303)+(VLOOKUP($Q$8,Prices[],2,FALSE)*Q303)+(VLOOKUP($R$8,Prices[],2,FALSE)*R303)+(VLOOKUP($AA$8,Prices[],2,FALSE)*AA303)+(VLOOKUP($S$8,Prices[],2,FALSE)*S303)</f>
        <v>32299500</v>
      </c>
      <c r="AD303" s="137"/>
      <c r="AE303" s="135">
        <f t="shared" si="17"/>
        <v>39</v>
      </c>
      <c r="AF303" s="133"/>
      <c r="AG303" s="133"/>
      <c r="AH303" s="133">
        <v>0</v>
      </c>
      <c r="AI303" s="133">
        <v>0</v>
      </c>
      <c r="AJ303" s="133"/>
      <c r="AK303" s="133"/>
      <c r="AL303" s="133">
        <v>39</v>
      </c>
      <c r="AM303" s="133"/>
      <c r="AN303" s="133"/>
      <c r="AO303" s="133"/>
      <c r="AP303" s="133">
        <v>0</v>
      </c>
      <c r="AQ303" s="133"/>
      <c r="AR303" s="133"/>
      <c r="AS303" s="133"/>
      <c r="AT303" s="133"/>
      <c r="AU303" s="132">
        <f>(VLOOKUP($AF$8,Prices[],2,FALSE)*AF303)+(VLOOKUP($AG$8,Prices[],2,FALSE)*AG303)+(VLOOKUP($AH$8,Prices[],2,FALSE)*AH303)+(VLOOKUP($AI$8,Prices[],2,FALSE)*AI303)+(VLOOKUP($AJ$8,Prices[],2,FALSE)*AJ303)+(VLOOKUP($AK$8,Prices[],2,FALSE)*AK303)+(VLOOKUP($AL$8,Prices[],2,FALSE)*AL303)+(VLOOKUP($AM$8,Prices[],2,FALSE)*AM303)+(VLOOKUP($AN$8,Prices[],2,FALSE)*AN303)+(VLOOKUP($AO$8,Prices[],2,FALSE)*AO303)+(VLOOKUP($AP$8,Prices[],2,FALSE)*AP303)+(VLOOKUP($AT$8,Prices[],2,FALSE)*AT303)+(VLOOKUP($AQ$8,Prices[],2,FALSE)*AQ303)+(VLOOKUP($AR$8,Prices[],2,FALSE)*AR303)+(VLOOKUP($AS$8,Prices[],2,FALSE)*AS303)</f>
        <v>5928000</v>
      </c>
      <c r="AV303" s="132">
        <f t="shared" si="18"/>
        <v>11304825</v>
      </c>
      <c r="AW303" s="133" t="str">
        <f t="shared" si="19"/>
        <v>Credit is within Limit</v>
      </c>
      <c r="AX303" s="133" t="str">
        <f>IFERROR(IF(VLOOKUP(C303,'Overdue Credits'!$A:$F,6,0)&gt;2,"High Risk Customer",IF(VLOOKUP(C303,'Overdue Credits'!$A:$F,6,0)&gt;0,"Medium Risk Customer","Low Risk Customer")),"Low Risk Customer")</f>
        <v>Low Risk Customer</v>
      </c>
    </row>
    <row r="304" spans="1:50" x14ac:dyDescent="0.3">
      <c r="A304" s="16">
        <v>296</v>
      </c>
      <c r="B304" s="16" t="s">
        <v>238</v>
      </c>
      <c r="C304" s="16" t="s">
        <v>940</v>
      </c>
      <c r="D304" s="16"/>
      <c r="E304" s="16" t="s">
        <v>944</v>
      </c>
      <c r="F304" s="16" t="s">
        <v>11</v>
      </c>
      <c r="G304" s="131">
        <f t="shared" si="16"/>
        <v>0</v>
      </c>
      <c r="H304" s="133">
        <v>0</v>
      </c>
      <c r="I304" s="133">
        <v>0</v>
      </c>
      <c r="J304" s="133">
        <v>0</v>
      </c>
      <c r="K304" s="133">
        <v>0</v>
      </c>
      <c r="L304" s="133">
        <v>0</v>
      </c>
      <c r="M304" s="133">
        <v>0</v>
      </c>
      <c r="N304" s="133">
        <v>0</v>
      </c>
      <c r="O304" s="133">
        <v>0</v>
      </c>
      <c r="P304" s="133">
        <v>0</v>
      </c>
      <c r="Q304" s="133">
        <v>0</v>
      </c>
      <c r="R304" s="133">
        <v>0</v>
      </c>
      <c r="S304" s="133">
        <v>0</v>
      </c>
      <c r="T304" s="133">
        <v>0</v>
      </c>
      <c r="U304" s="133">
        <v>0</v>
      </c>
      <c r="V304" s="133">
        <v>0</v>
      </c>
      <c r="W304" s="133">
        <v>0</v>
      </c>
      <c r="X304" s="133">
        <v>0</v>
      </c>
      <c r="Y304" s="133">
        <v>0</v>
      </c>
      <c r="Z304" s="133">
        <v>0</v>
      </c>
      <c r="AA304" s="133">
        <v>0</v>
      </c>
      <c r="AB304" s="133"/>
      <c r="AC304" s="134">
        <f>(VLOOKUP($H$8,Prices[],2,FALSE)*H304)+(VLOOKUP($I$8,Prices[],2,FALSE)*I304)+(VLOOKUP($J$8,Prices[],2,FALSE)*J304)+(VLOOKUP($K$8,Prices[],2,FALSE)*K304)+(VLOOKUP($L$8,Prices[],2,FALSE)*L304)+(VLOOKUP($M$8,Prices[],2,FALSE)*M304)+(VLOOKUP($N$8,Prices[],2,FALSE)*N304)+(VLOOKUP($T$8,Prices[],2,FALSE)*T304)+(VLOOKUP($U$8,Prices[],2,FALSE)*U304)+(VLOOKUP($V$8,Prices[],2,FALSE)*V304)+(VLOOKUP($W$8,Prices[],2,FALSE)*W304)+(VLOOKUP($X$8,Prices[],2,FALSE)*X304)+(VLOOKUP($Y$8,Prices[],2,FALSE)*Y304)+(VLOOKUP($Z$8,Prices[],2,FALSE)*Z304)+(VLOOKUP($AB$8,Prices[],2,FALSE)*AB304)+(VLOOKUP($O$8,Prices[],2,FALSE)*O304)+(VLOOKUP($P$8,Prices[],2,FALSE)*P304)+(VLOOKUP($Q$8,Prices[],2,FALSE)*Q304)+(VLOOKUP($R$8,Prices[],2,FALSE)*R304)+(VLOOKUP($AA$8,Prices[],2,FALSE)*AA304)+(VLOOKUP($S$8,Prices[],2,FALSE)*S304)</f>
        <v>0</v>
      </c>
      <c r="AD304" s="137"/>
      <c r="AE304" s="135">
        <f t="shared" si="17"/>
        <v>0</v>
      </c>
      <c r="AF304" s="133"/>
      <c r="AG304" s="133"/>
      <c r="AH304" s="133"/>
      <c r="AI304" s="133"/>
      <c r="AJ304" s="133"/>
      <c r="AK304" s="133"/>
      <c r="AL304" s="133"/>
      <c r="AM304" s="133"/>
      <c r="AN304" s="133"/>
      <c r="AO304" s="133"/>
      <c r="AP304" s="133"/>
      <c r="AQ304" s="133"/>
      <c r="AR304" s="133"/>
      <c r="AS304" s="133"/>
      <c r="AT304" s="133"/>
      <c r="AU304" s="132">
        <f>(VLOOKUP($AF$8,Prices[],2,FALSE)*AF304)+(VLOOKUP($AG$8,Prices[],2,FALSE)*AG304)+(VLOOKUP($AH$8,Prices[],2,FALSE)*AH304)+(VLOOKUP($AI$8,Prices[],2,FALSE)*AI304)+(VLOOKUP($AJ$8,Prices[],2,FALSE)*AJ304)+(VLOOKUP($AK$8,Prices[],2,FALSE)*AK304)+(VLOOKUP($AL$8,Prices[],2,FALSE)*AL304)+(VLOOKUP($AM$8,Prices[],2,FALSE)*AM304)+(VLOOKUP($AN$8,Prices[],2,FALSE)*AN304)+(VLOOKUP($AO$8,Prices[],2,FALSE)*AO304)+(VLOOKUP($AP$8,Prices[],2,FALSE)*AP304)+(VLOOKUP($AT$8,Prices[],2,FALSE)*AT304)+(VLOOKUP($AQ$8,Prices[],2,FALSE)*AQ304)+(VLOOKUP($AR$8,Prices[],2,FALSE)*AR304)+(VLOOKUP($AS$8,Prices[],2,FALSE)*AS304)</f>
        <v>0</v>
      </c>
      <c r="AV304" s="132">
        <f t="shared" si="18"/>
        <v>0</v>
      </c>
      <c r="AW304" s="133" t="str">
        <f t="shared" si="19"/>
        <v xml:space="preserve"> </v>
      </c>
      <c r="AX304" s="133" t="str">
        <f>IFERROR(IF(VLOOKUP(C304,'Overdue Credits'!$A:$F,6,0)&gt;2,"High Risk Customer",IF(VLOOKUP(C304,'Overdue Credits'!$A:$F,6,0)&gt;0,"Medium Risk Customer","Low Risk Customer")),"Low Risk Customer")</f>
        <v>Low Risk Customer</v>
      </c>
    </row>
    <row r="305" spans="1:50" x14ac:dyDescent="0.3">
      <c r="A305" s="16">
        <v>297</v>
      </c>
      <c r="B305" s="16" t="s">
        <v>238</v>
      </c>
      <c r="C305" s="16" t="s">
        <v>314</v>
      </c>
      <c r="D305" s="16"/>
      <c r="E305" s="16" t="s">
        <v>930</v>
      </c>
      <c r="F305" s="16" t="s">
        <v>11</v>
      </c>
      <c r="G305" s="131">
        <f t="shared" si="16"/>
        <v>70</v>
      </c>
      <c r="H305" s="133">
        <v>0</v>
      </c>
      <c r="I305" s="133">
        <v>0</v>
      </c>
      <c r="J305" s="133">
        <v>11</v>
      </c>
      <c r="K305" s="133">
        <v>15</v>
      </c>
      <c r="L305" s="133">
        <v>0</v>
      </c>
      <c r="M305" s="133">
        <v>3</v>
      </c>
      <c r="N305" s="133">
        <v>1</v>
      </c>
      <c r="O305" s="133">
        <v>2</v>
      </c>
      <c r="P305" s="133">
        <v>2</v>
      </c>
      <c r="Q305" s="133">
        <v>7</v>
      </c>
      <c r="R305" s="133">
        <v>0</v>
      </c>
      <c r="S305" s="133">
        <v>0</v>
      </c>
      <c r="T305" s="133"/>
      <c r="U305" s="133">
        <v>0</v>
      </c>
      <c r="V305" s="133">
        <v>20</v>
      </c>
      <c r="W305" s="133">
        <v>5</v>
      </c>
      <c r="X305" s="133">
        <v>2</v>
      </c>
      <c r="Y305" s="133">
        <v>2</v>
      </c>
      <c r="Z305" s="133">
        <v>0</v>
      </c>
      <c r="AA305" s="133">
        <v>0</v>
      </c>
      <c r="AB305" s="133"/>
      <c r="AC305" s="134">
        <f>(VLOOKUP($H$8,Prices[],2,FALSE)*H305)+(VLOOKUP($I$8,Prices[],2,FALSE)*I305)+(VLOOKUP($J$8,Prices[],2,FALSE)*J305)+(VLOOKUP($K$8,Prices[],2,FALSE)*K305)+(VLOOKUP($L$8,Prices[],2,FALSE)*L305)+(VLOOKUP($M$8,Prices[],2,FALSE)*M305)+(VLOOKUP($N$8,Prices[],2,FALSE)*N305)+(VLOOKUP($T$8,Prices[],2,FALSE)*T305)+(VLOOKUP($U$8,Prices[],2,FALSE)*U305)+(VLOOKUP($V$8,Prices[],2,FALSE)*V305)+(VLOOKUP($W$8,Prices[],2,FALSE)*W305)+(VLOOKUP($X$8,Prices[],2,FALSE)*X305)+(VLOOKUP($Y$8,Prices[],2,FALSE)*Y305)+(VLOOKUP($Z$8,Prices[],2,FALSE)*Z305)+(VLOOKUP($AB$8,Prices[],2,FALSE)*AB305)+(VLOOKUP($O$8,Prices[],2,FALSE)*O305)+(VLOOKUP($P$8,Prices[],2,FALSE)*P305)+(VLOOKUP($Q$8,Prices[],2,FALSE)*Q305)+(VLOOKUP($R$8,Prices[],2,FALSE)*R305)+(VLOOKUP($AA$8,Prices[],2,FALSE)*AA305)+(VLOOKUP($S$8,Prices[],2,FALSE)*S305)</f>
        <v>10242000</v>
      </c>
      <c r="AD305" s="137"/>
      <c r="AE305" s="135">
        <f t="shared" si="17"/>
        <v>0</v>
      </c>
      <c r="AF305" s="133"/>
      <c r="AG305" s="133"/>
      <c r="AH305" s="133">
        <v>0</v>
      </c>
      <c r="AI305" s="133">
        <v>0</v>
      </c>
      <c r="AJ305" s="133"/>
      <c r="AK305" s="133"/>
      <c r="AL305" s="133">
        <v>0</v>
      </c>
      <c r="AM305" s="133"/>
      <c r="AN305" s="133"/>
      <c r="AO305" s="133"/>
      <c r="AP305" s="133"/>
      <c r="AQ305" s="133"/>
      <c r="AR305" s="133"/>
      <c r="AS305" s="133"/>
      <c r="AT305" s="133"/>
      <c r="AU305" s="132">
        <f>(VLOOKUP($AF$8,Prices[],2,FALSE)*AF305)+(VLOOKUP($AG$8,Prices[],2,FALSE)*AG305)+(VLOOKUP($AH$8,Prices[],2,FALSE)*AH305)+(VLOOKUP($AI$8,Prices[],2,FALSE)*AI305)+(VLOOKUP($AJ$8,Prices[],2,FALSE)*AJ305)+(VLOOKUP($AK$8,Prices[],2,FALSE)*AK305)+(VLOOKUP($AL$8,Prices[],2,FALSE)*AL305)+(VLOOKUP($AM$8,Prices[],2,FALSE)*AM305)+(VLOOKUP($AN$8,Prices[],2,FALSE)*AN305)+(VLOOKUP($AO$8,Prices[],2,FALSE)*AO305)+(VLOOKUP($AP$8,Prices[],2,FALSE)*AP305)+(VLOOKUP($AT$8,Prices[],2,FALSE)*AT305)+(VLOOKUP($AQ$8,Prices[],2,FALSE)*AQ305)+(VLOOKUP($AR$8,Prices[],2,FALSE)*AR305)+(VLOOKUP($AS$8,Prices[],2,FALSE)*AS305)</f>
        <v>0</v>
      </c>
      <c r="AV305" s="132">
        <f t="shared" si="18"/>
        <v>3584700</v>
      </c>
      <c r="AW305" s="133" t="str">
        <f t="shared" si="19"/>
        <v xml:space="preserve"> </v>
      </c>
      <c r="AX305" s="133" t="str">
        <f>IFERROR(IF(VLOOKUP(C305,'Overdue Credits'!$A:$F,6,0)&gt;2,"High Risk Customer",IF(VLOOKUP(C305,'Overdue Credits'!$A:$F,6,0)&gt;0,"Medium Risk Customer","Low Risk Customer")),"Low Risk Customer")</f>
        <v>Low Risk Customer</v>
      </c>
    </row>
    <row r="306" spans="1:50" x14ac:dyDescent="0.3">
      <c r="A306" s="16">
        <v>298</v>
      </c>
      <c r="B306" s="16" t="s">
        <v>238</v>
      </c>
      <c r="C306" s="16" t="s">
        <v>517</v>
      </c>
      <c r="D306" s="16"/>
      <c r="E306" s="16" t="s">
        <v>945</v>
      </c>
      <c r="F306" s="16" t="s">
        <v>11</v>
      </c>
      <c r="G306" s="131">
        <f t="shared" si="16"/>
        <v>0</v>
      </c>
      <c r="H306" s="133">
        <v>0</v>
      </c>
      <c r="I306" s="133"/>
      <c r="J306" s="133">
        <v>0</v>
      </c>
      <c r="K306" s="133">
        <v>0</v>
      </c>
      <c r="L306" s="133"/>
      <c r="M306" s="133">
        <v>0</v>
      </c>
      <c r="N306" s="133">
        <v>0</v>
      </c>
      <c r="O306" s="133">
        <v>0</v>
      </c>
      <c r="P306" s="133">
        <v>0</v>
      </c>
      <c r="Q306" s="133">
        <v>0</v>
      </c>
      <c r="R306" s="133">
        <v>0</v>
      </c>
      <c r="S306" s="133"/>
      <c r="T306" s="133"/>
      <c r="U306" s="133">
        <v>0</v>
      </c>
      <c r="V306" s="133"/>
      <c r="W306" s="133">
        <v>0</v>
      </c>
      <c r="X306" s="133"/>
      <c r="Y306" s="133"/>
      <c r="Z306" s="133">
        <v>0</v>
      </c>
      <c r="AA306" s="133">
        <v>0</v>
      </c>
      <c r="AB306" s="133"/>
      <c r="AC306" s="134">
        <f>(VLOOKUP($H$8,Prices[],2,FALSE)*H306)+(VLOOKUP($I$8,Prices[],2,FALSE)*I306)+(VLOOKUP($J$8,Prices[],2,FALSE)*J306)+(VLOOKUP($K$8,Prices[],2,FALSE)*K306)+(VLOOKUP($L$8,Prices[],2,FALSE)*L306)+(VLOOKUP($M$8,Prices[],2,FALSE)*M306)+(VLOOKUP($N$8,Prices[],2,FALSE)*N306)+(VLOOKUP($T$8,Prices[],2,FALSE)*T306)+(VLOOKUP($U$8,Prices[],2,FALSE)*U306)+(VLOOKUP($V$8,Prices[],2,FALSE)*V306)+(VLOOKUP($W$8,Prices[],2,FALSE)*W306)+(VLOOKUP($X$8,Prices[],2,FALSE)*X306)+(VLOOKUP($Y$8,Prices[],2,FALSE)*Y306)+(VLOOKUP($Z$8,Prices[],2,FALSE)*Z306)+(VLOOKUP($AB$8,Prices[],2,FALSE)*AB306)+(VLOOKUP($O$8,Prices[],2,FALSE)*O306)+(VLOOKUP($P$8,Prices[],2,FALSE)*P306)+(VLOOKUP($Q$8,Prices[],2,FALSE)*Q306)+(VLOOKUP($R$8,Prices[],2,FALSE)*R306)+(VLOOKUP($AA$8,Prices[],2,FALSE)*AA306)+(VLOOKUP($S$8,Prices[],2,FALSE)*S306)</f>
        <v>0</v>
      </c>
      <c r="AD306" s="137"/>
      <c r="AE306" s="135">
        <f t="shared" si="17"/>
        <v>0</v>
      </c>
      <c r="AF306" s="133"/>
      <c r="AG306" s="133"/>
      <c r="AH306" s="133"/>
      <c r="AI306" s="133"/>
      <c r="AJ306" s="133"/>
      <c r="AK306" s="133"/>
      <c r="AL306" s="133"/>
      <c r="AM306" s="133"/>
      <c r="AN306" s="133"/>
      <c r="AO306" s="133"/>
      <c r="AP306" s="133"/>
      <c r="AQ306" s="133"/>
      <c r="AR306" s="133"/>
      <c r="AS306" s="133"/>
      <c r="AT306" s="133"/>
      <c r="AU306" s="132">
        <f>(VLOOKUP($AF$8,Prices[],2,FALSE)*AF306)+(VLOOKUP($AG$8,Prices[],2,FALSE)*AG306)+(VLOOKUP($AH$8,Prices[],2,FALSE)*AH306)+(VLOOKUP($AI$8,Prices[],2,FALSE)*AI306)+(VLOOKUP($AJ$8,Prices[],2,FALSE)*AJ306)+(VLOOKUP($AK$8,Prices[],2,FALSE)*AK306)+(VLOOKUP($AL$8,Prices[],2,FALSE)*AL306)+(VLOOKUP($AM$8,Prices[],2,FALSE)*AM306)+(VLOOKUP($AN$8,Prices[],2,FALSE)*AN306)+(VLOOKUP($AO$8,Prices[],2,FALSE)*AO306)+(VLOOKUP($AP$8,Prices[],2,FALSE)*AP306)+(VLOOKUP($AT$8,Prices[],2,FALSE)*AT306)+(VLOOKUP($AQ$8,Prices[],2,FALSE)*AQ306)+(VLOOKUP($AR$8,Prices[],2,FALSE)*AR306)+(VLOOKUP($AS$8,Prices[],2,FALSE)*AS306)</f>
        <v>0</v>
      </c>
      <c r="AV306" s="132">
        <f t="shared" si="18"/>
        <v>0</v>
      </c>
      <c r="AW306" s="133" t="str">
        <f t="shared" si="19"/>
        <v xml:space="preserve"> </v>
      </c>
      <c r="AX306" s="133" t="str">
        <f>IFERROR(IF(VLOOKUP(C306,'Overdue Credits'!$A:$F,6,0)&gt;2,"High Risk Customer",IF(VLOOKUP(C306,'Overdue Credits'!$A:$F,6,0)&gt;0,"Medium Risk Customer","Low Risk Customer")),"Low Risk Customer")</f>
        <v>Low Risk Customer</v>
      </c>
    </row>
    <row r="307" spans="1:50" x14ac:dyDescent="0.3">
      <c r="A307" s="16">
        <v>299</v>
      </c>
      <c r="B307" s="16" t="s">
        <v>238</v>
      </c>
      <c r="C307" s="16" t="s">
        <v>941</v>
      </c>
      <c r="D307" s="16"/>
      <c r="E307" s="16" t="s">
        <v>946</v>
      </c>
      <c r="F307" s="16" t="s">
        <v>516</v>
      </c>
      <c r="G307" s="131">
        <f t="shared" si="16"/>
        <v>0</v>
      </c>
      <c r="H307" s="133">
        <v>0</v>
      </c>
      <c r="I307" s="133">
        <v>0</v>
      </c>
      <c r="J307" s="133">
        <v>0</v>
      </c>
      <c r="K307" s="133">
        <v>0</v>
      </c>
      <c r="L307" s="133">
        <v>0</v>
      </c>
      <c r="M307" s="133">
        <v>0</v>
      </c>
      <c r="N307" s="133"/>
      <c r="O307" s="133">
        <v>0</v>
      </c>
      <c r="P307" s="133">
        <v>0</v>
      </c>
      <c r="Q307" s="133"/>
      <c r="R307" s="133"/>
      <c r="S307" s="133"/>
      <c r="T307" s="133"/>
      <c r="U307" s="133"/>
      <c r="V307" s="133"/>
      <c r="W307" s="133">
        <v>0</v>
      </c>
      <c r="X307" s="133"/>
      <c r="Y307" s="133"/>
      <c r="Z307" s="133">
        <v>0</v>
      </c>
      <c r="AA307" s="133"/>
      <c r="AB307" s="133"/>
      <c r="AC307" s="134">
        <f>(VLOOKUP($H$8,Prices[],2,FALSE)*H307)+(VLOOKUP($I$8,Prices[],2,FALSE)*I307)+(VLOOKUP($J$8,Prices[],2,FALSE)*J307)+(VLOOKUP($K$8,Prices[],2,FALSE)*K307)+(VLOOKUP($L$8,Prices[],2,FALSE)*L307)+(VLOOKUP($M$8,Prices[],2,FALSE)*M307)+(VLOOKUP($N$8,Prices[],2,FALSE)*N307)+(VLOOKUP($T$8,Prices[],2,FALSE)*T307)+(VLOOKUP($U$8,Prices[],2,FALSE)*U307)+(VLOOKUP($V$8,Prices[],2,FALSE)*V307)+(VLOOKUP($W$8,Prices[],2,FALSE)*W307)+(VLOOKUP($X$8,Prices[],2,FALSE)*X307)+(VLOOKUP($Y$8,Prices[],2,FALSE)*Y307)+(VLOOKUP($Z$8,Prices[],2,FALSE)*Z307)+(VLOOKUP($AB$8,Prices[],2,FALSE)*AB307)+(VLOOKUP($O$8,Prices[],2,FALSE)*O307)+(VLOOKUP($P$8,Prices[],2,FALSE)*P307)+(VLOOKUP($Q$8,Prices[],2,FALSE)*Q307)+(VLOOKUP($R$8,Prices[],2,FALSE)*R307)+(VLOOKUP($AA$8,Prices[],2,FALSE)*AA307)+(VLOOKUP($S$8,Prices[],2,FALSE)*S307)</f>
        <v>0</v>
      </c>
      <c r="AD307" s="137"/>
      <c r="AE307" s="135">
        <f t="shared" si="17"/>
        <v>0</v>
      </c>
      <c r="AF307" s="133"/>
      <c r="AG307" s="133"/>
      <c r="AH307" s="133"/>
      <c r="AI307" s="133"/>
      <c r="AJ307" s="133"/>
      <c r="AK307" s="133"/>
      <c r="AL307" s="133"/>
      <c r="AM307" s="133"/>
      <c r="AN307" s="133"/>
      <c r="AO307" s="133"/>
      <c r="AP307" s="133"/>
      <c r="AQ307" s="133"/>
      <c r="AR307" s="133"/>
      <c r="AS307" s="133"/>
      <c r="AT307" s="133"/>
      <c r="AU307" s="132">
        <f>(VLOOKUP($AF$8,Prices[],2,FALSE)*AF307)+(VLOOKUP($AG$8,Prices[],2,FALSE)*AG307)+(VLOOKUP($AH$8,Prices[],2,FALSE)*AH307)+(VLOOKUP($AI$8,Prices[],2,FALSE)*AI307)+(VLOOKUP($AJ$8,Prices[],2,FALSE)*AJ307)+(VLOOKUP($AK$8,Prices[],2,FALSE)*AK307)+(VLOOKUP($AL$8,Prices[],2,FALSE)*AL307)+(VLOOKUP($AM$8,Prices[],2,FALSE)*AM307)+(VLOOKUP($AN$8,Prices[],2,FALSE)*AN307)+(VLOOKUP($AO$8,Prices[],2,FALSE)*AO307)+(VLOOKUP($AP$8,Prices[],2,FALSE)*AP307)+(VLOOKUP($AT$8,Prices[],2,FALSE)*AT307)+(VLOOKUP($AQ$8,Prices[],2,FALSE)*AQ307)+(VLOOKUP($AR$8,Prices[],2,FALSE)*AR307)+(VLOOKUP($AS$8,Prices[],2,FALSE)*AS307)</f>
        <v>0</v>
      </c>
      <c r="AV307" s="132">
        <f t="shared" si="18"/>
        <v>0</v>
      </c>
      <c r="AW307" s="133" t="str">
        <f t="shared" si="19"/>
        <v xml:space="preserve"> </v>
      </c>
      <c r="AX307" s="133" t="str">
        <f>IFERROR(IF(VLOOKUP(C307,'Overdue Credits'!$A:$F,6,0)&gt;2,"High Risk Customer",IF(VLOOKUP(C307,'Overdue Credits'!$A:$F,6,0)&gt;0,"Medium Risk Customer","Low Risk Customer")),"Low Risk Customer")</f>
        <v>Low Risk Customer</v>
      </c>
    </row>
    <row r="308" spans="1:50" x14ac:dyDescent="0.3">
      <c r="A308" s="16">
        <v>300</v>
      </c>
      <c r="B308" s="16" t="s">
        <v>238</v>
      </c>
      <c r="C308" s="16" t="s">
        <v>942</v>
      </c>
      <c r="D308" s="16"/>
      <c r="E308" s="16" t="s">
        <v>947</v>
      </c>
      <c r="F308" s="16" t="s">
        <v>13</v>
      </c>
      <c r="G308" s="131">
        <f t="shared" si="16"/>
        <v>0</v>
      </c>
      <c r="H308" s="133">
        <v>0</v>
      </c>
      <c r="I308" s="133">
        <v>0</v>
      </c>
      <c r="J308" s="133">
        <v>0</v>
      </c>
      <c r="K308" s="133">
        <v>0</v>
      </c>
      <c r="L308" s="133"/>
      <c r="M308" s="133"/>
      <c r="N308" s="133">
        <v>0</v>
      </c>
      <c r="O308" s="133">
        <v>0</v>
      </c>
      <c r="P308" s="133">
        <v>0</v>
      </c>
      <c r="Q308" s="133"/>
      <c r="R308" s="133"/>
      <c r="S308" s="133">
        <v>0</v>
      </c>
      <c r="T308" s="133"/>
      <c r="U308" s="133">
        <v>0</v>
      </c>
      <c r="V308" s="133"/>
      <c r="W308" s="133">
        <v>0</v>
      </c>
      <c r="X308" s="133">
        <v>0</v>
      </c>
      <c r="Y308" s="133"/>
      <c r="Z308" s="133">
        <v>0</v>
      </c>
      <c r="AA308" s="133"/>
      <c r="AB308" s="133"/>
      <c r="AC308" s="134">
        <f>(VLOOKUP($H$8,Prices[],2,FALSE)*H308)+(VLOOKUP($I$8,Prices[],2,FALSE)*I308)+(VLOOKUP($J$8,Prices[],2,FALSE)*J308)+(VLOOKUP($K$8,Prices[],2,FALSE)*K308)+(VLOOKUP($L$8,Prices[],2,FALSE)*L308)+(VLOOKUP($M$8,Prices[],2,FALSE)*M308)+(VLOOKUP($N$8,Prices[],2,FALSE)*N308)+(VLOOKUP($T$8,Prices[],2,FALSE)*T308)+(VLOOKUP($U$8,Prices[],2,FALSE)*U308)+(VLOOKUP($V$8,Prices[],2,FALSE)*V308)+(VLOOKUP($W$8,Prices[],2,FALSE)*W308)+(VLOOKUP($X$8,Prices[],2,FALSE)*X308)+(VLOOKUP($Y$8,Prices[],2,FALSE)*Y308)+(VLOOKUP($Z$8,Prices[],2,FALSE)*Z308)+(VLOOKUP($AB$8,Prices[],2,FALSE)*AB308)+(VLOOKUP($O$8,Prices[],2,FALSE)*O308)+(VLOOKUP($P$8,Prices[],2,FALSE)*P308)+(VLOOKUP($Q$8,Prices[],2,FALSE)*Q308)+(VLOOKUP($R$8,Prices[],2,FALSE)*R308)+(VLOOKUP($AA$8,Prices[],2,FALSE)*AA308)+(VLOOKUP($S$8,Prices[],2,FALSE)*S308)</f>
        <v>0</v>
      </c>
      <c r="AD308" s="137"/>
      <c r="AE308" s="135">
        <f t="shared" si="17"/>
        <v>0</v>
      </c>
      <c r="AF308" s="133"/>
      <c r="AG308" s="133"/>
      <c r="AH308" s="133"/>
      <c r="AI308" s="133"/>
      <c r="AJ308" s="133"/>
      <c r="AK308" s="133"/>
      <c r="AL308" s="133"/>
      <c r="AM308" s="133"/>
      <c r="AN308" s="133"/>
      <c r="AO308" s="133"/>
      <c r="AP308" s="133"/>
      <c r="AQ308" s="133"/>
      <c r="AR308" s="133"/>
      <c r="AS308" s="133"/>
      <c r="AT308" s="133"/>
      <c r="AU308" s="132">
        <f>(VLOOKUP($AF$8,Prices[],2,FALSE)*AF308)+(VLOOKUP($AG$8,Prices[],2,FALSE)*AG308)+(VLOOKUP($AH$8,Prices[],2,FALSE)*AH308)+(VLOOKUP($AI$8,Prices[],2,FALSE)*AI308)+(VLOOKUP($AJ$8,Prices[],2,FALSE)*AJ308)+(VLOOKUP($AK$8,Prices[],2,FALSE)*AK308)+(VLOOKUP($AL$8,Prices[],2,FALSE)*AL308)+(VLOOKUP($AM$8,Prices[],2,FALSE)*AM308)+(VLOOKUP($AN$8,Prices[],2,FALSE)*AN308)+(VLOOKUP($AO$8,Prices[],2,FALSE)*AO308)+(VLOOKUP($AP$8,Prices[],2,FALSE)*AP308)+(VLOOKUP($AT$8,Prices[],2,FALSE)*AT308)+(VLOOKUP($AQ$8,Prices[],2,FALSE)*AQ308)+(VLOOKUP($AR$8,Prices[],2,FALSE)*AR308)+(VLOOKUP($AS$8,Prices[],2,FALSE)*AS308)</f>
        <v>0</v>
      </c>
      <c r="AV308" s="132">
        <f t="shared" si="18"/>
        <v>0</v>
      </c>
      <c r="AW308" s="133" t="str">
        <f t="shared" si="19"/>
        <v xml:space="preserve"> </v>
      </c>
      <c r="AX308" s="133" t="str">
        <f>IFERROR(IF(VLOOKUP(C308,'Overdue Credits'!$A:$F,6,0)&gt;2,"High Risk Customer",IF(VLOOKUP(C308,'Overdue Credits'!$A:$F,6,0)&gt;0,"Medium Risk Customer","Low Risk Customer")),"Low Risk Customer")</f>
        <v>Low Risk Customer</v>
      </c>
    </row>
    <row r="309" spans="1:50" x14ac:dyDescent="0.3">
      <c r="A309" s="16">
        <v>301</v>
      </c>
      <c r="B309" s="16" t="s">
        <v>238</v>
      </c>
      <c r="C309" s="16" t="s">
        <v>340</v>
      </c>
      <c r="D309" s="16"/>
      <c r="E309" s="16" t="s">
        <v>518</v>
      </c>
      <c r="F309" s="16" t="s">
        <v>11</v>
      </c>
      <c r="G309" s="131">
        <f t="shared" si="16"/>
        <v>70</v>
      </c>
      <c r="H309" s="133">
        <v>0</v>
      </c>
      <c r="I309" s="133">
        <v>0</v>
      </c>
      <c r="J309" s="133">
        <v>5</v>
      </c>
      <c r="K309" s="133">
        <v>11</v>
      </c>
      <c r="L309" s="133">
        <v>0</v>
      </c>
      <c r="M309" s="133">
        <v>0</v>
      </c>
      <c r="N309" s="133">
        <v>0</v>
      </c>
      <c r="O309" s="133">
        <v>2</v>
      </c>
      <c r="P309" s="133">
        <v>0</v>
      </c>
      <c r="Q309" s="133">
        <v>0</v>
      </c>
      <c r="R309" s="133">
        <v>0</v>
      </c>
      <c r="S309" s="133">
        <v>0</v>
      </c>
      <c r="T309" s="133"/>
      <c r="U309" s="133">
        <v>0</v>
      </c>
      <c r="V309" s="133">
        <v>0</v>
      </c>
      <c r="W309" s="133">
        <v>30</v>
      </c>
      <c r="X309" s="133">
        <v>11</v>
      </c>
      <c r="Y309" s="133">
        <v>0</v>
      </c>
      <c r="Z309" s="133">
        <v>1</v>
      </c>
      <c r="AA309" s="133">
        <v>0</v>
      </c>
      <c r="AB309" s="133">
        <v>10</v>
      </c>
      <c r="AC309" s="134">
        <f>(VLOOKUP($H$8,Prices[],2,FALSE)*H309)+(VLOOKUP($I$8,Prices[],2,FALSE)*I309)+(VLOOKUP($J$8,Prices[],2,FALSE)*J309)+(VLOOKUP($K$8,Prices[],2,FALSE)*K309)+(VLOOKUP($L$8,Prices[],2,FALSE)*L309)+(VLOOKUP($M$8,Prices[],2,FALSE)*M309)+(VLOOKUP($N$8,Prices[],2,FALSE)*N309)+(VLOOKUP($T$8,Prices[],2,FALSE)*T309)+(VLOOKUP($U$8,Prices[],2,FALSE)*U309)+(VLOOKUP($V$8,Prices[],2,FALSE)*V309)+(VLOOKUP($W$8,Prices[],2,FALSE)*W309)+(VLOOKUP($X$8,Prices[],2,FALSE)*X309)+(VLOOKUP($Y$8,Prices[],2,FALSE)*Y309)+(VLOOKUP($Z$8,Prices[],2,FALSE)*Z309)+(VLOOKUP($AB$8,Prices[],2,FALSE)*AB309)+(VLOOKUP($O$8,Prices[],2,FALSE)*O309)+(VLOOKUP($P$8,Prices[],2,FALSE)*P309)+(VLOOKUP($Q$8,Prices[],2,FALSE)*Q309)+(VLOOKUP($R$8,Prices[],2,FALSE)*R309)+(VLOOKUP($AA$8,Prices[],2,FALSE)*AA309)+(VLOOKUP($S$8,Prices[],2,FALSE)*S309)</f>
        <v>10213500</v>
      </c>
      <c r="AD309" s="137"/>
      <c r="AE309" s="135">
        <f t="shared" si="17"/>
        <v>18</v>
      </c>
      <c r="AF309" s="133"/>
      <c r="AG309" s="133"/>
      <c r="AH309" s="133">
        <v>0</v>
      </c>
      <c r="AI309" s="133">
        <v>0</v>
      </c>
      <c r="AJ309" s="133"/>
      <c r="AK309" s="133"/>
      <c r="AL309" s="133">
        <v>18</v>
      </c>
      <c r="AM309" s="133"/>
      <c r="AN309" s="133"/>
      <c r="AO309" s="133"/>
      <c r="AP309" s="133"/>
      <c r="AQ309" s="133"/>
      <c r="AR309" s="133"/>
      <c r="AS309" s="133"/>
      <c r="AT309" s="133"/>
      <c r="AU309" s="132">
        <f>(VLOOKUP($AF$8,Prices[],2,FALSE)*AF309)+(VLOOKUP($AG$8,Prices[],2,FALSE)*AG309)+(VLOOKUP($AH$8,Prices[],2,FALSE)*AH309)+(VLOOKUP($AI$8,Prices[],2,FALSE)*AI309)+(VLOOKUP($AJ$8,Prices[],2,FALSE)*AJ309)+(VLOOKUP($AK$8,Prices[],2,FALSE)*AK309)+(VLOOKUP($AL$8,Prices[],2,FALSE)*AL309)+(VLOOKUP($AM$8,Prices[],2,FALSE)*AM309)+(VLOOKUP($AN$8,Prices[],2,FALSE)*AN309)+(VLOOKUP($AO$8,Prices[],2,FALSE)*AO309)+(VLOOKUP($AP$8,Prices[],2,FALSE)*AP309)+(VLOOKUP($AT$8,Prices[],2,FALSE)*AT309)+(VLOOKUP($AQ$8,Prices[],2,FALSE)*AQ309)+(VLOOKUP($AR$8,Prices[],2,FALSE)*AR309)+(VLOOKUP($AS$8,Prices[],2,FALSE)*AS309)</f>
        <v>2736000</v>
      </c>
      <c r="AV309" s="132">
        <f t="shared" si="18"/>
        <v>3574725</v>
      </c>
      <c r="AW309" s="133" t="str">
        <f t="shared" si="19"/>
        <v>Credit is within Limit</v>
      </c>
      <c r="AX309" s="133" t="str">
        <f>IFERROR(IF(VLOOKUP(C309,'Overdue Credits'!$A:$F,6,0)&gt;2,"High Risk Customer",IF(VLOOKUP(C309,'Overdue Credits'!$A:$F,6,0)&gt;0,"Medium Risk Customer","Low Risk Customer")),"Low Risk Customer")</f>
        <v>Low Risk Customer</v>
      </c>
    </row>
    <row r="310" spans="1:50" x14ac:dyDescent="0.3">
      <c r="A310" s="16">
        <v>302</v>
      </c>
      <c r="B310" s="16" t="s">
        <v>238</v>
      </c>
      <c r="C310" s="16" t="s">
        <v>308</v>
      </c>
      <c r="D310" s="16"/>
      <c r="E310" s="16" t="s">
        <v>309</v>
      </c>
      <c r="F310" s="16" t="s">
        <v>13</v>
      </c>
      <c r="G310" s="131">
        <f t="shared" si="16"/>
        <v>120</v>
      </c>
      <c r="H310" s="133">
        <v>0</v>
      </c>
      <c r="I310" s="133">
        <v>0</v>
      </c>
      <c r="J310" s="133">
        <v>40</v>
      </c>
      <c r="K310" s="133">
        <v>10</v>
      </c>
      <c r="L310" s="133"/>
      <c r="M310" s="133">
        <v>7</v>
      </c>
      <c r="N310" s="133">
        <v>0</v>
      </c>
      <c r="O310" s="133">
        <v>20</v>
      </c>
      <c r="P310" s="133">
        <v>3</v>
      </c>
      <c r="Q310" s="133">
        <v>10</v>
      </c>
      <c r="R310" s="133">
        <v>0</v>
      </c>
      <c r="S310" s="133">
        <v>0</v>
      </c>
      <c r="T310" s="133"/>
      <c r="U310" s="133">
        <v>0</v>
      </c>
      <c r="V310" s="133">
        <v>2</v>
      </c>
      <c r="W310" s="133">
        <v>15</v>
      </c>
      <c r="X310" s="133">
        <v>0</v>
      </c>
      <c r="Y310" s="133">
        <v>3</v>
      </c>
      <c r="Z310" s="133">
        <v>0</v>
      </c>
      <c r="AA310" s="133">
        <v>0</v>
      </c>
      <c r="AB310" s="133">
        <v>10</v>
      </c>
      <c r="AC310" s="134">
        <f>(VLOOKUP($H$8,Prices[],2,FALSE)*H310)+(VLOOKUP($I$8,Prices[],2,FALSE)*I310)+(VLOOKUP($J$8,Prices[],2,FALSE)*J310)+(VLOOKUP($K$8,Prices[],2,FALSE)*K310)+(VLOOKUP($L$8,Prices[],2,FALSE)*L310)+(VLOOKUP($M$8,Prices[],2,FALSE)*M310)+(VLOOKUP($N$8,Prices[],2,FALSE)*N310)+(VLOOKUP($T$8,Prices[],2,FALSE)*T310)+(VLOOKUP($U$8,Prices[],2,FALSE)*U310)+(VLOOKUP($V$8,Prices[],2,FALSE)*V310)+(VLOOKUP($W$8,Prices[],2,FALSE)*W310)+(VLOOKUP($X$8,Prices[],2,FALSE)*X310)+(VLOOKUP($Y$8,Prices[],2,FALSE)*Y310)+(VLOOKUP($Z$8,Prices[],2,FALSE)*Z310)+(VLOOKUP($AB$8,Prices[],2,FALSE)*AB310)+(VLOOKUP($O$8,Prices[],2,FALSE)*O310)+(VLOOKUP($P$8,Prices[],2,FALSE)*P310)+(VLOOKUP($Q$8,Prices[],2,FALSE)*Q310)+(VLOOKUP($R$8,Prices[],2,FALSE)*R310)+(VLOOKUP($AA$8,Prices[],2,FALSE)*AA310)+(VLOOKUP($S$8,Prices[],2,FALSE)*S310)</f>
        <v>21622500</v>
      </c>
      <c r="AD310" s="137"/>
      <c r="AE310" s="135">
        <f t="shared" si="17"/>
        <v>20</v>
      </c>
      <c r="AF310" s="133"/>
      <c r="AG310" s="133"/>
      <c r="AH310" s="133">
        <v>0</v>
      </c>
      <c r="AI310" s="133">
        <v>0</v>
      </c>
      <c r="AJ310" s="133"/>
      <c r="AK310" s="133"/>
      <c r="AL310" s="133">
        <v>20</v>
      </c>
      <c r="AM310" s="133"/>
      <c r="AN310" s="133"/>
      <c r="AO310" s="133"/>
      <c r="AP310" s="133"/>
      <c r="AQ310" s="133"/>
      <c r="AR310" s="133"/>
      <c r="AS310" s="133"/>
      <c r="AT310" s="133"/>
      <c r="AU310" s="132">
        <f>(VLOOKUP($AF$8,Prices[],2,FALSE)*AF310)+(VLOOKUP($AG$8,Prices[],2,FALSE)*AG310)+(VLOOKUP($AH$8,Prices[],2,FALSE)*AH310)+(VLOOKUP($AI$8,Prices[],2,FALSE)*AI310)+(VLOOKUP($AJ$8,Prices[],2,FALSE)*AJ310)+(VLOOKUP($AK$8,Prices[],2,FALSE)*AK310)+(VLOOKUP($AL$8,Prices[],2,FALSE)*AL310)+(VLOOKUP($AM$8,Prices[],2,FALSE)*AM310)+(VLOOKUP($AN$8,Prices[],2,FALSE)*AN310)+(VLOOKUP($AO$8,Prices[],2,FALSE)*AO310)+(VLOOKUP($AP$8,Prices[],2,FALSE)*AP310)+(VLOOKUP($AT$8,Prices[],2,FALSE)*AT310)+(VLOOKUP($AQ$8,Prices[],2,FALSE)*AQ310)+(VLOOKUP($AR$8,Prices[],2,FALSE)*AR310)+(VLOOKUP($AS$8,Prices[],2,FALSE)*AS310)</f>
        <v>3040000</v>
      </c>
      <c r="AV310" s="132">
        <f t="shared" si="18"/>
        <v>7567874.9999999991</v>
      </c>
      <c r="AW310" s="133" t="str">
        <f t="shared" si="19"/>
        <v>Credit is within Limit</v>
      </c>
      <c r="AX310" s="133" t="str">
        <f>IFERROR(IF(VLOOKUP(C310,'Overdue Credits'!$A:$F,6,0)&gt;2,"High Risk Customer",IF(VLOOKUP(C310,'Overdue Credits'!$A:$F,6,0)&gt;0,"Medium Risk Customer","Low Risk Customer")),"Low Risk Customer")</f>
        <v>Medium Risk Customer</v>
      </c>
    </row>
    <row r="311" spans="1:50" x14ac:dyDescent="0.3">
      <c r="A311" s="16">
        <v>303</v>
      </c>
      <c r="B311" s="16" t="s">
        <v>238</v>
      </c>
      <c r="C311" s="16" t="s">
        <v>339</v>
      </c>
      <c r="D311" s="16"/>
      <c r="E311" s="16" t="s">
        <v>770</v>
      </c>
      <c r="F311" s="16" t="s">
        <v>20</v>
      </c>
      <c r="G311" s="131">
        <f t="shared" si="16"/>
        <v>170</v>
      </c>
      <c r="H311" s="133">
        <v>0</v>
      </c>
      <c r="I311" s="133">
        <v>0</v>
      </c>
      <c r="J311" s="133">
        <v>15</v>
      </c>
      <c r="K311" s="133">
        <v>11</v>
      </c>
      <c r="L311" s="133">
        <v>1</v>
      </c>
      <c r="M311" s="133">
        <v>0</v>
      </c>
      <c r="N311" s="133">
        <v>0</v>
      </c>
      <c r="O311" s="133">
        <v>15</v>
      </c>
      <c r="P311" s="133">
        <v>10</v>
      </c>
      <c r="Q311" s="133">
        <v>10</v>
      </c>
      <c r="R311" s="133">
        <v>0</v>
      </c>
      <c r="S311" s="133">
        <v>0</v>
      </c>
      <c r="T311" s="133"/>
      <c r="U311" s="133">
        <v>0</v>
      </c>
      <c r="V311" s="133">
        <v>0</v>
      </c>
      <c r="W311" s="133">
        <v>80</v>
      </c>
      <c r="X311" s="133">
        <v>20</v>
      </c>
      <c r="Y311" s="133">
        <v>0</v>
      </c>
      <c r="Z311" s="133">
        <v>6</v>
      </c>
      <c r="AA311" s="133">
        <v>0</v>
      </c>
      <c r="AB311" s="133">
        <v>2</v>
      </c>
      <c r="AC311" s="134">
        <f>(VLOOKUP($H$8,Prices[],2,FALSE)*H311)+(VLOOKUP($I$8,Prices[],2,FALSE)*I311)+(VLOOKUP($J$8,Prices[],2,FALSE)*J311)+(VLOOKUP($K$8,Prices[],2,FALSE)*K311)+(VLOOKUP($L$8,Prices[],2,FALSE)*L311)+(VLOOKUP($M$8,Prices[],2,FALSE)*M311)+(VLOOKUP($N$8,Prices[],2,FALSE)*N311)+(VLOOKUP($T$8,Prices[],2,FALSE)*T311)+(VLOOKUP($U$8,Prices[],2,FALSE)*U311)+(VLOOKUP($V$8,Prices[],2,FALSE)*V311)+(VLOOKUP($W$8,Prices[],2,FALSE)*W311)+(VLOOKUP($X$8,Prices[],2,FALSE)*X311)+(VLOOKUP($Y$8,Prices[],2,FALSE)*Y311)+(VLOOKUP($Z$8,Prices[],2,FALSE)*Z311)+(VLOOKUP($AB$8,Prices[],2,FALSE)*AB311)+(VLOOKUP($O$8,Prices[],2,FALSE)*O311)+(VLOOKUP($P$8,Prices[],2,FALSE)*P311)+(VLOOKUP($Q$8,Prices[],2,FALSE)*Q311)+(VLOOKUP($R$8,Prices[],2,FALSE)*R311)+(VLOOKUP($AA$8,Prices[],2,FALSE)*AA311)+(VLOOKUP($S$8,Prices[],2,FALSE)*S311)</f>
        <v>23979000</v>
      </c>
      <c r="AD311" s="137"/>
      <c r="AE311" s="135">
        <f t="shared" si="17"/>
        <v>45</v>
      </c>
      <c r="AF311" s="133"/>
      <c r="AG311" s="133"/>
      <c r="AH311" s="133">
        <v>10</v>
      </c>
      <c r="AI311" s="133">
        <v>0</v>
      </c>
      <c r="AJ311" s="133"/>
      <c r="AK311" s="133"/>
      <c r="AL311" s="133">
        <v>35</v>
      </c>
      <c r="AM311" s="133"/>
      <c r="AN311" s="133"/>
      <c r="AO311" s="133"/>
      <c r="AP311" s="133"/>
      <c r="AQ311" s="133"/>
      <c r="AR311" s="133"/>
      <c r="AS311" s="133"/>
      <c r="AT311" s="133"/>
      <c r="AU311" s="132">
        <f>(VLOOKUP($AF$8,Prices[],2,FALSE)*AF311)+(VLOOKUP($AG$8,Prices[],2,FALSE)*AG311)+(VLOOKUP($AH$8,Prices[],2,FALSE)*AH311)+(VLOOKUP($AI$8,Prices[],2,FALSE)*AI311)+(VLOOKUP($AJ$8,Prices[],2,FALSE)*AJ311)+(VLOOKUP($AK$8,Prices[],2,FALSE)*AK311)+(VLOOKUP($AL$8,Prices[],2,FALSE)*AL311)+(VLOOKUP($AM$8,Prices[],2,FALSE)*AM311)+(VLOOKUP($AN$8,Prices[],2,FALSE)*AN311)+(VLOOKUP($AO$8,Prices[],2,FALSE)*AO311)+(VLOOKUP($AP$8,Prices[],2,FALSE)*AP311)+(VLOOKUP($AT$8,Prices[],2,FALSE)*AT311)+(VLOOKUP($AQ$8,Prices[],2,FALSE)*AQ311)+(VLOOKUP($AR$8,Prices[],2,FALSE)*AR311)+(VLOOKUP($AS$8,Prices[],2,FALSE)*AS311)</f>
        <v>7205000</v>
      </c>
      <c r="AV311" s="132">
        <f t="shared" si="18"/>
        <v>8392650</v>
      </c>
      <c r="AW311" s="133" t="str">
        <f t="shared" si="19"/>
        <v>Credit is within Limit</v>
      </c>
      <c r="AX311" s="133" t="str">
        <f>IFERROR(IF(VLOOKUP(C311,'Overdue Credits'!$A:$F,6,0)&gt;2,"High Risk Customer",IF(VLOOKUP(C311,'Overdue Credits'!$A:$F,6,0)&gt;0,"Medium Risk Customer","Low Risk Customer")),"Low Risk Customer")</f>
        <v>Low Risk Customer</v>
      </c>
    </row>
    <row r="312" spans="1:50" x14ac:dyDescent="0.3">
      <c r="A312" s="16">
        <v>304</v>
      </c>
      <c r="B312" s="16" t="s">
        <v>238</v>
      </c>
      <c r="C312" s="16" t="s">
        <v>351</v>
      </c>
      <c r="D312" s="16"/>
      <c r="E312" s="16" t="s">
        <v>352</v>
      </c>
      <c r="F312" s="16" t="s">
        <v>11</v>
      </c>
      <c r="G312" s="131">
        <f t="shared" si="16"/>
        <v>0</v>
      </c>
      <c r="H312" s="133">
        <v>0</v>
      </c>
      <c r="I312" s="133">
        <v>0</v>
      </c>
      <c r="J312" s="133">
        <v>0</v>
      </c>
      <c r="K312" s="133">
        <v>0</v>
      </c>
      <c r="L312" s="133"/>
      <c r="M312" s="133"/>
      <c r="N312" s="133"/>
      <c r="O312" s="133">
        <v>0</v>
      </c>
      <c r="P312" s="133">
        <v>0</v>
      </c>
      <c r="Q312" s="133"/>
      <c r="R312" s="133"/>
      <c r="S312" s="133"/>
      <c r="T312" s="133"/>
      <c r="U312" s="133"/>
      <c r="V312" s="133"/>
      <c r="W312" s="133">
        <v>0</v>
      </c>
      <c r="X312" s="133"/>
      <c r="Y312" s="133"/>
      <c r="Z312" s="133">
        <v>0</v>
      </c>
      <c r="AA312" s="133"/>
      <c r="AB312" s="133"/>
      <c r="AC312" s="134">
        <f>(VLOOKUP($H$8,Prices[],2,FALSE)*H312)+(VLOOKUP($I$8,Prices[],2,FALSE)*I312)+(VLOOKUP($J$8,Prices[],2,FALSE)*J312)+(VLOOKUP($K$8,Prices[],2,FALSE)*K312)+(VLOOKUP($L$8,Prices[],2,FALSE)*L312)+(VLOOKUP($M$8,Prices[],2,FALSE)*M312)+(VLOOKUP($N$8,Prices[],2,FALSE)*N312)+(VLOOKUP($T$8,Prices[],2,FALSE)*T312)+(VLOOKUP($U$8,Prices[],2,FALSE)*U312)+(VLOOKUP($V$8,Prices[],2,FALSE)*V312)+(VLOOKUP($W$8,Prices[],2,FALSE)*W312)+(VLOOKUP($X$8,Prices[],2,FALSE)*X312)+(VLOOKUP($Y$8,Prices[],2,FALSE)*Y312)+(VLOOKUP($Z$8,Prices[],2,FALSE)*Z312)+(VLOOKUP($AB$8,Prices[],2,FALSE)*AB312)+(VLOOKUP($O$8,Prices[],2,FALSE)*O312)+(VLOOKUP($P$8,Prices[],2,FALSE)*P312)+(VLOOKUP($Q$8,Prices[],2,FALSE)*Q312)+(VLOOKUP($R$8,Prices[],2,FALSE)*R312)+(VLOOKUP($AA$8,Prices[],2,FALSE)*AA312)+(VLOOKUP($S$8,Prices[],2,FALSE)*S312)</f>
        <v>0</v>
      </c>
      <c r="AD312" s="137"/>
      <c r="AE312" s="135">
        <f t="shared" si="17"/>
        <v>0</v>
      </c>
      <c r="AF312" s="133"/>
      <c r="AG312" s="133"/>
      <c r="AH312" s="133">
        <v>0</v>
      </c>
      <c r="AI312" s="133">
        <v>0</v>
      </c>
      <c r="AJ312" s="133"/>
      <c r="AK312" s="133"/>
      <c r="AL312" s="133">
        <v>0</v>
      </c>
      <c r="AM312" s="133"/>
      <c r="AN312" s="133"/>
      <c r="AO312" s="133"/>
      <c r="AP312" s="133"/>
      <c r="AQ312" s="133"/>
      <c r="AR312" s="133"/>
      <c r="AS312" s="133"/>
      <c r="AT312" s="133"/>
      <c r="AU312" s="132">
        <f>(VLOOKUP($AF$8,Prices[],2,FALSE)*AF312)+(VLOOKUP($AG$8,Prices[],2,FALSE)*AG312)+(VLOOKUP($AH$8,Prices[],2,FALSE)*AH312)+(VLOOKUP($AI$8,Prices[],2,FALSE)*AI312)+(VLOOKUP($AJ$8,Prices[],2,FALSE)*AJ312)+(VLOOKUP($AK$8,Prices[],2,FALSE)*AK312)+(VLOOKUP($AL$8,Prices[],2,FALSE)*AL312)+(VLOOKUP($AM$8,Prices[],2,FALSE)*AM312)+(VLOOKUP($AN$8,Prices[],2,FALSE)*AN312)+(VLOOKUP($AO$8,Prices[],2,FALSE)*AO312)+(VLOOKUP($AP$8,Prices[],2,FALSE)*AP312)+(VLOOKUP($AT$8,Prices[],2,FALSE)*AT312)+(VLOOKUP($AQ$8,Prices[],2,FALSE)*AQ312)+(VLOOKUP($AR$8,Prices[],2,FALSE)*AR312)+(VLOOKUP($AS$8,Prices[],2,FALSE)*AS312)</f>
        <v>0</v>
      </c>
      <c r="AV312" s="132">
        <f t="shared" si="18"/>
        <v>0</v>
      </c>
      <c r="AW312" s="133" t="str">
        <f t="shared" si="19"/>
        <v xml:space="preserve"> </v>
      </c>
      <c r="AX312" s="133" t="str">
        <f>IFERROR(IF(VLOOKUP(C312,'Overdue Credits'!$A:$F,6,0)&gt;2,"High Risk Customer",IF(VLOOKUP(C312,'Overdue Credits'!$A:$F,6,0)&gt;0,"Medium Risk Customer","Low Risk Customer")),"Low Risk Customer")</f>
        <v>Low Risk Customer</v>
      </c>
    </row>
    <row r="313" spans="1:50" x14ac:dyDescent="0.3">
      <c r="A313" s="16">
        <v>305</v>
      </c>
      <c r="B313" s="16" t="s">
        <v>238</v>
      </c>
      <c r="C313" s="16" t="s">
        <v>324</v>
      </c>
      <c r="D313" s="16"/>
      <c r="E313" s="16" t="s">
        <v>325</v>
      </c>
      <c r="F313" s="16" t="s">
        <v>13</v>
      </c>
      <c r="G313" s="131">
        <f t="shared" si="16"/>
        <v>150</v>
      </c>
      <c r="H313" s="133">
        <v>0</v>
      </c>
      <c r="I313" s="133">
        <v>0</v>
      </c>
      <c r="J313" s="133">
        <v>26</v>
      </c>
      <c r="K313" s="133">
        <v>32</v>
      </c>
      <c r="L313" s="133"/>
      <c r="M313" s="133">
        <v>10</v>
      </c>
      <c r="N313" s="133">
        <v>6</v>
      </c>
      <c r="O313" s="133">
        <v>10</v>
      </c>
      <c r="P313" s="133">
        <v>20</v>
      </c>
      <c r="Q313" s="133">
        <v>0</v>
      </c>
      <c r="R313" s="133">
        <v>0</v>
      </c>
      <c r="S313" s="133">
        <v>0</v>
      </c>
      <c r="T313" s="133"/>
      <c r="U313" s="133">
        <v>0</v>
      </c>
      <c r="V313" s="133">
        <v>20</v>
      </c>
      <c r="W313" s="133">
        <v>0</v>
      </c>
      <c r="X313" s="133">
        <v>20</v>
      </c>
      <c r="Y313" s="133">
        <v>0</v>
      </c>
      <c r="Z313" s="133">
        <v>1</v>
      </c>
      <c r="AA313" s="133">
        <v>0</v>
      </c>
      <c r="AB313" s="133">
        <v>5</v>
      </c>
      <c r="AC313" s="134">
        <f>(VLOOKUP($H$8,Prices[],2,FALSE)*H313)+(VLOOKUP($I$8,Prices[],2,FALSE)*I313)+(VLOOKUP($J$8,Prices[],2,FALSE)*J313)+(VLOOKUP($K$8,Prices[],2,FALSE)*K313)+(VLOOKUP($L$8,Prices[],2,FALSE)*L313)+(VLOOKUP($M$8,Prices[],2,FALSE)*M313)+(VLOOKUP($N$8,Prices[],2,FALSE)*N313)+(VLOOKUP($T$8,Prices[],2,FALSE)*T313)+(VLOOKUP($U$8,Prices[],2,FALSE)*U313)+(VLOOKUP($V$8,Prices[],2,FALSE)*V313)+(VLOOKUP($W$8,Prices[],2,FALSE)*W313)+(VLOOKUP($X$8,Prices[],2,FALSE)*X313)+(VLOOKUP($Y$8,Prices[],2,FALSE)*Y313)+(VLOOKUP($Z$8,Prices[],2,FALSE)*Z313)+(VLOOKUP($AB$8,Prices[],2,FALSE)*AB313)+(VLOOKUP($O$8,Prices[],2,FALSE)*O313)+(VLOOKUP($P$8,Prices[],2,FALSE)*P313)+(VLOOKUP($Q$8,Prices[],2,FALSE)*Q313)+(VLOOKUP($R$8,Prices[],2,FALSE)*R313)+(VLOOKUP($AA$8,Prices[],2,FALSE)*AA313)+(VLOOKUP($S$8,Prices[],2,FALSE)*S313)</f>
        <v>25094500</v>
      </c>
      <c r="AD313" s="137"/>
      <c r="AE313" s="135">
        <f t="shared" si="17"/>
        <v>48</v>
      </c>
      <c r="AF313" s="133"/>
      <c r="AG313" s="133"/>
      <c r="AH313" s="133">
        <v>10</v>
      </c>
      <c r="AI313" s="133">
        <v>8</v>
      </c>
      <c r="AJ313" s="133"/>
      <c r="AK313" s="133"/>
      <c r="AL313" s="133">
        <v>30</v>
      </c>
      <c r="AM313" s="133"/>
      <c r="AN313" s="133"/>
      <c r="AO313" s="133"/>
      <c r="AP313" s="133"/>
      <c r="AQ313" s="133"/>
      <c r="AR313" s="133"/>
      <c r="AS313" s="133"/>
      <c r="AT313" s="133"/>
      <c r="AU313" s="132">
        <f>(VLOOKUP($AF$8,Prices[],2,FALSE)*AF313)+(VLOOKUP($AG$8,Prices[],2,FALSE)*AG313)+(VLOOKUP($AH$8,Prices[],2,FALSE)*AH313)+(VLOOKUP($AI$8,Prices[],2,FALSE)*AI313)+(VLOOKUP($AJ$8,Prices[],2,FALSE)*AJ313)+(VLOOKUP($AK$8,Prices[],2,FALSE)*AK313)+(VLOOKUP($AL$8,Prices[],2,FALSE)*AL313)+(VLOOKUP($AM$8,Prices[],2,FALSE)*AM313)+(VLOOKUP($AN$8,Prices[],2,FALSE)*AN313)+(VLOOKUP($AO$8,Prices[],2,FALSE)*AO313)+(VLOOKUP($AP$8,Prices[],2,FALSE)*AP313)+(VLOOKUP($AT$8,Prices[],2,FALSE)*AT313)+(VLOOKUP($AQ$8,Prices[],2,FALSE)*AQ313)+(VLOOKUP($AR$8,Prices[],2,FALSE)*AR313)+(VLOOKUP($AS$8,Prices[],2,FALSE)*AS313)</f>
        <v>8225000</v>
      </c>
      <c r="AV313" s="132">
        <f t="shared" si="18"/>
        <v>8783075</v>
      </c>
      <c r="AW313" s="133" t="str">
        <f t="shared" si="19"/>
        <v>Credit is within Limit</v>
      </c>
      <c r="AX313" s="133" t="str">
        <f>IFERROR(IF(VLOOKUP(C313,'Overdue Credits'!$A:$F,6,0)&gt;2,"High Risk Customer",IF(VLOOKUP(C313,'Overdue Credits'!$A:$F,6,0)&gt;0,"Medium Risk Customer","Low Risk Customer")),"Low Risk Customer")</f>
        <v>Low Risk Customer</v>
      </c>
    </row>
    <row r="314" spans="1:50" x14ac:dyDescent="0.3">
      <c r="A314" s="16">
        <v>306</v>
      </c>
      <c r="B314" s="16" t="s">
        <v>238</v>
      </c>
      <c r="C314" s="16" t="s">
        <v>341</v>
      </c>
      <c r="D314" s="16"/>
      <c r="E314" s="16" t="s">
        <v>342</v>
      </c>
      <c r="F314" s="16" t="s">
        <v>20</v>
      </c>
      <c r="G314" s="131">
        <f t="shared" si="16"/>
        <v>280</v>
      </c>
      <c r="H314" s="133">
        <v>0</v>
      </c>
      <c r="I314" s="133">
        <v>0</v>
      </c>
      <c r="J314" s="133">
        <v>26</v>
      </c>
      <c r="K314" s="133">
        <v>50</v>
      </c>
      <c r="L314" s="133">
        <v>0</v>
      </c>
      <c r="M314" s="133">
        <v>0</v>
      </c>
      <c r="N314" s="133">
        <v>30</v>
      </c>
      <c r="O314" s="133">
        <v>50</v>
      </c>
      <c r="P314" s="133">
        <v>20</v>
      </c>
      <c r="Q314" s="133">
        <v>27</v>
      </c>
      <c r="R314" s="133">
        <v>0</v>
      </c>
      <c r="S314" s="133"/>
      <c r="T314" s="133"/>
      <c r="U314" s="133">
        <v>0</v>
      </c>
      <c r="V314" s="133"/>
      <c r="W314" s="133">
        <v>27</v>
      </c>
      <c r="X314" s="133">
        <v>50</v>
      </c>
      <c r="Y314" s="133">
        <v>0</v>
      </c>
      <c r="Z314" s="133">
        <v>0</v>
      </c>
      <c r="AA314" s="133">
        <v>0</v>
      </c>
      <c r="AB314" s="133"/>
      <c r="AC314" s="134">
        <f>(VLOOKUP($H$8,Prices[],2,FALSE)*H314)+(VLOOKUP($I$8,Prices[],2,FALSE)*I314)+(VLOOKUP($J$8,Prices[],2,FALSE)*J314)+(VLOOKUP($K$8,Prices[],2,FALSE)*K314)+(VLOOKUP($L$8,Prices[],2,FALSE)*L314)+(VLOOKUP($M$8,Prices[],2,FALSE)*M314)+(VLOOKUP($N$8,Prices[],2,FALSE)*N314)+(VLOOKUP($T$8,Prices[],2,FALSE)*T314)+(VLOOKUP($U$8,Prices[],2,FALSE)*U314)+(VLOOKUP($V$8,Prices[],2,FALSE)*V314)+(VLOOKUP($W$8,Prices[],2,FALSE)*W314)+(VLOOKUP($X$8,Prices[],2,FALSE)*X314)+(VLOOKUP($Y$8,Prices[],2,FALSE)*Y314)+(VLOOKUP($Z$8,Prices[],2,FALSE)*Z314)+(VLOOKUP($AB$8,Prices[],2,FALSE)*AB314)+(VLOOKUP($O$8,Prices[],2,FALSE)*O314)+(VLOOKUP($P$8,Prices[],2,FALSE)*P314)+(VLOOKUP($Q$8,Prices[],2,FALSE)*Q314)+(VLOOKUP($R$8,Prices[],2,FALSE)*R314)+(VLOOKUP($AA$8,Prices[],2,FALSE)*AA314)+(VLOOKUP($S$8,Prices[],2,FALSE)*S314)</f>
        <v>44155500</v>
      </c>
      <c r="AD314" s="137"/>
      <c r="AE314" s="135">
        <f t="shared" si="17"/>
        <v>65</v>
      </c>
      <c r="AF314" s="133"/>
      <c r="AG314" s="133"/>
      <c r="AH314" s="133">
        <v>15</v>
      </c>
      <c r="AI314" s="133">
        <v>0</v>
      </c>
      <c r="AJ314" s="133"/>
      <c r="AK314" s="133"/>
      <c r="AL314" s="133">
        <v>50</v>
      </c>
      <c r="AM314" s="133"/>
      <c r="AN314" s="133"/>
      <c r="AO314" s="133"/>
      <c r="AP314" s="133"/>
      <c r="AQ314" s="133"/>
      <c r="AR314" s="133"/>
      <c r="AS314" s="133"/>
      <c r="AT314" s="133"/>
      <c r="AU314" s="132">
        <f>(VLOOKUP($AF$8,Prices[],2,FALSE)*AF314)+(VLOOKUP($AG$8,Prices[],2,FALSE)*AG314)+(VLOOKUP($AH$8,Prices[],2,FALSE)*AH314)+(VLOOKUP($AI$8,Prices[],2,FALSE)*AI314)+(VLOOKUP($AJ$8,Prices[],2,FALSE)*AJ314)+(VLOOKUP($AK$8,Prices[],2,FALSE)*AK314)+(VLOOKUP($AL$8,Prices[],2,FALSE)*AL314)+(VLOOKUP($AM$8,Prices[],2,FALSE)*AM314)+(VLOOKUP($AN$8,Prices[],2,FALSE)*AN314)+(VLOOKUP($AO$8,Prices[],2,FALSE)*AO314)+(VLOOKUP($AP$8,Prices[],2,FALSE)*AP314)+(VLOOKUP($AT$8,Prices[],2,FALSE)*AT314)+(VLOOKUP($AQ$8,Prices[],2,FALSE)*AQ314)+(VLOOKUP($AR$8,Prices[],2,FALSE)*AR314)+(VLOOKUP($AS$8,Prices[],2,FALSE)*AS314)</f>
        <v>10427500</v>
      </c>
      <c r="AV314" s="132">
        <f t="shared" si="18"/>
        <v>15454424.999999998</v>
      </c>
      <c r="AW314" s="133" t="str">
        <f t="shared" si="19"/>
        <v>Credit is within Limit</v>
      </c>
      <c r="AX314" s="133" t="str">
        <f>IFERROR(IF(VLOOKUP(C314,'Overdue Credits'!$A:$F,6,0)&gt;2,"High Risk Customer",IF(VLOOKUP(C314,'Overdue Credits'!$A:$F,6,0)&gt;0,"Medium Risk Customer","Low Risk Customer")),"Low Risk Customer")</f>
        <v>Low Risk Customer</v>
      </c>
    </row>
    <row r="315" spans="1:50" x14ac:dyDescent="0.3">
      <c r="A315" s="16">
        <v>307</v>
      </c>
      <c r="B315" s="16" t="s">
        <v>238</v>
      </c>
      <c r="C315" s="16" t="s">
        <v>320</v>
      </c>
      <c r="D315" s="16"/>
      <c r="E315" s="16" t="s">
        <v>321</v>
      </c>
      <c r="F315" s="16" t="s">
        <v>43</v>
      </c>
      <c r="G315" s="131">
        <f t="shared" si="16"/>
        <v>750</v>
      </c>
      <c r="H315" s="133">
        <v>0</v>
      </c>
      <c r="I315" s="133">
        <v>0</v>
      </c>
      <c r="J315" s="133">
        <v>100</v>
      </c>
      <c r="K315" s="133">
        <v>50</v>
      </c>
      <c r="L315" s="133"/>
      <c r="M315" s="133">
        <v>50</v>
      </c>
      <c r="N315" s="133">
        <v>50</v>
      </c>
      <c r="O315" s="133">
        <v>100</v>
      </c>
      <c r="P315" s="133">
        <v>20</v>
      </c>
      <c r="Q315" s="133">
        <v>0</v>
      </c>
      <c r="R315" s="133">
        <v>0</v>
      </c>
      <c r="S315" s="133">
        <v>0</v>
      </c>
      <c r="T315" s="133"/>
      <c r="U315" s="133">
        <v>0</v>
      </c>
      <c r="V315" s="133">
        <v>180</v>
      </c>
      <c r="W315" s="133">
        <v>50</v>
      </c>
      <c r="X315" s="133">
        <v>150</v>
      </c>
      <c r="Y315" s="133">
        <v>0</v>
      </c>
      <c r="Z315" s="133">
        <v>0</v>
      </c>
      <c r="AA315" s="133">
        <v>0</v>
      </c>
      <c r="AB315" s="133"/>
      <c r="AC315" s="134">
        <f>(VLOOKUP($H$8,Prices[],2,FALSE)*H315)+(VLOOKUP($I$8,Prices[],2,FALSE)*I315)+(VLOOKUP($J$8,Prices[],2,FALSE)*J315)+(VLOOKUP($K$8,Prices[],2,FALSE)*K315)+(VLOOKUP($L$8,Prices[],2,FALSE)*L315)+(VLOOKUP($M$8,Prices[],2,FALSE)*M315)+(VLOOKUP($N$8,Prices[],2,FALSE)*N315)+(VLOOKUP($T$8,Prices[],2,FALSE)*T315)+(VLOOKUP($U$8,Prices[],2,FALSE)*U315)+(VLOOKUP($V$8,Prices[],2,FALSE)*V315)+(VLOOKUP($W$8,Prices[],2,FALSE)*W315)+(VLOOKUP($X$8,Prices[],2,FALSE)*X315)+(VLOOKUP($Y$8,Prices[],2,FALSE)*Y315)+(VLOOKUP($Z$8,Prices[],2,FALSE)*Z315)+(VLOOKUP($AB$8,Prices[],2,FALSE)*AB315)+(VLOOKUP($O$8,Prices[],2,FALSE)*O315)+(VLOOKUP($P$8,Prices[],2,FALSE)*P315)+(VLOOKUP($Q$8,Prices[],2,FALSE)*Q315)+(VLOOKUP($R$8,Prices[],2,FALSE)*R315)+(VLOOKUP($AA$8,Prices[],2,FALSE)*AA315)+(VLOOKUP($S$8,Prices[],2,FALSE)*S315)</f>
        <v>111215000</v>
      </c>
      <c r="AD315" s="137"/>
      <c r="AE315" s="135">
        <f t="shared" si="17"/>
        <v>63</v>
      </c>
      <c r="AF315" s="133"/>
      <c r="AG315" s="133"/>
      <c r="AH315" s="133">
        <v>43</v>
      </c>
      <c r="AI315" s="133">
        <v>10</v>
      </c>
      <c r="AJ315" s="133"/>
      <c r="AK315" s="133"/>
      <c r="AL315" s="133">
        <v>10</v>
      </c>
      <c r="AM315" s="133"/>
      <c r="AN315" s="133"/>
      <c r="AO315" s="133"/>
      <c r="AP315" s="133"/>
      <c r="AQ315" s="133"/>
      <c r="AR315" s="133"/>
      <c r="AS315" s="133"/>
      <c r="AT315" s="133"/>
      <c r="AU315" s="132">
        <f>(VLOOKUP($AF$8,Prices[],2,FALSE)*AF315)+(VLOOKUP($AG$8,Prices[],2,FALSE)*AG315)+(VLOOKUP($AH$8,Prices[],2,FALSE)*AH315)+(VLOOKUP($AI$8,Prices[],2,FALSE)*AI315)+(VLOOKUP($AJ$8,Prices[],2,FALSE)*AJ315)+(VLOOKUP($AK$8,Prices[],2,FALSE)*AK315)+(VLOOKUP($AL$8,Prices[],2,FALSE)*AL315)+(VLOOKUP($AM$8,Prices[],2,FALSE)*AM315)+(VLOOKUP($AN$8,Prices[],2,FALSE)*AN315)+(VLOOKUP($AO$8,Prices[],2,FALSE)*AO315)+(VLOOKUP($AP$8,Prices[],2,FALSE)*AP315)+(VLOOKUP($AT$8,Prices[],2,FALSE)*AT315)+(VLOOKUP($AQ$8,Prices[],2,FALSE)*AQ315)+(VLOOKUP($AR$8,Prices[],2,FALSE)*AR315)+(VLOOKUP($AS$8,Prices[],2,FALSE)*AS315)</f>
        <v>11850500</v>
      </c>
      <c r="AV315" s="132">
        <f t="shared" si="18"/>
        <v>38925250</v>
      </c>
      <c r="AW315" s="133" t="str">
        <f t="shared" si="19"/>
        <v>Credit is within Limit</v>
      </c>
      <c r="AX315" s="133" t="str">
        <f>IFERROR(IF(VLOOKUP(C315,'Overdue Credits'!$A:$F,6,0)&gt;2,"High Risk Customer",IF(VLOOKUP(C315,'Overdue Credits'!$A:$F,6,0)&gt;0,"Medium Risk Customer","Low Risk Customer")),"Low Risk Customer")</f>
        <v>Medium Risk Customer</v>
      </c>
    </row>
    <row r="316" spans="1:50" x14ac:dyDescent="0.3">
      <c r="A316" s="16">
        <v>308</v>
      </c>
      <c r="B316" s="16" t="s">
        <v>238</v>
      </c>
      <c r="C316" s="16" t="s">
        <v>333</v>
      </c>
      <c r="D316" s="16"/>
      <c r="E316" s="16" t="s">
        <v>732</v>
      </c>
      <c r="F316" s="16" t="s">
        <v>13</v>
      </c>
      <c r="G316" s="131">
        <f t="shared" si="16"/>
        <v>250</v>
      </c>
      <c r="H316" s="133">
        <v>0</v>
      </c>
      <c r="I316" s="133">
        <v>0</v>
      </c>
      <c r="J316" s="133">
        <v>23</v>
      </c>
      <c r="K316" s="133">
        <v>20</v>
      </c>
      <c r="L316" s="133"/>
      <c r="M316" s="133">
        <v>10</v>
      </c>
      <c r="N316" s="133">
        <v>7</v>
      </c>
      <c r="O316" s="133">
        <v>36</v>
      </c>
      <c r="P316" s="133">
        <v>50</v>
      </c>
      <c r="Q316" s="133">
        <v>37</v>
      </c>
      <c r="R316" s="133">
        <v>3</v>
      </c>
      <c r="S316" s="133">
        <v>0</v>
      </c>
      <c r="T316" s="133"/>
      <c r="U316" s="133">
        <v>0</v>
      </c>
      <c r="V316" s="133">
        <v>35</v>
      </c>
      <c r="W316" s="133">
        <v>29</v>
      </c>
      <c r="X316" s="133">
        <v>0</v>
      </c>
      <c r="Y316" s="133">
        <v>0</v>
      </c>
      <c r="Z316" s="133">
        <v>0</v>
      </c>
      <c r="AA316" s="133">
        <v>0</v>
      </c>
      <c r="AB316" s="133"/>
      <c r="AC316" s="134">
        <f>(VLOOKUP($H$8,Prices[],2,FALSE)*H316)+(VLOOKUP($I$8,Prices[],2,FALSE)*I316)+(VLOOKUP($J$8,Prices[],2,FALSE)*J316)+(VLOOKUP($K$8,Prices[],2,FALSE)*K316)+(VLOOKUP($L$8,Prices[],2,FALSE)*L316)+(VLOOKUP($M$8,Prices[],2,FALSE)*M316)+(VLOOKUP($N$8,Prices[],2,FALSE)*N316)+(VLOOKUP($T$8,Prices[],2,FALSE)*T316)+(VLOOKUP($U$8,Prices[],2,FALSE)*U316)+(VLOOKUP($V$8,Prices[],2,FALSE)*V316)+(VLOOKUP($W$8,Prices[],2,FALSE)*W316)+(VLOOKUP($X$8,Prices[],2,FALSE)*X316)+(VLOOKUP($Y$8,Prices[],2,FALSE)*Y316)+(VLOOKUP($Z$8,Prices[],2,FALSE)*Z316)+(VLOOKUP($AB$8,Prices[],2,FALSE)*AB316)+(VLOOKUP($O$8,Prices[],2,FALSE)*O316)+(VLOOKUP($P$8,Prices[],2,FALSE)*P316)+(VLOOKUP($Q$8,Prices[],2,FALSE)*Q316)+(VLOOKUP($R$8,Prices[],2,FALSE)*R316)+(VLOOKUP($AA$8,Prices[],2,FALSE)*AA316)+(VLOOKUP($S$8,Prices[],2,FALSE)*S316)</f>
        <v>40497500</v>
      </c>
      <c r="AD316" s="137"/>
      <c r="AE316" s="135">
        <f t="shared" si="17"/>
        <v>60</v>
      </c>
      <c r="AF316" s="133"/>
      <c r="AG316" s="133"/>
      <c r="AH316" s="133">
        <v>20</v>
      </c>
      <c r="AI316" s="133">
        <v>10</v>
      </c>
      <c r="AJ316" s="133"/>
      <c r="AK316" s="133"/>
      <c r="AL316" s="133">
        <v>30</v>
      </c>
      <c r="AM316" s="133"/>
      <c r="AN316" s="133"/>
      <c r="AO316" s="133"/>
      <c r="AP316" s="133"/>
      <c r="AQ316" s="133"/>
      <c r="AR316" s="133"/>
      <c r="AS316" s="133"/>
      <c r="AT316" s="133"/>
      <c r="AU316" s="132">
        <f>(VLOOKUP($AF$8,Prices[],2,FALSE)*AF316)+(VLOOKUP($AG$8,Prices[],2,FALSE)*AG316)+(VLOOKUP($AH$8,Prices[],2,FALSE)*AH316)+(VLOOKUP($AI$8,Prices[],2,FALSE)*AI316)+(VLOOKUP($AJ$8,Prices[],2,FALSE)*AJ316)+(VLOOKUP($AK$8,Prices[],2,FALSE)*AK316)+(VLOOKUP($AL$8,Prices[],2,FALSE)*AL316)+(VLOOKUP($AM$8,Prices[],2,FALSE)*AM316)+(VLOOKUP($AN$8,Prices[],2,FALSE)*AN316)+(VLOOKUP($AO$8,Prices[],2,FALSE)*AO316)+(VLOOKUP($AP$8,Prices[],2,FALSE)*AP316)+(VLOOKUP($AT$8,Prices[],2,FALSE)*AT316)+(VLOOKUP($AQ$8,Prices[],2,FALSE)*AQ316)+(VLOOKUP($AR$8,Prices[],2,FALSE)*AR316)+(VLOOKUP($AS$8,Prices[],2,FALSE)*AS316)</f>
        <v>10555000</v>
      </c>
      <c r="AV316" s="132">
        <f t="shared" si="18"/>
        <v>14174125</v>
      </c>
      <c r="AW316" s="133" t="str">
        <f t="shared" si="19"/>
        <v>Credit is within Limit</v>
      </c>
      <c r="AX316" s="133" t="str">
        <f>IFERROR(IF(VLOOKUP(C316,'Overdue Credits'!$A:$F,6,0)&gt;2,"High Risk Customer",IF(VLOOKUP(C316,'Overdue Credits'!$A:$F,6,0)&gt;0,"Medium Risk Customer","Low Risk Customer")),"Low Risk Customer")</f>
        <v>Low Risk Customer</v>
      </c>
    </row>
    <row r="317" spans="1:50" x14ac:dyDescent="0.3">
      <c r="A317" s="16">
        <v>309</v>
      </c>
      <c r="B317" s="16" t="s">
        <v>238</v>
      </c>
      <c r="C317" s="16" t="s">
        <v>315</v>
      </c>
      <c r="D317" s="16"/>
      <c r="E317" s="16" t="s">
        <v>316</v>
      </c>
      <c r="F317" s="16" t="s">
        <v>20</v>
      </c>
      <c r="G317" s="131">
        <f t="shared" si="16"/>
        <v>350</v>
      </c>
      <c r="H317" s="133">
        <v>0</v>
      </c>
      <c r="I317" s="133">
        <v>0</v>
      </c>
      <c r="J317" s="133">
        <v>50</v>
      </c>
      <c r="K317" s="133">
        <v>50</v>
      </c>
      <c r="L317" s="133"/>
      <c r="M317" s="133">
        <v>15</v>
      </c>
      <c r="N317" s="133">
        <v>0</v>
      </c>
      <c r="O317" s="133">
        <v>30</v>
      </c>
      <c r="P317" s="133">
        <v>50</v>
      </c>
      <c r="Q317" s="133">
        <v>50</v>
      </c>
      <c r="R317" s="133">
        <v>5</v>
      </c>
      <c r="S317" s="133">
        <v>0</v>
      </c>
      <c r="T317" s="133"/>
      <c r="U317" s="133">
        <v>0</v>
      </c>
      <c r="V317" s="133">
        <v>0</v>
      </c>
      <c r="W317" s="133">
        <v>100</v>
      </c>
      <c r="X317" s="133">
        <v>0</v>
      </c>
      <c r="Y317" s="133">
        <v>0</v>
      </c>
      <c r="Z317" s="133">
        <v>0</v>
      </c>
      <c r="AA317" s="133">
        <v>0</v>
      </c>
      <c r="AB317" s="133"/>
      <c r="AC317" s="134">
        <f>(VLOOKUP($H$8,Prices[],2,FALSE)*H317)+(VLOOKUP($I$8,Prices[],2,FALSE)*I317)+(VLOOKUP($J$8,Prices[],2,FALSE)*J317)+(VLOOKUP($K$8,Prices[],2,FALSE)*K317)+(VLOOKUP($L$8,Prices[],2,FALSE)*L317)+(VLOOKUP($M$8,Prices[],2,FALSE)*M317)+(VLOOKUP($N$8,Prices[],2,FALSE)*N317)+(VLOOKUP($T$8,Prices[],2,FALSE)*T317)+(VLOOKUP($U$8,Prices[],2,FALSE)*U317)+(VLOOKUP($V$8,Prices[],2,FALSE)*V317)+(VLOOKUP($W$8,Prices[],2,FALSE)*W317)+(VLOOKUP($X$8,Prices[],2,FALSE)*X317)+(VLOOKUP($Y$8,Prices[],2,FALSE)*Y317)+(VLOOKUP($Z$8,Prices[],2,FALSE)*Z317)+(VLOOKUP($AB$8,Prices[],2,FALSE)*AB317)+(VLOOKUP($O$8,Prices[],2,FALSE)*O317)+(VLOOKUP($P$8,Prices[],2,FALSE)*P317)+(VLOOKUP($Q$8,Prices[],2,FALSE)*Q317)+(VLOOKUP($R$8,Prices[],2,FALSE)*R317)+(VLOOKUP($AA$8,Prices[],2,FALSE)*AA317)+(VLOOKUP($S$8,Prices[],2,FALSE)*S317)</f>
        <v>56075000</v>
      </c>
      <c r="AD317" s="137"/>
      <c r="AE317" s="135">
        <f t="shared" si="17"/>
        <v>65</v>
      </c>
      <c r="AF317" s="133"/>
      <c r="AG317" s="133"/>
      <c r="AH317" s="133">
        <v>35</v>
      </c>
      <c r="AI317" s="133">
        <v>10</v>
      </c>
      <c r="AJ317" s="133"/>
      <c r="AK317" s="133"/>
      <c r="AL317" s="133">
        <v>20</v>
      </c>
      <c r="AM317" s="133"/>
      <c r="AN317" s="133"/>
      <c r="AO317" s="133"/>
      <c r="AP317" s="133"/>
      <c r="AQ317" s="133"/>
      <c r="AR317" s="133"/>
      <c r="AS317" s="133"/>
      <c r="AT317" s="133"/>
      <c r="AU317" s="132">
        <f>(VLOOKUP($AF$8,Prices[],2,FALSE)*AF317)+(VLOOKUP($AG$8,Prices[],2,FALSE)*AG317)+(VLOOKUP($AH$8,Prices[],2,FALSE)*AH317)+(VLOOKUP($AI$8,Prices[],2,FALSE)*AI317)+(VLOOKUP($AJ$8,Prices[],2,FALSE)*AJ317)+(VLOOKUP($AK$8,Prices[],2,FALSE)*AK317)+(VLOOKUP($AL$8,Prices[],2,FALSE)*AL317)+(VLOOKUP($AM$8,Prices[],2,FALSE)*AM317)+(VLOOKUP($AN$8,Prices[],2,FALSE)*AN317)+(VLOOKUP($AO$8,Prices[],2,FALSE)*AO317)+(VLOOKUP($AP$8,Prices[],2,FALSE)*AP317)+(VLOOKUP($AT$8,Prices[],2,FALSE)*AT317)+(VLOOKUP($AQ$8,Prices[],2,FALSE)*AQ317)+(VLOOKUP($AR$8,Prices[],2,FALSE)*AR317)+(VLOOKUP($AS$8,Prices[],2,FALSE)*AS317)</f>
        <v>11862500</v>
      </c>
      <c r="AV317" s="132">
        <f t="shared" si="18"/>
        <v>19626250</v>
      </c>
      <c r="AW317" s="133" t="str">
        <f t="shared" si="19"/>
        <v>Credit is within Limit</v>
      </c>
      <c r="AX317" s="133" t="str">
        <f>IFERROR(IF(VLOOKUP(C317,'Overdue Credits'!$A:$F,6,0)&gt;2,"High Risk Customer",IF(VLOOKUP(C317,'Overdue Credits'!$A:$F,6,0)&gt;0,"Medium Risk Customer","Low Risk Customer")),"Low Risk Customer")</f>
        <v>Low Risk Customer</v>
      </c>
    </row>
    <row r="318" spans="1:50" x14ac:dyDescent="0.3">
      <c r="A318" s="16">
        <v>310</v>
      </c>
      <c r="B318" s="16" t="s">
        <v>238</v>
      </c>
      <c r="C318" s="16" t="s">
        <v>306</v>
      </c>
      <c r="D318" s="16"/>
      <c r="E318" s="16" t="s">
        <v>725</v>
      </c>
      <c r="F318" s="16" t="s">
        <v>13</v>
      </c>
      <c r="G318" s="131">
        <f t="shared" si="16"/>
        <v>170</v>
      </c>
      <c r="H318" s="133">
        <v>0</v>
      </c>
      <c r="I318" s="133">
        <v>0</v>
      </c>
      <c r="J318" s="133">
        <v>20</v>
      </c>
      <c r="K318" s="133">
        <v>15</v>
      </c>
      <c r="L318" s="133">
        <v>0</v>
      </c>
      <c r="M318" s="133">
        <v>12</v>
      </c>
      <c r="N318" s="133">
        <v>0</v>
      </c>
      <c r="O318" s="133">
        <v>15</v>
      </c>
      <c r="P318" s="133">
        <v>17</v>
      </c>
      <c r="Q318" s="133">
        <v>10</v>
      </c>
      <c r="R318" s="133">
        <v>0</v>
      </c>
      <c r="S318" s="133">
        <v>0</v>
      </c>
      <c r="T318" s="133"/>
      <c r="U318" s="133">
        <v>0</v>
      </c>
      <c r="V318" s="133">
        <v>0</v>
      </c>
      <c r="W318" s="133">
        <v>31</v>
      </c>
      <c r="X318" s="133">
        <v>10</v>
      </c>
      <c r="Y318" s="133">
        <v>2</v>
      </c>
      <c r="Z318" s="133">
        <v>0</v>
      </c>
      <c r="AA318" s="133">
        <v>0</v>
      </c>
      <c r="AB318" s="133">
        <v>38</v>
      </c>
      <c r="AC318" s="134">
        <f>(VLOOKUP($H$8,Prices[],2,FALSE)*H318)+(VLOOKUP($I$8,Prices[],2,FALSE)*I318)+(VLOOKUP($J$8,Prices[],2,FALSE)*J318)+(VLOOKUP($K$8,Prices[],2,FALSE)*K318)+(VLOOKUP($L$8,Prices[],2,FALSE)*L318)+(VLOOKUP($M$8,Prices[],2,FALSE)*M318)+(VLOOKUP($N$8,Prices[],2,FALSE)*N318)+(VLOOKUP($T$8,Prices[],2,FALSE)*T318)+(VLOOKUP($U$8,Prices[],2,FALSE)*U318)+(VLOOKUP($V$8,Prices[],2,FALSE)*V318)+(VLOOKUP($W$8,Prices[],2,FALSE)*W318)+(VLOOKUP($X$8,Prices[],2,FALSE)*X318)+(VLOOKUP($Y$8,Prices[],2,FALSE)*Y318)+(VLOOKUP($Z$8,Prices[],2,FALSE)*Z318)+(VLOOKUP($AB$8,Prices[],2,FALSE)*AB318)+(VLOOKUP($O$8,Prices[],2,FALSE)*O318)+(VLOOKUP($P$8,Prices[],2,FALSE)*P318)+(VLOOKUP($Q$8,Prices[],2,FALSE)*Q318)+(VLOOKUP($R$8,Prices[],2,FALSE)*R318)+(VLOOKUP($AA$8,Prices[],2,FALSE)*AA318)+(VLOOKUP($S$8,Prices[],2,FALSE)*S318)</f>
        <v>29681500</v>
      </c>
      <c r="AD318" s="137"/>
      <c r="AE318" s="135">
        <f t="shared" si="17"/>
        <v>48</v>
      </c>
      <c r="AF318" s="133"/>
      <c r="AG318" s="133"/>
      <c r="AH318" s="133">
        <v>15</v>
      </c>
      <c r="AI318" s="133">
        <v>10</v>
      </c>
      <c r="AJ318" s="133"/>
      <c r="AK318" s="133"/>
      <c r="AL318" s="133">
        <v>23</v>
      </c>
      <c r="AM318" s="133"/>
      <c r="AN318" s="133"/>
      <c r="AO318" s="133"/>
      <c r="AP318" s="133"/>
      <c r="AQ318" s="133"/>
      <c r="AR318" s="133"/>
      <c r="AS318" s="133"/>
      <c r="AT318" s="133"/>
      <c r="AU318" s="132">
        <f>(VLOOKUP($AF$8,Prices[],2,FALSE)*AF318)+(VLOOKUP($AG$8,Prices[],2,FALSE)*AG318)+(VLOOKUP($AH$8,Prices[],2,FALSE)*AH318)+(VLOOKUP($AI$8,Prices[],2,FALSE)*AI318)+(VLOOKUP($AJ$8,Prices[],2,FALSE)*AJ318)+(VLOOKUP($AK$8,Prices[],2,FALSE)*AK318)+(VLOOKUP($AL$8,Prices[],2,FALSE)*AL318)+(VLOOKUP($AM$8,Prices[],2,FALSE)*AM318)+(VLOOKUP($AN$8,Prices[],2,FALSE)*AN318)+(VLOOKUP($AO$8,Prices[],2,FALSE)*AO318)+(VLOOKUP($AP$8,Prices[],2,FALSE)*AP318)+(VLOOKUP($AT$8,Prices[],2,FALSE)*AT318)+(VLOOKUP($AQ$8,Prices[],2,FALSE)*AQ318)+(VLOOKUP($AR$8,Prices[],2,FALSE)*AR318)+(VLOOKUP($AS$8,Prices[],2,FALSE)*AS318)</f>
        <v>8548500</v>
      </c>
      <c r="AV318" s="132">
        <f t="shared" si="18"/>
        <v>10388525</v>
      </c>
      <c r="AW318" s="133" t="str">
        <f t="shared" si="19"/>
        <v>Credit is within Limit</v>
      </c>
      <c r="AX318" s="133" t="str">
        <f>IFERROR(IF(VLOOKUP(C318,'Overdue Credits'!$A:$F,6,0)&gt;2,"High Risk Customer",IF(VLOOKUP(C318,'Overdue Credits'!$A:$F,6,0)&gt;0,"Medium Risk Customer","Low Risk Customer")),"Low Risk Customer")</f>
        <v>Medium Risk Customer</v>
      </c>
    </row>
    <row r="319" spans="1:50" x14ac:dyDescent="0.3">
      <c r="A319" s="16">
        <v>311</v>
      </c>
      <c r="B319" s="16" t="s">
        <v>238</v>
      </c>
      <c r="C319" s="16" t="s">
        <v>862</v>
      </c>
      <c r="D319" s="16"/>
      <c r="E319" s="16" t="s">
        <v>863</v>
      </c>
      <c r="F319" s="16" t="s">
        <v>13</v>
      </c>
      <c r="G319" s="131">
        <f t="shared" si="16"/>
        <v>150</v>
      </c>
      <c r="H319" s="133">
        <v>0</v>
      </c>
      <c r="I319" s="133">
        <v>0</v>
      </c>
      <c r="J319" s="133">
        <v>18</v>
      </c>
      <c r="K319" s="133">
        <v>20</v>
      </c>
      <c r="L319" s="133"/>
      <c r="M319" s="133">
        <v>10</v>
      </c>
      <c r="N319" s="133">
        <v>21</v>
      </c>
      <c r="O319" s="133">
        <v>5</v>
      </c>
      <c r="P319" s="133">
        <v>16</v>
      </c>
      <c r="Q319" s="133">
        <v>10</v>
      </c>
      <c r="R319" s="133">
        <v>0</v>
      </c>
      <c r="S319" s="133">
        <v>0</v>
      </c>
      <c r="T319" s="133"/>
      <c r="U319" s="133">
        <v>0</v>
      </c>
      <c r="V319" s="133">
        <v>0</v>
      </c>
      <c r="W319" s="133">
        <v>50</v>
      </c>
      <c r="X319" s="133">
        <v>0</v>
      </c>
      <c r="Y319" s="133">
        <v>0</v>
      </c>
      <c r="Z319" s="133">
        <v>0</v>
      </c>
      <c r="AA319" s="133">
        <v>0</v>
      </c>
      <c r="AB319" s="133"/>
      <c r="AC319" s="134">
        <f>(VLOOKUP($H$8,Prices[],2,FALSE)*H319)+(VLOOKUP($I$8,Prices[],2,FALSE)*I319)+(VLOOKUP($J$8,Prices[],2,FALSE)*J319)+(VLOOKUP($K$8,Prices[],2,FALSE)*K319)+(VLOOKUP($L$8,Prices[],2,FALSE)*L319)+(VLOOKUP($M$8,Prices[],2,FALSE)*M319)+(VLOOKUP($N$8,Prices[],2,FALSE)*N319)+(VLOOKUP($T$8,Prices[],2,FALSE)*T319)+(VLOOKUP($U$8,Prices[],2,FALSE)*U319)+(VLOOKUP($V$8,Prices[],2,FALSE)*V319)+(VLOOKUP($W$8,Prices[],2,FALSE)*W319)+(VLOOKUP($X$8,Prices[],2,FALSE)*X319)+(VLOOKUP($Y$8,Prices[],2,FALSE)*Y319)+(VLOOKUP($Z$8,Prices[],2,FALSE)*Z319)+(VLOOKUP($AB$8,Prices[],2,FALSE)*AB319)+(VLOOKUP($O$8,Prices[],2,FALSE)*O319)+(VLOOKUP($P$8,Prices[],2,FALSE)*P319)+(VLOOKUP($Q$8,Prices[],2,FALSE)*Q319)+(VLOOKUP($R$8,Prices[],2,FALSE)*R319)+(VLOOKUP($AA$8,Prices[],2,FALSE)*AA319)+(VLOOKUP($S$8,Prices[],2,FALSE)*S319)</f>
        <v>21379500</v>
      </c>
      <c r="AD319" s="137"/>
      <c r="AE319" s="135">
        <f t="shared" si="17"/>
        <v>37</v>
      </c>
      <c r="AF319" s="133"/>
      <c r="AG319" s="133"/>
      <c r="AH319" s="133">
        <v>10</v>
      </c>
      <c r="AI319" s="133">
        <v>5</v>
      </c>
      <c r="AJ319" s="133"/>
      <c r="AK319" s="133"/>
      <c r="AL319" s="133">
        <v>22</v>
      </c>
      <c r="AM319" s="133"/>
      <c r="AN319" s="133"/>
      <c r="AO319" s="133"/>
      <c r="AP319" s="133"/>
      <c r="AQ319" s="133"/>
      <c r="AR319" s="133"/>
      <c r="AS319" s="133"/>
      <c r="AT319" s="133"/>
      <c r="AU319" s="132">
        <f>(VLOOKUP($AF$8,Prices[],2,FALSE)*AF319)+(VLOOKUP($AG$8,Prices[],2,FALSE)*AG319)+(VLOOKUP($AH$8,Prices[],2,FALSE)*AH319)+(VLOOKUP($AI$8,Prices[],2,FALSE)*AI319)+(VLOOKUP($AJ$8,Prices[],2,FALSE)*AJ319)+(VLOOKUP($AK$8,Prices[],2,FALSE)*AK319)+(VLOOKUP($AL$8,Prices[],2,FALSE)*AL319)+(VLOOKUP($AM$8,Prices[],2,FALSE)*AM319)+(VLOOKUP($AN$8,Prices[],2,FALSE)*AN319)+(VLOOKUP($AO$8,Prices[],2,FALSE)*AO319)+(VLOOKUP($AP$8,Prices[],2,FALSE)*AP319)+(VLOOKUP($AT$8,Prices[],2,FALSE)*AT319)+(VLOOKUP($AQ$8,Prices[],2,FALSE)*AQ319)+(VLOOKUP($AR$8,Prices[],2,FALSE)*AR319)+(VLOOKUP($AS$8,Prices[],2,FALSE)*AS319)</f>
        <v>6341500</v>
      </c>
      <c r="AV319" s="132">
        <f t="shared" si="18"/>
        <v>7482824.9999999991</v>
      </c>
      <c r="AW319" s="133" t="str">
        <f t="shared" si="19"/>
        <v>Credit is within Limit</v>
      </c>
      <c r="AX319" s="133" t="str">
        <f>IFERROR(IF(VLOOKUP(C319,'Overdue Credits'!$A:$F,6,0)&gt;2,"High Risk Customer",IF(VLOOKUP(C319,'Overdue Credits'!$A:$F,6,0)&gt;0,"Medium Risk Customer","Low Risk Customer")),"Low Risk Customer")</f>
        <v>Low Risk Customer</v>
      </c>
    </row>
    <row r="320" spans="1:50" x14ac:dyDescent="0.3">
      <c r="A320" s="16">
        <v>312</v>
      </c>
      <c r="B320" s="16" t="s">
        <v>238</v>
      </c>
      <c r="C320" s="16" t="s">
        <v>317</v>
      </c>
      <c r="D320" s="16"/>
      <c r="E320" s="16" t="s">
        <v>318</v>
      </c>
      <c r="F320" s="16" t="s">
        <v>20</v>
      </c>
      <c r="G320" s="131">
        <f t="shared" si="16"/>
        <v>350</v>
      </c>
      <c r="H320" s="133">
        <v>0</v>
      </c>
      <c r="I320" s="133"/>
      <c r="J320" s="133">
        <v>20</v>
      </c>
      <c r="K320" s="133">
        <v>60</v>
      </c>
      <c r="L320" s="133"/>
      <c r="M320" s="133">
        <v>1</v>
      </c>
      <c r="N320" s="133">
        <v>0</v>
      </c>
      <c r="O320" s="133">
        <v>27</v>
      </c>
      <c r="P320" s="133">
        <v>30</v>
      </c>
      <c r="Q320" s="133">
        <v>10</v>
      </c>
      <c r="R320" s="133">
        <v>0</v>
      </c>
      <c r="S320" s="133">
        <v>0</v>
      </c>
      <c r="T320" s="133"/>
      <c r="U320" s="133">
        <v>0</v>
      </c>
      <c r="V320" s="133">
        <v>50</v>
      </c>
      <c r="W320" s="133">
        <v>100</v>
      </c>
      <c r="X320" s="133">
        <v>50</v>
      </c>
      <c r="Y320" s="133">
        <v>2</v>
      </c>
      <c r="Z320" s="133">
        <v>0</v>
      </c>
      <c r="AA320" s="133">
        <v>0</v>
      </c>
      <c r="AB320" s="133"/>
      <c r="AC320" s="134">
        <f>(VLOOKUP($H$8,Prices[],2,FALSE)*H320)+(VLOOKUP($I$8,Prices[],2,FALSE)*I320)+(VLOOKUP($J$8,Prices[],2,FALSE)*J320)+(VLOOKUP($K$8,Prices[],2,FALSE)*K320)+(VLOOKUP($L$8,Prices[],2,FALSE)*L320)+(VLOOKUP($M$8,Prices[],2,FALSE)*M320)+(VLOOKUP($N$8,Prices[],2,FALSE)*N320)+(VLOOKUP($T$8,Prices[],2,FALSE)*T320)+(VLOOKUP($U$8,Prices[],2,FALSE)*U320)+(VLOOKUP($V$8,Prices[],2,FALSE)*V320)+(VLOOKUP($W$8,Prices[],2,FALSE)*W320)+(VLOOKUP($X$8,Prices[],2,FALSE)*X320)+(VLOOKUP($Y$8,Prices[],2,FALSE)*Y320)+(VLOOKUP($Z$8,Prices[],2,FALSE)*Z320)+(VLOOKUP($AB$8,Prices[],2,FALSE)*AB320)+(VLOOKUP($O$8,Prices[],2,FALSE)*O320)+(VLOOKUP($P$8,Prices[],2,FALSE)*P320)+(VLOOKUP($Q$8,Prices[],2,FALSE)*Q320)+(VLOOKUP($R$8,Prices[],2,FALSE)*R320)+(VLOOKUP($AA$8,Prices[],2,FALSE)*AA320)+(VLOOKUP($S$8,Prices[],2,FALSE)*S320)</f>
        <v>50302500</v>
      </c>
      <c r="AD320" s="137"/>
      <c r="AE320" s="135">
        <f t="shared" si="17"/>
        <v>60</v>
      </c>
      <c r="AF320" s="133"/>
      <c r="AG320" s="133"/>
      <c r="AH320" s="133">
        <v>30</v>
      </c>
      <c r="AI320" s="133">
        <v>5</v>
      </c>
      <c r="AJ320" s="133"/>
      <c r="AK320" s="133"/>
      <c r="AL320" s="133">
        <v>25</v>
      </c>
      <c r="AM320" s="133"/>
      <c r="AN320" s="133"/>
      <c r="AO320" s="133"/>
      <c r="AP320" s="133"/>
      <c r="AQ320" s="133"/>
      <c r="AR320" s="133"/>
      <c r="AS320" s="133"/>
      <c r="AT320" s="133"/>
      <c r="AU320" s="132">
        <f>(VLOOKUP($AF$8,Prices[],2,FALSE)*AF320)+(VLOOKUP($AG$8,Prices[],2,FALSE)*AG320)+(VLOOKUP($AH$8,Prices[],2,FALSE)*AH320)+(VLOOKUP($AI$8,Prices[],2,FALSE)*AI320)+(VLOOKUP($AJ$8,Prices[],2,FALSE)*AJ320)+(VLOOKUP($AK$8,Prices[],2,FALSE)*AK320)+(VLOOKUP($AL$8,Prices[],2,FALSE)*AL320)+(VLOOKUP($AM$8,Prices[],2,FALSE)*AM320)+(VLOOKUP($AN$8,Prices[],2,FALSE)*AN320)+(VLOOKUP($AO$8,Prices[],2,FALSE)*AO320)+(VLOOKUP($AP$8,Prices[],2,FALSE)*AP320)+(VLOOKUP($AT$8,Prices[],2,FALSE)*AT320)+(VLOOKUP($AQ$8,Prices[],2,FALSE)*AQ320)+(VLOOKUP($AR$8,Prices[],2,FALSE)*AR320)+(VLOOKUP($AS$8,Prices[],2,FALSE)*AS320)</f>
        <v>10567500</v>
      </c>
      <c r="AV320" s="132">
        <f t="shared" si="18"/>
        <v>17605875</v>
      </c>
      <c r="AW320" s="133" t="str">
        <f t="shared" si="19"/>
        <v>Credit is within Limit</v>
      </c>
      <c r="AX320" s="133" t="str">
        <f>IFERROR(IF(VLOOKUP(C320,'Overdue Credits'!$A:$F,6,0)&gt;2,"High Risk Customer",IF(VLOOKUP(C320,'Overdue Credits'!$A:$F,6,0)&gt;0,"Medium Risk Customer","Low Risk Customer")),"Low Risk Customer")</f>
        <v>Low Risk Customer</v>
      </c>
    </row>
    <row r="321" spans="1:50" x14ac:dyDescent="0.3">
      <c r="A321" s="16">
        <v>313</v>
      </c>
      <c r="B321" s="16" t="s">
        <v>238</v>
      </c>
      <c r="C321" s="16" t="s">
        <v>521</v>
      </c>
      <c r="D321" s="16"/>
      <c r="E321" s="16" t="s">
        <v>948</v>
      </c>
      <c r="F321" s="16" t="s">
        <v>11</v>
      </c>
      <c r="G321" s="131">
        <f t="shared" si="16"/>
        <v>0</v>
      </c>
      <c r="H321" s="133">
        <v>0</v>
      </c>
      <c r="I321" s="133">
        <v>0</v>
      </c>
      <c r="J321" s="133">
        <v>0</v>
      </c>
      <c r="K321" s="133">
        <v>0</v>
      </c>
      <c r="L321" s="133">
        <v>0</v>
      </c>
      <c r="M321" s="133">
        <v>0</v>
      </c>
      <c r="N321" s="133">
        <v>0</v>
      </c>
      <c r="O321" s="133">
        <v>0</v>
      </c>
      <c r="P321" s="133">
        <v>0</v>
      </c>
      <c r="Q321" s="133">
        <v>0</v>
      </c>
      <c r="R321" s="133">
        <v>0</v>
      </c>
      <c r="S321" s="133">
        <v>0</v>
      </c>
      <c r="T321" s="133">
        <v>0</v>
      </c>
      <c r="U321" s="133">
        <v>0</v>
      </c>
      <c r="V321" s="133">
        <v>0</v>
      </c>
      <c r="W321" s="133">
        <v>0</v>
      </c>
      <c r="X321" s="133">
        <v>0</v>
      </c>
      <c r="Y321" s="133">
        <v>0</v>
      </c>
      <c r="Z321" s="133">
        <v>0</v>
      </c>
      <c r="AA321" s="133"/>
      <c r="AB321" s="133"/>
      <c r="AC321" s="134">
        <f>(VLOOKUP($H$8,Prices[],2,FALSE)*H321)+(VLOOKUP($I$8,Prices[],2,FALSE)*I321)+(VLOOKUP($J$8,Prices[],2,FALSE)*J321)+(VLOOKUP($K$8,Prices[],2,FALSE)*K321)+(VLOOKUP($L$8,Prices[],2,FALSE)*L321)+(VLOOKUP($M$8,Prices[],2,FALSE)*M321)+(VLOOKUP($N$8,Prices[],2,FALSE)*N321)+(VLOOKUP($T$8,Prices[],2,FALSE)*T321)+(VLOOKUP($U$8,Prices[],2,FALSE)*U321)+(VLOOKUP($V$8,Prices[],2,FALSE)*V321)+(VLOOKUP($W$8,Prices[],2,FALSE)*W321)+(VLOOKUP($X$8,Prices[],2,FALSE)*X321)+(VLOOKUP($Y$8,Prices[],2,FALSE)*Y321)+(VLOOKUP($Z$8,Prices[],2,FALSE)*Z321)+(VLOOKUP($AB$8,Prices[],2,FALSE)*AB321)+(VLOOKUP($O$8,Prices[],2,FALSE)*O321)+(VLOOKUP($P$8,Prices[],2,FALSE)*P321)+(VLOOKUP($Q$8,Prices[],2,FALSE)*Q321)+(VLOOKUP($R$8,Prices[],2,FALSE)*R321)+(VLOOKUP($AA$8,Prices[],2,FALSE)*AA321)+(VLOOKUP($S$8,Prices[],2,FALSE)*S321)</f>
        <v>0</v>
      </c>
      <c r="AD321" s="137"/>
      <c r="AE321" s="135">
        <f t="shared" si="17"/>
        <v>0</v>
      </c>
      <c r="AF321" s="133"/>
      <c r="AG321" s="133"/>
      <c r="AH321" s="133"/>
      <c r="AI321" s="133"/>
      <c r="AJ321" s="133"/>
      <c r="AK321" s="133"/>
      <c r="AL321" s="133"/>
      <c r="AM321" s="133"/>
      <c r="AN321" s="133"/>
      <c r="AO321" s="133"/>
      <c r="AP321" s="133"/>
      <c r="AQ321" s="133"/>
      <c r="AR321" s="133"/>
      <c r="AS321" s="133"/>
      <c r="AT321" s="133"/>
      <c r="AU321" s="132">
        <f>(VLOOKUP($AF$8,Prices[],2,FALSE)*AF321)+(VLOOKUP($AG$8,Prices[],2,FALSE)*AG321)+(VLOOKUP($AH$8,Prices[],2,FALSE)*AH321)+(VLOOKUP($AI$8,Prices[],2,FALSE)*AI321)+(VLOOKUP($AJ$8,Prices[],2,FALSE)*AJ321)+(VLOOKUP($AK$8,Prices[],2,FALSE)*AK321)+(VLOOKUP($AL$8,Prices[],2,FALSE)*AL321)+(VLOOKUP($AM$8,Prices[],2,FALSE)*AM321)+(VLOOKUP($AN$8,Prices[],2,FALSE)*AN321)+(VLOOKUP($AO$8,Prices[],2,FALSE)*AO321)+(VLOOKUP($AP$8,Prices[],2,FALSE)*AP321)+(VLOOKUP($AT$8,Prices[],2,FALSE)*AT321)+(VLOOKUP($AQ$8,Prices[],2,FALSE)*AQ321)+(VLOOKUP($AR$8,Prices[],2,FALSE)*AR321)+(VLOOKUP($AS$8,Prices[],2,FALSE)*AS321)</f>
        <v>0</v>
      </c>
      <c r="AV321" s="132">
        <f t="shared" si="18"/>
        <v>0</v>
      </c>
      <c r="AW321" s="133" t="str">
        <f t="shared" si="19"/>
        <v xml:space="preserve"> </v>
      </c>
      <c r="AX321" s="133" t="str">
        <f>IFERROR(IF(VLOOKUP(C321,'Overdue Credits'!$A:$F,6,0)&gt;2,"High Risk Customer",IF(VLOOKUP(C321,'Overdue Credits'!$A:$F,6,0)&gt;0,"Medium Risk Customer","Low Risk Customer")),"Low Risk Customer")</f>
        <v>Low Risk Customer</v>
      </c>
    </row>
    <row r="322" spans="1:50" x14ac:dyDescent="0.3">
      <c r="A322" s="16">
        <v>314</v>
      </c>
      <c r="B322" s="16" t="s">
        <v>238</v>
      </c>
      <c r="C322" s="16" t="s">
        <v>344</v>
      </c>
      <c r="D322" s="16"/>
      <c r="E322" s="16" t="s">
        <v>345</v>
      </c>
      <c r="F322" s="16" t="s">
        <v>20</v>
      </c>
      <c r="G322" s="131">
        <f t="shared" si="16"/>
        <v>300</v>
      </c>
      <c r="H322" s="133">
        <v>0</v>
      </c>
      <c r="I322" s="133"/>
      <c r="J322" s="133">
        <v>43</v>
      </c>
      <c r="K322" s="133">
        <v>50</v>
      </c>
      <c r="L322" s="133"/>
      <c r="M322" s="133">
        <v>0</v>
      </c>
      <c r="N322" s="133">
        <v>0</v>
      </c>
      <c r="O322" s="133">
        <v>10</v>
      </c>
      <c r="P322" s="133">
        <v>40</v>
      </c>
      <c r="Q322" s="133">
        <v>0</v>
      </c>
      <c r="R322" s="133">
        <v>0</v>
      </c>
      <c r="S322" s="133">
        <v>0</v>
      </c>
      <c r="T322" s="133"/>
      <c r="U322" s="133">
        <v>0</v>
      </c>
      <c r="V322" s="133">
        <v>10</v>
      </c>
      <c r="W322" s="133">
        <v>10</v>
      </c>
      <c r="X322" s="133">
        <v>126</v>
      </c>
      <c r="Y322" s="133">
        <v>5</v>
      </c>
      <c r="Z322" s="133">
        <v>0</v>
      </c>
      <c r="AA322" s="133">
        <v>0</v>
      </c>
      <c r="AB322" s="133">
        <v>6</v>
      </c>
      <c r="AC322" s="134">
        <f>(VLOOKUP($H$8,Prices[],2,FALSE)*H322)+(VLOOKUP($I$8,Prices[],2,FALSE)*I322)+(VLOOKUP($J$8,Prices[],2,FALSE)*J322)+(VLOOKUP($K$8,Prices[],2,FALSE)*K322)+(VLOOKUP($L$8,Prices[],2,FALSE)*L322)+(VLOOKUP($M$8,Prices[],2,FALSE)*M322)+(VLOOKUP($N$8,Prices[],2,FALSE)*N322)+(VLOOKUP($T$8,Prices[],2,FALSE)*T322)+(VLOOKUP($U$8,Prices[],2,FALSE)*U322)+(VLOOKUP($V$8,Prices[],2,FALSE)*V322)+(VLOOKUP($W$8,Prices[],2,FALSE)*W322)+(VLOOKUP($X$8,Prices[],2,FALSE)*X322)+(VLOOKUP($Y$8,Prices[],2,FALSE)*Y322)+(VLOOKUP($Z$8,Prices[],2,FALSE)*Z322)+(VLOOKUP($AB$8,Prices[],2,FALSE)*AB322)+(VLOOKUP($O$8,Prices[],2,FALSE)*O322)+(VLOOKUP($P$8,Prices[],2,FALSE)*P322)+(VLOOKUP($Q$8,Prices[],2,FALSE)*Q322)+(VLOOKUP($R$8,Prices[],2,FALSE)*R322)+(VLOOKUP($AA$8,Prices[],2,FALSE)*AA322)+(VLOOKUP($S$8,Prices[],2,FALSE)*S322)</f>
        <v>50776000</v>
      </c>
      <c r="AD322" s="137"/>
      <c r="AE322" s="135">
        <f t="shared" si="17"/>
        <v>69</v>
      </c>
      <c r="AF322" s="133"/>
      <c r="AG322" s="133"/>
      <c r="AH322" s="133">
        <v>6</v>
      </c>
      <c r="AI322" s="133">
        <v>3</v>
      </c>
      <c r="AJ322" s="133"/>
      <c r="AK322" s="133"/>
      <c r="AL322" s="133">
        <v>60</v>
      </c>
      <c r="AM322" s="133"/>
      <c r="AN322" s="133"/>
      <c r="AO322" s="133"/>
      <c r="AP322" s="133"/>
      <c r="AQ322" s="133"/>
      <c r="AR322" s="133"/>
      <c r="AS322" s="133"/>
      <c r="AT322" s="133"/>
      <c r="AU322" s="132">
        <f>(VLOOKUP($AF$8,Prices[],2,FALSE)*AF322)+(VLOOKUP($AG$8,Prices[],2,FALSE)*AG322)+(VLOOKUP($AH$8,Prices[],2,FALSE)*AH322)+(VLOOKUP($AI$8,Prices[],2,FALSE)*AI322)+(VLOOKUP($AJ$8,Prices[],2,FALSE)*AJ322)+(VLOOKUP($AK$8,Prices[],2,FALSE)*AK322)+(VLOOKUP($AL$8,Prices[],2,FALSE)*AL322)+(VLOOKUP($AM$8,Prices[],2,FALSE)*AM322)+(VLOOKUP($AN$8,Prices[],2,FALSE)*AN322)+(VLOOKUP($AO$8,Prices[],2,FALSE)*AO322)+(VLOOKUP($AP$8,Prices[],2,FALSE)*AP322)+(VLOOKUP($AT$8,Prices[],2,FALSE)*AT322)+(VLOOKUP($AQ$8,Prices[],2,FALSE)*AQ322)+(VLOOKUP($AR$8,Prices[],2,FALSE)*AR322)+(VLOOKUP($AS$8,Prices[],2,FALSE)*AS322)</f>
        <v>10918500</v>
      </c>
      <c r="AV322" s="132">
        <f t="shared" si="18"/>
        <v>17771600</v>
      </c>
      <c r="AW322" s="133" t="str">
        <f t="shared" si="19"/>
        <v>Credit is within Limit</v>
      </c>
      <c r="AX322" s="133" t="str">
        <f>IFERROR(IF(VLOOKUP(C322,'Overdue Credits'!$A:$F,6,0)&gt;2,"High Risk Customer",IF(VLOOKUP(C322,'Overdue Credits'!$A:$F,6,0)&gt;0,"Medium Risk Customer","Low Risk Customer")),"Low Risk Customer")</f>
        <v>Medium Risk Customer</v>
      </c>
    </row>
    <row r="323" spans="1:50" x14ac:dyDescent="0.3">
      <c r="A323" s="16">
        <v>315</v>
      </c>
      <c r="B323" s="16" t="s">
        <v>238</v>
      </c>
      <c r="C323" s="16" t="s">
        <v>553</v>
      </c>
      <c r="D323" s="16"/>
      <c r="E323" s="16" t="s">
        <v>348</v>
      </c>
      <c r="F323" s="16" t="s">
        <v>20</v>
      </c>
      <c r="G323" s="131">
        <f t="shared" si="16"/>
        <v>300</v>
      </c>
      <c r="H323" s="133">
        <v>0</v>
      </c>
      <c r="I323" s="133"/>
      <c r="J323" s="133">
        <v>40</v>
      </c>
      <c r="K323" s="133">
        <v>38</v>
      </c>
      <c r="L323" s="133">
        <v>0</v>
      </c>
      <c r="M323" s="133">
        <v>0</v>
      </c>
      <c r="N323" s="133">
        <v>0</v>
      </c>
      <c r="O323" s="133">
        <v>14</v>
      </c>
      <c r="P323" s="133">
        <v>46</v>
      </c>
      <c r="Q323" s="133">
        <v>0</v>
      </c>
      <c r="R323" s="133">
        <v>0</v>
      </c>
      <c r="S323" s="133">
        <v>0</v>
      </c>
      <c r="T323" s="133"/>
      <c r="U323" s="133">
        <v>0</v>
      </c>
      <c r="V323" s="133">
        <v>0</v>
      </c>
      <c r="W323" s="133">
        <v>0</v>
      </c>
      <c r="X323" s="133">
        <v>127</v>
      </c>
      <c r="Y323" s="133">
        <v>0</v>
      </c>
      <c r="Z323" s="133">
        <v>0</v>
      </c>
      <c r="AA323" s="133">
        <v>0</v>
      </c>
      <c r="AB323" s="133">
        <v>35</v>
      </c>
      <c r="AC323" s="134">
        <f>(VLOOKUP($H$8,Prices[],2,FALSE)*H323)+(VLOOKUP($I$8,Prices[],2,FALSE)*I323)+(VLOOKUP($J$8,Prices[],2,FALSE)*J323)+(VLOOKUP($K$8,Prices[],2,FALSE)*K323)+(VLOOKUP($L$8,Prices[],2,FALSE)*L323)+(VLOOKUP($M$8,Prices[],2,FALSE)*M323)+(VLOOKUP($N$8,Prices[],2,FALSE)*N323)+(VLOOKUP($T$8,Prices[],2,FALSE)*T323)+(VLOOKUP($U$8,Prices[],2,FALSE)*U323)+(VLOOKUP($V$8,Prices[],2,FALSE)*V323)+(VLOOKUP($W$8,Prices[],2,FALSE)*W323)+(VLOOKUP($X$8,Prices[],2,FALSE)*X323)+(VLOOKUP($Y$8,Prices[],2,FALSE)*Y323)+(VLOOKUP($Z$8,Prices[],2,FALSE)*Z323)+(VLOOKUP($AB$8,Prices[],2,FALSE)*AB323)+(VLOOKUP($O$8,Prices[],2,FALSE)*O323)+(VLOOKUP($P$8,Prices[],2,FALSE)*P323)+(VLOOKUP($Q$8,Prices[],2,FALSE)*Q323)+(VLOOKUP($R$8,Prices[],2,FALSE)*R323)+(VLOOKUP($AA$8,Prices[],2,FALSE)*AA323)+(VLOOKUP($S$8,Prices[],2,FALSE)*S323)</f>
        <v>54155500</v>
      </c>
      <c r="AD323" s="137"/>
      <c r="AE323" s="135">
        <f t="shared" si="17"/>
        <v>60</v>
      </c>
      <c r="AF323" s="133"/>
      <c r="AG323" s="133"/>
      <c r="AH323" s="133">
        <v>20</v>
      </c>
      <c r="AI323" s="133">
        <v>5</v>
      </c>
      <c r="AJ323" s="133"/>
      <c r="AK323" s="133"/>
      <c r="AL323" s="133">
        <v>35</v>
      </c>
      <c r="AM323" s="133"/>
      <c r="AN323" s="133"/>
      <c r="AO323" s="133"/>
      <c r="AP323" s="133"/>
      <c r="AQ323" s="133"/>
      <c r="AR323" s="133"/>
      <c r="AS323" s="133"/>
      <c r="AT323" s="133"/>
      <c r="AU323" s="132">
        <f>(VLOOKUP($AF$8,Prices[],2,FALSE)*AF323)+(VLOOKUP($AG$8,Prices[],2,FALSE)*AG323)+(VLOOKUP($AH$8,Prices[],2,FALSE)*AH323)+(VLOOKUP($AI$8,Prices[],2,FALSE)*AI323)+(VLOOKUP($AJ$8,Prices[],2,FALSE)*AJ323)+(VLOOKUP($AK$8,Prices[],2,FALSE)*AK323)+(VLOOKUP($AL$8,Prices[],2,FALSE)*AL323)+(VLOOKUP($AM$8,Prices[],2,FALSE)*AM323)+(VLOOKUP($AN$8,Prices[],2,FALSE)*AN323)+(VLOOKUP($AO$8,Prices[],2,FALSE)*AO323)+(VLOOKUP($AP$8,Prices[],2,FALSE)*AP323)+(VLOOKUP($AT$8,Prices[],2,FALSE)*AT323)+(VLOOKUP($AQ$8,Prices[],2,FALSE)*AQ323)+(VLOOKUP($AR$8,Prices[],2,FALSE)*AR323)+(VLOOKUP($AS$8,Prices[],2,FALSE)*AS323)</f>
        <v>10202500</v>
      </c>
      <c r="AV323" s="132">
        <f t="shared" si="18"/>
        <v>18954425</v>
      </c>
      <c r="AW323" s="133" t="str">
        <f t="shared" si="19"/>
        <v>Credit is within Limit</v>
      </c>
      <c r="AX323" s="133" t="str">
        <f>IFERROR(IF(VLOOKUP(C323,'Overdue Credits'!$A:$F,6,0)&gt;2,"High Risk Customer",IF(VLOOKUP(C323,'Overdue Credits'!$A:$F,6,0)&gt;0,"Medium Risk Customer","Low Risk Customer")),"Low Risk Customer")</f>
        <v>Low Risk Customer</v>
      </c>
    </row>
    <row r="324" spans="1:50" x14ac:dyDescent="0.3">
      <c r="A324" s="16">
        <v>316</v>
      </c>
      <c r="B324" s="16" t="s">
        <v>238</v>
      </c>
      <c r="C324" s="16" t="s">
        <v>346</v>
      </c>
      <c r="D324" s="16"/>
      <c r="E324" s="16" t="s">
        <v>347</v>
      </c>
      <c r="F324" s="16" t="s">
        <v>20</v>
      </c>
      <c r="G324" s="131">
        <f t="shared" si="16"/>
        <v>250</v>
      </c>
      <c r="H324" s="133">
        <v>0</v>
      </c>
      <c r="I324" s="133"/>
      <c r="J324" s="133">
        <v>20</v>
      </c>
      <c r="K324" s="133">
        <v>30</v>
      </c>
      <c r="L324" s="133"/>
      <c r="M324" s="133">
        <v>0</v>
      </c>
      <c r="N324" s="133">
        <v>0</v>
      </c>
      <c r="O324" s="133">
        <v>5</v>
      </c>
      <c r="P324" s="133">
        <v>5</v>
      </c>
      <c r="Q324" s="133">
        <v>10</v>
      </c>
      <c r="R324" s="133">
        <v>0</v>
      </c>
      <c r="S324" s="133">
        <v>0</v>
      </c>
      <c r="T324" s="133"/>
      <c r="U324" s="133">
        <v>0</v>
      </c>
      <c r="V324" s="133">
        <v>50</v>
      </c>
      <c r="W324" s="133">
        <v>20</v>
      </c>
      <c r="X324" s="133">
        <v>70</v>
      </c>
      <c r="Y324" s="133">
        <v>0</v>
      </c>
      <c r="Z324" s="133">
        <v>0</v>
      </c>
      <c r="AA324" s="133">
        <v>0</v>
      </c>
      <c r="AB324" s="133">
        <v>40</v>
      </c>
      <c r="AC324" s="134">
        <f>(VLOOKUP($H$8,Prices[],2,FALSE)*H324)+(VLOOKUP($I$8,Prices[],2,FALSE)*I324)+(VLOOKUP($J$8,Prices[],2,FALSE)*J324)+(VLOOKUP($K$8,Prices[],2,FALSE)*K324)+(VLOOKUP($L$8,Prices[],2,FALSE)*L324)+(VLOOKUP($M$8,Prices[],2,FALSE)*M324)+(VLOOKUP($N$8,Prices[],2,FALSE)*N324)+(VLOOKUP($T$8,Prices[],2,FALSE)*T324)+(VLOOKUP($U$8,Prices[],2,FALSE)*U324)+(VLOOKUP($V$8,Prices[],2,FALSE)*V324)+(VLOOKUP($W$8,Prices[],2,FALSE)*W324)+(VLOOKUP($X$8,Prices[],2,FALSE)*X324)+(VLOOKUP($Y$8,Prices[],2,FALSE)*Y324)+(VLOOKUP($Z$8,Prices[],2,FALSE)*Z324)+(VLOOKUP($AB$8,Prices[],2,FALSE)*AB324)+(VLOOKUP($O$8,Prices[],2,FALSE)*O324)+(VLOOKUP($P$8,Prices[],2,FALSE)*P324)+(VLOOKUP($Q$8,Prices[],2,FALSE)*Q324)+(VLOOKUP($R$8,Prices[],2,FALSE)*R324)+(VLOOKUP($AA$8,Prices[],2,FALSE)*AA324)+(VLOOKUP($S$8,Prices[],2,FALSE)*S324)</f>
        <v>39170000</v>
      </c>
      <c r="AD324" s="137"/>
      <c r="AE324" s="135">
        <f t="shared" si="17"/>
        <v>65</v>
      </c>
      <c r="AF324" s="133"/>
      <c r="AG324" s="133"/>
      <c r="AH324" s="133">
        <v>15</v>
      </c>
      <c r="AI324" s="133">
        <v>5</v>
      </c>
      <c r="AJ324" s="133"/>
      <c r="AK324" s="133"/>
      <c r="AL324" s="133">
        <v>45</v>
      </c>
      <c r="AM324" s="133"/>
      <c r="AN324" s="133"/>
      <c r="AO324" s="133"/>
      <c r="AP324" s="133"/>
      <c r="AQ324" s="133"/>
      <c r="AR324" s="133"/>
      <c r="AS324" s="133"/>
      <c r="AT324" s="133"/>
      <c r="AU324" s="132">
        <f>(VLOOKUP($AF$8,Prices[],2,FALSE)*AF324)+(VLOOKUP($AG$8,Prices[],2,FALSE)*AG324)+(VLOOKUP($AH$8,Prices[],2,FALSE)*AH324)+(VLOOKUP($AI$8,Prices[],2,FALSE)*AI324)+(VLOOKUP($AJ$8,Prices[],2,FALSE)*AJ324)+(VLOOKUP($AK$8,Prices[],2,FALSE)*AK324)+(VLOOKUP($AL$8,Prices[],2,FALSE)*AL324)+(VLOOKUP($AM$8,Prices[],2,FALSE)*AM324)+(VLOOKUP($AN$8,Prices[],2,FALSE)*AN324)+(VLOOKUP($AO$8,Prices[],2,FALSE)*AO324)+(VLOOKUP($AP$8,Prices[],2,FALSE)*AP324)+(VLOOKUP($AT$8,Prices[],2,FALSE)*AT324)+(VLOOKUP($AQ$8,Prices[],2,FALSE)*AQ324)+(VLOOKUP($AR$8,Prices[],2,FALSE)*AR324)+(VLOOKUP($AS$8,Prices[],2,FALSE)*AS324)</f>
        <v>10780000</v>
      </c>
      <c r="AV324" s="132">
        <f t="shared" si="18"/>
        <v>13709500</v>
      </c>
      <c r="AW324" s="133" t="str">
        <f t="shared" si="19"/>
        <v>Credit is within Limit</v>
      </c>
      <c r="AX324" s="133" t="str">
        <f>IFERROR(IF(VLOOKUP(C324,'Overdue Credits'!$A:$F,6,0)&gt;2,"High Risk Customer",IF(VLOOKUP(C324,'Overdue Credits'!$A:$F,6,0)&gt;0,"Medium Risk Customer","Low Risk Customer")),"Low Risk Customer")</f>
        <v>Low Risk Customer</v>
      </c>
    </row>
    <row r="325" spans="1:50" x14ac:dyDescent="0.3">
      <c r="A325" s="16">
        <v>317</v>
      </c>
      <c r="B325" s="16" t="s">
        <v>238</v>
      </c>
      <c r="C325" s="16" t="s">
        <v>337</v>
      </c>
      <c r="D325" s="16"/>
      <c r="E325" s="16" t="s">
        <v>338</v>
      </c>
      <c r="F325" s="16" t="s">
        <v>20</v>
      </c>
      <c r="G325" s="131">
        <f t="shared" si="16"/>
        <v>230</v>
      </c>
      <c r="H325" s="133">
        <v>0</v>
      </c>
      <c r="I325" s="133"/>
      <c r="J325" s="133">
        <v>3</v>
      </c>
      <c r="K325" s="133">
        <v>30</v>
      </c>
      <c r="L325" s="133"/>
      <c r="M325" s="133">
        <v>1</v>
      </c>
      <c r="N325" s="133">
        <v>0</v>
      </c>
      <c r="O325" s="133">
        <v>10</v>
      </c>
      <c r="P325" s="133">
        <v>21</v>
      </c>
      <c r="Q325" s="133">
        <v>10</v>
      </c>
      <c r="R325" s="133"/>
      <c r="S325" s="133">
        <v>0</v>
      </c>
      <c r="T325" s="133"/>
      <c r="U325" s="133">
        <v>0</v>
      </c>
      <c r="V325" s="133">
        <v>0</v>
      </c>
      <c r="W325" s="133">
        <v>0</v>
      </c>
      <c r="X325" s="133">
        <v>135</v>
      </c>
      <c r="Y325" s="133">
        <v>0</v>
      </c>
      <c r="Z325" s="133">
        <v>0</v>
      </c>
      <c r="AA325" s="133">
        <v>0</v>
      </c>
      <c r="AB325" s="133">
        <v>20</v>
      </c>
      <c r="AC325" s="134">
        <f>(VLOOKUP($H$8,Prices[],2,FALSE)*H325)+(VLOOKUP($I$8,Prices[],2,FALSE)*I325)+(VLOOKUP($J$8,Prices[],2,FALSE)*J325)+(VLOOKUP($K$8,Prices[],2,FALSE)*K325)+(VLOOKUP($L$8,Prices[],2,FALSE)*L325)+(VLOOKUP($M$8,Prices[],2,FALSE)*M325)+(VLOOKUP($N$8,Prices[],2,FALSE)*N325)+(VLOOKUP($T$8,Prices[],2,FALSE)*T325)+(VLOOKUP($U$8,Prices[],2,FALSE)*U325)+(VLOOKUP($V$8,Prices[],2,FALSE)*V325)+(VLOOKUP($W$8,Prices[],2,FALSE)*W325)+(VLOOKUP($X$8,Prices[],2,FALSE)*X325)+(VLOOKUP($Y$8,Prices[],2,FALSE)*Y325)+(VLOOKUP($Z$8,Prices[],2,FALSE)*Z325)+(VLOOKUP($AB$8,Prices[],2,FALSE)*AB325)+(VLOOKUP($O$8,Prices[],2,FALSE)*O325)+(VLOOKUP($P$8,Prices[],2,FALSE)*P325)+(VLOOKUP($Q$8,Prices[],2,FALSE)*Q325)+(VLOOKUP($R$8,Prices[],2,FALSE)*R325)+(VLOOKUP($AA$8,Prices[],2,FALSE)*AA325)+(VLOOKUP($S$8,Prices[],2,FALSE)*S325)</f>
        <v>38173000</v>
      </c>
      <c r="AD325" s="137"/>
      <c r="AE325" s="135">
        <f t="shared" si="17"/>
        <v>65</v>
      </c>
      <c r="AF325" s="133"/>
      <c r="AG325" s="133"/>
      <c r="AH325" s="133">
        <v>5</v>
      </c>
      <c r="AI325" s="133">
        <v>10</v>
      </c>
      <c r="AJ325" s="133"/>
      <c r="AK325" s="133"/>
      <c r="AL325" s="133">
        <v>50</v>
      </c>
      <c r="AM325" s="133"/>
      <c r="AN325" s="133"/>
      <c r="AO325" s="133"/>
      <c r="AP325" s="133"/>
      <c r="AQ325" s="133"/>
      <c r="AR325" s="133"/>
      <c r="AS325" s="133"/>
      <c r="AT325" s="133"/>
      <c r="AU325" s="132">
        <f>(VLOOKUP($AF$8,Prices[],2,FALSE)*AF325)+(VLOOKUP($AG$8,Prices[],2,FALSE)*AG325)+(VLOOKUP($AH$8,Prices[],2,FALSE)*AH325)+(VLOOKUP($AI$8,Prices[],2,FALSE)*AI325)+(VLOOKUP($AJ$8,Prices[],2,FALSE)*AJ325)+(VLOOKUP($AK$8,Prices[],2,FALSE)*AK325)+(VLOOKUP($AL$8,Prices[],2,FALSE)*AL325)+(VLOOKUP($AM$8,Prices[],2,FALSE)*AM325)+(VLOOKUP($AN$8,Prices[],2,FALSE)*AN325)+(VLOOKUP($AO$8,Prices[],2,FALSE)*AO325)+(VLOOKUP($AP$8,Prices[],2,FALSE)*AP325)+(VLOOKUP($AT$8,Prices[],2,FALSE)*AT325)+(VLOOKUP($AQ$8,Prices[],2,FALSE)*AQ325)+(VLOOKUP($AR$8,Prices[],2,FALSE)*AR325)+(VLOOKUP($AS$8,Prices[],2,FALSE)*AS325)</f>
        <v>10767500</v>
      </c>
      <c r="AV325" s="132">
        <f t="shared" si="18"/>
        <v>13360550</v>
      </c>
      <c r="AW325" s="133" t="str">
        <f t="shared" si="19"/>
        <v>Credit is within Limit</v>
      </c>
      <c r="AX325" s="133" t="str">
        <f>IFERROR(IF(VLOOKUP(C325,'Overdue Credits'!$A:$F,6,0)&gt;2,"High Risk Customer",IF(VLOOKUP(C325,'Overdue Credits'!$A:$F,6,0)&gt;0,"Medium Risk Customer","Low Risk Customer")),"Low Risk Customer")</f>
        <v>Low Risk Customer</v>
      </c>
    </row>
    <row r="326" spans="1:50" x14ac:dyDescent="0.3">
      <c r="A326" s="16">
        <v>318</v>
      </c>
      <c r="B326" s="16" t="s">
        <v>238</v>
      </c>
      <c r="C326" s="16" t="s">
        <v>349</v>
      </c>
      <c r="D326" s="16"/>
      <c r="E326" s="16" t="s">
        <v>350</v>
      </c>
      <c r="F326" s="16" t="s">
        <v>13</v>
      </c>
      <c r="G326" s="131">
        <f t="shared" si="16"/>
        <v>160</v>
      </c>
      <c r="H326" s="133">
        <v>0</v>
      </c>
      <c r="I326" s="133">
        <v>0</v>
      </c>
      <c r="J326" s="133">
        <v>17</v>
      </c>
      <c r="K326" s="133">
        <v>30</v>
      </c>
      <c r="L326" s="133"/>
      <c r="M326" s="133">
        <v>0</v>
      </c>
      <c r="N326" s="133">
        <v>10</v>
      </c>
      <c r="O326" s="133">
        <v>5</v>
      </c>
      <c r="P326" s="133">
        <v>15</v>
      </c>
      <c r="Q326" s="133">
        <v>10</v>
      </c>
      <c r="R326" s="133">
        <v>0</v>
      </c>
      <c r="S326" s="133">
        <v>0</v>
      </c>
      <c r="T326" s="133"/>
      <c r="U326" s="133">
        <v>0</v>
      </c>
      <c r="V326" s="133">
        <v>0</v>
      </c>
      <c r="W326" s="133">
        <v>73</v>
      </c>
      <c r="X326" s="133">
        <v>0</v>
      </c>
      <c r="Y326" s="133">
        <v>0</v>
      </c>
      <c r="Z326" s="133">
        <v>0</v>
      </c>
      <c r="AA326" s="133">
        <v>0</v>
      </c>
      <c r="AB326" s="133"/>
      <c r="AC326" s="134">
        <f>(VLOOKUP($H$8,Prices[],2,FALSE)*H326)+(VLOOKUP($I$8,Prices[],2,FALSE)*I326)+(VLOOKUP($J$8,Prices[],2,FALSE)*J326)+(VLOOKUP($K$8,Prices[],2,FALSE)*K326)+(VLOOKUP($L$8,Prices[],2,FALSE)*L326)+(VLOOKUP($M$8,Prices[],2,FALSE)*M326)+(VLOOKUP($N$8,Prices[],2,FALSE)*N326)+(VLOOKUP($T$8,Prices[],2,FALSE)*T326)+(VLOOKUP($U$8,Prices[],2,FALSE)*U326)+(VLOOKUP($V$8,Prices[],2,FALSE)*V326)+(VLOOKUP($W$8,Prices[],2,FALSE)*W326)+(VLOOKUP($X$8,Prices[],2,FALSE)*X326)+(VLOOKUP($Y$8,Prices[],2,FALSE)*Y326)+(VLOOKUP($Z$8,Prices[],2,FALSE)*Z326)+(VLOOKUP($AB$8,Prices[],2,FALSE)*AB326)+(VLOOKUP($O$8,Prices[],2,FALSE)*O326)+(VLOOKUP($P$8,Prices[],2,FALSE)*P326)+(VLOOKUP($Q$8,Prices[],2,FALSE)*Q326)+(VLOOKUP($R$8,Prices[],2,FALSE)*R326)+(VLOOKUP($AA$8,Prices[],2,FALSE)*AA326)+(VLOOKUP($S$8,Prices[],2,FALSE)*S326)</f>
        <v>22511000</v>
      </c>
      <c r="AD326" s="137"/>
      <c r="AE326" s="135">
        <f t="shared" si="17"/>
        <v>45</v>
      </c>
      <c r="AF326" s="133"/>
      <c r="AG326" s="133"/>
      <c r="AH326" s="133">
        <v>10</v>
      </c>
      <c r="AI326" s="133">
        <v>0</v>
      </c>
      <c r="AJ326" s="133"/>
      <c r="AK326" s="133"/>
      <c r="AL326" s="133">
        <v>35</v>
      </c>
      <c r="AM326" s="133"/>
      <c r="AN326" s="133"/>
      <c r="AO326" s="133"/>
      <c r="AP326" s="133"/>
      <c r="AQ326" s="133"/>
      <c r="AR326" s="133"/>
      <c r="AS326" s="133"/>
      <c r="AT326" s="133"/>
      <c r="AU326" s="132">
        <f>(VLOOKUP($AF$8,Prices[],2,FALSE)*AF326)+(VLOOKUP($AG$8,Prices[],2,FALSE)*AG326)+(VLOOKUP($AH$8,Prices[],2,FALSE)*AH326)+(VLOOKUP($AI$8,Prices[],2,FALSE)*AI326)+(VLOOKUP($AJ$8,Prices[],2,FALSE)*AJ326)+(VLOOKUP($AK$8,Prices[],2,FALSE)*AK326)+(VLOOKUP($AL$8,Prices[],2,FALSE)*AL326)+(VLOOKUP($AM$8,Prices[],2,FALSE)*AM326)+(VLOOKUP($AN$8,Prices[],2,FALSE)*AN326)+(VLOOKUP($AO$8,Prices[],2,FALSE)*AO326)+(VLOOKUP($AP$8,Prices[],2,FALSE)*AP326)+(VLOOKUP($AT$8,Prices[],2,FALSE)*AT326)+(VLOOKUP($AQ$8,Prices[],2,FALSE)*AQ326)+(VLOOKUP($AR$8,Prices[],2,FALSE)*AR326)+(VLOOKUP($AS$8,Prices[],2,FALSE)*AS326)</f>
        <v>7205000</v>
      </c>
      <c r="AV326" s="132">
        <f t="shared" si="18"/>
        <v>7878849.9999999991</v>
      </c>
      <c r="AW326" s="133" t="str">
        <f t="shared" si="19"/>
        <v>Credit is within Limit</v>
      </c>
      <c r="AX326" s="133" t="str">
        <f>IFERROR(IF(VLOOKUP(C326,'Overdue Credits'!$A:$F,6,0)&gt;2,"High Risk Customer",IF(VLOOKUP(C326,'Overdue Credits'!$A:$F,6,0)&gt;0,"Medium Risk Customer","Low Risk Customer")),"Low Risk Customer")</f>
        <v>Medium Risk Customer</v>
      </c>
    </row>
    <row r="327" spans="1:50" x14ac:dyDescent="0.3">
      <c r="A327" s="16">
        <v>319</v>
      </c>
      <c r="B327" s="16" t="s">
        <v>238</v>
      </c>
      <c r="C327" s="16" t="s">
        <v>334</v>
      </c>
      <c r="D327" s="16"/>
      <c r="E327" s="16" t="s">
        <v>335</v>
      </c>
      <c r="F327" s="16" t="s">
        <v>43</v>
      </c>
      <c r="G327" s="131">
        <f t="shared" si="16"/>
        <v>750</v>
      </c>
      <c r="H327" s="133">
        <v>0</v>
      </c>
      <c r="I327" s="133">
        <v>0</v>
      </c>
      <c r="J327" s="133">
        <v>50</v>
      </c>
      <c r="K327" s="133">
        <v>100</v>
      </c>
      <c r="L327" s="133"/>
      <c r="M327" s="133">
        <v>10</v>
      </c>
      <c r="N327" s="133"/>
      <c r="O327" s="133">
        <v>100</v>
      </c>
      <c r="P327" s="133">
        <v>0</v>
      </c>
      <c r="Q327" s="133">
        <v>0</v>
      </c>
      <c r="R327" s="133">
        <v>0</v>
      </c>
      <c r="S327" s="133">
        <v>0</v>
      </c>
      <c r="T327" s="133"/>
      <c r="U327" s="133">
        <v>0</v>
      </c>
      <c r="V327" s="133">
        <v>290</v>
      </c>
      <c r="W327" s="133">
        <v>20</v>
      </c>
      <c r="X327" s="133">
        <v>100</v>
      </c>
      <c r="Y327" s="133">
        <v>0</v>
      </c>
      <c r="Z327" s="133">
        <v>0</v>
      </c>
      <c r="AA327" s="133">
        <v>0</v>
      </c>
      <c r="AB327" s="133">
        <v>80</v>
      </c>
      <c r="AC327" s="134">
        <f>(VLOOKUP($H$8,Prices[],2,FALSE)*H327)+(VLOOKUP($I$8,Prices[],2,FALSE)*I327)+(VLOOKUP($J$8,Prices[],2,FALSE)*J327)+(VLOOKUP($K$8,Prices[],2,FALSE)*K327)+(VLOOKUP($L$8,Prices[],2,FALSE)*L327)+(VLOOKUP($M$8,Prices[],2,FALSE)*M327)+(VLOOKUP($N$8,Prices[],2,FALSE)*N327)+(VLOOKUP($T$8,Prices[],2,FALSE)*T327)+(VLOOKUP($U$8,Prices[],2,FALSE)*U327)+(VLOOKUP($V$8,Prices[],2,FALSE)*V327)+(VLOOKUP($W$8,Prices[],2,FALSE)*W327)+(VLOOKUP($X$8,Prices[],2,FALSE)*X327)+(VLOOKUP($Y$8,Prices[],2,FALSE)*Y327)+(VLOOKUP($Z$8,Prices[],2,FALSE)*Z327)+(VLOOKUP($AB$8,Prices[],2,FALSE)*AB327)+(VLOOKUP($O$8,Prices[],2,FALSE)*O327)+(VLOOKUP($P$8,Prices[],2,FALSE)*P327)+(VLOOKUP($Q$8,Prices[],2,FALSE)*Q327)+(VLOOKUP($R$8,Prices[],2,FALSE)*R327)+(VLOOKUP($AA$8,Prices[],2,FALSE)*AA327)+(VLOOKUP($S$8,Prices[],2,FALSE)*S327)</f>
        <v>111530000</v>
      </c>
      <c r="AD327" s="137"/>
      <c r="AE327" s="135">
        <f t="shared" si="17"/>
        <v>96</v>
      </c>
      <c r="AF327" s="133"/>
      <c r="AG327" s="133"/>
      <c r="AH327" s="133">
        <v>27</v>
      </c>
      <c r="AI327" s="133">
        <v>9</v>
      </c>
      <c r="AJ327" s="133"/>
      <c r="AK327" s="133"/>
      <c r="AL327" s="133">
        <v>60</v>
      </c>
      <c r="AM327" s="133"/>
      <c r="AN327" s="133"/>
      <c r="AO327" s="133"/>
      <c r="AP327" s="133"/>
      <c r="AQ327" s="133"/>
      <c r="AR327" s="133"/>
      <c r="AS327" s="133"/>
      <c r="AT327" s="133"/>
      <c r="AU327" s="132">
        <f>(VLOOKUP($AF$8,Prices[],2,FALSE)*AF327)+(VLOOKUP($AG$8,Prices[],2,FALSE)*AG327)+(VLOOKUP($AH$8,Prices[],2,FALSE)*AH327)+(VLOOKUP($AI$8,Prices[],2,FALSE)*AI327)+(VLOOKUP($AJ$8,Prices[],2,FALSE)*AJ327)+(VLOOKUP($AK$8,Prices[],2,FALSE)*AK327)+(VLOOKUP($AL$8,Prices[],2,FALSE)*AL327)+(VLOOKUP($AM$8,Prices[],2,FALSE)*AM327)+(VLOOKUP($AN$8,Prices[],2,FALSE)*AN327)+(VLOOKUP($AO$8,Prices[],2,FALSE)*AO327)+(VLOOKUP($AP$8,Prices[],2,FALSE)*AP327)+(VLOOKUP($AT$8,Prices[],2,FALSE)*AT327)+(VLOOKUP($AQ$8,Prices[],2,FALSE)*AQ327)+(VLOOKUP($AR$8,Prices[],2,FALSE)*AR327)+(VLOOKUP($AS$8,Prices[],2,FALSE)*AS327)</f>
        <v>16212000</v>
      </c>
      <c r="AV327" s="132">
        <f t="shared" si="18"/>
        <v>39035500</v>
      </c>
      <c r="AW327" s="133" t="str">
        <f t="shared" si="19"/>
        <v>Credit is within Limit</v>
      </c>
      <c r="AX327" s="133" t="str">
        <f>IFERROR(IF(VLOOKUP(C327,'Overdue Credits'!$A:$F,6,0)&gt;2,"High Risk Customer",IF(VLOOKUP(C327,'Overdue Credits'!$A:$F,6,0)&gt;0,"Medium Risk Customer","Low Risk Customer")),"Low Risk Customer")</f>
        <v>Medium Risk Customer</v>
      </c>
    </row>
    <row r="328" spans="1:50" x14ac:dyDescent="0.3">
      <c r="A328" s="16">
        <v>320</v>
      </c>
      <c r="B328" s="16" t="s">
        <v>238</v>
      </c>
      <c r="C328" s="16" t="s">
        <v>319</v>
      </c>
      <c r="D328" s="16"/>
      <c r="E328" s="16" t="s">
        <v>671</v>
      </c>
      <c r="F328" s="16" t="s">
        <v>20</v>
      </c>
      <c r="G328" s="131">
        <f t="shared" si="16"/>
        <v>300</v>
      </c>
      <c r="H328" s="133">
        <v>0</v>
      </c>
      <c r="I328" s="133">
        <v>0</v>
      </c>
      <c r="J328" s="133">
        <v>90</v>
      </c>
      <c r="K328" s="133">
        <v>69</v>
      </c>
      <c r="L328" s="133">
        <v>1</v>
      </c>
      <c r="M328" s="133"/>
      <c r="N328" s="133">
        <v>0</v>
      </c>
      <c r="O328" s="133">
        <v>30</v>
      </c>
      <c r="P328" s="133">
        <v>20</v>
      </c>
      <c r="Q328" s="133">
        <v>0</v>
      </c>
      <c r="R328" s="133">
        <v>0</v>
      </c>
      <c r="S328" s="133">
        <v>0</v>
      </c>
      <c r="T328" s="133"/>
      <c r="U328" s="133">
        <v>0</v>
      </c>
      <c r="V328" s="133">
        <v>0</v>
      </c>
      <c r="W328" s="133">
        <v>0</v>
      </c>
      <c r="X328" s="133">
        <v>80</v>
      </c>
      <c r="Y328" s="133">
        <v>0</v>
      </c>
      <c r="Z328" s="133">
        <v>0</v>
      </c>
      <c r="AA328" s="133"/>
      <c r="AB328" s="133">
        <v>10</v>
      </c>
      <c r="AC328" s="134">
        <f>(VLOOKUP($H$8,Prices[],2,FALSE)*H328)+(VLOOKUP($I$8,Prices[],2,FALSE)*I328)+(VLOOKUP($J$8,Prices[],2,FALSE)*J328)+(VLOOKUP($K$8,Prices[],2,FALSE)*K328)+(VLOOKUP($L$8,Prices[],2,FALSE)*L328)+(VLOOKUP($M$8,Prices[],2,FALSE)*M328)+(VLOOKUP($N$8,Prices[],2,FALSE)*N328)+(VLOOKUP($T$8,Prices[],2,FALSE)*T328)+(VLOOKUP($U$8,Prices[],2,FALSE)*U328)+(VLOOKUP($V$8,Prices[],2,FALSE)*V328)+(VLOOKUP($W$8,Prices[],2,FALSE)*W328)+(VLOOKUP($X$8,Prices[],2,FALSE)*X328)+(VLOOKUP($Y$8,Prices[],2,FALSE)*Y328)+(VLOOKUP($Z$8,Prices[],2,FALSE)*Z328)+(VLOOKUP($AB$8,Prices[],2,FALSE)*AB328)+(VLOOKUP($O$8,Prices[],2,FALSE)*O328)+(VLOOKUP($P$8,Prices[],2,FALSE)*P328)+(VLOOKUP($Q$8,Prices[],2,FALSE)*Q328)+(VLOOKUP($R$8,Prices[],2,FALSE)*R328)+(VLOOKUP($AA$8,Prices[],2,FALSE)*AA328)+(VLOOKUP($S$8,Prices[],2,FALSE)*S328)</f>
        <v>54967000</v>
      </c>
      <c r="AD328" s="137"/>
      <c r="AE328" s="135">
        <f t="shared" si="17"/>
        <v>80</v>
      </c>
      <c r="AF328" s="133"/>
      <c r="AG328" s="133"/>
      <c r="AH328" s="133">
        <v>60</v>
      </c>
      <c r="AI328" s="133">
        <v>10</v>
      </c>
      <c r="AJ328" s="133"/>
      <c r="AK328" s="133"/>
      <c r="AL328" s="133">
        <v>10</v>
      </c>
      <c r="AM328" s="133"/>
      <c r="AN328" s="133"/>
      <c r="AO328" s="133"/>
      <c r="AP328" s="133"/>
      <c r="AQ328" s="133"/>
      <c r="AR328" s="133"/>
      <c r="AS328" s="133"/>
      <c r="AT328" s="133"/>
      <c r="AU328" s="132">
        <f>(VLOOKUP($AF$8,Prices[],2,FALSE)*AF328)+(VLOOKUP($AG$8,Prices[],2,FALSE)*AG328)+(VLOOKUP($AH$8,Prices[],2,FALSE)*AH328)+(VLOOKUP($AI$8,Prices[],2,FALSE)*AI328)+(VLOOKUP($AJ$8,Prices[],2,FALSE)*AJ328)+(VLOOKUP($AK$8,Prices[],2,FALSE)*AK328)+(VLOOKUP($AL$8,Prices[],2,FALSE)*AL328)+(VLOOKUP($AM$8,Prices[],2,FALSE)*AM328)+(VLOOKUP($AN$8,Prices[],2,FALSE)*AN328)+(VLOOKUP($AO$8,Prices[],2,FALSE)*AO328)+(VLOOKUP($AP$8,Prices[],2,FALSE)*AP328)+(VLOOKUP($AT$8,Prices[],2,FALSE)*AT328)+(VLOOKUP($AQ$8,Prices[],2,FALSE)*AQ328)+(VLOOKUP($AR$8,Prices[],2,FALSE)*AR328)+(VLOOKUP($AS$8,Prices[],2,FALSE)*AS328)</f>
        <v>15055000</v>
      </c>
      <c r="AV328" s="132">
        <f t="shared" si="18"/>
        <v>19238450</v>
      </c>
      <c r="AW328" s="133" t="str">
        <f t="shared" si="19"/>
        <v>Credit is within Limit</v>
      </c>
      <c r="AX328" s="133" t="str">
        <f>IFERROR(IF(VLOOKUP(C328,'Overdue Credits'!$A:$F,6,0)&gt;2,"High Risk Customer",IF(VLOOKUP(C328,'Overdue Credits'!$A:$F,6,0)&gt;0,"Medium Risk Customer","Low Risk Customer")),"Low Risk Customer")</f>
        <v>Low Risk Customer</v>
      </c>
    </row>
    <row r="329" spans="1:50" x14ac:dyDescent="0.3">
      <c r="A329" s="16">
        <v>321</v>
      </c>
      <c r="B329" s="16" t="s">
        <v>238</v>
      </c>
      <c r="C329" s="16" t="s">
        <v>331</v>
      </c>
      <c r="D329" s="16"/>
      <c r="E329" s="16" t="s">
        <v>332</v>
      </c>
      <c r="F329" s="16" t="s">
        <v>20</v>
      </c>
      <c r="G329" s="131">
        <f t="shared" ref="G329:G392" si="20">SUM(H329:AB329)</f>
        <v>350</v>
      </c>
      <c r="H329" s="133">
        <v>0</v>
      </c>
      <c r="I329" s="133">
        <v>0</v>
      </c>
      <c r="J329" s="133">
        <v>70</v>
      </c>
      <c r="K329" s="133">
        <v>50</v>
      </c>
      <c r="L329" s="133"/>
      <c r="M329" s="133">
        <v>20</v>
      </c>
      <c r="N329" s="133">
        <v>0</v>
      </c>
      <c r="O329" s="133">
        <v>70</v>
      </c>
      <c r="P329" s="133">
        <v>30</v>
      </c>
      <c r="Q329" s="133">
        <v>0</v>
      </c>
      <c r="R329" s="133">
        <v>0</v>
      </c>
      <c r="S329" s="133">
        <v>0</v>
      </c>
      <c r="T329" s="133"/>
      <c r="U329" s="133">
        <v>0</v>
      </c>
      <c r="V329" s="133">
        <v>0</v>
      </c>
      <c r="W329" s="133">
        <v>0</v>
      </c>
      <c r="X329" s="133">
        <v>35</v>
      </c>
      <c r="Y329" s="133">
        <v>0</v>
      </c>
      <c r="Z329" s="133">
        <v>0</v>
      </c>
      <c r="AA329" s="133">
        <v>0</v>
      </c>
      <c r="AB329" s="133">
        <v>75</v>
      </c>
      <c r="AC329" s="134">
        <f>(VLOOKUP($H$8,Prices[],2,FALSE)*H329)+(VLOOKUP($I$8,Prices[],2,FALSE)*I329)+(VLOOKUP($J$8,Prices[],2,FALSE)*J329)+(VLOOKUP($K$8,Prices[],2,FALSE)*K329)+(VLOOKUP($L$8,Prices[],2,FALSE)*L329)+(VLOOKUP($M$8,Prices[],2,FALSE)*M329)+(VLOOKUP($N$8,Prices[],2,FALSE)*N329)+(VLOOKUP($T$8,Prices[],2,FALSE)*T329)+(VLOOKUP($U$8,Prices[],2,FALSE)*U329)+(VLOOKUP($V$8,Prices[],2,FALSE)*V329)+(VLOOKUP($W$8,Prices[],2,FALSE)*W329)+(VLOOKUP($X$8,Prices[],2,FALSE)*X329)+(VLOOKUP($Y$8,Prices[],2,FALSE)*Y329)+(VLOOKUP($Z$8,Prices[],2,FALSE)*Z329)+(VLOOKUP($AB$8,Prices[],2,FALSE)*AB329)+(VLOOKUP($O$8,Prices[],2,FALSE)*O329)+(VLOOKUP($P$8,Prices[],2,FALSE)*P329)+(VLOOKUP($Q$8,Prices[],2,FALSE)*Q329)+(VLOOKUP($R$8,Prices[],2,FALSE)*R329)+(VLOOKUP($AA$8,Prices[],2,FALSE)*AA329)+(VLOOKUP($S$8,Prices[],2,FALSE)*S329)</f>
        <v>67302500</v>
      </c>
      <c r="AD329" s="137"/>
      <c r="AE329" s="135">
        <f t="shared" ref="AE329:AE392" si="21">SUM(AF329:AT329)</f>
        <v>92</v>
      </c>
      <c r="AF329" s="133"/>
      <c r="AG329" s="133"/>
      <c r="AH329" s="133">
        <v>40</v>
      </c>
      <c r="AI329" s="133">
        <v>10</v>
      </c>
      <c r="AJ329" s="133"/>
      <c r="AK329" s="133"/>
      <c r="AL329" s="133">
        <v>42</v>
      </c>
      <c r="AM329" s="133"/>
      <c r="AN329" s="133"/>
      <c r="AO329" s="133"/>
      <c r="AP329" s="133"/>
      <c r="AQ329" s="133"/>
      <c r="AR329" s="133"/>
      <c r="AS329" s="133"/>
      <c r="AT329" s="133"/>
      <c r="AU329" s="132">
        <f>(VLOOKUP($AF$8,Prices[],2,FALSE)*AF329)+(VLOOKUP($AG$8,Prices[],2,FALSE)*AG329)+(VLOOKUP($AH$8,Prices[],2,FALSE)*AH329)+(VLOOKUP($AI$8,Prices[],2,FALSE)*AI329)+(VLOOKUP($AJ$8,Prices[],2,FALSE)*AJ329)+(VLOOKUP($AK$8,Prices[],2,FALSE)*AK329)+(VLOOKUP($AL$8,Prices[],2,FALSE)*AL329)+(VLOOKUP($AM$8,Prices[],2,FALSE)*AM329)+(VLOOKUP($AN$8,Prices[],2,FALSE)*AN329)+(VLOOKUP($AO$8,Prices[],2,FALSE)*AO329)+(VLOOKUP($AP$8,Prices[],2,FALSE)*AP329)+(VLOOKUP($AT$8,Prices[],2,FALSE)*AT329)+(VLOOKUP($AQ$8,Prices[],2,FALSE)*AQ329)+(VLOOKUP($AR$8,Prices[],2,FALSE)*AR329)+(VLOOKUP($AS$8,Prices[],2,FALSE)*AS329)</f>
        <v>16149000</v>
      </c>
      <c r="AV329" s="132">
        <f t="shared" ref="AV329:AV392" si="22">AC329*0.35</f>
        <v>23555875</v>
      </c>
      <c r="AW329" s="133" t="str">
        <f t="shared" ref="AW329:AW392" si="23">IF(AU329&gt;AV329,"Credit is above Limit. Requires HOTM approval",IF(AU329=0," ",IF(AV329&gt;=AU329,"Credit is within Limit","CheckInput")))</f>
        <v>Credit is within Limit</v>
      </c>
      <c r="AX329" s="133" t="str">
        <f>IFERROR(IF(VLOOKUP(C329,'Overdue Credits'!$A:$F,6,0)&gt;2,"High Risk Customer",IF(VLOOKUP(C329,'Overdue Credits'!$A:$F,6,0)&gt;0,"Medium Risk Customer","Low Risk Customer")),"Low Risk Customer")</f>
        <v>Low Risk Customer</v>
      </c>
    </row>
    <row r="330" spans="1:50" x14ac:dyDescent="0.3">
      <c r="A330" s="16">
        <v>322</v>
      </c>
      <c r="B330" s="16" t="s">
        <v>238</v>
      </c>
      <c r="C330" s="16" t="s">
        <v>328</v>
      </c>
      <c r="D330" s="16"/>
      <c r="E330" s="16" t="s">
        <v>329</v>
      </c>
      <c r="F330" s="16" t="s">
        <v>20</v>
      </c>
      <c r="G330" s="131">
        <f t="shared" si="20"/>
        <v>260</v>
      </c>
      <c r="H330" s="133">
        <v>0</v>
      </c>
      <c r="I330" s="133"/>
      <c r="J330" s="133">
        <v>34</v>
      </c>
      <c r="K330" s="133">
        <v>20</v>
      </c>
      <c r="L330" s="133"/>
      <c r="M330" s="133">
        <v>0</v>
      </c>
      <c r="N330" s="133">
        <v>0</v>
      </c>
      <c r="O330" s="133">
        <v>60</v>
      </c>
      <c r="P330" s="133">
        <v>40</v>
      </c>
      <c r="Q330" s="133">
        <v>0</v>
      </c>
      <c r="R330" s="133">
        <v>0</v>
      </c>
      <c r="S330" s="133">
        <v>0</v>
      </c>
      <c r="T330" s="133"/>
      <c r="U330" s="133">
        <v>0</v>
      </c>
      <c r="V330" s="133">
        <v>0</v>
      </c>
      <c r="W330" s="133">
        <v>0</v>
      </c>
      <c r="X330" s="133">
        <v>46</v>
      </c>
      <c r="Y330" s="133">
        <v>0</v>
      </c>
      <c r="Z330" s="133">
        <v>0</v>
      </c>
      <c r="AA330" s="133">
        <v>0</v>
      </c>
      <c r="AB330" s="133">
        <v>60</v>
      </c>
      <c r="AC330" s="134">
        <f>(VLOOKUP($H$8,Prices[],2,FALSE)*H330)+(VLOOKUP($I$8,Prices[],2,FALSE)*I330)+(VLOOKUP($J$8,Prices[],2,FALSE)*J330)+(VLOOKUP($K$8,Prices[],2,FALSE)*K330)+(VLOOKUP($L$8,Prices[],2,FALSE)*L330)+(VLOOKUP($M$8,Prices[],2,FALSE)*M330)+(VLOOKUP($N$8,Prices[],2,FALSE)*N330)+(VLOOKUP($T$8,Prices[],2,FALSE)*T330)+(VLOOKUP($U$8,Prices[],2,FALSE)*U330)+(VLOOKUP($V$8,Prices[],2,FALSE)*V330)+(VLOOKUP($W$8,Prices[],2,FALSE)*W330)+(VLOOKUP($X$8,Prices[],2,FALSE)*X330)+(VLOOKUP($Y$8,Prices[],2,FALSE)*Y330)+(VLOOKUP($Z$8,Prices[],2,FALSE)*Z330)+(VLOOKUP($AB$8,Prices[],2,FALSE)*AB330)+(VLOOKUP($O$8,Prices[],2,FALSE)*O330)+(VLOOKUP($P$8,Prices[],2,FALSE)*P330)+(VLOOKUP($Q$8,Prices[],2,FALSE)*Q330)+(VLOOKUP($R$8,Prices[],2,FALSE)*R330)+(VLOOKUP($AA$8,Prices[],2,FALSE)*AA330)+(VLOOKUP($S$8,Prices[],2,FALSE)*S330)</f>
        <v>50557000</v>
      </c>
      <c r="AD330" s="137"/>
      <c r="AE330" s="135">
        <f t="shared" si="21"/>
        <v>80</v>
      </c>
      <c r="AF330" s="133"/>
      <c r="AG330" s="133"/>
      <c r="AH330" s="133">
        <v>20</v>
      </c>
      <c r="AI330" s="133">
        <v>0</v>
      </c>
      <c r="AJ330" s="133"/>
      <c r="AK330" s="133"/>
      <c r="AL330" s="133">
        <v>60</v>
      </c>
      <c r="AM330" s="133"/>
      <c r="AN330" s="133"/>
      <c r="AO330" s="133"/>
      <c r="AP330" s="133"/>
      <c r="AQ330" s="133"/>
      <c r="AR330" s="133"/>
      <c r="AS330" s="133"/>
      <c r="AT330" s="133"/>
      <c r="AU330" s="132">
        <f>(VLOOKUP($AF$8,Prices[],2,FALSE)*AF330)+(VLOOKUP($AG$8,Prices[],2,FALSE)*AG330)+(VLOOKUP($AH$8,Prices[],2,FALSE)*AH330)+(VLOOKUP($AI$8,Prices[],2,FALSE)*AI330)+(VLOOKUP($AJ$8,Prices[],2,FALSE)*AJ330)+(VLOOKUP($AK$8,Prices[],2,FALSE)*AK330)+(VLOOKUP($AL$8,Prices[],2,FALSE)*AL330)+(VLOOKUP($AM$8,Prices[],2,FALSE)*AM330)+(VLOOKUP($AN$8,Prices[],2,FALSE)*AN330)+(VLOOKUP($AO$8,Prices[],2,FALSE)*AO330)+(VLOOKUP($AP$8,Prices[],2,FALSE)*AP330)+(VLOOKUP($AT$8,Prices[],2,FALSE)*AT330)+(VLOOKUP($AQ$8,Prices[],2,FALSE)*AQ330)+(VLOOKUP($AR$8,Prices[],2,FALSE)*AR330)+(VLOOKUP($AS$8,Prices[],2,FALSE)*AS330)</f>
        <v>12890000</v>
      </c>
      <c r="AV330" s="132">
        <f t="shared" si="22"/>
        <v>17694950</v>
      </c>
      <c r="AW330" s="133" t="str">
        <f t="shared" si="23"/>
        <v>Credit is within Limit</v>
      </c>
      <c r="AX330" s="133" t="str">
        <f>IFERROR(IF(VLOOKUP(C330,'Overdue Credits'!$A:$F,6,0)&gt;2,"High Risk Customer",IF(VLOOKUP(C330,'Overdue Credits'!$A:$F,6,0)&gt;0,"Medium Risk Customer","Low Risk Customer")),"Low Risk Customer")</f>
        <v>Medium Risk Customer</v>
      </c>
    </row>
    <row r="331" spans="1:50" x14ac:dyDescent="0.3">
      <c r="A331" s="16">
        <v>323</v>
      </c>
      <c r="B331" s="16" t="s">
        <v>238</v>
      </c>
      <c r="C331" s="16" t="s">
        <v>307</v>
      </c>
      <c r="D331" s="16"/>
      <c r="E331" s="16" t="s">
        <v>668</v>
      </c>
      <c r="F331" s="16" t="s">
        <v>20</v>
      </c>
      <c r="G331" s="131">
        <f t="shared" si="20"/>
        <v>330</v>
      </c>
      <c r="H331" s="133">
        <v>0</v>
      </c>
      <c r="I331" s="133"/>
      <c r="J331" s="133">
        <v>80</v>
      </c>
      <c r="K331" s="133">
        <v>10</v>
      </c>
      <c r="L331" s="133"/>
      <c r="M331" s="133">
        <v>0</v>
      </c>
      <c r="N331" s="133">
        <v>0</v>
      </c>
      <c r="O331" s="133">
        <v>35</v>
      </c>
      <c r="P331" s="133">
        <v>42</v>
      </c>
      <c r="Q331" s="133">
        <v>0</v>
      </c>
      <c r="R331" s="133">
        <v>0</v>
      </c>
      <c r="S331" s="133">
        <v>0</v>
      </c>
      <c r="T331" s="133"/>
      <c r="U331" s="133">
        <v>0</v>
      </c>
      <c r="V331" s="133">
        <v>0</v>
      </c>
      <c r="W331" s="133">
        <v>0</v>
      </c>
      <c r="X331" s="133">
        <v>33</v>
      </c>
      <c r="Y331" s="133">
        <v>0</v>
      </c>
      <c r="Z331" s="133">
        <v>0</v>
      </c>
      <c r="AA331" s="133">
        <v>0</v>
      </c>
      <c r="AB331" s="133">
        <v>130</v>
      </c>
      <c r="AC331" s="134">
        <f>(VLOOKUP($H$8,Prices[],2,FALSE)*H331)+(VLOOKUP($I$8,Prices[],2,FALSE)*I331)+(VLOOKUP($J$8,Prices[],2,FALSE)*J331)+(VLOOKUP($K$8,Prices[],2,FALSE)*K331)+(VLOOKUP($L$8,Prices[],2,FALSE)*L331)+(VLOOKUP($M$8,Prices[],2,FALSE)*M331)+(VLOOKUP($N$8,Prices[],2,FALSE)*N331)+(VLOOKUP($T$8,Prices[],2,FALSE)*T331)+(VLOOKUP($U$8,Prices[],2,FALSE)*U331)+(VLOOKUP($V$8,Prices[],2,FALSE)*V331)+(VLOOKUP($W$8,Prices[],2,FALSE)*W331)+(VLOOKUP($X$8,Prices[],2,FALSE)*X331)+(VLOOKUP($Y$8,Prices[],2,FALSE)*Y331)+(VLOOKUP($Z$8,Prices[],2,FALSE)*Z331)+(VLOOKUP($AB$8,Prices[],2,FALSE)*AB331)+(VLOOKUP($O$8,Prices[],2,FALSE)*O331)+(VLOOKUP($P$8,Prices[],2,FALSE)*P331)+(VLOOKUP($Q$8,Prices[],2,FALSE)*Q331)+(VLOOKUP($R$8,Prices[],2,FALSE)*R331)+(VLOOKUP($AA$8,Prices[],2,FALSE)*AA331)+(VLOOKUP($S$8,Prices[],2,FALSE)*S331)</f>
        <v>68171500</v>
      </c>
      <c r="AD331" s="137"/>
      <c r="AE331" s="135">
        <f t="shared" si="21"/>
        <v>90</v>
      </c>
      <c r="AF331" s="133"/>
      <c r="AG331" s="133"/>
      <c r="AH331" s="133">
        <v>35</v>
      </c>
      <c r="AI331" s="133">
        <v>10</v>
      </c>
      <c r="AJ331" s="133"/>
      <c r="AK331" s="133"/>
      <c r="AL331" s="133">
        <v>45</v>
      </c>
      <c r="AM331" s="133"/>
      <c r="AN331" s="133"/>
      <c r="AO331" s="133"/>
      <c r="AP331" s="133"/>
      <c r="AQ331" s="133"/>
      <c r="AR331" s="133"/>
      <c r="AS331" s="133"/>
      <c r="AT331" s="133"/>
      <c r="AU331" s="132">
        <f>(VLOOKUP($AF$8,Prices[],2,FALSE)*AF331)+(VLOOKUP($AG$8,Prices[],2,FALSE)*AG331)+(VLOOKUP($AH$8,Prices[],2,FALSE)*AH331)+(VLOOKUP($AI$8,Prices[],2,FALSE)*AI331)+(VLOOKUP($AJ$8,Prices[],2,FALSE)*AJ331)+(VLOOKUP($AK$8,Prices[],2,FALSE)*AK331)+(VLOOKUP($AL$8,Prices[],2,FALSE)*AL331)+(VLOOKUP($AM$8,Prices[],2,FALSE)*AM331)+(VLOOKUP($AN$8,Prices[],2,FALSE)*AN331)+(VLOOKUP($AO$8,Prices[],2,FALSE)*AO331)+(VLOOKUP($AP$8,Prices[],2,FALSE)*AP331)+(VLOOKUP($AT$8,Prices[],2,FALSE)*AT331)+(VLOOKUP($AQ$8,Prices[],2,FALSE)*AQ331)+(VLOOKUP($AR$8,Prices[],2,FALSE)*AR331)+(VLOOKUP($AS$8,Prices[],2,FALSE)*AS331)</f>
        <v>15662500</v>
      </c>
      <c r="AV331" s="132">
        <f t="shared" si="22"/>
        <v>23860025</v>
      </c>
      <c r="AW331" s="133" t="str">
        <f t="shared" si="23"/>
        <v>Credit is within Limit</v>
      </c>
      <c r="AX331" s="133" t="str">
        <f>IFERROR(IF(VLOOKUP(C331,'Overdue Credits'!$A:$F,6,0)&gt;2,"High Risk Customer",IF(VLOOKUP(C331,'Overdue Credits'!$A:$F,6,0)&gt;0,"Medium Risk Customer","Low Risk Customer")),"Low Risk Customer")</f>
        <v>Low Risk Customer</v>
      </c>
    </row>
    <row r="332" spans="1:50" x14ac:dyDescent="0.3">
      <c r="A332" s="16">
        <v>324</v>
      </c>
      <c r="B332" s="16" t="s">
        <v>238</v>
      </c>
      <c r="C332" s="16" t="s">
        <v>330</v>
      </c>
      <c r="D332" s="16"/>
      <c r="E332" s="16" t="s">
        <v>667</v>
      </c>
      <c r="F332" s="16" t="s">
        <v>20</v>
      </c>
      <c r="G332" s="131">
        <f t="shared" si="20"/>
        <v>280</v>
      </c>
      <c r="H332" s="133">
        <v>0</v>
      </c>
      <c r="I332" s="133"/>
      <c r="J332" s="133">
        <v>40</v>
      </c>
      <c r="K332" s="133">
        <v>60</v>
      </c>
      <c r="L332" s="133">
        <v>1</v>
      </c>
      <c r="M332" s="133">
        <v>15</v>
      </c>
      <c r="N332" s="133">
        <v>0</v>
      </c>
      <c r="O332" s="133">
        <v>26</v>
      </c>
      <c r="P332" s="133">
        <v>5</v>
      </c>
      <c r="Q332" s="133">
        <v>20</v>
      </c>
      <c r="R332" s="133">
        <v>0</v>
      </c>
      <c r="S332" s="133">
        <v>0</v>
      </c>
      <c r="T332" s="133"/>
      <c r="U332" s="133">
        <v>0</v>
      </c>
      <c r="V332" s="133">
        <v>0</v>
      </c>
      <c r="W332" s="133">
        <v>0</v>
      </c>
      <c r="X332" s="133">
        <v>60</v>
      </c>
      <c r="Y332" s="133">
        <v>3</v>
      </c>
      <c r="Z332" s="133">
        <v>0</v>
      </c>
      <c r="AA332" s="133">
        <v>0</v>
      </c>
      <c r="AB332" s="133">
        <v>50</v>
      </c>
      <c r="AC332" s="134">
        <f>(VLOOKUP($H$8,Prices[],2,FALSE)*H332)+(VLOOKUP($I$8,Prices[],2,FALSE)*I332)+(VLOOKUP($J$8,Prices[],2,FALSE)*J332)+(VLOOKUP($K$8,Prices[],2,FALSE)*K332)+(VLOOKUP($L$8,Prices[],2,FALSE)*L332)+(VLOOKUP($M$8,Prices[],2,FALSE)*M332)+(VLOOKUP($N$8,Prices[],2,FALSE)*N332)+(VLOOKUP($T$8,Prices[],2,FALSE)*T332)+(VLOOKUP($U$8,Prices[],2,FALSE)*U332)+(VLOOKUP($V$8,Prices[],2,FALSE)*V332)+(VLOOKUP($W$8,Prices[],2,FALSE)*W332)+(VLOOKUP($X$8,Prices[],2,FALSE)*X332)+(VLOOKUP($Y$8,Prices[],2,FALSE)*Y332)+(VLOOKUP($Z$8,Prices[],2,FALSE)*Z332)+(VLOOKUP($AB$8,Prices[],2,FALSE)*AB332)+(VLOOKUP($O$8,Prices[],2,FALSE)*O332)+(VLOOKUP($P$8,Prices[],2,FALSE)*P332)+(VLOOKUP($Q$8,Prices[],2,FALSE)*Q332)+(VLOOKUP($R$8,Prices[],2,FALSE)*R332)+(VLOOKUP($AA$8,Prices[],2,FALSE)*AA332)+(VLOOKUP($S$8,Prices[],2,FALSE)*S332)</f>
        <v>49606000</v>
      </c>
      <c r="AD332" s="137"/>
      <c r="AE332" s="135">
        <f t="shared" si="21"/>
        <v>75</v>
      </c>
      <c r="AF332" s="133"/>
      <c r="AG332" s="133"/>
      <c r="AH332" s="133">
        <v>40</v>
      </c>
      <c r="AI332" s="133">
        <v>5</v>
      </c>
      <c r="AJ332" s="133"/>
      <c r="AK332" s="133"/>
      <c r="AL332" s="133">
        <v>30</v>
      </c>
      <c r="AM332" s="133"/>
      <c r="AN332" s="133"/>
      <c r="AO332" s="133"/>
      <c r="AP332" s="133"/>
      <c r="AQ332" s="133"/>
      <c r="AR332" s="133"/>
      <c r="AS332" s="133"/>
      <c r="AT332" s="133"/>
      <c r="AU332" s="132">
        <f>(VLOOKUP($AF$8,Prices[],2,FALSE)*AF332)+(VLOOKUP($AG$8,Prices[],2,FALSE)*AG332)+(VLOOKUP($AH$8,Prices[],2,FALSE)*AH332)+(VLOOKUP($AI$8,Prices[],2,FALSE)*AI332)+(VLOOKUP($AJ$8,Prices[],2,FALSE)*AJ332)+(VLOOKUP($AK$8,Prices[],2,FALSE)*AK332)+(VLOOKUP($AL$8,Prices[],2,FALSE)*AL332)+(VLOOKUP($AM$8,Prices[],2,FALSE)*AM332)+(VLOOKUP($AN$8,Prices[],2,FALSE)*AN332)+(VLOOKUP($AO$8,Prices[],2,FALSE)*AO332)+(VLOOKUP($AP$8,Prices[],2,FALSE)*AP332)+(VLOOKUP($AT$8,Prices[],2,FALSE)*AT332)+(VLOOKUP($AQ$8,Prices[],2,FALSE)*AQ332)+(VLOOKUP($AR$8,Prices[],2,FALSE)*AR332)+(VLOOKUP($AS$8,Prices[],2,FALSE)*AS332)</f>
        <v>13212500</v>
      </c>
      <c r="AV332" s="132">
        <f t="shared" si="22"/>
        <v>17362100</v>
      </c>
      <c r="AW332" s="133" t="str">
        <f t="shared" si="23"/>
        <v>Credit is within Limit</v>
      </c>
      <c r="AX332" s="133" t="str">
        <f>IFERROR(IF(VLOOKUP(C332,'Overdue Credits'!$A:$F,6,0)&gt;2,"High Risk Customer",IF(VLOOKUP(C332,'Overdue Credits'!$A:$F,6,0)&gt;0,"Medium Risk Customer","Low Risk Customer")),"Low Risk Customer")</f>
        <v>Low Risk Customer</v>
      </c>
    </row>
    <row r="333" spans="1:50" x14ac:dyDescent="0.3">
      <c r="A333" s="16">
        <v>325</v>
      </c>
      <c r="B333" s="16" t="s">
        <v>238</v>
      </c>
      <c r="C333" s="16" t="s">
        <v>336</v>
      </c>
      <c r="D333" s="16"/>
      <c r="E333" s="16" t="s">
        <v>669</v>
      </c>
      <c r="F333" s="16" t="s">
        <v>20</v>
      </c>
      <c r="G333" s="131">
        <f t="shared" si="20"/>
        <v>350</v>
      </c>
      <c r="H333" s="133">
        <v>0</v>
      </c>
      <c r="I333" s="133"/>
      <c r="J333" s="133">
        <v>40</v>
      </c>
      <c r="K333" s="133">
        <v>70</v>
      </c>
      <c r="L333" s="133"/>
      <c r="M333" s="133">
        <v>0</v>
      </c>
      <c r="N333" s="133">
        <v>0</v>
      </c>
      <c r="O333" s="133">
        <v>20</v>
      </c>
      <c r="P333" s="133">
        <v>50</v>
      </c>
      <c r="Q333" s="133">
        <v>0</v>
      </c>
      <c r="R333" s="133">
        <v>0</v>
      </c>
      <c r="S333" s="133">
        <v>0</v>
      </c>
      <c r="T333" s="133"/>
      <c r="U333" s="133">
        <v>0</v>
      </c>
      <c r="V333" s="133">
        <v>0</v>
      </c>
      <c r="W333" s="133">
        <v>0</v>
      </c>
      <c r="X333" s="133">
        <v>135</v>
      </c>
      <c r="Y333" s="133">
        <v>5</v>
      </c>
      <c r="Z333" s="133">
        <v>0</v>
      </c>
      <c r="AA333" s="133">
        <v>0</v>
      </c>
      <c r="AB333" s="133">
        <v>30</v>
      </c>
      <c r="AC333" s="134">
        <f>(VLOOKUP($H$8,Prices[],2,FALSE)*H333)+(VLOOKUP($I$8,Prices[],2,FALSE)*I333)+(VLOOKUP($J$8,Prices[],2,FALSE)*J333)+(VLOOKUP($K$8,Prices[],2,FALSE)*K333)+(VLOOKUP($L$8,Prices[],2,FALSE)*L333)+(VLOOKUP($M$8,Prices[],2,FALSE)*M333)+(VLOOKUP($N$8,Prices[],2,FALSE)*N333)+(VLOOKUP($T$8,Prices[],2,FALSE)*T333)+(VLOOKUP($U$8,Prices[],2,FALSE)*U333)+(VLOOKUP($V$8,Prices[],2,FALSE)*V333)+(VLOOKUP($W$8,Prices[],2,FALSE)*W333)+(VLOOKUP($X$8,Prices[],2,FALSE)*X333)+(VLOOKUP($Y$8,Prices[],2,FALSE)*Y333)+(VLOOKUP($Z$8,Prices[],2,FALSE)*Z333)+(VLOOKUP($AB$8,Prices[],2,FALSE)*AB333)+(VLOOKUP($O$8,Prices[],2,FALSE)*O333)+(VLOOKUP($P$8,Prices[],2,FALSE)*P333)+(VLOOKUP($Q$8,Prices[],2,FALSE)*Q333)+(VLOOKUP($R$8,Prices[],2,FALSE)*R333)+(VLOOKUP($AA$8,Prices[],2,FALSE)*AA333)+(VLOOKUP($S$8,Prices[],2,FALSE)*S333)</f>
        <v>61672500</v>
      </c>
      <c r="AD333" s="137"/>
      <c r="AE333" s="135">
        <f t="shared" si="21"/>
        <v>90</v>
      </c>
      <c r="AF333" s="133"/>
      <c r="AG333" s="133"/>
      <c r="AH333" s="133">
        <v>30</v>
      </c>
      <c r="AI333" s="133">
        <v>10</v>
      </c>
      <c r="AJ333" s="133"/>
      <c r="AK333" s="133"/>
      <c r="AL333" s="133">
        <v>50</v>
      </c>
      <c r="AM333" s="133"/>
      <c r="AN333" s="133"/>
      <c r="AO333" s="133"/>
      <c r="AP333" s="133"/>
      <c r="AQ333" s="133"/>
      <c r="AR333" s="133"/>
      <c r="AS333" s="133"/>
      <c r="AT333" s="133"/>
      <c r="AU333" s="132">
        <f>(VLOOKUP($AF$8,Prices[],2,FALSE)*AF333)+(VLOOKUP($AG$8,Prices[],2,FALSE)*AG333)+(VLOOKUP($AH$8,Prices[],2,FALSE)*AH333)+(VLOOKUP($AI$8,Prices[],2,FALSE)*AI333)+(VLOOKUP($AJ$8,Prices[],2,FALSE)*AJ333)+(VLOOKUP($AK$8,Prices[],2,FALSE)*AK333)+(VLOOKUP($AL$8,Prices[],2,FALSE)*AL333)+(VLOOKUP($AM$8,Prices[],2,FALSE)*AM333)+(VLOOKUP($AN$8,Prices[],2,FALSE)*AN333)+(VLOOKUP($AO$8,Prices[],2,FALSE)*AO333)+(VLOOKUP($AP$8,Prices[],2,FALSE)*AP333)+(VLOOKUP($AT$8,Prices[],2,FALSE)*AT333)+(VLOOKUP($AQ$8,Prices[],2,FALSE)*AQ333)+(VLOOKUP($AR$8,Prices[],2,FALSE)*AR333)+(VLOOKUP($AS$8,Prices[],2,FALSE)*AS333)</f>
        <v>15480000</v>
      </c>
      <c r="AV333" s="132">
        <f t="shared" si="22"/>
        <v>21585375</v>
      </c>
      <c r="AW333" s="133" t="str">
        <f t="shared" si="23"/>
        <v>Credit is within Limit</v>
      </c>
      <c r="AX333" s="133" t="str">
        <f>IFERROR(IF(VLOOKUP(C333,'Overdue Credits'!$A:$F,6,0)&gt;2,"High Risk Customer",IF(VLOOKUP(C333,'Overdue Credits'!$A:$F,6,0)&gt;0,"Medium Risk Customer","Low Risk Customer")),"Low Risk Customer")</f>
        <v>Low Risk Customer</v>
      </c>
    </row>
    <row r="334" spans="1:50" x14ac:dyDescent="0.3">
      <c r="A334" s="16">
        <v>326</v>
      </c>
      <c r="B334" s="16" t="s">
        <v>238</v>
      </c>
      <c r="C334" s="16" t="s">
        <v>322</v>
      </c>
      <c r="D334" s="16"/>
      <c r="E334" s="16" t="s">
        <v>323</v>
      </c>
      <c r="F334" s="16" t="s">
        <v>20</v>
      </c>
      <c r="G334" s="131">
        <f t="shared" si="20"/>
        <v>520</v>
      </c>
      <c r="H334" s="133">
        <v>0</v>
      </c>
      <c r="I334" s="133"/>
      <c r="J334" s="133">
        <v>100</v>
      </c>
      <c r="K334" s="133">
        <v>80</v>
      </c>
      <c r="L334" s="133"/>
      <c r="M334" s="133">
        <v>10</v>
      </c>
      <c r="N334" s="133">
        <v>0</v>
      </c>
      <c r="O334" s="133">
        <v>100</v>
      </c>
      <c r="P334" s="133">
        <v>38</v>
      </c>
      <c r="Q334" s="133">
        <v>0</v>
      </c>
      <c r="R334" s="133">
        <v>0</v>
      </c>
      <c r="S334" s="133">
        <v>0</v>
      </c>
      <c r="T334" s="133"/>
      <c r="U334" s="133">
        <v>0</v>
      </c>
      <c r="V334" s="133">
        <v>0</v>
      </c>
      <c r="W334" s="133">
        <v>0</v>
      </c>
      <c r="X334" s="133">
        <v>160</v>
      </c>
      <c r="Y334" s="133">
        <v>0</v>
      </c>
      <c r="Z334" s="133">
        <v>0</v>
      </c>
      <c r="AA334" s="133">
        <v>0</v>
      </c>
      <c r="AB334" s="133">
        <v>32</v>
      </c>
      <c r="AC334" s="134">
        <f>(VLOOKUP($H$8,Prices[],2,FALSE)*H334)+(VLOOKUP($I$8,Prices[],2,FALSE)*I334)+(VLOOKUP($J$8,Prices[],2,FALSE)*J334)+(VLOOKUP($K$8,Prices[],2,FALSE)*K334)+(VLOOKUP($L$8,Prices[],2,FALSE)*L334)+(VLOOKUP($M$8,Prices[],2,FALSE)*M334)+(VLOOKUP($N$8,Prices[],2,FALSE)*N334)+(VLOOKUP($T$8,Prices[],2,FALSE)*T334)+(VLOOKUP($U$8,Prices[],2,FALSE)*U334)+(VLOOKUP($V$8,Prices[],2,FALSE)*V334)+(VLOOKUP($W$8,Prices[],2,FALSE)*W334)+(VLOOKUP($X$8,Prices[],2,FALSE)*X334)+(VLOOKUP($Y$8,Prices[],2,FALSE)*Y334)+(VLOOKUP($Z$8,Prices[],2,FALSE)*Z334)+(VLOOKUP($AB$8,Prices[],2,FALSE)*AB334)+(VLOOKUP($O$8,Prices[],2,FALSE)*O334)+(VLOOKUP($P$8,Prices[],2,FALSE)*P334)+(VLOOKUP($Q$8,Prices[],2,FALSE)*Q334)+(VLOOKUP($R$8,Prices[],2,FALSE)*R334)+(VLOOKUP($AA$8,Prices[],2,FALSE)*AA334)+(VLOOKUP($S$8,Prices[],2,FALSE)*S334)</f>
        <v>94175000</v>
      </c>
      <c r="AD334" s="137"/>
      <c r="AE334" s="135">
        <f t="shared" si="21"/>
        <v>91</v>
      </c>
      <c r="AF334" s="133"/>
      <c r="AG334" s="133"/>
      <c r="AH334" s="133">
        <v>31</v>
      </c>
      <c r="AI334" s="133">
        <v>10</v>
      </c>
      <c r="AJ334" s="133"/>
      <c r="AK334" s="133"/>
      <c r="AL334" s="133">
        <v>50</v>
      </c>
      <c r="AM334" s="133"/>
      <c r="AN334" s="133"/>
      <c r="AO334" s="133"/>
      <c r="AP334" s="133"/>
      <c r="AQ334" s="133"/>
      <c r="AR334" s="133"/>
      <c r="AS334" s="133"/>
      <c r="AT334" s="133"/>
      <c r="AU334" s="132">
        <f>(VLOOKUP($AF$8,Prices[],2,FALSE)*AF334)+(VLOOKUP($AG$8,Prices[],2,FALSE)*AG334)+(VLOOKUP($AH$8,Prices[],2,FALSE)*AH334)+(VLOOKUP($AI$8,Prices[],2,FALSE)*AI334)+(VLOOKUP($AJ$8,Prices[],2,FALSE)*AJ334)+(VLOOKUP($AK$8,Prices[],2,FALSE)*AK334)+(VLOOKUP($AL$8,Prices[],2,FALSE)*AL334)+(VLOOKUP($AM$8,Prices[],2,FALSE)*AM334)+(VLOOKUP($AN$8,Prices[],2,FALSE)*AN334)+(VLOOKUP($AO$8,Prices[],2,FALSE)*AO334)+(VLOOKUP($AP$8,Prices[],2,FALSE)*AP334)+(VLOOKUP($AT$8,Prices[],2,FALSE)*AT334)+(VLOOKUP($AQ$8,Prices[],2,FALSE)*AQ334)+(VLOOKUP($AR$8,Prices[],2,FALSE)*AR334)+(VLOOKUP($AS$8,Prices[],2,FALSE)*AS334)</f>
        <v>15668500</v>
      </c>
      <c r="AV334" s="132">
        <f t="shared" si="22"/>
        <v>32961249.999999996</v>
      </c>
      <c r="AW334" s="133" t="str">
        <f t="shared" si="23"/>
        <v>Credit is within Limit</v>
      </c>
      <c r="AX334" s="133" t="str">
        <f>IFERROR(IF(VLOOKUP(C334,'Overdue Credits'!$A:$F,6,0)&gt;2,"High Risk Customer",IF(VLOOKUP(C334,'Overdue Credits'!$A:$F,6,0)&gt;0,"Medium Risk Customer","Low Risk Customer")),"Low Risk Customer")</f>
        <v>Low Risk Customer</v>
      </c>
    </row>
    <row r="335" spans="1:50" x14ac:dyDescent="0.3">
      <c r="A335" s="16">
        <v>327</v>
      </c>
      <c r="B335" s="16" t="s">
        <v>238</v>
      </c>
      <c r="C335" s="16" t="s">
        <v>310</v>
      </c>
      <c r="D335" s="16"/>
      <c r="E335" s="16" t="s">
        <v>311</v>
      </c>
      <c r="F335" s="16" t="s">
        <v>20</v>
      </c>
      <c r="G335" s="131">
        <f t="shared" si="20"/>
        <v>0</v>
      </c>
      <c r="H335" s="133"/>
      <c r="I335" s="133">
        <v>0</v>
      </c>
      <c r="J335" s="133">
        <v>0</v>
      </c>
      <c r="K335" s="133">
        <v>0</v>
      </c>
      <c r="L335" s="133"/>
      <c r="M335" s="133">
        <v>0</v>
      </c>
      <c r="N335" s="133">
        <v>0</v>
      </c>
      <c r="O335" s="133">
        <v>0</v>
      </c>
      <c r="P335" s="133">
        <v>0</v>
      </c>
      <c r="Q335" s="133">
        <v>0</v>
      </c>
      <c r="R335" s="133">
        <v>0</v>
      </c>
      <c r="S335" s="133">
        <v>0</v>
      </c>
      <c r="T335" s="133">
        <v>0</v>
      </c>
      <c r="U335" s="133">
        <v>0</v>
      </c>
      <c r="V335" s="133"/>
      <c r="W335" s="133">
        <v>0</v>
      </c>
      <c r="X335" s="133"/>
      <c r="Y335" s="133"/>
      <c r="Z335" s="133"/>
      <c r="AA335" s="133"/>
      <c r="AB335" s="133"/>
      <c r="AC335" s="134">
        <f>(VLOOKUP($H$8,Prices[],2,FALSE)*H335)+(VLOOKUP($I$8,Prices[],2,FALSE)*I335)+(VLOOKUP($J$8,Prices[],2,FALSE)*J335)+(VLOOKUP($K$8,Prices[],2,FALSE)*K335)+(VLOOKUP($L$8,Prices[],2,FALSE)*L335)+(VLOOKUP($M$8,Prices[],2,FALSE)*M335)+(VLOOKUP($N$8,Prices[],2,FALSE)*N335)+(VLOOKUP($T$8,Prices[],2,FALSE)*T335)+(VLOOKUP($U$8,Prices[],2,FALSE)*U335)+(VLOOKUP($V$8,Prices[],2,FALSE)*V335)+(VLOOKUP($W$8,Prices[],2,FALSE)*W335)+(VLOOKUP($X$8,Prices[],2,FALSE)*X335)+(VLOOKUP($Y$8,Prices[],2,FALSE)*Y335)+(VLOOKUP($Z$8,Prices[],2,FALSE)*Z335)+(VLOOKUP($AB$8,Prices[],2,FALSE)*AB335)+(VLOOKUP($O$8,Prices[],2,FALSE)*O335)+(VLOOKUP($P$8,Prices[],2,FALSE)*P335)+(VLOOKUP($Q$8,Prices[],2,FALSE)*Q335)+(VLOOKUP($R$8,Prices[],2,FALSE)*R335)+(VLOOKUP($AA$8,Prices[],2,FALSE)*AA335)+(VLOOKUP($S$8,Prices[],2,FALSE)*S335)</f>
        <v>0</v>
      </c>
      <c r="AD335" s="137"/>
      <c r="AE335" s="135">
        <f t="shared" si="21"/>
        <v>0</v>
      </c>
      <c r="AF335" s="133"/>
      <c r="AG335" s="133"/>
      <c r="AH335" s="133"/>
      <c r="AI335" s="133"/>
      <c r="AJ335" s="133"/>
      <c r="AK335" s="133"/>
      <c r="AL335" s="133"/>
      <c r="AM335" s="133"/>
      <c r="AN335" s="133"/>
      <c r="AO335" s="133"/>
      <c r="AP335" s="133"/>
      <c r="AQ335" s="133"/>
      <c r="AR335" s="133"/>
      <c r="AS335" s="133"/>
      <c r="AT335" s="133"/>
      <c r="AU335" s="132">
        <f>(VLOOKUP($AF$8,Prices[],2,FALSE)*AF335)+(VLOOKUP($AG$8,Prices[],2,FALSE)*AG335)+(VLOOKUP($AH$8,Prices[],2,FALSE)*AH335)+(VLOOKUP($AI$8,Prices[],2,FALSE)*AI335)+(VLOOKUP($AJ$8,Prices[],2,FALSE)*AJ335)+(VLOOKUP($AK$8,Prices[],2,FALSE)*AK335)+(VLOOKUP($AL$8,Prices[],2,FALSE)*AL335)+(VLOOKUP($AM$8,Prices[],2,FALSE)*AM335)+(VLOOKUP($AN$8,Prices[],2,FALSE)*AN335)+(VLOOKUP($AO$8,Prices[],2,FALSE)*AO335)+(VLOOKUP($AP$8,Prices[],2,FALSE)*AP335)+(VLOOKUP($AT$8,Prices[],2,FALSE)*AT335)+(VLOOKUP($AQ$8,Prices[],2,FALSE)*AQ335)+(VLOOKUP($AR$8,Prices[],2,FALSE)*AR335)+(VLOOKUP($AS$8,Prices[],2,FALSE)*AS335)</f>
        <v>0</v>
      </c>
      <c r="AV335" s="132">
        <f t="shared" si="22"/>
        <v>0</v>
      </c>
      <c r="AW335" s="133" t="str">
        <f t="shared" si="23"/>
        <v xml:space="preserve"> </v>
      </c>
      <c r="AX335" s="133" t="str">
        <f>IFERROR(IF(VLOOKUP(C335,'Overdue Credits'!$A:$F,6,0)&gt;2,"High Risk Customer",IF(VLOOKUP(C335,'Overdue Credits'!$A:$F,6,0)&gt;0,"Medium Risk Customer","Low Risk Customer")),"Low Risk Customer")</f>
        <v>Low Risk Customer</v>
      </c>
    </row>
    <row r="336" spans="1:50" x14ac:dyDescent="0.3">
      <c r="A336" s="16">
        <v>328</v>
      </c>
      <c r="B336" s="16" t="s">
        <v>238</v>
      </c>
      <c r="C336" s="16" t="s">
        <v>343</v>
      </c>
      <c r="D336" s="16"/>
      <c r="E336" s="16" t="s">
        <v>672</v>
      </c>
      <c r="F336" s="16" t="s">
        <v>43</v>
      </c>
      <c r="G336" s="131">
        <f t="shared" si="20"/>
        <v>300</v>
      </c>
      <c r="H336" s="133">
        <v>0</v>
      </c>
      <c r="I336" s="133"/>
      <c r="J336" s="133">
        <v>47</v>
      </c>
      <c r="K336" s="133">
        <v>40</v>
      </c>
      <c r="L336" s="133">
        <v>1</v>
      </c>
      <c r="M336" s="133">
        <v>1</v>
      </c>
      <c r="N336" s="133">
        <v>0</v>
      </c>
      <c r="O336" s="133">
        <v>50</v>
      </c>
      <c r="P336" s="133">
        <v>50</v>
      </c>
      <c r="Q336" s="133">
        <v>20</v>
      </c>
      <c r="R336" s="133">
        <v>0</v>
      </c>
      <c r="S336" s="133">
        <v>0</v>
      </c>
      <c r="T336" s="133"/>
      <c r="U336" s="133">
        <v>0</v>
      </c>
      <c r="V336" s="133">
        <v>0</v>
      </c>
      <c r="W336" s="133">
        <v>0</v>
      </c>
      <c r="X336" s="133">
        <v>40</v>
      </c>
      <c r="Y336" s="133">
        <v>0</v>
      </c>
      <c r="Z336" s="133">
        <v>0</v>
      </c>
      <c r="AA336" s="133">
        <v>0</v>
      </c>
      <c r="AB336" s="133">
        <v>51</v>
      </c>
      <c r="AC336" s="134">
        <f>(VLOOKUP($H$8,Prices[],2,FALSE)*H336)+(VLOOKUP($I$8,Prices[],2,FALSE)*I336)+(VLOOKUP($J$8,Prices[],2,FALSE)*J336)+(VLOOKUP($K$8,Prices[],2,FALSE)*K336)+(VLOOKUP($L$8,Prices[],2,FALSE)*L336)+(VLOOKUP($M$8,Prices[],2,FALSE)*M336)+(VLOOKUP($N$8,Prices[],2,FALSE)*N336)+(VLOOKUP($T$8,Prices[],2,FALSE)*T336)+(VLOOKUP($U$8,Prices[],2,FALSE)*U336)+(VLOOKUP($V$8,Prices[],2,FALSE)*V336)+(VLOOKUP($W$8,Prices[],2,FALSE)*W336)+(VLOOKUP($X$8,Prices[],2,FALSE)*X336)+(VLOOKUP($Y$8,Prices[],2,FALSE)*Y336)+(VLOOKUP($Z$8,Prices[],2,FALSE)*Z336)+(VLOOKUP($AB$8,Prices[],2,FALSE)*AB336)+(VLOOKUP($O$8,Prices[],2,FALSE)*O336)+(VLOOKUP($P$8,Prices[],2,FALSE)*P336)+(VLOOKUP($Q$8,Prices[],2,FALSE)*Q336)+(VLOOKUP($R$8,Prices[],2,FALSE)*R336)+(VLOOKUP($AA$8,Prices[],2,FALSE)*AA336)+(VLOOKUP($S$8,Prices[],2,FALSE)*S336)</f>
        <v>57237000</v>
      </c>
      <c r="AD336" s="137"/>
      <c r="AE336" s="135">
        <f t="shared" si="21"/>
        <v>90</v>
      </c>
      <c r="AF336" s="133"/>
      <c r="AG336" s="133"/>
      <c r="AH336" s="133">
        <v>20</v>
      </c>
      <c r="AI336" s="133">
        <v>10</v>
      </c>
      <c r="AJ336" s="133"/>
      <c r="AK336" s="133"/>
      <c r="AL336" s="133">
        <v>60</v>
      </c>
      <c r="AM336" s="133"/>
      <c r="AN336" s="133"/>
      <c r="AO336" s="133"/>
      <c r="AP336" s="133"/>
      <c r="AQ336" s="133"/>
      <c r="AR336" s="133"/>
      <c r="AS336" s="133"/>
      <c r="AT336" s="133"/>
      <c r="AU336" s="132">
        <f>(VLOOKUP($AF$8,Prices[],2,FALSE)*AF336)+(VLOOKUP($AG$8,Prices[],2,FALSE)*AG336)+(VLOOKUP($AH$8,Prices[],2,FALSE)*AH336)+(VLOOKUP($AI$8,Prices[],2,FALSE)*AI336)+(VLOOKUP($AJ$8,Prices[],2,FALSE)*AJ336)+(VLOOKUP($AK$8,Prices[],2,FALSE)*AK336)+(VLOOKUP($AL$8,Prices[],2,FALSE)*AL336)+(VLOOKUP($AM$8,Prices[],2,FALSE)*AM336)+(VLOOKUP($AN$8,Prices[],2,FALSE)*AN336)+(VLOOKUP($AO$8,Prices[],2,FALSE)*AO336)+(VLOOKUP($AP$8,Prices[],2,FALSE)*AP336)+(VLOOKUP($AT$8,Prices[],2,FALSE)*AT336)+(VLOOKUP($AQ$8,Prices[],2,FALSE)*AQ336)+(VLOOKUP($AR$8,Prices[],2,FALSE)*AR336)+(VLOOKUP($AS$8,Prices[],2,FALSE)*AS336)</f>
        <v>15115000</v>
      </c>
      <c r="AV336" s="132">
        <f t="shared" si="22"/>
        <v>20032950</v>
      </c>
      <c r="AW336" s="133" t="str">
        <f t="shared" si="23"/>
        <v>Credit is within Limit</v>
      </c>
      <c r="AX336" s="133" t="str">
        <f>IFERROR(IF(VLOOKUP(C336,'Overdue Credits'!$A:$F,6,0)&gt;2,"High Risk Customer",IF(VLOOKUP(C336,'Overdue Credits'!$A:$F,6,0)&gt;0,"Medium Risk Customer","Low Risk Customer")),"Low Risk Customer")</f>
        <v>Medium Risk Customer</v>
      </c>
    </row>
    <row r="337" spans="1:50" x14ac:dyDescent="0.3">
      <c r="A337" s="16">
        <v>329</v>
      </c>
      <c r="B337" s="16" t="s">
        <v>238</v>
      </c>
      <c r="C337" s="16" t="s">
        <v>312</v>
      </c>
      <c r="D337" s="16"/>
      <c r="E337" s="16" t="s">
        <v>313</v>
      </c>
      <c r="F337" s="16" t="s">
        <v>43</v>
      </c>
      <c r="G337" s="131">
        <f t="shared" si="20"/>
        <v>750</v>
      </c>
      <c r="H337" s="133">
        <v>0</v>
      </c>
      <c r="I337" s="133"/>
      <c r="J337" s="133">
        <v>100</v>
      </c>
      <c r="K337" s="133">
        <v>130</v>
      </c>
      <c r="L337" s="133"/>
      <c r="M337" s="133">
        <v>11</v>
      </c>
      <c r="N337" s="133">
        <v>7</v>
      </c>
      <c r="O337" s="133">
        <v>180</v>
      </c>
      <c r="P337" s="133">
        <v>50</v>
      </c>
      <c r="Q337" s="133">
        <v>1</v>
      </c>
      <c r="R337" s="133">
        <v>1</v>
      </c>
      <c r="S337" s="133">
        <v>0</v>
      </c>
      <c r="T337" s="133"/>
      <c r="U337" s="133">
        <v>0</v>
      </c>
      <c r="V337" s="133">
        <v>70</v>
      </c>
      <c r="W337" s="133">
        <v>0</v>
      </c>
      <c r="X337" s="133">
        <v>150</v>
      </c>
      <c r="Y337" s="133">
        <v>0</v>
      </c>
      <c r="Z337" s="133">
        <v>0</v>
      </c>
      <c r="AA337" s="133">
        <v>0</v>
      </c>
      <c r="AB337" s="133">
        <v>50</v>
      </c>
      <c r="AC337" s="134">
        <f>(VLOOKUP($H$8,Prices[],2,FALSE)*H337)+(VLOOKUP($I$8,Prices[],2,FALSE)*I337)+(VLOOKUP($J$8,Prices[],2,FALSE)*J337)+(VLOOKUP($K$8,Prices[],2,FALSE)*K337)+(VLOOKUP($L$8,Prices[],2,FALSE)*L337)+(VLOOKUP($M$8,Prices[],2,FALSE)*M337)+(VLOOKUP($N$8,Prices[],2,FALSE)*N337)+(VLOOKUP($T$8,Prices[],2,FALSE)*T337)+(VLOOKUP($U$8,Prices[],2,FALSE)*U337)+(VLOOKUP($V$8,Prices[],2,FALSE)*V337)+(VLOOKUP($W$8,Prices[],2,FALSE)*W337)+(VLOOKUP($X$8,Prices[],2,FALSE)*X337)+(VLOOKUP($Y$8,Prices[],2,FALSE)*Y337)+(VLOOKUP($Z$8,Prices[],2,FALSE)*Z337)+(VLOOKUP($AB$8,Prices[],2,FALSE)*AB337)+(VLOOKUP($O$8,Prices[],2,FALSE)*O337)+(VLOOKUP($P$8,Prices[],2,FALSE)*P337)+(VLOOKUP($Q$8,Prices[],2,FALSE)*Q337)+(VLOOKUP($R$8,Prices[],2,FALSE)*R337)+(VLOOKUP($AA$8,Prices[],2,FALSE)*AA337)+(VLOOKUP($S$8,Prices[],2,FALSE)*S337)</f>
        <v>130154000</v>
      </c>
      <c r="AD337" s="137"/>
      <c r="AE337" s="135">
        <f t="shared" si="21"/>
        <v>84</v>
      </c>
      <c r="AF337" s="133"/>
      <c r="AG337" s="133"/>
      <c r="AH337" s="133">
        <v>40</v>
      </c>
      <c r="AI337" s="133">
        <v>8</v>
      </c>
      <c r="AJ337" s="133"/>
      <c r="AK337" s="133"/>
      <c r="AL337" s="133">
        <v>35</v>
      </c>
      <c r="AM337" s="133"/>
      <c r="AN337" s="133"/>
      <c r="AO337" s="133"/>
      <c r="AP337" s="133">
        <v>1</v>
      </c>
      <c r="AQ337" s="133"/>
      <c r="AR337" s="133"/>
      <c r="AS337" s="133"/>
      <c r="AT337" s="133"/>
      <c r="AU337" s="132">
        <f>(VLOOKUP($AF$8,Prices[],2,FALSE)*AF337)+(VLOOKUP($AG$8,Prices[],2,FALSE)*AG337)+(VLOOKUP($AH$8,Prices[],2,FALSE)*AH337)+(VLOOKUP($AI$8,Prices[],2,FALSE)*AI337)+(VLOOKUP($AJ$8,Prices[],2,FALSE)*AJ337)+(VLOOKUP($AK$8,Prices[],2,FALSE)*AK337)+(VLOOKUP($AL$8,Prices[],2,FALSE)*AL337)+(VLOOKUP($AM$8,Prices[],2,FALSE)*AM337)+(VLOOKUP($AN$8,Prices[],2,FALSE)*AN337)+(VLOOKUP($AO$8,Prices[],2,FALSE)*AO337)+(VLOOKUP($AP$8,Prices[],2,FALSE)*AP337)+(VLOOKUP($AT$8,Prices[],2,FALSE)*AT337)+(VLOOKUP($AQ$8,Prices[],2,FALSE)*AQ337)+(VLOOKUP($AR$8,Prices[],2,FALSE)*AR337)+(VLOOKUP($AS$8,Prices[],2,FALSE)*AS337)</f>
        <v>14744500</v>
      </c>
      <c r="AV337" s="132">
        <f t="shared" si="22"/>
        <v>45553900</v>
      </c>
      <c r="AW337" s="133" t="str">
        <f t="shared" si="23"/>
        <v>Credit is within Limit</v>
      </c>
      <c r="AX337" s="133" t="str">
        <f>IFERROR(IF(VLOOKUP(C337,'Overdue Credits'!$A:$F,6,0)&gt;2,"High Risk Customer",IF(VLOOKUP(C337,'Overdue Credits'!$A:$F,6,0)&gt;0,"Medium Risk Customer","Low Risk Customer")),"Low Risk Customer")</f>
        <v>Low Risk Customer</v>
      </c>
    </row>
    <row r="338" spans="1:50" x14ac:dyDescent="0.3">
      <c r="A338" s="16">
        <v>330</v>
      </c>
      <c r="B338" s="16" t="s">
        <v>238</v>
      </c>
      <c r="C338" s="16" t="s">
        <v>519</v>
      </c>
      <c r="D338" s="16"/>
      <c r="E338" s="16" t="s">
        <v>520</v>
      </c>
      <c r="F338" s="16" t="s">
        <v>20</v>
      </c>
      <c r="G338" s="131">
        <f t="shared" si="20"/>
        <v>250</v>
      </c>
      <c r="H338" s="133">
        <v>0</v>
      </c>
      <c r="I338" s="133"/>
      <c r="J338" s="133">
        <v>100</v>
      </c>
      <c r="K338" s="133">
        <v>30</v>
      </c>
      <c r="L338" s="133"/>
      <c r="M338" s="133">
        <v>0</v>
      </c>
      <c r="N338" s="133">
        <v>0</v>
      </c>
      <c r="O338" s="133">
        <v>20</v>
      </c>
      <c r="P338" s="133">
        <v>30</v>
      </c>
      <c r="Q338" s="133">
        <v>0</v>
      </c>
      <c r="R338" s="133">
        <v>0</v>
      </c>
      <c r="S338" s="133">
        <v>0</v>
      </c>
      <c r="T338" s="133">
        <v>0</v>
      </c>
      <c r="U338" s="133">
        <v>0</v>
      </c>
      <c r="V338" s="133">
        <v>20</v>
      </c>
      <c r="W338" s="133">
        <v>0</v>
      </c>
      <c r="X338" s="133">
        <v>50</v>
      </c>
      <c r="Y338" s="133">
        <v>0</v>
      </c>
      <c r="Z338" s="133">
        <v>0</v>
      </c>
      <c r="AA338" s="133">
        <v>0</v>
      </c>
      <c r="AB338" s="133"/>
      <c r="AC338" s="134">
        <f>(VLOOKUP($H$8,Prices[],2,FALSE)*H338)+(VLOOKUP($I$8,Prices[],2,FALSE)*I338)+(VLOOKUP($J$8,Prices[],2,FALSE)*J338)+(VLOOKUP($K$8,Prices[],2,FALSE)*K338)+(VLOOKUP($L$8,Prices[],2,FALSE)*L338)+(VLOOKUP($M$8,Prices[],2,FALSE)*M338)+(VLOOKUP($N$8,Prices[],2,FALSE)*N338)+(VLOOKUP($T$8,Prices[],2,FALSE)*T338)+(VLOOKUP($U$8,Prices[],2,FALSE)*U338)+(VLOOKUP($V$8,Prices[],2,FALSE)*V338)+(VLOOKUP($W$8,Prices[],2,FALSE)*W338)+(VLOOKUP($X$8,Prices[],2,FALSE)*X338)+(VLOOKUP($Y$8,Prices[],2,FALSE)*Y338)+(VLOOKUP($Z$8,Prices[],2,FALSE)*Z338)+(VLOOKUP($AB$8,Prices[],2,FALSE)*AB338)+(VLOOKUP($O$8,Prices[],2,FALSE)*O338)+(VLOOKUP($P$8,Prices[],2,FALSE)*P338)+(VLOOKUP($Q$8,Prices[],2,FALSE)*Q338)+(VLOOKUP($R$8,Prices[],2,FALSE)*R338)+(VLOOKUP($AA$8,Prices[],2,FALSE)*AA338)+(VLOOKUP($S$8,Prices[],2,FALSE)*S338)</f>
        <v>46765000</v>
      </c>
      <c r="AD338" s="137"/>
      <c r="AE338" s="135">
        <f t="shared" si="21"/>
        <v>91</v>
      </c>
      <c r="AF338" s="133"/>
      <c r="AG338" s="133"/>
      <c r="AH338" s="133">
        <v>30</v>
      </c>
      <c r="AI338" s="133">
        <v>10</v>
      </c>
      <c r="AJ338" s="133"/>
      <c r="AK338" s="133"/>
      <c r="AL338" s="133">
        <v>50</v>
      </c>
      <c r="AM338" s="133"/>
      <c r="AN338" s="133"/>
      <c r="AO338" s="133"/>
      <c r="AP338" s="133">
        <v>1</v>
      </c>
      <c r="AQ338" s="133"/>
      <c r="AR338" s="133"/>
      <c r="AS338" s="133"/>
      <c r="AT338" s="133"/>
      <c r="AU338" s="132">
        <f>(VLOOKUP($AF$8,Prices[],2,FALSE)*AF338)+(VLOOKUP($AG$8,Prices[],2,FALSE)*AG338)+(VLOOKUP($AH$8,Prices[],2,FALSE)*AH338)+(VLOOKUP($AI$8,Prices[],2,FALSE)*AI338)+(VLOOKUP($AJ$8,Prices[],2,FALSE)*AJ338)+(VLOOKUP($AK$8,Prices[],2,FALSE)*AK338)+(VLOOKUP($AL$8,Prices[],2,FALSE)*AL338)+(VLOOKUP($AM$8,Prices[],2,FALSE)*AM338)+(VLOOKUP($AN$8,Prices[],2,FALSE)*AN338)+(VLOOKUP($AO$8,Prices[],2,FALSE)*AO338)+(VLOOKUP($AP$8,Prices[],2,FALSE)*AP338)+(VLOOKUP($AT$8,Prices[],2,FALSE)*AT338)+(VLOOKUP($AQ$8,Prices[],2,FALSE)*AQ338)+(VLOOKUP($AR$8,Prices[],2,FALSE)*AR338)+(VLOOKUP($AS$8,Prices[],2,FALSE)*AS338)</f>
        <v>15584500</v>
      </c>
      <c r="AV338" s="132">
        <f t="shared" si="22"/>
        <v>16367749.999999998</v>
      </c>
      <c r="AW338" s="133" t="str">
        <f t="shared" si="23"/>
        <v>Credit is within Limit</v>
      </c>
      <c r="AX338" s="133" t="str">
        <f>IFERROR(IF(VLOOKUP(C338,'Overdue Credits'!$A:$F,6,0)&gt;2,"High Risk Customer",IF(VLOOKUP(C338,'Overdue Credits'!$A:$F,6,0)&gt;0,"Medium Risk Customer","Low Risk Customer")),"Low Risk Customer")</f>
        <v>Low Risk Customer</v>
      </c>
    </row>
    <row r="339" spans="1:50" x14ac:dyDescent="0.3">
      <c r="A339" s="16">
        <v>331</v>
      </c>
      <c r="B339" s="16" t="s">
        <v>238</v>
      </c>
      <c r="C339" s="16" t="s">
        <v>353</v>
      </c>
      <c r="D339" s="16"/>
      <c r="E339" s="16" t="s">
        <v>670</v>
      </c>
      <c r="F339" s="16" t="s">
        <v>20</v>
      </c>
      <c r="G339" s="131">
        <f t="shared" si="20"/>
        <v>300</v>
      </c>
      <c r="H339" s="133">
        <v>0</v>
      </c>
      <c r="I339" s="133"/>
      <c r="J339" s="133">
        <v>30</v>
      </c>
      <c r="K339" s="133">
        <v>40</v>
      </c>
      <c r="L339" s="133"/>
      <c r="M339" s="133">
        <v>0</v>
      </c>
      <c r="N339" s="133">
        <v>0</v>
      </c>
      <c r="O339" s="133">
        <v>40</v>
      </c>
      <c r="P339" s="133">
        <v>40</v>
      </c>
      <c r="Q339" s="133">
        <v>0</v>
      </c>
      <c r="R339" s="133">
        <v>0</v>
      </c>
      <c r="S339" s="133">
        <v>0</v>
      </c>
      <c r="T339" s="133"/>
      <c r="U339" s="133">
        <v>0</v>
      </c>
      <c r="V339" s="133">
        <v>0</v>
      </c>
      <c r="W339" s="133">
        <v>0</v>
      </c>
      <c r="X339" s="133">
        <v>150</v>
      </c>
      <c r="Y339" s="133">
        <v>0</v>
      </c>
      <c r="Z339" s="133">
        <v>0</v>
      </c>
      <c r="AA339" s="133">
        <v>0</v>
      </c>
      <c r="AB339" s="133"/>
      <c r="AC339" s="134">
        <f>(VLOOKUP($H$8,Prices[],2,FALSE)*H339)+(VLOOKUP($I$8,Prices[],2,FALSE)*I339)+(VLOOKUP($J$8,Prices[],2,FALSE)*J339)+(VLOOKUP($K$8,Prices[],2,FALSE)*K339)+(VLOOKUP($L$8,Prices[],2,FALSE)*L339)+(VLOOKUP($M$8,Prices[],2,FALSE)*M339)+(VLOOKUP($N$8,Prices[],2,FALSE)*N339)+(VLOOKUP($T$8,Prices[],2,FALSE)*T339)+(VLOOKUP($U$8,Prices[],2,FALSE)*U339)+(VLOOKUP($V$8,Prices[],2,FALSE)*V339)+(VLOOKUP($W$8,Prices[],2,FALSE)*W339)+(VLOOKUP($X$8,Prices[],2,FALSE)*X339)+(VLOOKUP($Y$8,Prices[],2,FALSE)*Y339)+(VLOOKUP($Z$8,Prices[],2,FALSE)*Z339)+(VLOOKUP($AB$8,Prices[],2,FALSE)*AB339)+(VLOOKUP($O$8,Prices[],2,FALSE)*O339)+(VLOOKUP($P$8,Prices[],2,FALSE)*P339)+(VLOOKUP($Q$8,Prices[],2,FALSE)*Q339)+(VLOOKUP($R$8,Prices[],2,FALSE)*R339)+(VLOOKUP($AA$8,Prices[],2,FALSE)*AA339)+(VLOOKUP($S$8,Prices[],2,FALSE)*S339)</f>
        <v>51755000</v>
      </c>
      <c r="AD339" s="137"/>
      <c r="AE339" s="135">
        <f t="shared" si="21"/>
        <v>90</v>
      </c>
      <c r="AF339" s="133"/>
      <c r="AG339" s="133"/>
      <c r="AH339" s="133">
        <v>10</v>
      </c>
      <c r="AI339" s="133">
        <v>10</v>
      </c>
      <c r="AJ339" s="133"/>
      <c r="AK339" s="133"/>
      <c r="AL339" s="133">
        <v>70</v>
      </c>
      <c r="AM339" s="133"/>
      <c r="AN339" s="133"/>
      <c r="AO339" s="133"/>
      <c r="AP339" s="133"/>
      <c r="AQ339" s="133"/>
      <c r="AR339" s="133"/>
      <c r="AS339" s="133"/>
      <c r="AT339" s="133"/>
      <c r="AU339" s="132">
        <f>(VLOOKUP($AF$8,Prices[],2,FALSE)*AF339)+(VLOOKUP($AG$8,Prices[],2,FALSE)*AG339)+(VLOOKUP($AH$8,Prices[],2,FALSE)*AH339)+(VLOOKUP($AI$8,Prices[],2,FALSE)*AI339)+(VLOOKUP($AJ$8,Prices[],2,FALSE)*AJ339)+(VLOOKUP($AK$8,Prices[],2,FALSE)*AK339)+(VLOOKUP($AL$8,Prices[],2,FALSE)*AL339)+(VLOOKUP($AM$8,Prices[],2,FALSE)*AM339)+(VLOOKUP($AN$8,Prices[],2,FALSE)*AN339)+(VLOOKUP($AO$8,Prices[],2,FALSE)*AO339)+(VLOOKUP($AP$8,Prices[],2,FALSE)*AP339)+(VLOOKUP($AT$8,Prices[],2,FALSE)*AT339)+(VLOOKUP($AQ$8,Prices[],2,FALSE)*AQ339)+(VLOOKUP($AR$8,Prices[],2,FALSE)*AR339)+(VLOOKUP($AS$8,Prices[],2,FALSE)*AS339)</f>
        <v>14750000</v>
      </c>
      <c r="AV339" s="132">
        <f t="shared" si="22"/>
        <v>18114250</v>
      </c>
      <c r="AW339" s="133" t="str">
        <f t="shared" si="23"/>
        <v>Credit is within Limit</v>
      </c>
      <c r="AX339" s="133" t="str">
        <f>IFERROR(IF(VLOOKUP(C339,'Overdue Credits'!$A:$F,6,0)&gt;2,"High Risk Customer",IF(VLOOKUP(C339,'Overdue Credits'!$A:$F,6,0)&gt;0,"Medium Risk Customer","Low Risk Customer")),"Low Risk Customer")</f>
        <v>Low Risk Customer</v>
      </c>
    </row>
    <row r="340" spans="1:50" x14ac:dyDescent="0.3">
      <c r="A340" s="16">
        <v>332</v>
      </c>
      <c r="B340" s="16" t="s">
        <v>238</v>
      </c>
      <c r="C340" s="16" t="s">
        <v>326</v>
      </c>
      <c r="D340" s="16"/>
      <c r="E340" s="16" t="s">
        <v>327</v>
      </c>
      <c r="F340" s="16" t="s">
        <v>43</v>
      </c>
      <c r="G340" s="131">
        <f t="shared" si="20"/>
        <v>700</v>
      </c>
      <c r="H340" s="133">
        <v>0</v>
      </c>
      <c r="I340" s="133"/>
      <c r="J340" s="133">
        <v>60</v>
      </c>
      <c r="K340" s="133">
        <v>70</v>
      </c>
      <c r="L340" s="133"/>
      <c r="M340" s="133">
        <v>10</v>
      </c>
      <c r="N340" s="133">
        <v>50</v>
      </c>
      <c r="O340" s="133">
        <v>50</v>
      </c>
      <c r="P340" s="133">
        <v>3</v>
      </c>
      <c r="Q340" s="133">
        <v>5</v>
      </c>
      <c r="R340" s="133">
        <v>30</v>
      </c>
      <c r="S340" s="133">
        <v>0</v>
      </c>
      <c r="T340" s="133"/>
      <c r="U340" s="133">
        <v>0</v>
      </c>
      <c r="V340" s="133">
        <v>100</v>
      </c>
      <c r="W340" s="133">
        <v>0</v>
      </c>
      <c r="X340" s="133">
        <v>300</v>
      </c>
      <c r="Y340" s="133">
        <v>2</v>
      </c>
      <c r="Z340" s="133">
        <v>0</v>
      </c>
      <c r="AA340" s="133">
        <v>0</v>
      </c>
      <c r="AB340" s="133">
        <v>20</v>
      </c>
      <c r="AC340" s="134">
        <f>(VLOOKUP($H$8,Prices[],2,FALSE)*H340)+(VLOOKUP($I$8,Prices[],2,FALSE)*I340)+(VLOOKUP($J$8,Prices[],2,FALSE)*J340)+(VLOOKUP($K$8,Prices[],2,FALSE)*K340)+(VLOOKUP($L$8,Prices[],2,FALSE)*L340)+(VLOOKUP($M$8,Prices[],2,FALSE)*M340)+(VLOOKUP($N$8,Prices[],2,FALSE)*N340)+(VLOOKUP($T$8,Prices[],2,FALSE)*T340)+(VLOOKUP($U$8,Prices[],2,FALSE)*U340)+(VLOOKUP($V$8,Prices[],2,FALSE)*V340)+(VLOOKUP($W$8,Prices[],2,FALSE)*W340)+(VLOOKUP($X$8,Prices[],2,FALSE)*X340)+(VLOOKUP($Y$8,Prices[],2,FALSE)*Y340)+(VLOOKUP($Z$8,Prices[],2,FALSE)*Z340)+(VLOOKUP($AB$8,Prices[],2,FALSE)*AB340)+(VLOOKUP($O$8,Prices[],2,FALSE)*O340)+(VLOOKUP($P$8,Prices[],2,FALSE)*P340)+(VLOOKUP($Q$8,Prices[],2,FALSE)*Q340)+(VLOOKUP($R$8,Prices[],2,FALSE)*R340)+(VLOOKUP($AA$8,Prices[],2,FALSE)*AA340)+(VLOOKUP($S$8,Prices[],2,FALSE)*S340)</f>
        <v>104963500</v>
      </c>
      <c r="AD340" s="137"/>
      <c r="AE340" s="135">
        <f t="shared" si="21"/>
        <v>88</v>
      </c>
      <c r="AF340" s="133"/>
      <c r="AG340" s="133"/>
      <c r="AH340" s="133">
        <v>38</v>
      </c>
      <c r="AI340" s="133">
        <v>0</v>
      </c>
      <c r="AJ340" s="133"/>
      <c r="AK340" s="133"/>
      <c r="AL340" s="133">
        <v>50</v>
      </c>
      <c r="AM340" s="133"/>
      <c r="AN340" s="133"/>
      <c r="AO340" s="133"/>
      <c r="AP340" s="133"/>
      <c r="AQ340" s="133"/>
      <c r="AR340" s="133"/>
      <c r="AS340" s="133"/>
      <c r="AT340" s="133"/>
      <c r="AU340" s="132">
        <f>(VLOOKUP($AF$8,Prices[],2,FALSE)*AF340)+(VLOOKUP($AG$8,Prices[],2,FALSE)*AG340)+(VLOOKUP($AH$8,Prices[],2,FALSE)*AH340)+(VLOOKUP($AI$8,Prices[],2,FALSE)*AI340)+(VLOOKUP($AJ$8,Prices[],2,FALSE)*AJ340)+(VLOOKUP($AK$8,Prices[],2,FALSE)*AK340)+(VLOOKUP($AL$8,Prices[],2,FALSE)*AL340)+(VLOOKUP($AM$8,Prices[],2,FALSE)*AM340)+(VLOOKUP($AN$8,Prices[],2,FALSE)*AN340)+(VLOOKUP($AO$8,Prices[],2,FALSE)*AO340)+(VLOOKUP($AP$8,Prices[],2,FALSE)*AP340)+(VLOOKUP($AT$8,Prices[],2,FALSE)*AT340)+(VLOOKUP($AQ$8,Prices[],2,FALSE)*AQ340)+(VLOOKUP($AR$8,Prices[],2,FALSE)*AR340)+(VLOOKUP($AS$8,Prices[],2,FALSE)*AS340)</f>
        <v>14763000</v>
      </c>
      <c r="AV340" s="132">
        <f t="shared" si="22"/>
        <v>36737225</v>
      </c>
      <c r="AW340" s="133" t="str">
        <f t="shared" si="23"/>
        <v>Credit is within Limit</v>
      </c>
      <c r="AX340" s="133" t="str">
        <f>IFERROR(IF(VLOOKUP(C340,'Overdue Credits'!$A:$F,6,0)&gt;2,"High Risk Customer",IF(VLOOKUP(C340,'Overdue Credits'!$A:$F,6,0)&gt;0,"Medium Risk Customer","Low Risk Customer")),"Low Risk Customer")</f>
        <v>Low Risk Customer</v>
      </c>
    </row>
    <row r="341" spans="1:50" x14ac:dyDescent="0.3">
      <c r="A341" s="16">
        <v>333</v>
      </c>
      <c r="B341" s="16" t="s">
        <v>238</v>
      </c>
      <c r="C341" s="16" t="s">
        <v>239</v>
      </c>
      <c r="D341" s="16"/>
      <c r="E341" s="16" t="s">
        <v>240</v>
      </c>
      <c r="F341" s="16" t="s">
        <v>13</v>
      </c>
      <c r="G341" s="131">
        <f t="shared" si="20"/>
        <v>0</v>
      </c>
      <c r="H341" s="133"/>
      <c r="I341" s="133"/>
      <c r="J341" s="133">
        <v>0</v>
      </c>
      <c r="K341" s="133">
        <v>0</v>
      </c>
      <c r="L341" s="133"/>
      <c r="M341" s="133">
        <v>0</v>
      </c>
      <c r="N341" s="133">
        <v>0</v>
      </c>
      <c r="O341" s="133">
        <v>0</v>
      </c>
      <c r="P341" s="133">
        <v>0</v>
      </c>
      <c r="Q341" s="133">
        <v>0</v>
      </c>
      <c r="R341" s="133">
        <v>0</v>
      </c>
      <c r="S341" s="133">
        <v>0</v>
      </c>
      <c r="T341" s="133">
        <v>0</v>
      </c>
      <c r="U341" s="133">
        <v>0</v>
      </c>
      <c r="V341" s="133">
        <v>0</v>
      </c>
      <c r="W341" s="133">
        <v>0</v>
      </c>
      <c r="X341" s="133">
        <v>0</v>
      </c>
      <c r="Y341" s="133">
        <v>0</v>
      </c>
      <c r="Z341" s="133">
        <v>0</v>
      </c>
      <c r="AA341" s="133">
        <v>0</v>
      </c>
      <c r="AB341" s="133"/>
      <c r="AC341" s="134">
        <f>(VLOOKUP($H$8,Prices[],2,FALSE)*H341)+(VLOOKUP($I$8,Prices[],2,FALSE)*I341)+(VLOOKUP($J$8,Prices[],2,FALSE)*J341)+(VLOOKUP($K$8,Prices[],2,FALSE)*K341)+(VLOOKUP($L$8,Prices[],2,FALSE)*L341)+(VLOOKUP($M$8,Prices[],2,FALSE)*M341)+(VLOOKUP($N$8,Prices[],2,FALSE)*N341)+(VLOOKUP($T$8,Prices[],2,FALSE)*T341)+(VLOOKUP($U$8,Prices[],2,FALSE)*U341)+(VLOOKUP($V$8,Prices[],2,FALSE)*V341)+(VLOOKUP($W$8,Prices[],2,FALSE)*W341)+(VLOOKUP($X$8,Prices[],2,FALSE)*X341)+(VLOOKUP($Y$8,Prices[],2,FALSE)*Y341)+(VLOOKUP($Z$8,Prices[],2,FALSE)*Z341)+(VLOOKUP($AB$8,Prices[],2,FALSE)*AB341)+(VLOOKUP($O$8,Prices[],2,FALSE)*O341)+(VLOOKUP($P$8,Prices[],2,FALSE)*P341)+(VLOOKUP($Q$8,Prices[],2,FALSE)*Q341)+(VLOOKUP($R$8,Prices[],2,FALSE)*R341)+(VLOOKUP($AA$8,Prices[],2,FALSE)*AA341)+(VLOOKUP($S$8,Prices[],2,FALSE)*S341)</f>
        <v>0</v>
      </c>
      <c r="AD341" s="137"/>
      <c r="AE341" s="135">
        <f t="shared" si="21"/>
        <v>0</v>
      </c>
      <c r="AF341" s="133"/>
      <c r="AG341" s="133"/>
      <c r="AH341" s="133"/>
      <c r="AI341" s="133"/>
      <c r="AJ341" s="133"/>
      <c r="AK341" s="133"/>
      <c r="AL341" s="133"/>
      <c r="AM341" s="133"/>
      <c r="AN341" s="133"/>
      <c r="AO341" s="133"/>
      <c r="AP341" s="133"/>
      <c r="AQ341" s="133"/>
      <c r="AR341" s="133"/>
      <c r="AS341" s="133"/>
      <c r="AT341" s="133"/>
      <c r="AU341" s="132">
        <f>(VLOOKUP($AF$8,Prices[],2,FALSE)*AF341)+(VLOOKUP($AG$8,Prices[],2,FALSE)*AG341)+(VLOOKUP($AH$8,Prices[],2,FALSE)*AH341)+(VLOOKUP($AI$8,Prices[],2,FALSE)*AI341)+(VLOOKUP($AJ$8,Prices[],2,FALSE)*AJ341)+(VLOOKUP($AK$8,Prices[],2,FALSE)*AK341)+(VLOOKUP($AL$8,Prices[],2,FALSE)*AL341)+(VLOOKUP($AM$8,Prices[],2,FALSE)*AM341)+(VLOOKUP($AN$8,Prices[],2,FALSE)*AN341)+(VLOOKUP($AO$8,Prices[],2,FALSE)*AO341)+(VLOOKUP($AP$8,Prices[],2,FALSE)*AP341)+(VLOOKUP($AT$8,Prices[],2,FALSE)*AT341)+(VLOOKUP($AQ$8,Prices[],2,FALSE)*AQ341)+(VLOOKUP($AR$8,Prices[],2,FALSE)*AR341)+(VLOOKUP($AS$8,Prices[],2,FALSE)*AS341)</f>
        <v>0</v>
      </c>
      <c r="AV341" s="132">
        <f t="shared" si="22"/>
        <v>0</v>
      </c>
      <c r="AW341" s="133" t="str">
        <f t="shared" si="23"/>
        <v xml:space="preserve"> </v>
      </c>
      <c r="AX341" s="133" t="str">
        <f>IFERROR(IF(VLOOKUP(C341,'Overdue Credits'!$A:$F,6,0)&gt;2,"High Risk Customer",IF(VLOOKUP(C341,'Overdue Credits'!$A:$F,6,0)&gt;0,"Medium Risk Customer","Low Risk Customer")),"Low Risk Customer")</f>
        <v>High Risk Customer</v>
      </c>
    </row>
    <row r="342" spans="1:50" x14ac:dyDescent="0.3">
      <c r="A342" s="16">
        <v>334</v>
      </c>
      <c r="B342" s="16" t="s">
        <v>238</v>
      </c>
      <c r="C342" s="16" t="s">
        <v>1109</v>
      </c>
      <c r="D342" s="16"/>
      <c r="E342" s="16" t="s">
        <v>1108</v>
      </c>
      <c r="F342" s="16" t="s">
        <v>516</v>
      </c>
      <c r="G342" s="131">
        <f t="shared" si="20"/>
        <v>150</v>
      </c>
      <c r="H342" s="133">
        <v>0</v>
      </c>
      <c r="I342" s="133"/>
      <c r="J342" s="133">
        <v>10</v>
      </c>
      <c r="K342" s="133">
        <v>9</v>
      </c>
      <c r="L342" s="133">
        <v>1</v>
      </c>
      <c r="M342" s="133"/>
      <c r="N342" s="133"/>
      <c r="O342" s="133">
        <v>9</v>
      </c>
      <c r="P342" s="133">
        <v>12</v>
      </c>
      <c r="Q342" s="133">
        <v>0</v>
      </c>
      <c r="R342" s="133">
        <v>0</v>
      </c>
      <c r="S342" s="133">
        <v>0</v>
      </c>
      <c r="T342" s="133"/>
      <c r="U342" s="133">
        <v>0</v>
      </c>
      <c r="V342" s="133">
        <v>20</v>
      </c>
      <c r="W342" s="133">
        <v>15</v>
      </c>
      <c r="X342" s="133">
        <v>9</v>
      </c>
      <c r="Y342" s="133"/>
      <c r="Z342" s="133">
        <v>0</v>
      </c>
      <c r="AA342" s="133">
        <v>0</v>
      </c>
      <c r="AB342" s="133">
        <v>65</v>
      </c>
      <c r="AC342" s="134">
        <f>(VLOOKUP($H$8,Prices[],2,FALSE)*H342)+(VLOOKUP($I$8,Prices[],2,FALSE)*I342)+(VLOOKUP($J$8,Prices[],2,FALSE)*J342)+(VLOOKUP($K$8,Prices[],2,FALSE)*K342)+(VLOOKUP($L$8,Prices[],2,FALSE)*L342)+(VLOOKUP($M$8,Prices[],2,FALSE)*M342)+(VLOOKUP($N$8,Prices[],2,FALSE)*N342)+(VLOOKUP($T$8,Prices[],2,FALSE)*T342)+(VLOOKUP($U$8,Prices[],2,FALSE)*U342)+(VLOOKUP($V$8,Prices[],2,FALSE)*V342)+(VLOOKUP($W$8,Prices[],2,FALSE)*W342)+(VLOOKUP($X$8,Prices[],2,FALSE)*X342)+(VLOOKUP($Y$8,Prices[],2,FALSE)*Y342)+(VLOOKUP($Z$8,Prices[],2,FALSE)*Z342)+(VLOOKUP($AB$8,Prices[],2,FALSE)*AB342)+(VLOOKUP($O$8,Prices[],2,FALSE)*O342)+(VLOOKUP($P$8,Prices[],2,FALSE)*P342)+(VLOOKUP($Q$8,Prices[],2,FALSE)*Q342)+(VLOOKUP($R$8,Prices[],2,FALSE)*R342)+(VLOOKUP($AA$8,Prices[],2,FALSE)*AA342)+(VLOOKUP($S$8,Prices[],2,FALSE)*S342)</f>
        <v>27129500</v>
      </c>
      <c r="AD342" s="137"/>
      <c r="AE342" s="135">
        <f t="shared" si="21"/>
        <v>44</v>
      </c>
      <c r="AF342" s="133"/>
      <c r="AG342" s="133"/>
      <c r="AH342" s="133">
        <v>5</v>
      </c>
      <c r="AI342" s="133">
        <v>10</v>
      </c>
      <c r="AJ342" s="133"/>
      <c r="AK342" s="133"/>
      <c r="AL342" s="133">
        <v>27</v>
      </c>
      <c r="AM342" s="133"/>
      <c r="AN342" s="133"/>
      <c r="AO342" s="133"/>
      <c r="AP342" s="133">
        <v>2</v>
      </c>
      <c r="AQ342" s="133"/>
      <c r="AR342" s="133"/>
      <c r="AS342" s="133"/>
      <c r="AT342" s="133"/>
      <c r="AU342" s="132">
        <f>(VLOOKUP($AF$8,Prices[],2,FALSE)*AF342)+(VLOOKUP($AG$8,Prices[],2,FALSE)*AG342)+(VLOOKUP($AH$8,Prices[],2,FALSE)*AH342)+(VLOOKUP($AI$8,Prices[],2,FALSE)*AI342)+(VLOOKUP($AJ$8,Prices[],2,FALSE)*AJ342)+(VLOOKUP($AK$8,Prices[],2,FALSE)*AK342)+(VLOOKUP($AL$8,Prices[],2,FALSE)*AL342)+(VLOOKUP($AM$8,Prices[],2,FALSE)*AM342)+(VLOOKUP($AN$8,Prices[],2,FALSE)*AN342)+(VLOOKUP($AO$8,Prices[],2,FALSE)*AO342)+(VLOOKUP($AP$8,Prices[],2,FALSE)*AP342)+(VLOOKUP($AT$8,Prices[],2,FALSE)*AT342)+(VLOOKUP($AQ$8,Prices[],2,FALSE)*AQ342)+(VLOOKUP($AR$8,Prices[],2,FALSE)*AR342)+(VLOOKUP($AS$8,Prices[],2,FALSE)*AS342)</f>
        <v>7480500</v>
      </c>
      <c r="AV342" s="132">
        <f t="shared" si="22"/>
        <v>9495325</v>
      </c>
      <c r="AW342" s="133" t="str">
        <f t="shared" si="23"/>
        <v>Credit is within Limit</v>
      </c>
      <c r="AX342" s="133" t="str">
        <f>IFERROR(IF(VLOOKUP(C342,'Overdue Credits'!$A:$F,6,0)&gt;2,"High Risk Customer",IF(VLOOKUP(C342,'Overdue Credits'!$A:$F,6,0)&gt;0,"Medium Risk Customer","Low Risk Customer")),"Low Risk Customer")</f>
        <v>Low Risk Customer</v>
      </c>
    </row>
    <row r="343" spans="1:50" x14ac:dyDescent="0.3">
      <c r="A343" s="16">
        <v>335</v>
      </c>
      <c r="B343" s="16" t="s">
        <v>238</v>
      </c>
      <c r="C343" s="16" t="s">
        <v>1129</v>
      </c>
      <c r="D343" s="16"/>
      <c r="E343" s="16" t="s">
        <v>1128</v>
      </c>
      <c r="F343" s="16" t="s">
        <v>11</v>
      </c>
      <c r="G343" s="131">
        <f t="shared" si="20"/>
        <v>0</v>
      </c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B343" s="133"/>
      <c r="AC343" s="134">
        <f>(VLOOKUP($H$8,Prices[],2,FALSE)*H343)+(VLOOKUP($I$8,Prices[],2,FALSE)*I343)+(VLOOKUP($J$8,Prices[],2,FALSE)*J343)+(VLOOKUP($K$8,Prices[],2,FALSE)*K343)+(VLOOKUP($L$8,Prices[],2,FALSE)*L343)+(VLOOKUP($M$8,Prices[],2,FALSE)*M343)+(VLOOKUP($N$8,Prices[],2,FALSE)*N343)+(VLOOKUP($T$8,Prices[],2,FALSE)*T343)+(VLOOKUP($U$8,Prices[],2,FALSE)*U343)+(VLOOKUP($V$8,Prices[],2,FALSE)*V343)+(VLOOKUP($W$8,Prices[],2,FALSE)*W343)+(VLOOKUP($X$8,Prices[],2,FALSE)*X343)+(VLOOKUP($Y$8,Prices[],2,FALSE)*Y343)+(VLOOKUP($Z$8,Prices[],2,FALSE)*Z343)+(VLOOKUP($AB$8,Prices[],2,FALSE)*AB343)+(VLOOKUP($O$8,Prices[],2,FALSE)*O343)+(VLOOKUP($P$8,Prices[],2,FALSE)*P343)+(VLOOKUP($Q$8,Prices[],2,FALSE)*Q343)+(VLOOKUP($R$8,Prices[],2,FALSE)*R343)+(VLOOKUP($AA$8,Prices[],2,FALSE)*AA343)+(VLOOKUP($S$8,Prices[],2,FALSE)*S343)</f>
        <v>0</v>
      </c>
      <c r="AD343" s="137"/>
      <c r="AE343" s="135">
        <f t="shared" si="21"/>
        <v>0</v>
      </c>
      <c r="AF343" s="133"/>
      <c r="AG343" s="133"/>
      <c r="AH343" s="133"/>
      <c r="AI343" s="133"/>
      <c r="AJ343" s="133"/>
      <c r="AK343" s="133"/>
      <c r="AL343" s="133"/>
      <c r="AM343" s="133"/>
      <c r="AN343" s="133"/>
      <c r="AO343" s="133"/>
      <c r="AP343" s="133"/>
      <c r="AQ343" s="133"/>
      <c r="AR343" s="133"/>
      <c r="AS343" s="133"/>
      <c r="AT343" s="133"/>
      <c r="AU343" s="132">
        <f>(VLOOKUP($AF$8,Prices[],2,FALSE)*AF343)+(VLOOKUP($AG$8,Prices[],2,FALSE)*AG343)+(VLOOKUP($AH$8,Prices[],2,FALSE)*AH343)+(VLOOKUP($AI$8,Prices[],2,FALSE)*AI343)+(VLOOKUP($AJ$8,Prices[],2,FALSE)*AJ343)+(VLOOKUP($AK$8,Prices[],2,FALSE)*AK343)+(VLOOKUP($AL$8,Prices[],2,FALSE)*AL343)+(VLOOKUP($AM$8,Prices[],2,FALSE)*AM343)+(VLOOKUP($AN$8,Prices[],2,FALSE)*AN343)+(VLOOKUP($AO$8,Prices[],2,FALSE)*AO343)+(VLOOKUP($AP$8,Prices[],2,FALSE)*AP343)+(VLOOKUP($AT$8,Prices[],2,FALSE)*AT343)+(VLOOKUP($AQ$8,Prices[],2,FALSE)*AQ343)+(VLOOKUP($AR$8,Prices[],2,FALSE)*AR343)+(VLOOKUP($AS$8,Prices[],2,FALSE)*AS343)</f>
        <v>0</v>
      </c>
      <c r="AV343" s="132">
        <f t="shared" si="22"/>
        <v>0</v>
      </c>
      <c r="AW343" s="133" t="str">
        <f t="shared" si="23"/>
        <v xml:space="preserve"> </v>
      </c>
      <c r="AX343" s="133" t="str">
        <f>IFERROR(IF(VLOOKUP(C343,'Overdue Credits'!$A:$F,6,0)&gt;2,"High Risk Customer",IF(VLOOKUP(C343,'Overdue Credits'!$A:$F,6,0)&gt;0,"Medium Risk Customer","Low Risk Customer")),"Low Risk Customer")</f>
        <v>Low Risk Customer</v>
      </c>
    </row>
    <row r="344" spans="1:50" x14ac:dyDescent="0.3">
      <c r="A344" s="16">
        <v>336</v>
      </c>
      <c r="B344" s="16" t="s">
        <v>294</v>
      </c>
      <c r="C344" s="16" t="s">
        <v>949</v>
      </c>
      <c r="D344" s="16"/>
      <c r="E344" s="16" t="s">
        <v>934</v>
      </c>
      <c r="F344" s="16" t="s">
        <v>11</v>
      </c>
      <c r="G344" s="131">
        <f t="shared" si="20"/>
        <v>0</v>
      </c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B344" s="133"/>
      <c r="AC344" s="134">
        <f>(VLOOKUP($H$8,Prices[],2,FALSE)*H344)+(VLOOKUP($I$8,Prices[],2,FALSE)*I344)+(VLOOKUP($J$8,Prices[],2,FALSE)*J344)+(VLOOKUP($K$8,Prices[],2,FALSE)*K344)+(VLOOKUP($L$8,Prices[],2,FALSE)*L344)+(VLOOKUP($M$8,Prices[],2,FALSE)*M344)+(VLOOKUP($N$8,Prices[],2,FALSE)*N344)+(VLOOKUP($T$8,Prices[],2,FALSE)*T344)+(VLOOKUP($U$8,Prices[],2,FALSE)*U344)+(VLOOKUP($V$8,Prices[],2,FALSE)*V344)+(VLOOKUP($W$8,Prices[],2,FALSE)*W344)+(VLOOKUP($X$8,Prices[],2,FALSE)*X344)+(VLOOKUP($Y$8,Prices[],2,FALSE)*Y344)+(VLOOKUP($Z$8,Prices[],2,FALSE)*Z344)+(VLOOKUP($AB$8,Prices[],2,FALSE)*AB344)+(VLOOKUP($O$8,Prices[],2,FALSE)*O344)+(VLOOKUP($P$8,Prices[],2,FALSE)*P344)+(VLOOKUP($Q$8,Prices[],2,FALSE)*Q344)+(VLOOKUP($R$8,Prices[],2,FALSE)*R344)+(VLOOKUP($AA$8,Prices[],2,FALSE)*AA344)+(VLOOKUP($S$8,Prices[],2,FALSE)*S344)</f>
        <v>0</v>
      </c>
      <c r="AD344" s="137"/>
      <c r="AE344" s="135">
        <f t="shared" si="21"/>
        <v>0</v>
      </c>
      <c r="AF344" s="133"/>
      <c r="AG344" s="133"/>
      <c r="AH344" s="133"/>
      <c r="AI344" s="133"/>
      <c r="AJ344" s="133"/>
      <c r="AK344" s="133"/>
      <c r="AL344" s="133"/>
      <c r="AM344" s="133"/>
      <c r="AN344" s="133"/>
      <c r="AO344" s="133"/>
      <c r="AP344" s="133"/>
      <c r="AQ344" s="133"/>
      <c r="AR344" s="133"/>
      <c r="AS344" s="133"/>
      <c r="AT344" s="133"/>
      <c r="AU344" s="132">
        <f>(VLOOKUP($AF$8,Prices[],2,FALSE)*AF344)+(VLOOKUP($AG$8,Prices[],2,FALSE)*AG344)+(VLOOKUP($AH$8,Prices[],2,FALSE)*AH344)+(VLOOKUP($AI$8,Prices[],2,FALSE)*AI344)+(VLOOKUP($AJ$8,Prices[],2,FALSE)*AJ344)+(VLOOKUP($AK$8,Prices[],2,FALSE)*AK344)+(VLOOKUP($AL$8,Prices[],2,FALSE)*AL344)+(VLOOKUP($AM$8,Prices[],2,FALSE)*AM344)+(VLOOKUP($AN$8,Prices[],2,FALSE)*AN344)+(VLOOKUP($AO$8,Prices[],2,FALSE)*AO344)+(VLOOKUP($AP$8,Prices[],2,FALSE)*AP344)+(VLOOKUP($AT$8,Prices[],2,FALSE)*AT344)+(VLOOKUP($AQ$8,Prices[],2,FALSE)*AQ344)+(VLOOKUP($AR$8,Prices[],2,FALSE)*AR344)+(VLOOKUP($AS$8,Prices[],2,FALSE)*AS344)</f>
        <v>0</v>
      </c>
      <c r="AV344" s="132">
        <f t="shared" si="22"/>
        <v>0</v>
      </c>
      <c r="AW344" s="133" t="str">
        <f t="shared" si="23"/>
        <v xml:space="preserve"> </v>
      </c>
      <c r="AX344" s="133" t="str">
        <f>IFERROR(IF(VLOOKUP(C344,'Overdue Credits'!$A:$F,6,0)&gt;2,"High Risk Customer",IF(VLOOKUP(C344,'Overdue Credits'!$A:$F,6,0)&gt;0,"Medium Risk Customer","Low Risk Customer")),"Low Risk Customer")</f>
        <v>Medium Risk Customer</v>
      </c>
    </row>
    <row r="345" spans="1:50" x14ac:dyDescent="0.3">
      <c r="A345" s="16">
        <v>337</v>
      </c>
      <c r="B345" s="16" t="s">
        <v>294</v>
      </c>
      <c r="C345" s="16" t="s">
        <v>299</v>
      </c>
      <c r="D345" s="16"/>
      <c r="E345" s="16" t="s">
        <v>300</v>
      </c>
      <c r="F345" s="16" t="s">
        <v>13</v>
      </c>
      <c r="G345" s="131">
        <f t="shared" si="20"/>
        <v>70</v>
      </c>
      <c r="H345" s="133"/>
      <c r="I345" s="133"/>
      <c r="J345" s="133">
        <v>1</v>
      </c>
      <c r="K345" s="133">
        <v>15</v>
      </c>
      <c r="L345" s="133"/>
      <c r="M345" s="133">
        <v>1</v>
      </c>
      <c r="N345" s="133">
        <v>5</v>
      </c>
      <c r="O345" s="133">
        <v>15</v>
      </c>
      <c r="P345" s="133"/>
      <c r="Q345" s="133">
        <v>5</v>
      </c>
      <c r="R345" s="133">
        <v>2</v>
      </c>
      <c r="S345" s="133"/>
      <c r="T345" s="133"/>
      <c r="U345" s="133"/>
      <c r="V345" s="133">
        <v>10</v>
      </c>
      <c r="W345" s="133"/>
      <c r="X345" s="133">
        <v>15</v>
      </c>
      <c r="Y345" s="133">
        <v>1</v>
      </c>
      <c r="Z345" s="133"/>
      <c r="AA345" s="133"/>
      <c r="AB345" s="133"/>
      <c r="AC345" s="134">
        <f>(VLOOKUP($H$8,Prices[],2,FALSE)*H345)+(VLOOKUP($I$8,Prices[],2,FALSE)*I345)+(VLOOKUP($J$8,Prices[],2,FALSE)*J345)+(VLOOKUP($K$8,Prices[],2,FALSE)*K345)+(VLOOKUP($L$8,Prices[],2,FALSE)*L345)+(VLOOKUP($M$8,Prices[],2,FALSE)*M345)+(VLOOKUP($N$8,Prices[],2,FALSE)*N345)+(VLOOKUP($T$8,Prices[],2,FALSE)*T345)+(VLOOKUP($U$8,Prices[],2,FALSE)*U345)+(VLOOKUP($V$8,Prices[],2,FALSE)*V345)+(VLOOKUP($W$8,Prices[],2,FALSE)*W345)+(VLOOKUP($X$8,Prices[],2,FALSE)*X345)+(VLOOKUP($Y$8,Prices[],2,FALSE)*Y345)+(VLOOKUP($Z$8,Prices[],2,FALSE)*Z345)+(VLOOKUP($AB$8,Prices[],2,FALSE)*AB345)+(VLOOKUP($O$8,Prices[],2,FALSE)*O345)+(VLOOKUP($P$8,Prices[],2,FALSE)*P345)+(VLOOKUP($Q$8,Prices[],2,FALSE)*Q345)+(VLOOKUP($R$8,Prices[],2,FALSE)*R345)+(VLOOKUP($AA$8,Prices[],2,FALSE)*AA345)+(VLOOKUP($S$8,Prices[],2,FALSE)*S345)</f>
        <v>10342500</v>
      </c>
      <c r="AD345" s="137"/>
      <c r="AE345" s="135">
        <f t="shared" si="21"/>
        <v>15</v>
      </c>
      <c r="AF345" s="133"/>
      <c r="AG345" s="133">
        <v>3</v>
      </c>
      <c r="AH345" s="133">
        <v>1</v>
      </c>
      <c r="AI345" s="133">
        <v>1</v>
      </c>
      <c r="AJ345" s="133">
        <v>1</v>
      </c>
      <c r="AK345" s="133"/>
      <c r="AL345" s="133">
        <v>4</v>
      </c>
      <c r="AM345" s="133">
        <v>2</v>
      </c>
      <c r="AN345" s="133"/>
      <c r="AO345" s="133">
        <v>2</v>
      </c>
      <c r="AP345" s="133">
        <v>1</v>
      </c>
      <c r="AQ345" s="133"/>
      <c r="AR345" s="133"/>
      <c r="AS345" s="133"/>
      <c r="AT345" s="133"/>
      <c r="AU345" s="132">
        <f>(VLOOKUP($AF$8,Prices[],2,FALSE)*AF345)+(VLOOKUP($AG$8,Prices[],2,FALSE)*AG345)+(VLOOKUP($AH$8,Prices[],2,FALSE)*AH345)+(VLOOKUP($AI$8,Prices[],2,FALSE)*AI345)+(VLOOKUP($AJ$8,Prices[],2,FALSE)*AJ345)+(VLOOKUP($AK$8,Prices[],2,FALSE)*AK345)+(VLOOKUP($AL$8,Prices[],2,FALSE)*AL345)+(VLOOKUP($AM$8,Prices[],2,FALSE)*AM345)+(VLOOKUP($AN$8,Prices[],2,FALSE)*AN345)+(VLOOKUP($AO$8,Prices[],2,FALSE)*AO345)+(VLOOKUP($AP$8,Prices[],2,FALSE)*AP345)+(VLOOKUP($AT$8,Prices[],2,FALSE)*AT345)+(VLOOKUP($AQ$8,Prices[],2,FALSE)*AQ345)+(VLOOKUP($AR$8,Prices[],2,FALSE)*AR345)+(VLOOKUP($AS$8,Prices[],2,FALSE)*AS345)</f>
        <v>2291500</v>
      </c>
      <c r="AV345" s="132">
        <f t="shared" si="22"/>
        <v>3619875</v>
      </c>
      <c r="AW345" s="133" t="str">
        <f t="shared" si="23"/>
        <v>Credit is within Limit</v>
      </c>
      <c r="AX345" s="133" t="str">
        <f>IFERROR(IF(VLOOKUP(C345,'Overdue Credits'!$A:$F,6,0)&gt;2,"High Risk Customer",IF(VLOOKUP(C345,'Overdue Credits'!$A:$F,6,0)&gt;0,"Medium Risk Customer","Low Risk Customer")),"Low Risk Customer")</f>
        <v>Low Risk Customer</v>
      </c>
    </row>
    <row r="346" spans="1:50" x14ac:dyDescent="0.3">
      <c r="A346" s="16">
        <v>338</v>
      </c>
      <c r="B346" s="16" t="s">
        <v>294</v>
      </c>
      <c r="C346" s="16" t="s">
        <v>295</v>
      </c>
      <c r="D346" s="16"/>
      <c r="E346" s="16" t="s">
        <v>296</v>
      </c>
      <c r="F346" s="16" t="s">
        <v>11</v>
      </c>
      <c r="G346" s="131">
        <f t="shared" si="20"/>
        <v>0</v>
      </c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B346" s="133"/>
      <c r="AC346" s="134">
        <f>(VLOOKUP($H$8,Prices[],2,FALSE)*H346)+(VLOOKUP($I$8,Prices[],2,FALSE)*I346)+(VLOOKUP($J$8,Prices[],2,FALSE)*J346)+(VLOOKUP($K$8,Prices[],2,FALSE)*K346)+(VLOOKUP($L$8,Prices[],2,FALSE)*L346)+(VLOOKUP($M$8,Prices[],2,FALSE)*M346)+(VLOOKUP($N$8,Prices[],2,FALSE)*N346)+(VLOOKUP($T$8,Prices[],2,FALSE)*T346)+(VLOOKUP($U$8,Prices[],2,FALSE)*U346)+(VLOOKUP($V$8,Prices[],2,FALSE)*V346)+(VLOOKUP($W$8,Prices[],2,FALSE)*W346)+(VLOOKUP($X$8,Prices[],2,FALSE)*X346)+(VLOOKUP($Y$8,Prices[],2,FALSE)*Y346)+(VLOOKUP($Z$8,Prices[],2,FALSE)*Z346)+(VLOOKUP($AB$8,Prices[],2,FALSE)*AB346)+(VLOOKUP($O$8,Prices[],2,FALSE)*O346)+(VLOOKUP($P$8,Prices[],2,FALSE)*P346)+(VLOOKUP($Q$8,Prices[],2,FALSE)*Q346)+(VLOOKUP($R$8,Prices[],2,FALSE)*R346)+(VLOOKUP($AA$8,Prices[],2,FALSE)*AA346)+(VLOOKUP($S$8,Prices[],2,FALSE)*S346)</f>
        <v>0</v>
      </c>
      <c r="AD346" s="137"/>
      <c r="AE346" s="135">
        <f t="shared" si="21"/>
        <v>0</v>
      </c>
      <c r="AF346" s="133"/>
      <c r="AG346" s="133"/>
      <c r="AH346" s="133"/>
      <c r="AI346" s="133"/>
      <c r="AJ346" s="133"/>
      <c r="AK346" s="133"/>
      <c r="AL346" s="133"/>
      <c r="AM346" s="133"/>
      <c r="AN346" s="133"/>
      <c r="AO346" s="133"/>
      <c r="AP346" s="133"/>
      <c r="AQ346" s="133"/>
      <c r="AR346" s="133"/>
      <c r="AS346" s="133"/>
      <c r="AT346" s="133"/>
      <c r="AU346" s="132">
        <f>(VLOOKUP($AF$8,Prices[],2,FALSE)*AF346)+(VLOOKUP($AG$8,Prices[],2,FALSE)*AG346)+(VLOOKUP($AH$8,Prices[],2,FALSE)*AH346)+(VLOOKUP($AI$8,Prices[],2,FALSE)*AI346)+(VLOOKUP($AJ$8,Prices[],2,FALSE)*AJ346)+(VLOOKUP($AK$8,Prices[],2,FALSE)*AK346)+(VLOOKUP($AL$8,Prices[],2,FALSE)*AL346)+(VLOOKUP($AM$8,Prices[],2,FALSE)*AM346)+(VLOOKUP($AN$8,Prices[],2,FALSE)*AN346)+(VLOOKUP($AO$8,Prices[],2,FALSE)*AO346)+(VLOOKUP($AP$8,Prices[],2,FALSE)*AP346)+(VLOOKUP($AT$8,Prices[],2,FALSE)*AT346)+(VLOOKUP($AQ$8,Prices[],2,FALSE)*AQ346)+(VLOOKUP($AR$8,Prices[],2,FALSE)*AR346)+(VLOOKUP($AS$8,Prices[],2,FALSE)*AS346)</f>
        <v>0</v>
      </c>
      <c r="AV346" s="132">
        <f t="shared" si="22"/>
        <v>0</v>
      </c>
      <c r="AW346" s="133" t="str">
        <f t="shared" si="23"/>
        <v xml:space="preserve"> </v>
      </c>
      <c r="AX346" s="133" t="str">
        <f>IFERROR(IF(VLOOKUP(C346,'Overdue Credits'!$A:$F,6,0)&gt;2,"High Risk Customer",IF(VLOOKUP(C346,'Overdue Credits'!$A:$F,6,0)&gt;0,"Medium Risk Customer","Low Risk Customer")),"Low Risk Customer")</f>
        <v>Low Risk Customer</v>
      </c>
    </row>
    <row r="347" spans="1:50" x14ac:dyDescent="0.3">
      <c r="A347" s="16">
        <v>339</v>
      </c>
      <c r="B347" s="16" t="s">
        <v>294</v>
      </c>
      <c r="C347" s="16" t="s">
        <v>522</v>
      </c>
      <c r="D347" s="16"/>
      <c r="E347" s="16" t="s">
        <v>523</v>
      </c>
      <c r="F347" s="16" t="s">
        <v>11</v>
      </c>
      <c r="G347" s="131">
        <f t="shared" si="20"/>
        <v>0</v>
      </c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B347" s="133"/>
      <c r="AC347" s="134">
        <f>(VLOOKUP($H$8,Prices[],2,FALSE)*H347)+(VLOOKUP($I$8,Prices[],2,FALSE)*I347)+(VLOOKUP($J$8,Prices[],2,FALSE)*J347)+(VLOOKUP($K$8,Prices[],2,FALSE)*K347)+(VLOOKUP($L$8,Prices[],2,FALSE)*L347)+(VLOOKUP($M$8,Prices[],2,FALSE)*M347)+(VLOOKUP($N$8,Prices[],2,FALSE)*N347)+(VLOOKUP($T$8,Prices[],2,FALSE)*T347)+(VLOOKUP($U$8,Prices[],2,FALSE)*U347)+(VLOOKUP($V$8,Prices[],2,FALSE)*V347)+(VLOOKUP($W$8,Prices[],2,FALSE)*W347)+(VLOOKUP($X$8,Prices[],2,FALSE)*X347)+(VLOOKUP($Y$8,Prices[],2,FALSE)*Y347)+(VLOOKUP($Z$8,Prices[],2,FALSE)*Z347)+(VLOOKUP($AB$8,Prices[],2,FALSE)*AB347)+(VLOOKUP($O$8,Prices[],2,FALSE)*O347)+(VLOOKUP($P$8,Prices[],2,FALSE)*P347)+(VLOOKUP($Q$8,Prices[],2,FALSE)*Q347)+(VLOOKUP($R$8,Prices[],2,FALSE)*R347)+(VLOOKUP($AA$8,Prices[],2,FALSE)*AA347)+(VLOOKUP($S$8,Prices[],2,FALSE)*S347)</f>
        <v>0</v>
      </c>
      <c r="AD347" s="137"/>
      <c r="AE347" s="135">
        <f t="shared" si="21"/>
        <v>0</v>
      </c>
      <c r="AF347" s="133"/>
      <c r="AG347" s="133"/>
      <c r="AH347" s="133"/>
      <c r="AI347" s="133"/>
      <c r="AJ347" s="133"/>
      <c r="AK347" s="133"/>
      <c r="AL347" s="133"/>
      <c r="AM347" s="133"/>
      <c r="AN347" s="133"/>
      <c r="AO347" s="133"/>
      <c r="AP347" s="133"/>
      <c r="AQ347" s="133"/>
      <c r="AR347" s="133"/>
      <c r="AS347" s="133"/>
      <c r="AT347" s="133"/>
      <c r="AU347" s="132">
        <f>(VLOOKUP($AF$8,Prices[],2,FALSE)*AF347)+(VLOOKUP($AG$8,Prices[],2,FALSE)*AG347)+(VLOOKUP($AH$8,Prices[],2,FALSE)*AH347)+(VLOOKUP($AI$8,Prices[],2,FALSE)*AI347)+(VLOOKUP($AJ$8,Prices[],2,FALSE)*AJ347)+(VLOOKUP($AK$8,Prices[],2,FALSE)*AK347)+(VLOOKUP($AL$8,Prices[],2,FALSE)*AL347)+(VLOOKUP($AM$8,Prices[],2,FALSE)*AM347)+(VLOOKUP($AN$8,Prices[],2,FALSE)*AN347)+(VLOOKUP($AO$8,Prices[],2,FALSE)*AO347)+(VLOOKUP($AP$8,Prices[],2,FALSE)*AP347)+(VLOOKUP($AT$8,Prices[],2,FALSE)*AT347)+(VLOOKUP($AQ$8,Prices[],2,FALSE)*AQ347)+(VLOOKUP($AR$8,Prices[],2,FALSE)*AR347)+(VLOOKUP($AS$8,Prices[],2,FALSE)*AS347)</f>
        <v>0</v>
      </c>
      <c r="AV347" s="132">
        <f t="shared" si="22"/>
        <v>0</v>
      </c>
      <c r="AW347" s="133" t="str">
        <f t="shared" si="23"/>
        <v xml:space="preserve"> </v>
      </c>
      <c r="AX347" s="133" t="str">
        <f>IFERROR(IF(VLOOKUP(C347,'Overdue Credits'!$A:$F,6,0)&gt;2,"High Risk Customer",IF(VLOOKUP(C347,'Overdue Credits'!$A:$F,6,0)&gt;0,"Medium Risk Customer","Low Risk Customer")),"Low Risk Customer")</f>
        <v>High Risk Customer</v>
      </c>
    </row>
    <row r="348" spans="1:50" x14ac:dyDescent="0.3">
      <c r="A348" s="16">
        <v>340</v>
      </c>
      <c r="B348" s="16" t="s">
        <v>294</v>
      </c>
      <c r="C348" s="16" t="s">
        <v>305</v>
      </c>
      <c r="D348" s="16"/>
      <c r="E348" s="16" t="s">
        <v>734</v>
      </c>
      <c r="F348" s="16" t="s">
        <v>20</v>
      </c>
      <c r="G348" s="131">
        <f t="shared" si="20"/>
        <v>250</v>
      </c>
      <c r="H348" s="133"/>
      <c r="I348" s="133"/>
      <c r="J348" s="133">
        <v>5</v>
      </c>
      <c r="K348" s="133">
        <v>15</v>
      </c>
      <c r="L348" s="133"/>
      <c r="M348" s="133">
        <v>0</v>
      </c>
      <c r="N348" s="133">
        <v>0</v>
      </c>
      <c r="O348" s="133">
        <v>55</v>
      </c>
      <c r="P348" s="133"/>
      <c r="Q348" s="133">
        <v>5</v>
      </c>
      <c r="R348" s="133">
        <v>25</v>
      </c>
      <c r="S348" s="133"/>
      <c r="T348" s="133"/>
      <c r="U348" s="133"/>
      <c r="V348" s="133">
        <v>35</v>
      </c>
      <c r="W348" s="133">
        <v>30</v>
      </c>
      <c r="X348" s="133">
        <v>70</v>
      </c>
      <c r="Y348" s="133">
        <v>10</v>
      </c>
      <c r="Z348" s="133"/>
      <c r="AA348" s="133"/>
      <c r="AB348" s="133"/>
      <c r="AC348" s="134">
        <f>(VLOOKUP($H$8,Prices[],2,FALSE)*H348)+(VLOOKUP($I$8,Prices[],2,FALSE)*I348)+(VLOOKUP($J$8,Prices[],2,FALSE)*J348)+(VLOOKUP($K$8,Prices[],2,FALSE)*K348)+(VLOOKUP($L$8,Prices[],2,FALSE)*L348)+(VLOOKUP($M$8,Prices[],2,FALSE)*M348)+(VLOOKUP($N$8,Prices[],2,FALSE)*N348)+(VLOOKUP($T$8,Prices[],2,FALSE)*T348)+(VLOOKUP($U$8,Prices[],2,FALSE)*U348)+(VLOOKUP($V$8,Prices[],2,FALSE)*V348)+(VLOOKUP($W$8,Prices[],2,FALSE)*W348)+(VLOOKUP($X$8,Prices[],2,FALSE)*X348)+(VLOOKUP($Y$8,Prices[],2,FALSE)*Y348)+(VLOOKUP($Z$8,Prices[],2,FALSE)*Z348)+(VLOOKUP($AB$8,Prices[],2,FALSE)*AB348)+(VLOOKUP($O$8,Prices[],2,FALSE)*O348)+(VLOOKUP($P$8,Prices[],2,FALSE)*P348)+(VLOOKUP($Q$8,Prices[],2,FALSE)*Q348)+(VLOOKUP($R$8,Prices[],2,FALSE)*R348)+(VLOOKUP($AA$8,Prices[],2,FALSE)*AA348)+(VLOOKUP($S$8,Prices[],2,FALSE)*S348)</f>
        <v>36297500</v>
      </c>
      <c r="AD348" s="137"/>
      <c r="AE348" s="135">
        <f t="shared" si="21"/>
        <v>71</v>
      </c>
      <c r="AF348" s="133"/>
      <c r="AG348" s="133">
        <v>5</v>
      </c>
      <c r="AH348" s="133">
        <v>10</v>
      </c>
      <c r="AI348" s="133">
        <v>3</v>
      </c>
      <c r="AJ348" s="133">
        <v>1</v>
      </c>
      <c r="AK348" s="133"/>
      <c r="AL348" s="133">
        <v>17</v>
      </c>
      <c r="AM348" s="133">
        <v>10</v>
      </c>
      <c r="AN348" s="133"/>
      <c r="AO348" s="133">
        <v>10</v>
      </c>
      <c r="AP348" s="133">
        <v>15</v>
      </c>
      <c r="AQ348" s="133"/>
      <c r="AR348" s="133"/>
      <c r="AS348" s="133"/>
      <c r="AT348" s="133"/>
      <c r="AU348" s="132">
        <f>(VLOOKUP($AF$8,Prices[],2,FALSE)*AF348)+(VLOOKUP($AG$8,Prices[],2,FALSE)*AG348)+(VLOOKUP($AH$8,Prices[],2,FALSE)*AH348)+(VLOOKUP($AI$8,Prices[],2,FALSE)*AI348)+(VLOOKUP($AJ$8,Prices[],2,FALSE)*AJ348)+(VLOOKUP($AK$8,Prices[],2,FALSE)*AK348)+(VLOOKUP($AL$8,Prices[],2,FALSE)*AL348)+(VLOOKUP($AM$8,Prices[],2,FALSE)*AM348)+(VLOOKUP($AN$8,Prices[],2,FALSE)*AN348)+(VLOOKUP($AO$8,Prices[],2,FALSE)*AO348)+(VLOOKUP($AP$8,Prices[],2,FALSE)*AP348)+(VLOOKUP($AT$8,Prices[],2,FALSE)*AT348)+(VLOOKUP($AQ$8,Prices[],2,FALSE)*AQ348)+(VLOOKUP($AR$8,Prices[],2,FALSE)*AR348)+(VLOOKUP($AS$8,Prices[],2,FALSE)*AS348)</f>
        <v>10448000</v>
      </c>
      <c r="AV348" s="132">
        <f t="shared" si="22"/>
        <v>12704125</v>
      </c>
      <c r="AW348" s="133" t="str">
        <f t="shared" si="23"/>
        <v>Credit is within Limit</v>
      </c>
      <c r="AX348" s="133" t="str">
        <f>IFERROR(IF(VLOOKUP(C348,'Overdue Credits'!$A:$F,6,0)&gt;2,"High Risk Customer",IF(VLOOKUP(C348,'Overdue Credits'!$A:$F,6,0)&gt;0,"Medium Risk Customer","Low Risk Customer")),"Low Risk Customer")</f>
        <v>Low Risk Customer</v>
      </c>
    </row>
    <row r="349" spans="1:50" x14ac:dyDescent="0.3">
      <c r="A349" s="16">
        <v>341</v>
      </c>
      <c r="B349" s="16" t="s">
        <v>294</v>
      </c>
      <c r="C349" s="16" t="s">
        <v>303</v>
      </c>
      <c r="D349" s="16"/>
      <c r="E349" s="16" t="s">
        <v>304</v>
      </c>
      <c r="F349" s="16" t="s">
        <v>11</v>
      </c>
      <c r="G349" s="131">
        <f t="shared" si="20"/>
        <v>100</v>
      </c>
      <c r="H349" s="133"/>
      <c r="I349" s="133"/>
      <c r="J349" s="133">
        <v>0</v>
      </c>
      <c r="K349" s="133">
        <v>15</v>
      </c>
      <c r="L349" s="133"/>
      <c r="M349" s="133"/>
      <c r="N349" s="133">
        <v>10</v>
      </c>
      <c r="O349" s="133">
        <v>20</v>
      </c>
      <c r="P349" s="133"/>
      <c r="Q349" s="133">
        <v>5</v>
      </c>
      <c r="R349" s="133">
        <v>2</v>
      </c>
      <c r="S349" s="133"/>
      <c r="T349" s="133"/>
      <c r="U349" s="133"/>
      <c r="V349" s="133">
        <v>10</v>
      </c>
      <c r="W349" s="133">
        <v>5</v>
      </c>
      <c r="X349" s="133">
        <v>28</v>
      </c>
      <c r="Y349" s="133">
        <v>5</v>
      </c>
      <c r="Z349" s="133"/>
      <c r="AA349" s="133"/>
      <c r="AB349" s="133"/>
      <c r="AC349" s="134">
        <f>(VLOOKUP($H$8,Prices[],2,FALSE)*H349)+(VLOOKUP($I$8,Prices[],2,FALSE)*I349)+(VLOOKUP($J$8,Prices[],2,FALSE)*J349)+(VLOOKUP($K$8,Prices[],2,FALSE)*K349)+(VLOOKUP($L$8,Prices[],2,FALSE)*L349)+(VLOOKUP($M$8,Prices[],2,FALSE)*M349)+(VLOOKUP($N$8,Prices[],2,FALSE)*N349)+(VLOOKUP($T$8,Prices[],2,FALSE)*T349)+(VLOOKUP($U$8,Prices[],2,FALSE)*U349)+(VLOOKUP($V$8,Prices[],2,FALSE)*V349)+(VLOOKUP($W$8,Prices[],2,FALSE)*W349)+(VLOOKUP($X$8,Prices[],2,FALSE)*X349)+(VLOOKUP($Y$8,Prices[],2,FALSE)*Y349)+(VLOOKUP($Z$8,Prices[],2,FALSE)*Z349)+(VLOOKUP($AB$8,Prices[],2,FALSE)*AB349)+(VLOOKUP($O$8,Prices[],2,FALSE)*O349)+(VLOOKUP($P$8,Prices[],2,FALSE)*P349)+(VLOOKUP($Q$8,Prices[],2,FALSE)*Q349)+(VLOOKUP($R$8,Prices[],2,FALSE)*R349)+(VLOOKUP($AA$8,Prices[],2,FALSE)*AA349)+(VLOOKUP($S$8,Prices[],2,FALSE)*S349)</f>
        <v>14250000</v>
      </c>
      <c r="AD349" s="137"/>
      <c r="AE349" s="135">
        <f t="shared" si="21"/>
        <v>21</v>
      </c>
      <c r="AF349" s="133"/>
      <c r="AG349" s="133">
        <v>3</v>
      </c>
      <c r="AH349" s="133">
        <v>1</v>
      </c>
      <c r="AI349" s="133">
        <v>2</v>
      </c>
      <c r="AJ349" s="133">
        <v>1</v>
      </c>
      <c r="AK349" s="133"/>
      <c r="AL349" s="133">
        <v>4</v>
      </c>
      <c r="AM349" s="133">
        <v>4</v>
      </c>
      <c r="AN349" s="133"/>
      <c r="AO349" s="133">
        <v>4</v>
      </c>
      <c r="AP349" s="133">
        <v>2</v>
      </c>
      <c r="AQ349" s="133"/>
      <c r="AR349" s="133"/>
      <c r="AS349" s="133"/>
      <c r="AT349" s="133"/>
      <c r="AU349" s="132">
        <f>(VLOOKUP($AF$8,Prices[],2,FALSE)*AF349)+(VLOOKUP($AG$8,Prices[],2,FALSE)*AG349)+(VLOOKUP($AH$8,Prices[],2,FALSE)*AH349)+(VLOOKUP($AI$8,Prices[],2,FALSE)*AI349)+(VLOOKUP($AJ$8,Prices[],2,FALSE)*AJ349)+(VLOOKUP($AK$8,Prices[],2,FALSE)*AK349)+(VLOOKUP($AL$8,Prices[],2,FALSE)*AL349)+(VLOOKUP($AM$8,Prices[],2,FALSE)*AM349)+(VLOOKUP($AN$8,Prices[],2,FALSE)*AN349)+(VLOOKUP($AO$8,Prices[],2,FALSE)*AO349)+(VLOOKUP($AP$8,Prices[],2,FALSE)*AP349)+(VLOOKUP($AT$8,Prices[],2,FALSE)*AT349)+(VLOOKUP($AQ$8,Prices[],2,FALSE)*AQ349)+(VLOOKUP($AR$8,Prices[],2,FALSE)*AR349)+(VLOOKUP($AS$8,Prices[],2,FALSE)*AS349)</f>
        <v>3186500</v>
      </c>
      <c r="AV349" s="132">
        <f t="shared" si="22"/>
        <v>4987500</v>
      </c>
      <c r="AW349" s="133" t="str">
        <f t="shared" si="23"/>
        <v>Credit is within Limit</v>
      </c>
      <c r="AX349" s="133" t="str">
        <f>IFERROR(IF(VLOOKUP(C349,'Overdue Credits'!$A:$F,6,0)&gt;2,"High Risk Customer",IF(VLOOKUP(C349,'Overdue Credits'!$A:$F,6,0)&gt;0,"Medium Risk Customer","Low Risk Customer")),"Low Risk Customer")</f>
        <v>Low Risk Customer</v>
      </c>
    </row>
    <row r="350" spans="1:50" x14ac:dyDescent="0.3">
      <c r="A350" s="16">
        <v>342</v>
      </c>
      <c r="B350" s="16" t="s">
        <v>294</v>
      </c>
      <c r="C350" s="16" t="s">
        <v>301</v>
      </c>
      <c r="D350" s="16"/>
      <c r="E350" s="16" t="s">
        <v>302</v>
      </c>
      <c r="F350" s="16" t="s">
        <v>13</v>
      </c>
      <c r="G350" s="131">
        <f t="shared" si="20"/>
        <v>70</v>
      </c>
      <c r="H350" s="133"/>
      <c r="I350" s="133"/>
      <c r="J350" s="133">
        <v>1</v>
      </c>
      <c r="K350" s="133">
        <v>15</v>
      </c>
      <c r="L350" s="133"/>
      <c r="M350" s="133">
        <v>1</v>
      </c>
      <c r="N350" s="133">
        <v>10</v>
      </c>
      <c r="O350" s="133">
        <v>10</v>
      </c>
      <c r="P350" s="133"/>
      <c r="Q350" s="133">
        <v>5</v>
      </c>
      <c r="R350" s="133">
        <v>2</v>
      </c>
      <c r="S350" s="133"/>
      <c r="T350" s="133"/>
      <c r="U350" s="133"/>
      <c r="V350" s="133">
        <v>10</v>
      </c>
      <c r="W350" s="133"/>
      <c r="X350" s="133">
        <v>10</v>
      </c>
      <c r="Y350" s="133">
        <v>6</v>
      </c>
      <c r="Z350" s="133"/>
      <c r="AA350" s="133"/>
      <c r="AB350" s="133"/>
      <c r="AC350" s="134">
        <f>(VLOOKUP($H$8,Prices[],2,FALSE)*H350)+(VLOOKUP($I$8,Prices[],2,FALSE)*I350)+(VLOOKUP($J$8,Prices[],2,FALSE)*J350)+(VLOOKUP($K$8,Prices[],2,FALSE)*K350)+(VLOOKUP($L$8,Prices[],2,FALSE)*L350)+(VLOOKUP($M$8,Prices[],2,FALSE)*M350)+(VLOOKUP($N$8,Prices[],2,FALSE)*N350)+(VLOOKUP($T$8,Prices[],2,FALSE)*T350)+(VLOOKUP($U$8,Prices[],2,FALSE)*U350)+(VLOOKUP($V$8,Prices[],2,FALSE)*V350)+(VLOOKUP($W$8,Prices[],2,FALSE)*W350)+(VLOOKUP($X$8,Prices[],2,FALSE)*X350)+(VLOOKUP($Y$8,Prices[],2,FALSE)*Y350)+(VLOOKUP($Z$8,Prices[],2,FALSE)*Z350)+(VLOOKUP($AB$8,Prices[],2,FALSE)*AB350)+(VLOOKUP($O$8,Prices[],2,FALSE)*O350)+(VLOOKUP($P$8,Prices[],2,FALSE)*P350)+(VLOOKUP($Q$8,Prices[],2,FALSE)*Q350)+(VLOOKUP($R$8,Prices[],2,FALSE)*R350)+(VLOOKUP($AA$8,Prices[],2,FALSE)*AA350)+(VLOOKUP($S$8,Prices[],2,FALSE)*S350)</f>
        <v>9577500</v>
      </c>
      <c r="AD350" s="137"/>
      <c r="AE350" s="135">
        <f t="shared" si="21"/>
        <v>18</v>
      </c>
      <c r="AF350" s="133"/>
      <c r="AG350" s="133">
        <v>3</v>
      </c>
      <c r="AH350" s="133">
        <v>4</v>
      </c>
      <c r="AI350" s="133">
        <v>1</v>
      </c>
      <c r="AJ350" s="133">
        <v>1</v>
      </c>
      <c r="AK350" s="133"/>
      <c r="AL350" s="133">
        <v>4</v>
      </c>
      <c r="AM350" s="133">
        <v>2</v>
      </c>
      <c r="AN350" s="133"/>
      <c r="AO350" s="133">
        <v>2</v>
      </c>
      <c r="AP350" s="133">
        <v>1</v>
      </c>
      <c r="AQ350" s="133"/>
      <c r="AR350" s="133"/>
      <c r="AS350" s="133"/>
      <c r="AT350" s="133"/>
      <c r="AU350" s="132">
        <f>(VLOOKUP($AF$8,Prices[],2,FALSE)*AF350)+(VLOOKUP($AG$8,Prices[],2,FALSE)*AG350)+(VLOOKUP($AH$8,Prices[],2,FALSE)*AH350)+(VLOOKUP($AI$8,Prices[],2,FALSE)*AI350)+(VLOOKUP($AJ$8,Prices[],2,FALSE)*AJ350)+(VLOOKUP($AK$8,Prices[],2,FALSE)*AK350)+(VLOOKUP($AL$8,Prices[],2,FALSE)*AL350)+(VLOOKUP($AM$8,Prices[],2,FALSE)*AM350)+(VLOOKUP($AN$8,Prices[],2,FALSE)*AN350)+(VLOOKUP($AO$8,Prices[],2,FALSE)*AO350)+(VLOOKUP($AP$8,Prices[],2,FALSE)*AP350)+(VLOOKUP($AT$8,Prices[],2,FALSE)*AT350)+(VLOOKUP($AQ$8,Prices[],2,FALSE)*AQ350)+(VLOOKUP($AR$8,Prices[],2,FALSE)*AR350)+(VLOOKUP($AS$8,Prices[],2,FALSE)*AS350)</f>
        <v>2857000</v>
      </c>
      <c r="AV350" s="132">
        <f t="shared" si="22"/>
        <v>3352125</v>
      </c>
      <c r="AW350" s="133" t="str">
        <f t="shared" si="23"/>
        <v>Credit is within Limit</v>
      </c>
      <c r="AX350" s="133" t="str">
        <f>IFERROR(IF(VLOOKUP(C350,'Overdue Credits'!$A:$F,6,0)&gt;2,"High Risk Customer",IF(VLOOKUP(C350,'Overdue Credits'!$A:$F,6,0)&gt;0,"Medium Risk Customer","Low Risk Customer")),"Low Risk Customer")</f>
        <v>Low Risk Customer</v>
      </c>
    </row>
    <row r="351" spans="1:50" x14ac:dyDescent="0.3">
      <c r="A351" s="16">
        <v>343</v>
      </c>
      <c r="B351" s="16" t="s">
        <v>294</v>
      </c>
      <c r="C351" s="16" t="s">
        <v>297</v>
      </c>
      <c r="D351" s="16"/>
      <c r="E351" s="16" t="s">
        <v>298</v>
      </c>
      <c r="F351" s="16" t="s">
        <v>13</v>
      </c>
      <c r="G351" s="131">
        <f t="shared" si="20"/>
        <v>200</v>
      </c>
      <c r="H351" s="133"/>
      <c r="I351" s="133"/>
      <c r="J351" s="133">
        <v>5</v>
      </c>
      <c r="K351" s="133">
        <v>5</v>
      </c>
      <c r="L351" s="133"/>
      <c r="M351" s="133">
        <v>0</v>
      </c>
      <c r="N351" s="133">
        <v>15</v>
      </c>
      <c r="O351" s="133">
        <v>40</v>
      </c>
      <c r="P351" s="133"/>
      <c r="Q351" s="133">
        <v>5</v>
      </c>
      <c r="R351" s="133">
        <v>5</v>
      </c>
      <c r="S351" s="133"/>
      <c r="T351" s="133"/>
      <c r="U351" s="133"/>
      <c r="V351" s="133">
        <v>30</v>
      </c>
      <c r="W351" s="133">
        <v>10</v>
      </c>
      <c r="X351" s="133">
        <v>75</v>
      </c>
      <c r="Y351" s="133">
        <v>10</v>
      </c>
      <c r="Z351" s="133"/>
      <c r="AA351" s="133"/>
      <c r="AB351" s="133"/>
      <c r="AC351" s="134">
        <f>(VLOOKUP($H$8,Prices[],2,FALSE)*H351)+(VLOOKUP($I$8,Prices[],2,FALSE)*I351)+(VLOOKUP($J$8,Prices[],2,FALSE)*J351)+(VLOOKUP($K$8,Prices[],2,FALSE)*K351)+(VLOOKUP($L$8,Prices[],2,FALSE)*L351)+(VLOOKUP($M$8,Prices[],2,FALSE)*M351)+(VLOOKUP($N$8,Prices[],2,FALSE)*N351)+(VLOOKUP($T$8,Prices[],2,FALSE)*T351)+(VLOOKUP($U$8,Prices[],2,FALSE)*U351)+(VLOOKUP($V$8,Prices[],2,FALSE)*V351)+(VLOOKUP($W$8,Prices[],2,FALSE)*W351)+(VLOOKUP($X$8,Prices[],2,FALSE)*X351)+(VLOOKUP($Y$8,Prices[],2,FALSE)*Y351)+(VLOOKUP($Z$8,Prices[],2,FALSE)*Z351)+(VLOOKUP($AB$8,Prices[],2,FALSE)*AB351)+(VLOOKUP($O$8,Prices[],2,FALSE)*O351)+(VLOOKUP($P$8,Prices[],2,FALSE)*P351)+(VLOOKUP($Q$8,Prices[],2,FALSE)*Q351)+(VLOOKUP($R$8,Prices[],2,FALSE)*R351)+(VLOOKUP($AA$8,Prices[],2,FALSE)*AA351)+(VLOOKUP($S$8,Prices[],2,FALSE)*S351)</f>
        <v>28702500</v>
      </c>
      <c r="AD351" s="137"/>
      <c r="AE351" s="135">
        <f t="shared" si="21"/>
        <v>52</v>
      </c>
      <c r="AF351" s="133"/>
      <c r="AG351" s="133">
        <v>2</v>
      </c>
      <c r="AH351" s="133">
        <v>6</v>
      </c>
      <c r="AI351" s="133">
        <v>2</v>
      </c>
      <c r="AJ351" s="133">
        <v>1</v>
      </c>
      <c r="AK351" s="133"/>
      <c r="AL351" s="133">
        <v>7</v>
      </c>
      <c r="AM351" s="133">
        <v>4</v>
      </c>
      <c r="AN351" s="133"/>
      <c r="AO351" s="133">
        <v>10</v>
      </c>
      <c r="AP351" s="133">
        <v>20</v>
      </c>
      <c r="AQ351" s="133"/>
      <c r="AR351" s="133"/>
      <c r="AS351" s="133"/>
      <c r="AT351" s="133"/>
      <c r="AU351" s="132">
        <f>(VLOOKUP($AF$8,Prices[],2,FALSE)*AF351)+(VLOOKUP($AG$8,Prices[],2,FALSE)*AG351)+(VLOOKUP($AH$8,Prices[],2,FALSE)*AH351)+(VLOOKUP($AI$8,Prices[],2,FALSE)*AI351)+(VLOOKUP($AJ$8,Prices[],2,FALSE)*AJ351)+(VLOOKUP($AK$8,Prices[],2,FALSE)*AK351)+(VLOOKUP($AL$8,Prices[],2,FALSE)*AL351)+(VLOOKUP($AM$8,Prices[],2,FALSE)*AM351)+(VLOOKUP($AN$8,Prices[],2,FALSE)*AN351)+(VLOOKUP($AO$8,Prices[],2,FALSE)*AO351)+(VLOOKUP($AP$8,Prices[],2,FALSE)*AP351)+(VLOOKUP($AT$8,Prices[],2,FALSE)*AT351)+(VLOOKUP($AQ$8,Prices[],2,FALSE)*AQ351)+(VLOOKUP($AR$8,Prices[],2,FALSE)*AR351)+(VLOOKUP($AS$8,Prices[],2,FALSE)*AS351)</f>
        <v>7106000</v>
      </c>
      <c r="AV351" s="132">
        <f t="shared" si="22"/>
        <v>10045875</v>
      </c>
      <c r="AW351" s="133" t="str">
        <f t="shared" si="23"/>
        <v>Credit is within Limit</v>
      </c>
      <c r="AX351" s="133" t="str">
        <f>IFERROR(IF(VLOOKUP(C351,'Overdue Credits'!$A:$F,6,0)&gt;2,"High Risk Customer",IF(VLOOKUP(C351,'Overdue Credits'!$A:$F,6,0)&gt;0,"Medium Risk Customer","Low Risk Customer")),"Low Risk Customer")</f>
        <v>Low Risk Customer</v>
      </c>
    </row>
    <row r="352" spans="1:50" x14ac:dyDescent="0.3">
      <c r="A352" s="16">
        <v>344</v>
      </c>
      <c r="B352" s="16" t="s">
        <v>294</v>
      </c>
      <c r="C352" s="16" t="s">
        <v>524</v>
      </c>
      <c r="D352" s="16"/>
      <c r="E352" s="16" t="s">
        <v>950</v>
      </c>
      <c r="F352" s="16" t="s">
        <v>516</v>
      </c>
      <c r="G352" s="131">
        <f t="shared" si="20"/>
        <v>0</v>
      </c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B352" s="133"/>
      <c r="AC352" s="134">
        <f>(VLOOKUP($H$8,Prices[],2,FALSE)*H352)+(VLOOKUP($I$8,Prices[],2,FALSE)*I352)+(VLOOKUP($J$8,Prices[],2,FALSE)*J352)+(VLOOKUP($K$8,Prices[],2,FALSE)*K352)+(VLOOKUP($L$8,Prices[],2,FALSE)*L352)+(VLOOKUP($M$8,Prices[],2,FALSE)*M352)+(VLOOKUP($N$8,Prices[],2,FALSE)*N352)+(VLOOKUP($T$8,Prices[],2,FALSE)*T352)+(VLOOKUP($U$8,Prices[],2,FALSE)*U352)+(VLOOKUP($V$8,Prices[],2,FALSE)*V352)+(VLOOKUP($W$8,Prices[],2,FALSE)*W352)+(VLOOKUP($X$8,Prices[],2,FALSE)*X352)+(VLOOKUP($Y$8,Prices[],2,FALSE)*Y352)+(VLOOKUP($Z$8,Prices[],2,FALSE)*Z352)+(VLOOKUP($AB$8,Prices[],2,FALSE)*AB352)+(VLOOKUP($O$8,Prices[],2,FALSE)*O352)+(VLOOKUP($P$8,Prices[],2,FALSE)*P352)+(VLOOKUP($Q$8,Prices[],2,FALSE)*Q352)+(VLOOKUP($R$8,Prices[],2,FALSE)*R352)+(VLOOKUP($AA$8,Prices[],2,FALSE)*AA352)+(VLOOKUP($S$8,Prices[],2,FALSE)*S352)</f>
        <v>0</v>
      </c>
      <c r="AD352" s="137"/>
      <c r="AE352" s="135">
        <f t="shared" si="21"/>
        <v>0</v>
      </c>
      <c r="AF352" s="133"/>
      <c r="AG352" s="133"/>
      <c r="AH352" s="133"/>
      <c r="AI352" s="133"/>
      <c r="AJ352" s="133"/>
      <c r="AK352" s="133"/>
      <c r="AL352" s="133"/>
      <c r="AM352" s="133"/>
      <c r="AN352" s="133"/>
      <c r="AO352" s="133"/>
      <c r="AP352" s="133"/>
      <c r="AQ352" s="133"/>
      <c r="AR352" s="133"/>
      <c r="AS352" s="133"/>
      <c r="AT352" s="133"/>
      <c r="AU352" s="132">
        <f>(VLOOKUP($AF$8,Prices[],2,FALSE)*AF352)+(VLOOKUP($AG$8,Prices[],2,FALSE)*AG352)+(VLOOKUP($AH$8,Prices[],2,FALSE)*AH352)+(VLOOKUP($AI$8,Prices[],2,FALSE)*AI352)+(VLOOKUP($AJ$8,Prices[],2,FALSE)*AJ352)+(VLOOKUP($AK$8,Prices[],2,FALSE)*AK352)+(VLOOKUP($AL$8,Prices[],2,FALSE)*AL352)+(VLOOKUP($AM$8,Prices[],2,FALSE)*AM352)+(VLOOKUP($AN$8,Prices[],2,FALSE)*AN352)+(VLOOKUP($AO$8,Prices[],2,FALSE)*AO352)+(VLOOKUP($AP$8,Prices[],2,FALSE)*AP352)+(VLOOKUP($AT$8,Prices[],2,FALSE)*AT352)+(VLOOKUP($AQ$8,Prices[],2,FALSE)*AQ352)+(VLOOKUP($AR$8,Prices[],2,FALSE)*AR352)+(VLOOKUP($AS$8,Prices[],2,FALSE)*AS352)</f>
        <v>0</v>
      </c>
      <c r="AV352" s="132">
        <f t="shared" si="22"/>
        <v>0</v>
      </c>
      <c r="AW352" s="133" t="str">
        <f t="shared" si="23"/>
        <v xml:space="preserve"> </v>
      </c>
      <c r="AX352" s="133" t="str">
        <f>IFERROR(IF(VLOOKUP(C352,'Overdue Credits'!$A:$F,6,0)&gt;2,"High Risk Customer",IF(VLOOKUP(C352,'Overdue Credits'!$A:$F,6,0)&gt;0,"Medium Risk Customer","Low Risk Customer")),"Low Risk Customer")</f>
        <v>High Risk Customer</v>
      </c>
    </row>
    <row r="353" spans="1:50" x14ac:dyDescent="0.3">
      <c r="A353" s="16">
        <v>345</v>
      </c>
      <c r="B353" s="16" t="s">
        <v>294</v>
      </c>
      <c r="C353" s="16" t="s">
        <v>1098</v>
      </c>
      <c r="D353" s="16"/>
      <c r="E353" s="16" t="s">
        <v>1099</v>
      </c>
      <c r="F353" s="16" t="s">
        <v>516</v>
      </c>
      <c r="G353" s="131">
        <f t="shared" si="20"/>
        <v>0</v>
      </c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B353" s="133"/>
      <c r="AC353" s="134">
        <f>(VLOOKUP($H$8,Prices[],2,FALSE)*H353)+(VLOOKUP($I$8,Prices[],2,FALSE)*I353)+(VLOOKUP($J$8,Prices[],2,FALSE)*J353)+(VLOOKUP($K$8,Prices[],2,FALSE)*K353)+(VLOOKUP($L$8,Prices[],2,FALSE)*L353)+(VLOOKUP($M$8,Prices[],2,FALSE)*M353)+(VLOOKUP($N$8,Prices[],2,FALSE)*N353)+(VLOOKUP($T$8,Prices[],2,FALSE)*T353)+(VLOOKUP($U$8,Prices[],2,FALSE)*U353)+(VLOOKUP($V$8,Prices[],2,FALSE)*V353)+(VLOOKUP($W$8,Prices[],2,FALSE)*W353)+(VLOOKUP($X$8,Prices[],2,FALSE)*X353)+(VLOOKUP($Y$8,Prices[],2,FALSE)*Y353)+(VLOOKUP($Z$8,Prices[],2,FALSE)*Z353)+(VLOOKUP($AB$8,Prices[],2,FALSE)*AB353)+(VLOOKUP($O$8,Prices[],2,FALSE)*O353)+(VLOOKUP($P$8,Prices[],2,FALSE)*P353)+(VLOOKUP($Q$8,Prices[],2,FALSE)*Q353)+(VLOOKUP($R$8,Prices[],2,FALSE)*R353)+(VLOOKUP($AA$8,Prices[],2,FALSE)*AA353)+(VLOOKUP($S$8,Prices[],2,FALSE)*S353)</f>
        <v>0</v>
      </c>
      <c r="AD353" s="137"/>
      <c r="AE353" s="135">
        <f t="shared" si="21"/>
        <v>0</v>
      </c>
      <c r="AF353" s="133"/>
      <c r="AG353" s="133"/>
      <c r="AH353" s="133"/>
      <c r="AI353" s="133"/>
      <c r="AJ353" s="133"/>
      <c r="AK353" s="133"/>
      <c r="AL353" s="133"/>
      <c r="AM353" s="133"/>
      <c r="AN353" s="133"/>
      <c r="AO353" s="133"/>
      <c r="AP353" s="133"/>
      <c r="AQ353" s="133"/>
      <c r="AR353" s="133"/>
      <c r="AS353" s="133"/>
      <c r="AT353" s="133"/>
      <c r="AU353" s="132">
        <f>(VLOOKUP($AF$8,Prices[],2,FALSE)*AF353)+(VLOOKUP($AG$8,Prices[],2,FALSE)*AG353)+(VLOOKUP($AH$8,Prices[],2,FALSE)*AH353)+(VLOOKUP($AI$8,Prices[],2,FALSE)*AI353)+(VLOOKUP($AJ$8,Prices[],2,FALSE)*AJ353)+(VLOOKUP($AK$8,Prices[],2,FALSE)*AK353)+(VLOOKUP($AL$8,Prices[],2,FALSE)*AL353)+(VLOOKUP($AM$8,Prices[],2,FALSE)*AM353)+(VLOOKUP($AN$8,Prices[],2,FALSE)*AN353)+(VLOOKUP($AO$8,Prices[],2,FALSE)*AO353)+(VLOOKUP($AP$8,Prices[],2,FALSE)*AP353)+(VLOOKUP($AT$8,Prices[],2,FALSE)*AT353)+(VLOOKUP($AQ$8,Prices[],2,FALSE)*AQ353)+(VLOOKUP($AR$8,Prices[],2,FALSE)*AR353)+(VLOOKUP($AS$8,Prices[],2,FALSE)*AS353)</f>
        <v>0</v>
      </c>
      <c r="AV353" s="132">
        <f t="shared" si="22"/>
        <v>0</v>
      </c>
      <c r="AW353" s="133" t="str">
        <f t="shared" si="23"/>
        <v xml:space="preserve"> </v>
      </c>
      <c r="AX353" s="133" t="str">
        <f>IFERROR(IF(VLOOKUP(C353,'Overdue Credits'!$A:$F,6,0)&gt;2,"High Risk Customer",IF(VLOOKUP(C353,'Overdue Credits'!$A:$F,6,0)&gt;0,"Medium Risk Customer","Low Risk Customer")),"Low Risk Customer")</f>
        <v>High Risk Customer</v>
      </c>
    </row>
    <row r="354" spans="1:50" x14ac:dyDescent="0.3">
      <c r="A354" s="16">
        <v>346</v>
      </c>
      <c r="B354" s="16" t="s">
        <v>241</v>
      </c>
      <c r="C354" s="16" t="s">
        <v>286</v>
      </c>
      <c r="D354" s="16"/>
      <c r="E354" s="16" t="s">
        <v>287</v>
      </c>
      <c r="F354" s="16" t="s">
        <v>11</v>
      </c>
      <c r="G354" s="131">
        <f t="shared" si="20"/>
        <v>75</v>
      </c>
      <c r="H354" s="133">
        <v>0</v>
      </c>
      <c r="I354" s="133">
        <v>0</v>
      </c>
      <c r="J354" s="133">
        <v>2</v>
      </c>
      <c r="K354" s="133">
        <v>5</v>
      </c>
      <c r="L354" s="133">
        <v>0</v>
      </c>
      <c r="M354" s="133">
        <v>2</v>
      </c>
      <c r="N354" s="133">
        <v>14</v>
      </c>
      <c r="O354" s="133">
        <v>9</v>
      </c>
      <c r="P354" s="133">
        <v>0</v>
      </c>
      <c r="Q354" s="133">
        <v>5</v>
      </c>
      <c r="R354" s="133">
        <v>0</v>
      </c>
      <c r="S354" s="133">
        <v>0</v>
      </c>
      <c r="T354" s="133">
        <v>0</v>
      </c>
      <c r="U354" s="133">
        <v>0</v>
      </c>
      <c r="V354" s="133">
        <v>18</v>
      </c>
      <c r="W354" s="133">
        <v>5</v>
      </c>
      <c r="X354" s="133">
        <v>15</v>
      </c>
      <c r="Y354" s="133">
        <v>0</v>
      </c>
      <c r="Z354" s="133">
        <v>0</v>
      </c>
      <c r="AA354" s="133">
        <v>0</v>
      </c>
      <c r="AB354" s="133">
        <v>0</v>
      </c>
      <c r="AC354" s="134">
        <f>(VLOOKUP($H$8,Prices[],2,FALSE)*H354)+(VLOOKUP($I$8,Prices[],2,FALSE)*I354)+(VLOOKUP($J$8,Prices[],2,FALSE)*J354)+(VLOOKUP($K$8,Prices[],2,FALSE)*K354)+(VLOOKUP($L$8,Prices[],2,FALSE)*L354)+(VLOOKUP($M$8,Prices[],2,FALSE)*M354)+(VLOOKUP($N$8,Prices[],2,FALSE)*N354)+(VLOOKUP($T$8,Prices[],2,FALSE)*T354)+(VLOOKUP($U$8,Prices[],2,FALSE)*U354)+(VLOOKUP($V$8,Prices[],2,FALSE)*V354)+(VLOOKUP($W$8,Prices[],2,FALSE)*W354)+(VLOOKUP($X$8,Prices[],2,FALSE)*X354)+(VLOOKUP($Y$8,Prices[],2,FALSE)*Y354)+(VLOOKUP($Z$8,Prices[],2,FALSE)*Z354)+(VLOOKUP($AB$8,Prices[],2,FALSE)*AB354)+(VLOOKUP($O$8,Prices[],2,FALSE)*O354)+(VLOOKUP($P$8,Prices[],2,FALSE)*P354)+(VLOOKUP($Q$8,Prices[],2,FALSE)*Q354)+(VLOOKUP($R$8,Prices[],2,FALSE)*R354)+(VLOOKUP($AA$8,Prices[],2,FALSE)*AA354)+(VLOOKUP($S$8,Prices[],2,FALSE)*S354)</f>
        <v>9795000</v>
      </c>
      <c r="AD354" s="137"/>
      <c r="AE354" s="135">
        <f t="shared" si="21"/>
        <v>25</v>
      </c>
      <c r="AF354" s="133"/>
      <c r="AG354" s="133"/>
      <c r="AH354" s="133">
        <v>3</v>
      </c>
      <c r="AI354" s="133">
        <v>1</v>
      </c>
      <c r="AJ354" s="133"/>
      <c r="AK354" s="133"/>
      <c r="AL354" s="133">
        <v>6</v>
      </c>
      <c r="AM354" s="133">
        <v>2</v>
      </c>
      <c r="AN354" s="133"/>
      <c r="AO354" s="133"/>
      <c r="AP354" s="133">
        <v>13</v>
      </c>
      <c r="AQ354" s="133"/>
      <c r="AR354" s="133"/>
      <c r="AS354" s="133"/>
      <c r="AT354" s="133"/>
      <c r="AU354" s="132">
        <f>(VLOOKUP($AF$8,Prices[],2,FALSE)*AF354)+(VLOOKUP($AG$8,Prices[],2,FALSE)*AG354)+(VLOOKUP($AH$8,Prices[],2,FALSE)*AH354)+(VLOOKUP($AI$8,Prices[],2,FALSE)*AI354)+(VLOOKUP($AJ$8,Prices[],2,FALSE)*AJ354)+(VLOOKUP($AK$8,Prices[],2,FALSE)*AK354)+(VLOOKUP($AL$8,Prices[],2,FALSE)*AL354)+(VLOOKUP($AM$8,Prices[],2,FALSE)*AM354)+(VLOOKUP($AN$8,Prices[],2,FALSE)*AN354)+(VLOOKUP($AO$8,Prices[],2,FALSE)*AO354)+(VLOOKUP($AP$8,Prices[],2,FALSE)*AP354)+(VLOOKUP($AT$8,Prices[],2,FALSE)*AT354)+(VLOOKUP($AQ$8,Prices[],2,FALSE)*AQ354)+(VLOOKUP($AR$8,Prices[],2,FALSE)*AR354)+(VLOOKUP($AS$8,Prices[],2,FALSE)*AS354)</f>
        <v>3362500</v>
      </c>
      <c r="AV354" s="132">
        <f t="shared" si="22"/>
        <v>3428250</v>
      </c>
      <c r="AW354" s="133" t="str">
        <f t="shared" si="23"/>
        <v>Credit is within Limit</v>
      </c>
      <c r="AX354" s="133" t="str">
        <f>IFERROR(IF(VLOOKUP(C354,'Overdue Credits'!$A:$F,6,0)&gt;2,"High Risk Customer",IF(VLOOKUP(C354,'Overdue Credits'!$A:$F,6,0)&gt;0,"Medium Risk Customer","Low Risk Customer")),"Low Risk Customer")</f>
        <v>Low Risk Customer</v>
      </c>
    </row>
    <row r="355" spans="1:50" x14ac:dyDescent="0.3">
      <c r="A355" s="16">
        <v>347</v>
      </c>
      <c r="B355" s="16" t="s">
        <v>241</v>
      </c>
      <c r="C355" s="16" t="s">
        <v>951</v>
      </c>
      <c r="D355" s="16"/>
      <c r="E355" s="16" t="s">
        <v>678</v>
      </c>
      <c r="F355" s="16" t="s">
        <v>13</v>
      </c>
      <c r="G355" s="131">
        <f t="shared" si="20"/>
        <v>150</v>
      </c>
      <c r="H355" s="133">
        <v>0</v>
      </c>
      <c r="I355" s="133">
        <v>0</v>
      </c>
      <c r="J355" s="133">
        <v>3</v>
      </c>
      <c r="K355" s="133">
        <v>30</v>
      </c>
      <c r="L355" s="133">
        <v>0</v>
      </c>
      <c r="M355" s="133">
        <v>2</v>
      </c>
      <c r="N355" s="133">
        <v>25</v>
      </c>
      <c r="O355" s="133">
        <v>18</v>
      </c>
      <c r="P355" s="133">
        <v>0</v>
      </c>
      <c r="Q355" s="133">
        <v>2</v>
      </c>
      <c r="R355" s="133">
        <v>0</v>
      </c>
      <c r="S355" s="133">
        <v>0</v>
      </c>
      <c r="T355" s="133">
        <v>0</v>
      </c>
      <c r="U355" s="133">
        <v>0</v>
      </c>
      <c r="V355" s="133">
        <v>35</v>
      </c>
      <c r="W355" s="133">
        <v>0</v>
      </c>
      <c r="X355" s="133">
        <v>35</v>
      </c>
      <c r="Y355" s="133">
        <v>0</v>
      </c>
      <c r="Z355" s="133">
        <v>0</v>
      </c>
      <c r="AA355" s="133">
        <v>0</v>
      </c>
      <c r="AB355" s="133">
        <v>0</v>
      </c>
      <c r="AC355" s="134">
        <f>(VLOOKUP($H$8,Prices[],2,FALSE)*H355)+(VLOOKUP($I$8,Prices[],2,FALSE)*I355)+(VLOOKUP($J$8,Prices[],2,FALSE)*J355)+(VLOOKUP($K$8,Prices[],2,FALSE)*K355)+(VLOOKUP($L$8,Prices[],2,FALSE)*L355)+(VLOOKUP($M$8,Prices[],2,FALSE)*M355)+(VLOOKUP($N$8,Prices[],2,FALSE)*N355)+(VLOOKUP($T$8,Prices[],2,FALSE)*T355)+(VLOOKUP($U$8,Prices[],2,FALSE)*U355)+(VLOOKUP($V$8,Prices[],2,FALSE)*V355)+(VLOOKUP($W$8,Prices[],2,FALSE)*W355)+(VLOOKUP($X$8,Prices[],2,FALSE)*X355)+(VLOOKUP($Y$8,Prices[],2,FALSE)*Y355)+(VLOOKUP($Z$8,Prices[],2,FALSE)*Z355)+(VLOOKUP($AB$8,Prices[],2,FALSE)*AB355)+(VLOOKUP($O$8,Prices[],2,FALSE)*O355)+(VLOOKUP($P$8,Prices[],2,FALSE)*P355)+(VLOOKUP($Q$8,Prices[],2,FALSE)*Q355)+(VLOOKUP($R$8,Prices[],2,FALSE)*R355)+(VLOOKUP($AA$8,Prices[],2,FALSE)*AA355)+(VLOOKUP($S$8,Prices[],2,FALSE)*S355)</f>
        <v>20265000</v>
      </c>
      <c r="AD355" s="137"/>
      <c r="AE355" s="135">
        <f t="shared" si="21"/>
        <v>49</v>
      </c>
      <c r="AF355" s="133"/>
      <c r="AG355" s="133"/>
      <c r="AH355" s="133">
        <v>8</v>
      </c>
      <c r="AI355" s="133">
        <v>2</v>
      </c>
      <c r="AJ355" s="133"/>
      <c r="AK355" s="133"/>
      <c r="AL355" s="133">
        <v>15</v>
      </c>
      <c r="AM355" s="133">
        <v>4</v>
      </c>
      <c r="AN355" s="133"/>
      <c r="AO355" s="133"/>
      <c r="AP355" s="133">
        <v>20</v>
      </c>
      <c r="AQ355" s="133"/>
      <c r="AR355" s="133"/>
      <c r="AS355" s="133"/>
      <c r="AT355" s="133"/>
      <c r="AU355" s="132">
        <f>(VLOOKUP($AF$8,Prices[],2,FALSE)*AF355)+(VLOOKUP($AG$8,Prices[],2,FALSE)*AG355)+(VLOOKUP($AH$8,Prices[],2,FALSE)*AH355)+(VLOOKUP($AI$8,Prices[],2,FALSE)*AI355)+(VLOOKUP($AJ$8,Prices[],2,FALSE)*AJ355)+(VLOOKUP($AK$8,Prices[],2,FALSE)*AK355)+(VLOOKUP($AL$8,Prices[],2,FALSE)*AL355)+(VLOOKUP($AM$8,Prices[],2,FALSE)*AM355)+(VLOOKUP($AN$8,Prices[],2,FALSE)*AN355)+(VLOOKUP($AO$8,Prices[],2,FALSE)*AO355)+(VLOOKUP($AP$8,Prices[],2,FALSE)*AP355)+(VLOOKUP($AT$8,Prices[],2,FALSE)*AT355)+(VLOOKUP($AQ$8,Prices[],2,FALSE)*AQ355)+(VLOOKUP($AR$8,Prices[],2,FALSE)*AR355)+(VLOOKUP($AS$8,Prices[],2,FALSE)*AS355)</f>
        <v>6931000</v>
      </c>
      <c r="AV355" s="132">
        <f t="shared" si="22"/>
        <v>7092750</v>
      </c>
      <c r="AW355" s="133" t="str">
        <f t="shared" si="23"/>
        <v>Credit is within Limit</v>
      </c>
      <c r="AX355" s="133" t="str">
        <f>IFERROR(IF(VLOOKUP(C355,'Overdue Credits'!$A:$F,6,0)&gt;2,"High Risk Customer",IF(VLOOKUP(C355,'Overdue Credits'!$A:$F,6,0)&gt;0,"Medium Risk Customer","Low Risk Customer")),"Low Risk Customer")</f>
        <v>Low Risk Customer</v>
      </c>
    </row>
    <row r="356" spans="1:50" x14ac:dyDescent="0.3">
      <c r="A356" s="16">
        <v>348</v>
      </c>
      <c r="B356" s="16" t="s">
        <v>241</v>
      </c>
      <c r="C356" s="16" t="s">
        <v>768</v>
      </c>
      <c r="D356" s="16"/>
      <c r="E356" s="16" t="s">
        <v>525</v>
      </c>
      <c r="F356" s="16" t="s">
        <v>11</v>
      </c>
      <c r="G356" s="131">
        <f t="shared" si="20"/>
        <v>120</v>
      </c>
      <c r="H356" s="133">
        <v>0</v>
      </c>
      <c r="I356" s="133">
        <v>0</v>
      </c>
      <c r="J356" s="133">
        <v>3</v>
      </c>
      <c r="K356" s="133">
        <v>12</v>
      </c>
      <c r="L356" s="133">
        <v>0</v>
      </c>
      <c r="M356" s="133">
        <v>3</v>
      </c>
      <c r="N356" s="133">
        <v>14</v>
      </c>
      <c r="O356" s="133">
        <v>10</v>
      </c>
      <c r="P356" s="133">
        <v>0</v>
      </c>
      <c r="Q356" s="133">
        <v>0</v>
      </c>
      <c r="R356" s="133">
        <v>0</v>
      </c>
      <c r="S356" s="133">
        <v>0</v>
      </c>
      <c r="T356" s="133">
        <v>0</v>
      </c>
      <c r="U356" s="133">
        <v>0</v>
      </c>
      <c r="V356" s="133">
        <v>45</v>
      </c>
      <c r="W356" s="133">
        <v>1</v>
      </c>
      <c r="X356" s="133">
        <v>32</v>
      </c>
      <c r="Y356" s="133">
        <v>0</v>
      </c>
      <c r="Z356" s="133">
        <v>0</v>
      </c>
      <c r="AA356" s="133">
        <v>0</v>
      </c>
      <c r="AB356" s="133">
        <v>0</v>
      </c>
      <c r="AC356" s="134">
        <f>(VLOOKUP($H$8,Prices[],2,FALSE)*H356)+(VLOOKUP($I$8,Prices[],2,FALSE)*I356)+(VLOOKUP($J$8,Prices[],2,FALSE)*J356)+(VLOOKUP($K$8,Prices[],2,FALSE)*K356)+(VLOOKUP($L$8,Prices[],2,FALSE)*L356)+(VLOOKUP($M$8,Prices[],2,FALSE)*M356)+(VLOOKUP($N$8,Prices[],2,FALSE)*N356)+(VLOOKUP($T$8,Prices[],2,FALSE)*T356)+(VLOOKUP($U$8,Prices[],2,FALSE)*U356)+(VLOOKUP($V$8,Prices[],2,FALSE)*V356)+(VLOOKUP($W$8,Prices[],2,FALSE)*W356)+(VLOOKUP($X$8,Prices[],2,FALSE)*X356)+(VLOOKUP($Y$8,Prices[],2,FALSE)*Y356)+(VLOOKUP($Z$8,Prices[],2,FALSE)*Z356)+(VLOOKUP($AB$8,Prices[],2,FALSE)*AB356)+(VLOOKUP($O$8,Prices[],2,FALSE)*O356)+(VLOOKUP($P$8,Prices[],2,FALSE)*P356)+(VLOOKUP($Q$8,Prices[],2,FALSE)*Q356)+(VLOOKUP($R$8,Prices[],2,FALSE)*R356)+(VLOOKUP($AA$8,Prices[],2,FALSE)*AA356)+(VLOOKUP($S$8,Prices[],2,FALSE)*S356)</f>
        <v>15641500</v>
      </c>
      <c r="AD356" s="137"/>
      <c r="AE356" s="135">
        <f t="shared" si="21"/>
        <v>39</v>
      </c>
      <c r="AF356" s="133"/>
      <c r="AG356" s="133"/>
      <c r="AH356" s="133">
        <v>5</v>
      </c>
      <c r="AI356" s="133">
        <v>1</v>
      </c>
      <c r="AJ356" s="133"/>
      <c r="AK356" s="133"/>
      <c r="AL356" s="133">
        <v>11</v>
      </c>
      <c r="AM356" s="133">
        <v>6</v>
      </c>
      <c r="AN356" s="133"/>
      <c r="AO356" s="133"/>
      <c r="AP356" s="133">
        <v>16</v>
      </c>
      <c r="AQ356" s="133"/>
      <c r="AR356" s="133"/>
      <c r="AS356" s="133"/>
      <c r="AT356" s="133"/>
      <c r="AU356" s="132">
        <f>(VLOOKUP($AF$8,Prices[],2,FALSE)*AF356)+(VLOOKUP($AG$8,Prices[],2,FALSE)*AG356)+(VLOOKUP($AH$8,Prices[],2,FALSE)*AH356)+(VLOOKUP($AI$8,Prices[],2,FALSE)*AI356)+(VLOOKUP($AJ$8,Prices[],2,FALSE)*AJ356)+(VLOOKUP($AK$8,Prices[],2,FALSE)*AK356)+(VLOOKUP($AL$8,Prices[],2,FALSE)*AL356)+(VLOOKUP($AM$8,Prices[],2,FALSE)*AM356)+(VLOOKUP($AN$8,Prices[],2,FALSE)*AN356)+(VLOOKUP($AO$8,Prices[],2,FALSE)*AO356)+(VLOOKUP($AP$8,Prices[],2,FALSE)*AP356)+(VLOOKUP($AT$8,Prices[],2,FALSE)*AT356)+(VLOOKUP($AQ$8,Prices[],2,FALSE)*AQ356)+(VLOOKUP($AR$8,Prices[],2,FALSE)*AR356)+(VLOOKUP($AS$8,Prices[],2,FALSE)*AS356)</f>
        <v>5421000</v>
      </c>
      <c r="AV356" s="132">
        <f t="shared" si="22"/>
        <v>5474525</v>
      </c>
      <c r="AW356" s="133" t="str">
        <f t="shared" si="23"/>
        <v>Credit is within Limit</v>
      </c>
      <c r="AX356" s="133" t="str">
        <f>IFERROR(IF(VLOOKUP(C356,'Overdue Credits'!$A:$F,6,0)&gt;2,"High Risk Customer",IF(VLOOKUP(C356,'Overdue Credits'!$A:$F,6,0)&gt;0,"Medium Risk Customer","Low Risk Customer")),"Low Risk Customer")</f>
        <v>Medium Risk Customer</v>
      </c>
    </row>
    <row r="357" spans="1:50" x14ac:dyDescent="0.3">
      <c r="A357" s="16">
        <v>349</v>
      </c>
      <c r="B357" s="16" t="s">
        <v>241</v>
      </c>
      <c r="C357" s="16" t="s">
        <v>952</v>
      </c>
      <c r="D357" s="16"/>
      <c r="E357" s="16" t="s">
        <v>954</v>
      </c>
      <c r="F357" s="16" t="s">
        <v>11</v>
      </c>
      <c r="G357" s="131">
        <f t="shared" si="20"/>
        <v>0</v>
      </c>
      <c r="H357" s="133">
        <v>0</v>
      </c>
      <c r="I357" s="133">
        <v>0</v>
      </c>
      <c r="J357" s="133">
        <v>0</v>
      </c>
      <c r="K357" s="133">
        <v>0</v>
      </c>
      <c r="L357" s="133">
        <v>0</v>
      </c>
      <c r="M357" s="133">
        <v>0</v>
      </c>
      <c r="N357" s="133">
        <v>0</v>
      </c>
      <c r="O357" s="133">
        <v>0</v>
      </c>
      <c r="P357" s="133">
        <v>0</v>
      </c>
      <c r="Q357" s="133">
        <v>0</v>
      </c>
      <c r="R357" s="133">
        <v>0</v>
      </c>
      <c r="S357" s="133">
        <v>0</v>
      </c>
      <c r="T357" s="133">
        <v>0</v>
      </c>
      <c r="U357" s="133">
        <v>0</v>
      </c>
      <c r="V357" s="133">
        <v>0</v>
      </c>
      <c r="W357" s="133">
        <v>0</v>
      </c>
      <c r="X357" s="133">
        <v>0</v>
      </c>
      <c r="Y357" s="133">
        <v>0</v>
      </c>
      <c r="Z357" s="133">
        <v>0</v>
      </c>
      <c r="AA357" s="133">
        <v>0</v>
      </c>
      <c r="AB357" s="133">
        <v>0</v>
      </c>
      <c r="AC357" s="134">
        <f>(VLOOKUP($H$8,Prices[],2,FALSE)*H357)+(VLOOKUP($I$8,Prices[],2,FALSE)*I357)+(VLOOKUP($J$8,Prices[],2,FALSE)*J357)+(VLOOKUP($K$8,Prices[],2,FALSE)*K357)+(VLOOKUP($L$8,Prices[],2,FALSE)*L357)+(VLOOKUP($M$8,Prices[],2,FALSE)*M357)+(VLOOKUP($N$8,Prices[],2,FALSE)*N357)+(VLOOKUP($T$8,Prices[],2,FALSE)*T357)+(VLOOKUP($U$8,Prices[],2,FALSE)*U357)+(VLOOKUP($V$8,Prices[],2,FALSE)*V357)+(VLOOKUP($W$8,Prices[],2,FALSE)*W357)+(VLOOKUP($X$8,Prices[],2,FALSE)*X357)+(VLOOKUP($Y$8,Prices[],2,FALSE)*Y357)+(VLOOKUP($Z$8,Prices[],2,FALSE)*Z357)+(VLOOKUP($AB$8,Prices[],2,FALSE)*AB357)+(VLOOKUP($O$8,Prices[],2,FALSE)*O357)+(VLOOKUP($P$8,Prices[],2,FALSE)*P357)+(VLOOKUP($Q$8,Prices[],2,FALSE)*Q357)+(VLOOKUP($R$8,Prices[],2,FALSE)*R357)+(VLOOKUP($AA$8,Prices[],2,FALSE)*AA357)+(VLOOKUP($S$8,Prices[],2,FALSE)*S357)</f>
        <v>0</v>
      </c>
      <c r="AD357" s="137"/>
      <c r="AE357" s="135">
        <f t="shared" si="21"/>
        <v>0</v>
      </c>
      <c r="AF357" s="133"/>
      <c r="AG357" s="133"/>
      <c r="AH357" s="133"/>
      <c r="AI357" s="133"/>
      <c r="AJ357" s="133"/>
      <c r="AK357" s="133"/>
      <c r="AL357" s="133"/>
      <c r="AM357" s="133"/>
      <c r="AN357" s="133"/>
      <c r="AO357" s="133"/>
      <c r="AP357" s="133"/>
      <c r="AQ357" s="133"/>
      <c r="AR357" s="133"/>
      <c r="AS357" s="133"/>
      <c r="AT357" s="133"/>
      <c r="AU357" s="132">
        <f>(VLOOKUP($AF$8,Prices[],2,FALSE)*AF357)+(VLOOKUP($AG$8,Prices[],2,FALSE)*AG357)+(VLOOKUP($AH$8,Prices[],2,FALSE)*AH357)+(VLOOKUP($AI$8,Prices[],2,FALSE)*AI357)+(VLOOKUP($AJ$8,Prices[],2,FALSE)*AJ357)+(VLOOKUP($AK$8,Prices[],2,FALSE)*AK357)+(VLOOKUP($AL$8,Prices[],2,FALSE)*AL357)+(VLOOKUP($AM$8,Prices[],2,FALSE)*AM357)+(VLOOKUP($AN$8,Prices[],2,FALSE)*AN357)+(VLOOKUP($AO$8,Prices[],2,FALSE)*AO357)+(VLOOKUP($AP$8,Prices[],2,FALSE)*AP357)+(VLOOKUP($AT$8,Prices[],2,FALSE)*AT357)+(VLOOKUP($AQ$8,Prices[],2,FALSE)*AQ357)+(VLOOKUP($AR$8,Prices[],2,FALSE)*AR357)+(VLOOKUP($AS$8,Prices[],2,FALSE)*AS357)</f>
        <v>0</v>
      </c>
      <c r="AV357" s="132">
        <f t="shared" si="22"/>
        <v>0</v>
      </c>
      <c r="AW357" s="133" t="str">
        <f t="shared" si="23"/>
        <v xml:space="preserve"> </v>
      </c>
      <c r="AX357" s="133" t="str">
        <f>IFERROR(IF(VLOOKUP(C357,'Overdue Credits'!$A:$F,6,0)&gt;2,"High Risk Customer",IF(VLOOKUP(C357,'Overdue Credits'!$A:$F,6,0)&gt;0,"Medium Risk Customer","Low Risk Customer")),"Low Risk Customer")</f>
        <v>Low Risk Customer</v>
      </c>
    </row>
    <row r="358" spans="1:50" x14ac:dyDescent="0.3">
      <c r="A358" s="16">
        <v>350</v>
      </c>
      <c r="B358" s="16" t="s">
        <v>241</v>
      </c>
      <c r="C358" s="16" t="s">
        <v>953</v>
      </c>
      <c r="D358" s="16"/>
      <c r="E358" s="16" t="s">
        <v>955</v>
      </c>
      <c r="F358" s="16" t="s">
        <v>11</v>
      </c>
      <c r="G358" s="131">
        <f t="shared" si="20"/>
        <v>0</v>
      </c>
      <c r="H358" s="133">
        <v>0</v>
      </c>
      <c r="I358" s="133">
        <v>0</v>
      </c>
      <c r="J358" s="133">
        <v>0</v>
      </c>
      <c r="K358" s="133">
        <v>0</v>
      </c>
      <c r="L358" s="133">
        <v>0</v>
      </c>
      <c r="M358" s="133">
        <v>0</v>
      </c>
      <c r="N358" s="133">
        <v>0</v>
      </c>
      <c r="O358" s="133">
        <v>0</v>
      </c>
      <c r="P358" s="133">
        <v>0</v>
      </c>
      <c r="Q358" s="133">
        <v>0</v>
      </c>
      <c r="R358" s="133">
        <v>0</v>
      </c>
      <c r="S358" s="133">
        <v>0</v>
      </c>
      <c r="T358" s="133">
        <v>0</v>
      </c>
      <c r="U358" s="133">
        <v>0</v>
      </c>
      <c r="V358" s="133">
        <v>0</v>
      </c>
      <c r="W358" s="133">
        <v>0</v>
      </c>
      <c r="X358" s="133">
        <v>0</v>
      </c>
      <c r="Y358" s="133">
        <v>0</v>
      </c>
      <c r="Z358" s="133">
        <v>0</v>
      </c>
      <c r="AA358" s="133">
        <v>0</v>
      </c>
      <c r="AB358" s="133">
        <v>0</v>
      </c>
      <c r="AC358" s="134">
        <f>(VLOOKUP($H$8,Prices[],2,FALSE)*H358)+(VLOOKUP($I$8,Prices[],2,FALSE)*I358)+(VLOOKUP($J$8,Prices[],2,FALSE)*J358)+(VLOOKUP($K$8,Prices[],2,FALSE)*K358)+(VLOOKUP($L$8,Prices[],2,FALSE)*L358)+(VLOOKUP($M$8,Prices[],2,FALSE)*M358)+(VLOOKUP($N$8,Prices[],2,FALSE)*N358)+(VLOOKUP($T$8,Prices[],2,FALSE)*T358)+(VLOOKUP($U$8,Prices[],2,FALSE)*U358)+(VLOOKUP($V$8,Prices[],2,FALSE)*V358)+(VLOOKUP($W$8,Prices[],2,FALSE)*W358)+(VLOOKUP($X$8,Prices[],2,FALSE)*X358)+(VLOOKUP($Y$8,Prices[],2,FALSE)*Y358)+(VLOOKUP($Z$8,Prices[],2,FALSE)*Z358)+(VLOOKUP($AB$8,Prices[],2,FALSE)*AB358)+(VLOOKUP($O$8,Prices[],2,FALSE)*O358)+(VLOOKUP($P$8,Prices[],2,FALSE)*P358)+(VLOOKUP($Q$8,Prices[],2,FALSE)*Q358)+(VLOOKUP($R$8,Prices[],2,FALSE)*R358)+(VLOOKUP($AA$8,Prices[],2,FALSE)*AA358)+(VLOOKUP($S$8,Prices[],2,FALSE)*S358)</f>
        <v>0</v>
      </c>
      <c r="AD358" s="137"/>
      <c r="AE358" s="135">
        <f t="shared" si="21"/>
        <v>0</v>
      </c>
      <c r="AF358" s="133"/>
      <c r="AG358" s="133"/>
      <c r="AH358" s="133"/>
      <c r="AI358" s="133"/>
      <c r="AJ358" s="133"/>
      <c r="AK358" s="133"/>
      <c r="AL358" s="133"/>
      <c r="AM358" s="133"/>
      <c r="AN358" s="133"/>
      <c r="AO358" s="133"/>
      <c r="AP358" s="133"/>
      <c r="AQ358" s="133"/>
      <c r="AR358" s="133"/>
      <c r="AS358" s="133"/>
      <c r="AT358" s="133"/>
      <c r="AU358" s="132">
        <f>(VLOOKUP($AF$8,Prices[],2,FALSE)*AF358)+(VLOOKUP($AG$8,Prices[],2,FALSE)*AG358)+(VLOOKUP($AH$8,Prices[],2,FALSE)*AH358)+(VLOOKUP($AI$8,Prices[],2,FALSE)*AI358)+(VLOOKUP($AJ$8,Prices[],2,FALSE)*AJ358)+(VLOOKUP($AK$8,Prices[],2,FALSE)*AK358)+(VLOOKUP($AL$8,Prices[],2,FALSE)*AL358)+(VLOOKUP($AM$8,Prices[],2,FALSE)*AM358)+(VLOOKUP($AN$8,Prices[],2,FALSE)*AN358)+(VLOOKUP($AO$8,Prices[],2,FALSE)*AO358)+(VLOOKUP($AP$8,Prices[],2,FALSE)*AP358)+(VLOOKUP($AT$8,Prices[],2,FALSE)*AT358)+(VLOOKUP($AQ$8,Prices[],2,FALSE)*AQ358)+(VLOOKUP($AR$8,Prices[],2,FALSE)*AR358)+(VLOOKUP($AS$8,Prices[],2,FALSE)*AS358)</f>
        <v>0</v>
      </c>
      <c r="AV358" s="132">
        <f t="shared" si="22"/>
        <v>0</v>
      </c>
      <c r="AW358" s="133" t="str">
        <f t="shared" si="23"/>
        <v xml:space="preserve"> </v>
      </c>
      <c r="AX358" s="133" t="str">
        <f>IFERROR(IF(VLOOKUP(C358,'Overdue Credits'!$A:$F,6,0)&gt;2,"High Risk Customer",IF(VLOOKUP(C358,'Overdue Credits'!$A:$F,6,0)&gt;0,"Medium Risk Customer","Low Risk Customer")),"Low Risk Customer")</f>
        <v>Low Risk Customer</v>
      </c>
    </row>
    <row r="359" spans="1:50" x14ac:dyDescent="0.3">
      <c r="A359" s="16">
        <v>351</v>
      </c>
      <c r="B359" s="16" t="s">
        <v>241</v>
      </c>
      <c r="C359" s="16" t="s">
        <v>276</v>
      </c>
      <c r="D359" s="16"/>
      <c r="E359" s="16" t="s">
        <v>277</v>
      </c>
      <c r="F359" s="16" t="s">
        <v>20</v>
      </c>
      <c r="G359" s="131">
        <f t="shared" si="20"/>
        <v>280</v>
      </c>
      <c r="H359" s="133">
        <v>0</v>
      </c>
      <c r="I359" s="133">
        <v>0</v>
      </c>
      <c r="J359" s="133">
        <v>5</v>
      </c>
      <c r="K359" s="133">
        <v>30</v>
      </c>
      <c r="L359" s="133">
        <v>0</v>
      </c>
      <c r="M359" s="133">
        <v>5</v>
      </c>
      <c r="N359" s="133">
        <v>57</v>
      </c>
      <c r="O359" s="133">
        <v>20</v>
      </c>
      <c r="P359" s="133">
        <v>1</v>
      </c>
      <c r="Q359" s="133">
        <v>2</v>
      </c>
      <c r="R359" s="133">
        <v>0</v>
      </c>
      <c r="S359" s="133">
        <v>0</v>
      </c>
      <c r="T359" s="133">
        <v>0</v>
      </c>
      <c r="U359" s="133">
        <v>0</v>
      </c>
      <c r="V359" s="133">
        <v>100</v>
      </c>
      <c r="W359" s="133">
        <v>5</v>
      </c>
      <c r="X359" s="133">
        <v>55</v>
      </c>
      <c r="Y359" s="133">
        <v>0</v>
      </c>
      <c r="Z359" s="133">
        <v>0</v>
      </c>
      <c r="AA359" s="133">
        <v>0</v>
      </c>
      <c r="AB359" s="133">
        <v>0</v>
      </c>
      <c r="AC359" s="134">
        <f>(VLOOKUP($H$8,Prices[],2,FALSE)*H359)+(VLOOKUP($I$8,Prices[],2,FALSE)*I359)+(VLOOKUP($J$8,Prices[],2,FALSE)*J359)+(VLOOKUP($K$8,Prices[],2,FALSE)*K359)+(VLOOKUP($L$8,Prices[],2,FALSE)*L359)+(VLOOKUP($M$8,Prices[],2,FALSE)*M359)+(VLOOKUP($N$8,Prices[],2,FALSE)*N359)+(VLOOKUP($T$8,Prices[],2,FALSE)*T359)+(VLOOKUP($U$8,Prices[],2,FALSE)*U359)+(VLOOKUP($V$8,Prices[],2,FALSE)*V359)+(VLOOKUP($W$8,Prices[],2,FALSE)*W359)+(VLOOKUP($X$8,Prices[],2,FALSE)*X359)+(VLOOKUP($Y$8,Prices[],2,FALSE)*Y359)+(VLOOKUP($Z$8,Prices[],2,FALSE)*Z359)+(VLOOKUP($AB$8,Prices[],2,FALSE)*AB359)+(VLOOKUP($O$8,Prices[],2,FALSE)*O359)+(VLOOKUP($P$8,Prices[],2,FALSE)*P359)+(VLOOKUP($Q$8,Prices[],2,FALSE)*Q359)+(VLOOKUP($R$8,Prices[],2,FALSE)*R359)+(VLOOKUP($AA$8,Prices[],2,FALSE)*AA359)+(VLOOKUP($S$8,Prices[],2,FALSE)*S359)</f>
        <v>34746500</v>
      </c>
      <c r="AD359" s="137"/>
      <c r="AE359" s="135">
        <f t="shared" si="21"/>
        <v>80</v>
      </c>
      <c r="AF359" s="133"/>
      <c r="AG359" s="133"/>
      <c r="AH359" s="133">
        <v>10</v>
      </c>
      <c r="AI359" s="133">
        <v>3</v>
      </c>
      <c r="AJ359" s="133"/>
      <c r="AK359" s="133"/>
      <c r="AL359" s="133">
        <v>20</v>
      </c>
      <c r="AM359" s="133">
        <v>10</v>
      </c>
      <c r="AN359" s="133"/>
      <c r="AO359" s="133"/>
      <c r="AP359" s="133">
        <v>37</v>
      </c>
      <c r="AQ359" s="133"/>
      <c r="AR359" s="133"/>
      <c r="AS359" s="133"/>
      <c r="AT359" s="133"/>
      <c r="AU359" s="132">
        <f>(VLOOKUP($AF$8,Prices[],2,FALSE)*AF359)+(VLOOKUP($AG$8,Prices[],2,FALSE)*AG359)+(VLOOKUP($AH$8,Prices[],2,FALSE)*AH359)+(VLOOKUP($AI$8,Prices[],2,FALSE)*AI359)+(VLOOKUP($AJ$8,Prices[],2,FALSE)*AJ359)+(VLOOKUP($AK$8,Prices[],2,FALSE)*AK359)+(VLOOKUP($AL$8,Prices[],2,FALSE)*AL359)+(VLOOKUP($AM$8,Prices[],2,FALSE)*AM359)+(VLOOKUP($AN$8,Prices[],2,FALSE)*AN359)+(VLOOKUP($AO$8,Prices[],2,FALSE)*AO359)+(VLOOKUP($AP$8,Prices[],2,FALSE)*AP359)+(VLOOKUP($AT$8,Prices[],2,FALSE)*AT359)+(VLOOKUP($AQ$8,Prices[],2,FALSE)*AQ359)+(VLOOKUP($AR$8,Prices[],2,FALSE)*AR359)+(VLOOKUP($AS$8,Prices[],2,FALSE)*AS359)</f>
        <v>10979000</v>
      </c>
      <c r="AV359" s="132">
        <f t="shared" si="22"/>
        <v>12161275</v>
      </c>
      <c r="AW359" s="133" t="str">
        <f t="shared" si="23"/>
        <v>Credit is within Limit</v>
      </c>
      <c r="AX359" s="133" t="str">
        <f>IFERROR(IF(VLOOKUP(C359,'Overdue Credits'!$A:$F,6,0)&gt;2,"High Risk Customer",IF(VLOOKUP(C359,'Overdue Credits'!$A:$F,6,0)&gt;0,"Medium Risk Customer","Low Risk Customer")),"Low Risk Customer")</f>
        <v>Medium Risk Customer</v>
      </c>
    </row>
    <row r="360" spans="1:50" x14ac:dyDescent="0.3">
      <c r="A360" s="16">
        <v>352</v>
      </c>
      <c r="B360" s="16" t="s">
        <v>241</v>
      </c>
      <c r="C360" s="16" t="s">
        <v>284</v>
      </c>
      <c r="D360" s="16"/>
      <c r="E360" s="16" t="s">
        <v>679</v>
      </c>
      <c r="F360" s="16" t="s">
        <v>43</v>
      </c>
      <c r="G360" s="131">
        <f t="shared" si="20"/>
        <v>650</v>
      </c>
      <c r="H360" s="133">
        <v>0</v>
      </c>
      <c r="I360" s="133">
        <v>0</v>
      </c>
      <c r="J360" s="133">
        <v>5</v>
      </c>
      <c r="K360" s="133">
        <v>50</v>
      </c>
      <c r="L360" s="133">
        <v>0</v>
      </c>
      <c r="M360" s="133">
        <v>10</v>
      </c>
      <c r="N360" s="133">
        <v>100</v>
      </c>
      <c r="O360" s="133">
        <v>80</v>
      </c>
      <c r="P360" s="133">
        <v>0</v>
      </c>
      <c r="Q360" s="133">
        <v>25</v>
      </c>
      <c r="R360" s="133">
        <v>0</v>
      </c>
      <c r="S360" s="133">
        <v>0</v>
      </c>
      <c r="T360" s="133">
        <v>0</v>
      </c>
      <c r="U360" s="133">
        <v>0</v>
      </c>
      <c r="V360" s="133">
        <v>100</v>
      </c>
      <c r="W360" s="133">
        <v>30</v>
      </c>
      <c r="X360" s="133">
        <v>250</v>
      </c>
      <c r="Y360" s="133">
        <v>0</v>
      </c>
      <c r="Z360" s="133">
        <v>0</v>
      </c>
      <c r="AA360" s="133">
        <v>0</v>
      </c>
      <c r="AB360" s="133">
        <v>0</v>
      </c>
      <c r="AC360" s="134">
        <f>(VLOOKUP($H$8,Prices[],2,FALSE)*H360)+(VLOOKUP($I$8,Prices[],2,FALSE)*I360)+(VLOOKUP($J$8,Prices[],2,FALSE)*J360)+(VLOOKUP($K$8,Prices[],2,FALSE)*K360)+(VLOOKUP($L$8,Prices[],2,FALSE)*L360)+(VLOOKUP($M$8,Prices[],2,FALSE)*M360)+(VLOOKUP($N$8,Prices[],2,FALSE)*N360)+(VLOOKUP($T$8,Prices[],2,FALSE)*T360)+(VLOOKUP($U$8,Prices[],2,FALSE)*U360)+(VLOOKUP($V$8,Prices[],2,FALSE)*V360)+(VLOOKUP($W$8,Prices[],2,FALSE)*W360)+(VLOOKUP($X$8,Prices[],2,FALSE)*X360)+(VLOOKUP($Y$8,Prices[],2,FALSE)*Y360)+(VLOOKUP($Z$8,Prices[],2,FALSE)*Z360)+(VLOOKUP($AB$8,Prices[],2,FALSE)*AB360)+(VLOOKUP($O$8,Prices[],2,FALSE)*O360)+(VLOOKUP($P$8,Prices[],2,FALSE)*P360)+(VLOOKUP($Q$8,Prices[],2,FALSE)*Q360)+(VLOOKUP($R$8,Prices[],2,FALSE)*R360)+(VLOOKUP($AA$8,Prices[],2,FALSE)*AA360)+(VLOOKUP($S$8,Prices[],2,FALSE)*S360)</f>
        <v>88917500</v>
      </c>
      <c r="AD360" s="137"/>
      <c r="AE360" s="135">
        <f t="shared" si="21"/>
        <v>182</v>
      </c>
      <c r="AF360" s="133"/>
      <c r="AG360" s="133">
        <v>10</v>
      </c>
      <c r="AH360" s="133">
        <v>25</v>
      </c>
      <c r="AI360" s="133">
        <v>3</v>
      </c>
      <c r="AJ360" s="133">
        <v>5</v>
      </c>
      <c r="AK360" s="133"/>
      <c r="AL360" s="133">
        <v>70</v>
      </c>
      <c r="AM360" s="133">
        <v>13</v>
      </c>
      <c r="AN360" s="133"/>
      <c r="AO360" s="133"/>
      <c r="AP360" s="133">
        <v>56</v>
      </c>
      <c r="AQ360" s="133"/>
      <c r="AR360" s="133"/>
      <c r="AS360" s="133"/>
      <c r="AT360" s="133"/>
      <c r="AU360" s="132">
        <f>(VLOOKUP($AF$8,Prices[],2,FALSE)*AF360)+(VLOOKUP($AG$8,Prices[],2,FALSE)*AG360)+(VLOOKUP($AH$8,Prices[],2,FALSE)*AH360)+(VLOOKUP($AI$8,Prices[],2,FALSE)*AI360)+(VLOOKUP($AJ$8,Prices[],2,FALSE)*AJ360)+(VLOOKUP($AK$8,Prices[],2,FALSE)*AK360)+(VLOOKUP($AL$8,Prices[],2,FALSE)*AL360)+(VLOOKUP($AM$8,Prices[],2,FALSE)*AM360)+(VLOOKUP($AN$8,Prices[],2,FALSE)*AN360)+(VLOOKUP($AO$8,Prices[],2,FALSE)*AO360)+(VLOOKUP($AP$8,Prices[],2,FALSE)*AP360)+(VLOOKUP($AT$8,Prices[],2,FALSE)*AT360)+(VLOOKUP($AQ$8,Prices[],2,FALSE)*AQ360)+(VLOOKUP($AR$8,Prices[],2,FALSE)*AR360)+(VLOOKUP($AS$8,Prices[],2,FALSE)*AS360)</f>
        <v>26088000</v>
      </c>
      <c r="AV360" s="132">
        <f t="shared" si="22"/>
        <v>31121124.999999996</v>
      </c>
      <c r="AW360" s="133" t="str">
        <f t="shared" si="23"/>
        <v>Credit is within Limit</v>
      </c>
      <c r="AX360" s="133" t="str">
        <f>IFERROR(IF(VLOOKUP(C360,'Overdue Credits'!$A:$F,6,0)&gt;2,"High Risk Customer",IF(VLOOKUP(C360,'Overdue Credits'!$A:$F,6,0)&gt;0,"Medium Risk Customer","Low Risk Customer")),"Low Risk Customer")</f>
        <v>Medium Risk Customer</v>
      </c>
    </row>
    <row r="361" spans="1:50" x14ac:dyDescent="0.3">
      <c r="A361" s="16">
        <v>353</v>
      </c>
      <c r="B361" s="16" t="s">
        <v>241</v>
      </c>
      <c r="C361" s="16" t="s">
        <v>274</v>
      </c>
      <c r="D361" s="16"/>
      <c r="E361" s="16" t="s">
        <v>677</v>
      </c>
      <c r="F361" s="16" t="s">
        <v>43</v>
      </c>
      <c r="G361" s="131">
        <f t="shared" si="20"/>
        <v>550</v>
      </c>
      <c r="H361" s="133">
        <v>0</v>
      </c>
      <c r="I361" s="133">
        <v>0</v>
      </c>
      <c r="J361" s="133">
        <v>15</v>
      </c>
      <c r="K361" s="133">
        <v>50</v>
      </c>
      <c r="L361" s="133">
        <v>0</v>
      </c>
      <c r="M361" s="133">
        <v>5</v>
      </c>
      <c r="N361" s="133">
        <v>100</v>
      </c>
      <c r="O361" s="133">
        <v>60</v>
      </c>
      <c r="P361" s="133">
        <v>0</v>
      </c>
      <c r="Q361" s="133">
        <v>10</v>
      </c>
      <c r="R361" s="133">
        <v>0</v>
      </c>
      <c r="S361" s="133">
        <v>0</v>
      </c>
      <c r="T361" s="133">
        <v>0</v>
      </c>
      <c r="U361" s="133">
        <v>0</v>
      </c>
      <c r="V361" s="133">
        <v>185</v>
      </c>
      <c r="W361" s="133">
        <v>25</v>
      </c>
      <c r="X361" s="133">
        <v>100</v>
      </c>
      <c r="Y361" s="133">
        <v>0</v>
      </c>
      <c r="Z361" s="133">
        <v>0</v>
      </c>
      <c r="AA361" s="133">
        <v>0</v>
      </c>
      <c r="AB361" s="133">
        <v>0</v>
      </c>
      <c r="AC361" s="134">
        <f>(VLOOKUP($H$8,Prices[],2,FALSE)*H361)+(VLOOKUP($I$8,Prices[],2,FALSE)*I361)+(VLOOKUP($J$8,Prices[],2,FALSE)*J361)+(VLOOKUP($K$8,Prices[],2,FALSE)*K361)+(VLOOKUP($L$8,Prices[],2,FALSE)*L361)+(VLOOKUP($M$8,Prices[],2,FALSE)*M361)+(VLOOKUP($N$8,Prices[],2,FALSE)*N361)+(VLOOKUP($T$8,Prices[],2,FALSE)*T361)+(VLOOKUP($U$8,Prices[],2,FALSE)*U361)+(VLOOKUP($V$8,Prices[],2,FALSE)*V361)+(VLOOKUP($W$8,Prices[],2,FALSE)*W361)+(VLOOKUP($X$8,Prices[],2,FALSE)*X361)+(VLOOKUP($Y$8,Prices[],2,FALSE)*Y361)+(VLOOKUP($Z$8,Prices[],2,FALSE)*Z361)+(VLOOKUP($AB$8,Prices[],2,FALSE)*AB361)+(VLOOKUP($O$8,Prices[],2,FALSE)*O361)+(VLOOKUP($P$8,Prices[],2,FALSE)*P361)+(VLOOKUP($Q$8,Prices[],2,FALSE)*Q361)+(VLOOKUP($R$8,Prices[],2,FALSE)*R361)+(VLOOKUP($AA$8,Prices[],2,FALSE)*AA361)+(VLOOKUP($S$8,Prices[],2,FALSE)*S361)</f>
        <v>69932500</v>
      </c>
      <c r="AD361" s="137"/>
      <c r="AE361" s="135">
        <f t="shared" si="21"/>
        <v>166</v>
      </c>
      <c r="AF361" s="133"/>
      <c r="AG361" s="133">
        <v>2</v>
      </c>
      <c r="AH361" s="133">
        <v>20</v>
      </c>
      <c r="AI361" s="133">
        <v>5</v>
      </c>
      <c r="AJ361" s="133"/>
      <c r="AK361" s="133"/>
      <c r="AL361" s="133">
        <v>25</v>
      </c>
      <c r="AM361" s="133">
        <v>14</v>
      </c>
      <c r="AN361" s="133"/>
      <c r="AO361" s="133"/>
      <c r="AP361" s="133">
        <v>100</v>
      </c>
      <c r="AQ361" s="133"/>
      <c r="AR361" s="133"/>
      <c r="AS361" s="133"/>
      <c r="AT361" s="133"/>
      <c r="AU361" s="132">
        <f>(VLOOKUP($AF$8,Prices[],2,FALSE)*AF361)+(VLOOKUP($AG$8,Prices[],2,FALSE)*AG361)+(VLOOKUP($AH$8,Prices[],2,FALSE)*AH361)+(VLOOKUP($AI$8,Prices[],2,FALSE)*AI361)+(VLOOKUP($AJ$8,Prices[],2,FALSE)*AJ361)+(VLOOKUP($AK$8,Prices[],2,FALSE)*AK361)+(VLOOKUP($AL$8,Prices[],2,FALSE)*AL361)+(VLOOKUP($AM$8,Prices[],2,FALSE)*AM361)+(VLOOKUP($AN$8,Prices[],2,FALSE)*AN361)+(VLOOKUP($AO$8,Prices[],2,FALSE)*AO361)+(VLOOKUP($AP$8,Prices[],2,FALSE)*AP361)+(VLOOKUP($AT$8,Prices[],2,FALSE)*AT361)+(VLOOKUP($AQ$8,Prices[],2,FALSE)*AQ361)+(VLOOKUP($AR$8,Prices[],2,FALSE)*AR361)+(VLOOKUP($AS$8,Prices[],2,FALSE)*AS361)</f>
        <v>21564500</v>
      </c>
      <c r="AV361" s="132">
        <f t="shared" si="22"/>
        <v>24476375</v>
      </c>
      <c r="AW361" s="133" t="str">
        <f t="shared" si="23"/>
        <v>Credit is within Limit</v>
      </c>
      <c r="AX361" s="133" t="str">
        <f>IFERROR(IF(VLOOKUP(C361,'Overdue Credits'!$A:$F,6,0)&gt;2,"High Risk Customer",IF(VLOOKUP(C361,'Overdue Credits'!$A:$F,6,0)&gt;0,"Medium Risk Customer","Low Risk Customer")),"Low Risk Customer")</f>
        <v>Medium Risk Customer</v>
      </c>
    </row>
    <row r="362" spans="1:50" x14ac:dyDescent="0.3">
      <c r="A362" s="16">
        <v>354</v>
      </c>
      <c r="B362" s="16" t="s">
        <v>241</v>
      </c>
      <c r="C362" s="16" t="s">
        <v>529</v>
      </c>
      <c r="D362" s="16"/>
      <c r="E362" s="16" t="s">
        <v>680</v>
      </c>
      <c r="F362" s="16" t="s">
        <v>11</v>
      </c>
      <c r="G362" s="131">
        <f t="shared" si="20"/>
        <v>100</v>
      </c>
      <c r="H362" s="133">
        <v>0</v>
      </c>
      <c r="I362" s="133">
        <v>0</v>
      </c>
      <c r="J362" s="133">
        <v>2</v>
      </c>
      <c r="K362" s="133">
        <v>7</v>
      </c>
      <c r="L362" s="133">
        <v>0</v>
      </c>
      <c r="M362" s="133">
        <v>1</v>
      </c>
      <c r="N362" s="133">
        <v>25</v>
      </c>
      <c r="O362" s="133">
        <v>10</v>
      </c>
      <c r="P362" s="133">
        <v>0</v>
      </c>
      <c r="Q362" s="133">
        <v>10</v>
      </c>
      <c r="R362" s="133">
        <v>0</v>
      </c>
      <c r="S362" s="133">
        <v>0</v>
      </c>
      <c r="T362" s="133">
        <v>0</v>
      </c>
      <c r="U362" s="133">
        <v>0</v>
      </c>
      <c r="V362" s="133">
        <v>20</v>
      </c>
      <c r="W362" s="133">
        <v>5</v>
      </c>
      <c r="X362" s="133">
        <v>20</v>
      </c>
      <c r="Y362" s="133">
        <v>0</v>
      </c>
      <c r="Z362" s="133">
        <v>0</v>
      </c>
      <c r="AA362" s="133">
        <v>0</v>
      </c>
      <c r="AB362" s="133">
        <v>0</v>
      </c>
      <c r="AC362" s="134">
        <f>(VLOOKUP($H$8,Prices[],2,FALSE)*H362)+(VLOOKUP($I$8,Prices[],2,FALSE)*I362)+(VLOOKUP($J$8,Prices[],2,FALSE)*J362)+(VLOOKUP($K$8,Prices[],2,FALSE)*K362)+(VLOOKUP($L$8,Prices[],2,FALSE)*L362)+(VLOOKUP($M$8,Prices[],2,FALSE)*M362)+(VLOOKUP($N$8,Prices[],2,FALSE)*N362)+(VLOOKUP($T$8,Prices[],2,FALSE)*T362)+(VLOOKUP($U$8,Prices[],2,FALSE)*U362)+(VLOOKUP($V$8,Prices[],2,FALSE)*V362)+(VLOOKUP($W$8,Prices[],2,FALSE)*W362)+(VLOOKUP($X$8,Prices[],2,FALSE)*X362)+(VLOOKUP($Y$8,Prices[],2,FALSE)*Y362)+(VLOOKUP($Z$8,Prices[],2,FALSE)*Z362)+(VLOOKUP($AB$8,Prices[],2,FALSE)*AB362)+(VLOOKUP($O$8,Prices[],2,FALSE)*O362)+(VLOOKUP($P$8,Prices[],2,FALSE)*P362)+(VLOOKUP($Q$8,Prices[],2,FALSE)*Q362)+(VLOOKUP($R$8,Prices[],2,FALSE)*R362)+(VLOOKUP($AA$8,Prices[],2,FALSE)*AA362)+(VLOOKUP($S$8,Prices[],2,FALSE)*S362)</f>
        <v>12785500</v>
      </c>
      <c r="AD362" s="137"/>
      <c r="AE362" s="135">
        <f t="shared" si="21"/>
        <v>31</v>
      </c>
      <c r="AF362" s="133"/>
      <c r="AG362" s="133"/>
      <c r="AH362" s="133">
        <v>4</v>
      </c>
      <c r="AI362" s="133">
        <v>1</v>
      </c>
      <c r="AJ362" s="133"/>
      <c r="AK362" s="133"/>
      <c r="AL362" s="133">
        <v>10</v>
      </c>
      <c r="AM362" s="133">
        <v>5</v>
      </c>
      <c r="AN362" s="133"/>
      <c r="AO362" s="133"/>
      <c r="AP362" s="133">
        <v>11</v>
      </c>
      <c r="AQ362" s="133"/>
      <c r="AR362" s="133"/>
      <c r="AS362" s="133"/>
      <c r="AT362" s="133"/>
      <c r="AU362" s="132">
        <f>(VLOOKUP($AF$8,Prices[],2,FALSE)*AF362)+(VLOOKUP($AG$8,Prices[],2,FALSE)*AG362)+(VLOOKUP($AH$8,Prices[],2,FALSE)*AH362)+(VLOOKUP($AI$8,Prices[],2,FALSE)*AI362)+(VLOOKUP($AJ$8,Prices[],2,FALSE)*AJ362)+(VLOOKUP($AK$8,Prices[],2,FALSE)*AK362)+(VLOOKUP($AL$8,Prices[],2,FALSE)*AL362)+(VLOOKUP($AM$8,Prices[],2,FALSE)*AM362)+(VLOOKUP($AN$8,Prices[],2,FALSE)*AN362)+(VLOOKUP($AO$8,Prices[],2,FALSE)*AO362)+(VLOOKUP($AP$8,Prices[],2,FALSE)*AP362)+(VLOOKUP($AT$8,Prices[],2,FALSE)*AT362)+(VLOOKUP($AQ$8,Prices[],2,FALSE)*AQ362)+(VLOOKUP($AR$8,Prices[],2,FALSE)*AR362)+(VLOOKUP($AS$8,Prices[],2,FALSE)*AS362)</f>
        <v>4406000</v>
      </c>
      <c r="AV362" s="132">
        <f t="shared" si="22"/>
        <v>4474925</v>
      </c>
      <c r="AW362" s="133" t="str">
        <f t="shared" si="23"/>
        <v>Credit is within Limit</v>
      </c>
      <c r="AX362" s="133" t="str">
        <f>IFERROR(IF(VLOOKUP(C362,'Overdue Credits'!$A:$F,6,0)&gt;2,"High Risk Customer",IF(VLOOKUP(C362,'Overdue Credits'!$A:$F,6,0)&gt;0,"Medium Risk Customer","Low Risk Customer")),"Low Risk Customer")</f>
        <v>Low Risk Customer</v>
      </c>
    </row>
    <row r="363" spans="1:50" x14ac:dyDescent="0.3">
      <c r="A363" s="16">
        <v>355</v>
      </c>
      <c r="B363" s="16" t="s">
        <v>241</v>
      </c>
      <c r="C363" s="16" t="s">
        <v>558</v>
      </c>
      <c r="D363" s="16"/>
      <c r="E363" s="16" t="s">
        <v>528</v>
      </c>
      <c r="F363" s="16" t="s">
        <v>13</v>
      </c>
      <c r="G363" s="131">
        <f t="shared" si="20"/>
        <v>250</v>
      </c>
      <c r="H363" s="133">
        <v>0</v>
      </c>
      <c r="I363" s="133">
        <v>0</v>
      </c>
      <c r="J363" s="133">
        <v>10</v>
      </c>
      <c r="K363" s="133">
        <v>15</v>
      </c>
      <c r="L363" s="133">
        <v>0</v>
      </c>
      <c r="M363" s="133">
        <v>4</v>
      </c>
      <c r="N363" s="133">
        <v>18</v>
      </c>
      <c r="O363" s="133">
        <v>18</v>
      </c>
      <c r="P363" s="133">
        <v>0</v>
      </c>
      <c r="Q363" s="133">
        <v>10</v>
      </c>
      <c r="R363" s="133">
        <v>0</v>
      </c>
      <c r="S363" s="133">
        <v>0</v>
      </c>
      <c r="T363" s="133">
        <v>0</v>
      </c>
      <c r="U363" s="133">
        <v>0</v>
      </c>
      <c r="V363" s="133">
        <v>100</v>
      </c>
      <c r="W363" s="133">
        <v>10</v>
      </c>
      <c r="X363" s="133">
        <v>65</v>
      </c>
      <c r="Y363" s="133">
        <v>0</v>
      </c>
      <c r="Z363" s="133">
        <v>0</v>
      </c>
      <c r="AA363" s="133">
        <v>0</v>
      </c>
      <c r="AB363" s="133">
        <v>0</v>
      </c>
      <c r="AC363" s="134">
        <f>(VLOOKUP($H$8,Prices[],2,FALSE)*H363)+(VLOOKUP($I$8,Prices[],2,FALSE)*I363)+(VLOOKUP($J$8,Prices[],2,FALSE)*J363)+(VLOOKUP($K$8,Prices[],2,FALSE)*K363)+(VLOOKUP($L$8,Prices[],2,FALSE)*L363)+(VLOOKUP($M$8,Prices[],2,FALSE)*M363)+(VLOOKUP($N$8,Prices[],2,FALSE)*N363)+(VLOOKUP($T$8,Prices[],2,FALSE)*T363)+(VLOOKUP($U$8,Prices[],2,FALSE)*U363)+(VLOOKUP($V$8,Prices[],2,FALSE)*V363)+(VLOOKUP($W$8,Prices[],2,FALSE)*W363)+(VLOOKUP($X$8,Prices[],2,FALSE)*X363)+(VLOOKUP($Y$8,Prices[],2,FALSE)*Y363)+(VLOOKUP($Z$8,Prices[],2,FALSE)*Z363)+(VLOOKUP($AB$8,Prices[],2,FALSE)*AB363)+(VLOOKUP($O$8,Prices[],2,FALSE)*O363)+(VLOOKUP($P$8,Prices[],2,FALSE)*P363)+(VLOOKUP($Q$8,Prices[],2,FALSE)*Q363)+(VLOOKUP($R$8,Prices[],2,FALSE)*R363)+(VLOOKUP($AA$8,Prices[],2,FALSE)*AA363)+(VLOOKUP($S$8,Prices[],2,FALSE)*S363)</f>
        <v>32863000</v>
      </c>
      <c r="AD363" s="137"/>
      <c r="AE363" s="135">
        <f t="shared" si="21"/>
        <v>87</v>
      </c>
      <c r="AF363" s="133"/>
      <c r="AG363" s="133">
        <v>5</v>
      </c>
      <c r="AH363" s="133">
        <v>10</v>
      </c>
      <c r="AI363" s="133">
        <v>3</v>
      </c>
      <c r="AJ363" s="133"/>
      <c r="AK363" s="133"/>
      <c r="AL363" s="133">
        <v>12</v>
      </c>
      <c r="AM363" s="133">
        <v>7</v>
      </c>
      <c r="AN363" s="133"/>
      <c r="AO363" s="133"/>
      <c r="AP363" s="133">
        <v>50</v>
      </c>
      <c r="AQ363" s="133"/>
      <c r="AR363" s="133"/>
      <c r="AS363" s="133"/>
      <c r="AT363" s="133"/>
      <c r="AU363" s="132">
        <f>(VLOOKUP($AF$8,Prices[],2,FALSE)*AF363)+(VLOOKUP($AG$8,Prices[],2,FALSE)*AG363)+(VLOOKUP($AH$8,Prices[],2,FALSE)*AH363)+(VLOOKUP($AI$8,Prices[],2,FALSE)*AI363)+(VLOOKUP($AJ$8,Prices[],2,FALSE)*AJ363)+(VLOOKUP($AK$8,Prices[],2,FALSE)*AK363)+(VLOOKUP($AL$8,Prices[],2,FALSE)*AL363)+(VLOOKUP($AM$8,Prices[],2,FALSE)*AM363)+(VLOOKUP($AN$8,Prices[],2,FALSE)*AN363)+(VLOOKUP($AO$8,Prices[],2,FALSE)*AO363)+(VLOOKUP($AP$8,Prices[],2,FALSE)*AP363)+(VLOOKUP($AT$8,Prices[],2,FALSE)*AT363)+(VLOOKUP($AQ$8,Prices[],2,FALSE)*AQ363)+(VLOOKUP($AR$8,Prices[],2,FALSE)*AR363)+(VLOOKUP($AS$8,Prices[],2,FALSE)*AS363)</f>
        <v>11425500</v>
      </c>
      <c r="AV363" s="132">
        <f t="shared" si="22"/>
        <v>11502050</v>
      </c>
      <c r="AW363" s="133" t="str">
        <f t="shared" si="23"/>
        <v>Credit is within Limit</v>
      </c>
      <c r="AX363" s="133" t="str">
        <f>IFERROR(IF(VLOOKUP(C363,'Overdue Credits'!$A:$F,6,0)&gt;2,"High Risk Customer",IF(VLOOKUP(C363,'Overdue Credits'!$A:$F,6,0)&gt;0,"Medium Risk Customer","Low Risk Customer")),"Low Risk Customer")</f>
        <v>Medium Risk Customer</v>
      </c>
    </row>
    <row r="364" spans="1:50" x14ac:dyDescent="0.3">
      <c r="A364" s="16">
        <v>356</v>
      </c>
      <c r="B364" s="16" t="s">
        <v>241</v>
      </c>
      <c r="C364" s="16" t="s">
        <v>356</v>
      </c>
      <c r="D364" s="16"/>
      <c r="E364" s="16" t="s">
        <v>675</v>
      </c>
      <c r="F364" s="16" t="s">
        <v>11</v>
      </c>
      <c r="G364" s="131">
        <f t="shared" si="20"/>
        <v>0</v>
      </c>
      <c r="H364" s="133">
        <v>0</v>
      </c>
      <c r="I364" s="133">
        <v>0</v>
      </c>
      <c r="J364" s="133">
        <v>0</v>
      </c>
      <c r="K364" s="133">
        <v>0</v>
      </c>
      <c r="L364" s="133">
        <v>0</v>
      </c>
      <c r="M364" s="133">
        <v>0</v>
      </c>
      <c r="N364" s="133">
        <v>0</v>
      </c>
      <c r="O364" s="133">
        <v>0</v>
      </c>
      <c r="P364" s="133">
        <v>0</v>
      </c>
      <c r="Q364" s="133">
        <v>0</v>
      </c>
      <c r="R364" s="133">
        <v>0</v>
      </c>
      <c r="S364" s="133">
        <v>0</v>
      </c>
      <c r="T364" s="133">
        <v>0</v>
      </c>
      <c r="U364" s="133">
        <v>0</v>
      </c>
      <c r="V364" s="133">
        <v>0</v>
      </c>
      <c r="W364" s="133">
        <v>0</v>
      </c>
      <c r="X364" s="133">
        <v>0</v>
      </c>
      <c r="Y364" s="133">
        <v>0</v>
      </c>
      <c r="Z364" s="133">
        <v>0</v>
      </c>
      <c r="AA364" s="133">
        <v>0</v>
      </c>
      <c r="AB364" s="133">
        <v>0</v>
      </c>
      <c r="AC364" s="134">
        <f>(VLOOKUP($H$8,Prices[],2,FALSE)*H364)+(VLOOKUP($I$8,Prices[],2,FALSE)*I364)+(VLOOKUP($J$8,Prices[],2,FALSE)*J364)+(VLOOKUP($K$8,Prices[],2,FALSE)*K364)+(VLOOKUP($L$8,Prices[],2,FALSE)*L364)+(VLOOKUP($M$8,Prices[],2,FALSE)*M364)+(VLOOKUP($N$8,Prices[],2,FALSE)*N364)+(VLOOKUP($T$8,Prices[],2,FALSE)*T364)+(VLOOKUP($U$8,Prices[],2,FALSE)*U364)+(VLOOKUP($V$8,Prices[],2,FALSE)*V364)+(VLOOKUP($W$8,Prices[],2,FALSE)*W364)+(VLOOKUP($X$8,Prices[],2,FALSE)*X364)+(VLOOKUP($Y$8,Prices[],2,FALSE)*Y364)+(VLOOKUP($Z$8,Prices[],2,FALSE)*Z364)+(VLOOKUP($AB$8,Prices[],2,FALSE)*AB364)+(VLOOKUP($O$8,Prices[],2,FALSE)*O364)+(VLOOKUP($P$8,Prices[],2,FALSE)*P364)+(VLOOKUP($Q$8,Prices[],2,FALSE)*Q364)+(VLOOKUP($R$8,Prices[],2,FALSE)*R364)+(VLOOKUP($AA$8,Prices[],2,FALSE)*AA364)+(VLOOKUP($S$8,Prices[],2,FALSE)*S364)</f>
        <v>0</v>
      </c>
      <c r="AD364" s="137"/>
      <c r="AE364" s="135">
        <f t="shared" si="21"/>
        <v>0</v>
      </c>
      <c r="AF364" s="133"/>
      <c r="AG364" s="133"/>
      <c r="AH364" s="133"/>
      <c r="AI364" s="133"/>
      <c r="AJ364" s="133"/>
      <c r="AK364" s="133"/>
      <c r="AL364" s="133"/>
      <c r="AM364" s="133"/>
      <c r="AN364" s="133"/>
      <c r="AO364" s="133"/>
      <c r="AP364" s="133"/>
      <c r="AQ364" s="133"/>
      <c r="AR364" s="133"/>
      <c r="AS364" s="133"/>
      <c r="AT364" s="133"/>
      <c r="AU364" s="132">
        <f>(VLOOKUP($AF$8,Prices[],2,FALSE)*AF364)+(VLOOKUP($AG$8,Prices[],2,FALSE)*AG364)+(VLOOKUP($AH$8,Prices[],2,FALSE)*AH364)+(VLOOKUP($AI$8,Prices[],2,FALSE)*AI364)+(VLOOKUP($AJ$8,Prices[],2,FALSE)*AJ364)+(VLOOKUP($AK$8,Prices[],2,FALSE)*AK364)+(VLOOKUP($AL$8,Prices[],2,FALSE)*AL364)+(VLOOKUP($AM$8,Prices[],2,FALSE)*AM364)+(VLOOKUP($AN$8,Prices[],2,FALSE)*AN364)+(VLOOKUP($AO$8,Prices[],2,FALSE)*AO364)+(VLOOKUP($AP$8,Prices[],2,FALSE)*AP364)+(VLOOKUP($AT$8,Prices[],2,FALSE)*AT364)+(VLOOKUP($AQ$8,Prices[],2,FALSE)*AQ364)+(VLOOKUP($AR$8,Prices[],2,FALSE)*AR364)+(VLOOKUP($AS$8,Prices[],2,FALSE)*AS364)</f>
        <v>0</v>
      </c>
      <c r="AV364" s="132">
        <f t="shared" si="22"/>
        <v>0</v>
      </c>
      <c r="AW364" s="133" t="str">
        <f t="shared" si="23"/>
        <v xml:space="preserve"> </v>
      </c>
      <c r="AX364" s="133" t="str">
        <f>IFERROR(IF(VLOOKUP(C364,'Overdue Credits'!$A:$F,6,0)&gt;2,"High Risk Customer",IF(VLOOKUP(C364,'Overdue Credits'!$A:$F,6,0)&gt;0,"Medium Risk Customer","Low Risk Customer")),"Low Risk Customer")</f>
        <v>High Risk Customer</v>
      </c>
    </row>
    <row r="365" spans="1:50" x14ac:dyDescent="0.3">
      <c r="A365" s="16">
        <v>357</v>
      </c>
      <c r="B365" s="16" t="s">
        <v>241</v>
      </c>
      <c r="C365" s="16" t="s">
        <v>269</v>
      </c>
      <c r="D365" s="16"/>
      <c r="E365" s="16" t="s">
        <v>270</v>
      </c>
      <c r="F365" s="16" t="s">
        <v>43</v>
      </c>
      <c r="G365" s="131">
        <f t="shared" si="20"/>
        <v>500</v>
      </c>
      <c r="H365" s="133">
        <v>0</v>
      </c>
      <c r="I365" s="133">
        <v>0</v>
      </c>
      <c r="J365" s="133">
        <v>10</v>
      </c>
      <c r="K365" s="133">
        <v>60</v>
      </c>
      <c r="L365" s="133">
        <v>0</v>
      </c>
      <c r="M365" s="133">
        <v>10</v>
      </c>
      <c r="N365" s="133">
        <v>100</v>
      </c>
      <c r="O365" s="133">
        <v>70</v>
      </c>
      <c r="P365" s="133">
        <v>2</v>
      </c>
      <c r="Q365" s="133">
        <v>5</v>
      </c>
      <c r="R365" s="133">
        <v>0</v>
      </c>
      <c r="S365" s="133">
        <v>0</v>
      </c>
      <c r="T365" s="133">
        <v>0</v>
      </c>
      <c r="U365" s="133">
        <v>0</v>
      </c>
      <c r="V365" s="133">
        <v>113</v>
      </c>
      <c r="W365" s="133">
        <v>0</v>
      </c>
      <c r="X365" s="133">
        <v>130</v>
      </c>
      <c r="Y365" s="133">
        <v>0</v>
      </c>
      <c r="Z365" s="133">
        <v>0</v>
      </c>
      <c r="AA365" s="133">
        <v>0</v>
      </c>
      <c r="AB365" s="133">
        <v>0</v>
      </c>
      <c r="AC365" s="134">
        <f>(VLOOKUP($H$8,Prices[],2,FALSE)*H365)+(VLOOKUP($I$8,Prices[],2,FALSE)*I365)+(VLOOKUP($J$8,Prices[],2,FALSE)*J365)+(VLOOKUP($K$8,Prices[],2,FALSE)*K365)+(VLOOKUP($L$8,Prices[],2,FALSE)*L365)+(VLOOKUP($M$8,Prices[],2,FALSE)*M365)+(VLOOKUP($N$8,Prices[],2,FALSE)*N365)+(VLOOKUP($T$8,Prices[],2,FALSE)*T365)+(VLOOKUP($U$8,Prices[],2,FALSE)*U365)+(VLOOKUP($V$8,Prices[],2,FALSE)*V365)+(VLOOKUP($W$8,Prices[],2,FALSE)*W365)+(VLOOKUP($X$8,Prices[],2,FALSE)*X365)+(VLOOKUP($Y$8,Prices[],2,FALSE)*Y365)+(VLOOKUP($Z$8,Prices[],2,FALSE)*Z365)+(VLOOKUP($AB$8,Prices[],2,FALSE)*AB365)+(VLOOKUP($O$8,Prices[],2,FALSE)*O365)+(VLOOKUP($P$8,Prices[],2,FALSE)*P365)+(VLOOKUP($Q$8,Prices[],2,FALSE)*Q365)+(VLOOKUP($R$8,Prices[],2,FALSE)*R365)+(VLOOKUP($AA$8,Prices[],2,FALSE)*AA365)+(VLOOKUP($S$8,Prices[],2,FALSE)*S365)</f>
        <v>67041500</v>
      </c>
      <c r="AD365" s="137"/>
      <c r="AE365" s="135">
        <f t="shared" si="21"/>
        <v>159</v>
      </c>
      <c r="AF365" s="133"/>
      <c r="AG365" s="133">
        <v>1</v>
      </c>
      <c r="AH365" s="133">
        <v>15</v>
      </c>
      <c r="AI365" s="133">
        <v>5</v>
      </c>
      <c r="AJ365" s="133">
        <v>3</v>
      </c>
      <c r="AK365" s="133"/>
      <c r="AL365" s="133">
        <v>30</v>
      </c>
      <c r="AM365" s="133">
        <v>15</v>
      </c>
      <c r="AN365" s="133"/>
      <c r="AO365" s="133"/>
      <c r="AP365" s="133">
        <v>90</v>
      </c>
      <c r="AQ365" s="133"/>
      <c r="AR365" s="133"/>
      <c r="AS365" s="133"/>
      <c r="AT365" s="133"/>
      <c r="AU365" s="132">
        <f>(VLOOKUP($AF$8,Prices[],2,FALSE)*AF365)+(VLOOKUP($AG$8,Prices[],2,FALSE)*AG365)+(VLOOKUP($AH$8,Prices[],2,FALSE)*AH365)+(VLOOKUP($AI$8,Prices[],2,FALSE)*AI365)+(VLOOKUP($AJ$8,Prices[],2,FALSE)*AJ365)+(VLOOKUP($AK$8,Prices[],2,FALSE)*AK365)+(VLOOKUP($AL$8,Prices[],2,FALSE)*AL365)+(VLOOKUP($AM$8,Prices[],2,FALSE)*AM365)+(VLOOKUP($AN$8,Prices[],2,FALSE)*AN365)+(VLOOKUP($AO$8,Prices[],2,FALSE)*AO365)+(VLOOKUP($AP$8,Prices[],2,FALSE)*AP365)+(VLOOKUP($AT$8,Prices[],2,FALSE)*AT365)+(VLOOKUP($AQ$8,Prices[],2,FALSE)*AQ365)+(VLOOKUP($AR$8,Prices[],2,FALSE)*AR365)+(VLOOKUP($AS$8,Prices[],2,FALSE)*AS365)</f>
        <v>20769000</v>
      </c>
      <c r="AV365" s="132">
        <f t="shared" si="22"/>
        <v>23464525</v>
      </c>
      <c r="AW365" s="133" t="str">
        <f t="shared" si="23"/>
        <v>Credit is within Limit</v>
      </c>
      <c r="AX365" s="133" t="str">
        <f>IFERROR(IF(VLOOKUP(C365,'Overdue Credits'!$A:$F,6,0)&gt;2,"High Risk Customer",IF(VLOOKUP(C365,'Overdue Credits'!$A:$F,6,0)&gt;0,"Medium Risk Customer","Low Risk Customer")),"Low Risk Customer")</f>
        <v>Medium Risk Customer</v>
      </c>
    </row>
    <row r="366" spans="1:50" x14ac:dyDescent="0.3">
      <c r="A366" s="16">
        <v>358</v>
      </c>
      <c r="B366" s="16" t="s">
        <v>241</v>
      </c>
      <c r="C366" s="16" t="s">
        <v>281</v>
      </c>
      <c r="D366" s="16"/>
      <c r="E366" s="16" t="s">
        <v>282</v>
      </c>
      <c r="F366" s="16" t="s">
        <v>13</v>
      </c>
      <c r="G366" s="131">
        <f t="shared" si="20"/>
        <v>150</v>
      </c>
      <c r="H366" s="133">
        <v>0</v>
      </c>
      <c r="I366" s="133">
        <v>0</v>
      </c>
      <c r="J366" s="133">
        <v>2</v>
      </c>
      <c r="K366" s="133">
        <v>7</v>
      </c>
      <c r="L366" s="133">
        <v>0</v>
      </c>
      <c r="M366" s="133">
        <v>2</v>
      </c>
      <c r="N366" s="133">
        <v>30</v>
      </c>
      <c r="O366" s="133">
        <v>12</v>
      </c>
      <c r="P366" s="133">
        <v>0</v>
      </c>
      <c r="Q366" s="133">
        <v>1</v>
      </c>
      <c r="R366" s="133">
        <v>0</v>
      </c>
      <c r="S366" s="133">
        <v>0</v>
      </c>
      <c r="T366" s="133">
        <v>0</v>
      </c>
      <c r="U366" s="133">
        <v>0</v>
      </c>
      <c r="V366" s="133">
        <v>46</v>
      </c>
      <c r="W366" s="133">
        <v>0</v>
      </c>
      <c r="X366" s="133">
        <v>50</v>
      </c>
      <c r="Y366" s="133">
        <v>0</v>
      </c>
      <c r="Z366" s="133">
        <v>0</v>
      </c>
      <c r="AA366" s="133">
        <v>0</v>
      </c>
      <c r="AB366" s="133">
        <v>0</v>
      </c>
      <c r="AC366" s="134">
        <f>(VLOOKUP($H$8,Prices[],2,FALSE)*H366)+(VLOOKUP($I$8,Prices[],2,FALSE)*I366)+(VLOOKUP($J$8,Prices[],2,FALSE)*J366)+(VLOOKUP($K$8,Prices[],2,FALSE)*K366)+(VLOOKUP($L$8,Prices[],2,FALSE)*L366)+(VLOOKUP($M$8,Prices[],2,FALSE)*M366)+(VLOOKUP($N$8,Prices[],2,FALSE)*N366)+(VLOOKUP($T$8,Prices[],2,FALSE)*T366)+(VLOOKUP($U$8,Prices[],2,FALSE)*U366)+(VLOOKUP($V$8,Prices[],2,FALSE)*V366)+(VLOOKUP($W$8,Prices[],2,FALSE)*W366)+(VLOOKUP($X$8,Prices[],2,FALSE)*X366)+(VLOOKUP($Y$8,Prices[],2,FALSE)*Y366)+(VLOOKUP($Z$8,Prices[],2,FALSE)*Z366)+(VLOOKUP($AB$8,Prices[],2,FALSE)*AB366)+(VLOOKUP($O$8,Prices[],2,FALSE)*O366)+(VLOOKUP($P$8,Prices[],2,FALSE)*P366)+(VLOOKUP($Q$8,Prices[],2,FALSE)*Q366)+(VLOOKUP($R$8,Prices[],2,FALSE)*R366)+(VLOOKUP($AA$8,Prices[],2,FALSE)*AA366)+(VLOOKUP($S$8,Prices[],2,FALSE)*S366)</f>
        <v>19108000</v>
      </c>
      <c r="AD366" s="137"/>
      <c r="AE366" s="135">
        <f t="shared" si="21"/>
        <v>48</v>
      </c>
      <c r="AF366" s="133"/>
      <c r="AG366" s="133"/>
      <c r="AH366" s="133">
        <v>8</v>
      </c>
      <c r="AI366" s="133">
        <v>1</v>
      </c>
      <c r="AJ366" s="133"/>
      <c r="AK366" s="133"/>
      <c r="AL366" s="133">
        <v>11</v>
      </c>
      <c r="AM366" s="133">
        <v>7</v>
      </c>
      <c r="AN366" s="133"/>
      <c r="AO366" s="133"/>
      <c r="AP366" s="133">
        <v>21</v>
      </c>
      <c r="AQ366" s="133"/>
      <c r="AR366" s="133"/>
      <c r="AS366" s="133"/>
      <c r="AT366" s="133"/>
      <c r="AU366" s="132">
        <f>(VLOOKUP($AF$8,Prices[],2,FALSE)*AF366)+(VLOOKUP($AG$8,Prices[],2,FALSE)*AG366)+(VLOOKUP($AH$8,Prices[],2,FALSE)*AH366)+(VLOOKUP($AI$8,Prices[],2,FALSE)*AI366)+(VLOOKUP($AJ$8,Prices[],2,FALSE)*AJ366)+(VLOOKUP($AK$8,Prices[],2,FALSE)*AK366)+(VLOOKUP($AL$8,Prices[],2,FALSE)*AL366)+(VLOOKUP($AM$8,Prices[],2,FALSE)*AM366)+(VLOOKUP($AN$8,Prices[],2,FALSE)*AN366)+(VLOOKUP($AO$8,Prices[],2,FALSE)*AO366)+(VLOOKUP($AP$8,Prices[],2,FALSE)*AP366)+(VLOOKUP($AT$8,Prices[],2,FALSE)*AT366)+(VLOOKUP($AQ$8,Prices[],2,FALSE)*AQ366)+(VLOOKUP($AR$8,Prices[],2,FALSE)*AR366)+(VLOOKUP($AS$8,Prices[],2,FALSE)*AS366)</f>
        <v>6661000</v>
      </c>
      <c r="AV366" s="132">
        <f t="shared" si="22"/>
        <v>6687800</v>
      </c>
      <c r="AW366" s="133" t="str">
        <f t="shared" si="23"/>
        <v>Credit is within Limit</v>
      </c>
      <c r="AX366" s="133" t="str">
        <f>IFERROR(IF(VLOOKUP(C366,'Overdue Credits'!$A:$F,6,0)&gt;2,"High Risk Customer",IF(VLOOKUP(C366,'Overdue Credits'!$A:$F,6,0)&gt;0,"Medium Risk Customer","Low Risk Customer")),"Low Risk Customer")</f>
        <v>Medium Risk Customer</v>
      </c>
    </row>
    <row r="367" spans="1:50" x14ac:dyDescent="0.3">
      <c r="A367" s="16">
        <v>359</v>
      </c>
      <c r="B367" s="16" t="s">
        <v>241</v>
      </c>
      <c r="C367" s="16" t="s">
        <v>555</v>
      </c>
      <c r="D367" s="16"/>
      <c r="E367" s="16" t="s">
        <v>271</v>
      </c>
      <c r="F367" s="16" t="s">
        <v>43</v>
      </c>
      <c r="G367" s="131">
        <f t="shared" si="20"/>
        <v>900</v>
      </c>
      <c r="H367" s="133">
        <v>0</v>
      </c>
      <c r="I367" s="133">
        <v>0</v>
      </c>
      <c r="J367" s="133">
        <v>30</v>
      </c>
      <c r="K367" s="133">
        <v>80</v>
      </c>
      <c r="L367" s="133">
        <v>0</v>
      </c>
      <c r="M367" s="133">
        <v>8</v>
      </c>
      <c r="N367" s="133">
        <v>230</v>
      </c>
      <c r="O367" s="133">
        <v>50</v>
      </c>
      <c r="P367" s="133">
        <v>1</v>
      </c>
      <c r="Q367" s="133">
        <v>1</v>
      </c>
      <c r="R367" s="133">
        <v>0</v>
      </c>
      <c r="S367" s="133">
        <v>0</v>
      </c>
      <c r="T367" s="133">
        <v>0</v>
      </c>
      <c r="U367" s="133">
        <v>0</v>
      </c>
      <c r="V367" s="133">
        <v>300</v>
      </c>
      <c r="W367" s="133">
        <v>0</v>
      </c>
      <c r="X367" s="133">
        <v>200</v>
      </c>
      <c r="Y367" s="133">
        <v>0</v>
      </c>
      <c r="Z367" s="133">
        <v>0</v>
      </c>
      <c r="AA367" s="133">
        <v>0</v>
      </c>
      <c r="AB367" s="133">
        <v>0</v>
      </c>
      <c r="AC367" s="134">
        <f>(VLOOKUP($H$8,Prices[],2,FALSE)*H367)+(VLOOKUP($I$8,Prices[],2,FALSE)*I367)+(VLOOKUP($J$8,Prices[],2,FALSE)*J367)+(VLOOKUP($K$8,Prices[],2,FALSE)*K367)+(VLOOKUP($L$8,Prices[],2,FALSE)*L367)+(VLOOKUP($M$8,Prices[],2,FALSE)*M367)+(VLOOKUP($N$8,Prices[],2,FALSE)*N367)+(VLOOKUP($T$8,Prices[],2,FALSE)*T367)+(VLOOKUP($U$8,Prices[],2,FALSE)*U367)+(VLOOKUP($V$8,Prices[],2,FALSE)*V367)+(VLOOKUP($W$8,Prices[],2,FALSE)*W367)+(VLOOKUP($X$8,Prices[],2,FALSE)*X367)+(VLOOKUP($Y$8,Prices[],2,FALSE)*Y367)+(VLOOKUP($Z$8,Prices[],2,FALSE)*Z367)+(VLOOKUP($AB$8,Prices[],2,FALSE)*AB367)+(VLOOKUP($O$8,Prices[],2,FALSE)*O367)+(VLOOKUP($P$8,Prices[],2,FALSE)*P367)+(VLOOKUP($Q$8,Prices[],2,FALSE)*Q367)+(VLOOKUP($R$8,Prices[],2,FALSE)*R367)+(VLOOKUP($AA$8,Prices[],2,FALSE)*AA367)+(VLOOKUP($S$8,Prices[],2,FALSE)*S367)</f>
        <v>110620500</v>
      </c>
      <c r="AD367" s="137"/>
      <c r="AE367" s="135">
        <f t="shared" si="21"/>
        <v>259</v>
      </c>
      <c r="AF367" s="133"/>
      <c r="AG367" s="133">
        <v>1</v>
      </c>
      <c r="AH367" s="133">
        <v>25</v>
      </c>
      <c r="AI367" s="133">
        <v>5</v>
      </c>
      <c r="AJ367" s="133">
        <v>3</v>
      </c>
      <c r="AK367" s="133"/>
      <c r="AL367" s="133">
        <v>60</v>
      </c>
      <c r="AM367" s="133">
        <v>40</v>
      </c>
      <c r="AN367" s="133"/>
      <c r="AO367" s="133"/>
      <c r="AP367" s="133">
        <v>125</v>
      </c>
      <c r="AQ367" s="133"/>
      <c r="AR367" s="133"/>
      <c r="AS367" s="133"/>
      <c r="AT367" s="133"/>
      <c r="AU367" s="132">
        <f>(VLOOKUP($AF$8,Prices[],2,FALSE)*AF367)+(VLOOKUP($AG$8,Prices[],2,FALSE)*AG367)+(VLOOKUP($AH$8,Prices[],2,FALSE)*AH367)+(VLOOKUP($AI$8,Prices[],2,FALSE)*AI367)+(VLOOKUP($AJ$8,Prices[],2,FALSE)*AJ367)+(VLOOKUP($AK$8,Prices[],2,FALSE)*AK367)+(VLOOKUP($AL$8,Prices[],2,FALSE)*AL367)+(VLOOKUP($AM$8,Prices[],2,FALSE)*AM367)+(VLOOKUP($AN$8,Prices[],2,FALSE)*AN367)+(VLOOKUP($AO$8,Prices[],2,FALSE)*AO367)+(VLOOKUP($AP$8,Prices[],2,FALSE)*AP367)+(VLOOKUP($AT$8,Prices[],2,FALSE)*AT367)+(VLOOKUP($AQ$8,Prices[],2,FALSE)*AQ367)+(VLOOKUP($AR$8,Prices[],2,FALSE)*AR367)+(VLOOKUP($AS$8,Prices[],2,FALSE)*AS367)</f>
        <v>34671500</v>
      </c>
      <c r="AV367" s="132">
        <f t="shared" si="22"/>
        <v>38717175</v>
      </c>
      <c r="AW367" s="133" t="str">
        <f t="shared" si="23"/>
        <v>Credit is within Limit</v>
      </c>
      <c r="AX367" s="133" t="str">
        <f>IFERROR(IF(VLOOKUP(C367,'Overdue Credits'!$A:$F,6,0)&gt;2,"High Risk Customer",IF(VLOOKUP(C367,'Overdue Credits'!$A:$F,6,0)&gt;0,"Medium Risk Customer","Low Risk Customer")),"Low Risk Customer")</f>
        <v>Low Risk Customer</v>
      </c>
    </row>
    <row r="368" spans="1:50" x14ac:dyDescent="0.3">
      <c r="A368" s="16">
        <v>360</v>
      </c>
      <c r="B368" s="16" t="s">
        <v>241</v>
      </c>
      <c r="C368" s="16" t="s">
        <v>526</v>
      </c>
      <c r="D368" s="16"/>
      <c r="E368" s="16" t="s">
        <v>881</v>
      </c>
      <c r="F368" s="16" t="s">
        <v>11</v>
      </c>
      <c r="G368" s="131">
        <f t="shared" si="20"/>
        <v>90</v>
      </c>
      <c r="H368" s="133">
        <v>0</v>
      </c>
      <c r="I368" s="133">
        <v>0</v>
      </c>
      <c r="J368" s="133">
        <v>2</v>
      </c>
      <c r="K368" s="133">
        <v>8</v>
      </c>
      <c r="L368" s="133">
        <v>0</v>
      </c>
      <c r="M368" s="133">
        <v>2</v>
      </c>
      <c r="N368" s="133">
        <v>14</v>
      </c>
      <c r="O368" s="133">
        <v>10</v>
      </c>
      <c r="P368" s="133">
        <v>0</v>
      </c>
      <c r="Q368" s="133">
        <v>0</v>
      </c>
      <c r="R368" s="133">
        <v>0</v>
      </c>
      <c r="S368" s="133">
        <v>0</v>
      </c>
      <c r="T368" s="133">
        <v>0</v>
      </c>
      <c r="U368" s="133">
        <v>0</v>
      </c>
      <c r="V368" s="133">
        <v>29</v>
      </c>
      <c r="W368" s="133">
        <v>0</v>
      </c>
      <c r="X368" s="133">
        <v>25</v>
      </c>
      <c r="Y368" s="133">
        <v>0</v>
      </c>
      <c r="Z368" s="133">
        <v>0</v>
      </c>
      <c r="AA368" s="133">
        <v>0</v>
      </c>
      <c r="AB368" s="133">
        <v>0</v>
      </c>
      <c r="AC368" s="134">
        <f>(VLOOKUP($H$8,Prices[],2,FALSE)*H368)+(VLOOKUP($I$8,Prices[],2,FALSE)*I368)+(VLOOKUP($J$8,Prices[],2,FALSE)*J368)+(VLOOKUP($K$8,Prices[],2,FALSE)*K368)+(VLOOKUP($L$8,Prices[],2,FALSE)*L368)+(VLOOKUP($M$8,Prices[],2,FALSE)*M368)+(VLOOKUP($N$8,Prices[],2,FALSE)*N368)+(VLOOKUP($T$8,Prices[],2,FALSE)*T368)+(VLOOKUP($U$8,Prices[],2,FALSE)*U368)+(VLOOKUP($V$8,Prices[],2,FALSE)*V368)+(VLOOKUP($W$8,Prices[],2,FALSE)*W368)+(VLOOKUP($X$8,Prices[],2,FALSE)*X368)+(VLOOKUP($Y$8,Prices[],2,FALSE)*Y368)+(VLOOKUP($Z$8,Prices[],2,FALSE)*Z368)+(VLOOKUP($AB$8,Prices[],2,FALSE)*AB368)+(VLOOKUP($O$8,Prices[],2,FALSE)*O368)+(VLOOKUP($P$8,Prices[],2,FALSE)*P368)+(VLOOKUP($Q$8,Prices[],2,FALSE)*Q368)+(VLOOKUP($R$8,Prices[],2,FALSE)*R368)+(VLOOKUP($AA$8,Prices[],2,FALSE)*AA368)+(VLOOKUP($S$8,Prices[],2,FALSE)*S368)</f>
        <v>11826500</v>
      </c>
      <c r="AD368" s="137"/>
      <c r="AE368" s="135">
        <f t="shared" si="21"/>
        <v>32</v>
      </c>
      <c r="AF368" s="133"/>
      <c r="AG368" s="133"/>
      <c r="AH368" s="133">
        <v>3</v>
      </c>
      <c r="AI368" s="133">
        <v>1</v>
      </c>
      <c r="AJ368" s="133"/>
      <c r="AK368" s="133"/>
      <c r="AL368" s="133">
        <v>5</v>
      </c>
      <c r="AM368" s="133">
        <v>3</v>
      </c>
      <c r="AN368" s="133"/>
      <c r="AO368" s="133"/>
      <c r="AP368" s="133">
        <v>20</v>
      </c>
      <c r="AQ368" s="133"/>
      <c r="AR368" s="133"/>
      <c r="AS368" s="133"/>
      <c r="AT368" s="133"/>
      <c r="AU368" s="132">
        <f>(VLOOKUP($AF$8,Prices[],2,FALSE)*AF368)+(VLOOKUP($AG$8,Prices[],2,FALSE)*AG368)+(VLOOKUP($AH$8,Prices[],2,FALSE)*AH368)+(VLOOKUP($AI$8,Prices[],2,FALSE)*AI368)+(VLOOKUP($AJ$8,Prices[],2,FALSE)*AJ368)+(VLOOKUP($AK$8,Prices[],2,FALSE)*AK368)+(VLOOKUP($AL$8,Prices[],2,FALSE)*AL368)+(VLOOKUP($AM$8,Prices[],2,FALSE)*AM368)+(VLOOKUP($AN$8,Prices[],2,FALSE)*AN368)+(VLOOKUP($AO$8,Prices[],2,FALSE)*AO368)+(VLOOKUP($AP$8,Prices[],2,FALSE)*AP368)+(VLOOKUP($AT$8,Prices[],2,FALSE)*AT368)+(VLOOKUP($AQ$8,Prices[],2,FALSE)*AQ368)+(VLOOKUP($AR$8,Prices[],2,FALSE)*AR368)+(VLOOKUP($AS$8,Prices[],2,FALSE)*AS368)</f>
        <v>4094000</v>
      </c>
      <c r="AV368" s="132">
        <f t="shared" si="22"/>
        <v>4139274.9999999995</v>
      </c>
      <c r="AW368" s="133" t="str">
        <f t="shared" si="23"/>
        <v>Credit is within Limit</v>
      </c>
      <c r="AX368" s="133" t="str">
        <f>IFERROR(IF(VLOOKUP(C368,'Overdue Credits'!$A:$F,6,0)&gt;2,"High Risk Customer",IF(VLOOKUP(C368,'Overdue Credits'!$A:$F,6,0)&gt;0,"Medium Risk Customer","Low Risk Customer")),"Low Risk Customer")</f>
        <v>Low Risk Customer</v>
      </c>
    </row>
    <row r="369" spans="1:50" x14ac:dyDescent="0.3">
      <c r="A369" s="16">
        <v>361</v>
      </c>
      <c r="B369" s="16" t="s">
        <v>241</v>
      </c>
      <c r="C369" s="16" t="s">
        <v>288</v>
      </c>
      <c r="D369" s="16"/>
      <c r="E369" s="16" t="s">
        <v>289</v>
      </c>
      <c r="F369" s="16" t="s">
        <v>11</v>
      </c>
      <c r="G369" s="131">
        <f t="shared" si="20"/>
        <v>120</v>
      </c>
      <c r="H369" s="133">
        <v>0</v>
      </c>
      <c r="I369" s="133">
        <v>0</v>
      </c>
      <c r="J369" s="133">
        <v>2</v>
      </c>
      <c r="K369" s="133">
        <v>7</v>
      </c>
      <c r="L369" s="133">
        <v>0</v>
      </c>
      <c r="M369" s="133">
        <v>5</v>
      </c>
      <c r="N369" s="133">
        <v>19</v>
      </c>
      <c r="O369" s="133">
        <v>15</v>
      </c>
      <c r="P369" s="133">
        <v>0</v>
      </c>
      <c r="Q369" s="133">
        <v>0</v>
      </c>
      <c r="R369" s="133">
        <v>0</v>
      </c>
      <c r="S369" s="133">
        <v>0</v>
      </c>
      <c r="T369" s="133">
        <v>0</v>
      </c>
      <c r="U369" s="133">
        <v>0</v>
      </c>
      <c r="V369" s="133">
        <v>35</v>
      </c>
      <c r="W369" s="133">
        <v>0</v>
      </c>
      <c r="X369" s="133">
        <v>37</v>
      </c>
      <c r="Y369" s="133">
        <v>0</v>
      </c>
      <c r="Z369" s="133">
        <v>0</v>
      </c>
      <c r="AA369" s="133">
        <v>0</v>
      </c>
      <c r="AB369" s="133">
        <v>0</v>
      </c>
      <c r="AC369" s="134">
        <f>(VLOOKUP($H$8,Prices[],2,FALSE)*H369)+(VLOOKUP($I$8,Prices[],2,FALSE)*I369)+(VLOOKUP($J$8,Prices[],2,FALSE)*J369)+(VLOOKUP($K$8,Prices[],2,FALSE)*K369)+(VLOOKUP($L$8,Prices[],2,FALSE)*L369)+(VLOOKUP($M$8,Prices[],2,FALSE)*M369)+(VLOOKUP($N$8,Prices[],2,FALSE)*N369)+(VLOOKUP($T$8,Prices[],2,FALSE)*T369)+(VLOOKUP($U$8,Prices[],2,FALSE)*U369)+(VLOOKUP($V$8,Prices[],2,FALSE)*V369)+(VLOOKUP($W$8,Prices[],2,FALSE)*W369)+(VLOOKUP($X$8,Prices[],2,FALSE)*X369)+(VLOOKUP($Y$8,Prices[],2,FALSE)*Y369)+(VLOOKUP($Z$8,Prices[],2,FALSE)*Z369)+(VLOOKUP($AB$8,Prices[],2,FALSE)*AB369)+(VLOOKUP($O$8,Prices[],2,FALSE)*O369)+(VLOOKUP($P$8,Prices[],2,FALSE)*P369)+(VLOOKUP($Q$8,Prices[],2,FALSE)*Q369)+(VLOOKUP($R$8,Prices[],2,FALSE)*R369)+(VLOOKUP($AA$8,Prices[],2,FALSE)*AA369)+(VLOOKUP($S$8,Prices[],2,FALSE)*S369)</f>
        <v>15915000</v>
      </c>
      <c r="AD369" s="137"/>
      <c r="AE369" s="135">
        <f t="shared" si="21"/>
        <v>42</v>
      </c>
      <c r="AF369" s="133"/>
      <c r="AG369" s="133"/>
      <c r="AH369" s="133">
        <v>5</v>
      </c>
      <c r="AI369" s="133">
        <v>1</v>
      </c>
      <c r="AJ369" s="133">
        <v>1</v>
      </c>
      <c r="AK369" s="133"/>
      <c r="AL369" s="133">
        <v>8</v>
      </c>
      <c r="AM369" s="133">
        <v>4</v>
      </c>
      <c r="AN369" s="133"/>
      <c r="AO369" s="133"/>
      <c r="AP369" s="133">
        <v>23</v>
      </c>
      <c r="AQ369" s="133"/>
      <c r="AR369" s="133"/>
      <c r="AS369" s="133"/>
      <c r="AT369" s="133"/>
      <c r="AU369" s="132">
        <f>(VLOOKUP($AF$8,Prices[],2,FALSE)*AF369)+(VLOOKUP($AG$8,Prices[],2,FALSE)*AG369)+(VLOOKUP($AH$8,Prices[],2,FALSE)*AH369)+(VLOOKUP($AI$8,Prices[],2,FALSE)*AI369)+(VLOOKUP($AJ$8,Prices[],2,FALSE)*AJ369)+(VLOOKUP($AK$8,Prices[],2,FALSE)*AK369)+(VLOOKUP($AL$8,Prices[],2,FALSE)*AL369)+(VLOOKUP($AM$8,Prices[],2,FALSE)*AM369)+(VLOOKUP($AN$8,Prices[],2,FALSE)*AN369)+(VLOOKUP($AO$8,Prices[],2,FALSE)*AO369)+(VLOOKUP($AP$8,Prices[],2,FALSE)*AP369)+(VLOOKUP($AT$8,Prices[],2,FALSE)*AT369)+(VLOOKUP($AQ$8,Prices[],2,FALSE)*AQ369)+(VLOOKUP($AR$8,Prices[],2,FALSE)*AR369)+(VLOOKUP($AS$8,Prices[],2,FALSE)*AS369)</f>
        <v>5536500</v>
      </c>
      <c r="AV369" s="132">
        <f t="shared" si="22"/>
        <v>5570250</v>
      </c>
      <c r="AW369" s="133" t="str">
        <f t="shared" si="23"/>
        <v>Credit is within Limit</v>
      </c>
      <c r="AX369" s="133" t="str">
        <f>IFERROR(IF(VLOOKUP(C369,'Overdue Credits'!$A:$F,6,0)&gt;2,"High Risk Customer",IF(VLOOKUP(C369,'Overdue Credits'!$A:$F,6,0)&gt;0,"Medium Risk Customer","Low Risk Customer")),"Low Risk Customer")</f>
        <v>Low Risk Customer</v>
      </c>
    </row>
    <row r="370" spans="1:50" x14ac:dyDescent="0.3">
      <c r="A370" s="16">
        <v>362</v>
      </c>
      <c r="B370" s="16" t="s">
        <v>241</v>
      </c>
      <c r="C370" s="16" t="s">
        <v>279</v>
      </c>
      <c r="D370" s="16"/>
      <c r="E370" s="16" t="s">
        <v>280</v>
      </c>
      <c r="F370" s="16" t="s">
        <v>20</v>
      </c>
      <c r="G370" s="131">
        <f t="shared" si="20"/>
        <v>550</v>
      </c>
      <c r="H370" s="133">
        <v>0</v>
      </c>
      <c r="I370" s="133">
        <v>0</v>
      </c>
      <c r="J370" s="133">
        <v>5</v>
      </c>
      <c r="K370" s="133">
        <v>35</v>
      </c>
      <c r="L370" s="133">
        <v>0</v>
      </c>
      <c r="M370" s="133">
        <v>10</v>
      </c>
      <c r="N370" s="133">
        <v>154</v>
      </c>
      <c r="O370" s="133">
        <v>40</v>
      </c>
      <c r="P370" s="133">
        <v>1</v>
      </c>
      <c r="Q370" s="133">
        <v>0</v>
      </c>
      <c r="R370" s="133">
        <v>0</v>
      </c>
      <c r="S370" s="133">
        <v>0</v>
      </c>
      <c r="T370" s="133">
        <v>0</v>
      </c>
      <c r="U370" s="133">
        <v>0</v>
      </c>
      <c r="V370" s="133">
        <v>205</v>
      </c>
      <c r="W370" s="133">
        <v>0</v>
      </c>
      <c r="X370" s="133">
        <v>100</v>
      </c>
      <c r="Y370" s="133">
        <v>0</v>
      </c>
      <c r="Z370" s="133">
        <v>0</v>
      </c>
      <c r="AA370" s="133">
        <v>0</v>
      </c>
      <c r="AB370" s="133">
        <v>0</v>
      </c>
      <c r="AC370" s="134">
        <f>(VLOOKUP($H$8,Prices[],2,FALSE)*H370)+(VLOOKUP($I$8,Prices[],2,FALSE)*I370)+(VLOOKUP($J$8,Prices[],2,FALSE)*J370)+(VLOOKUP($K$8,Prices[],2,FALSE)*K370)+(VLOOKUP($L$8,Prices[],2,FALSE)*L370)+(VLOOKUP($M$8,Prices[],2,FALSE)*M370)+(VLOOKUP($N$8,Prices[],2,FALSE)*N370)+(VLOOKUP($T$8,Prices[],2,FALSE)*T370)+(VLOOKUP($U$8,Prices[],2,FALSE)*U370)+(VLOOKUP($V$8,Prices[],2,FALSE)*V370)+(VLOOKUP($W$8,Prices[],2,FALSE)*W370)+(VLOOKUP($X$8,Prices[],2,FALSE)*X370)+(VLOOKUP($Y$8,Prices[],2,FALSE)*Y370)+(VLOOKUP($Z$8,Prices[],2,FALSE)*Z370)+(VLOOKUP($AB$8,Prices[],2,FALSE)*AB370)+(VLOOKUP($O$8,Prices[],2,FALSE)*O370)+(VLOOKUP($P$8,Prices[],2,FALSE)*P370)+(VLOOKUP($Q$8,Prices[],2,FALSE)*Q370)+(VLOOKUP($R$8,Prices[],2,FALSE)*R370)+(VLOOKUP($AA$8,Prices[],2,FALSE)*AA370)+(VLOOKUP($S$8,Prices[],2,FALSE)*S370)</f>
        <v>65033500</v>
      </c>
      <c r="AD370" s="137"/>
      <c r="AE370" s="135">
        <f t="shared" si="21"/>
        <v>154</v>
      </c>
      <c r="AF370" s="133"/>
      <c r="AG370" s="133"/>
      <c r="AH370" s="133">
        <v>12</v>
      </c>
      <c r="AI370" s="133">
        <v>3</v>
      </c>
      <c r="AJ370" s="133"/>
      <c r="AK370" s="133"/>
      <c r="AL370" s="133">
        <v>40</v>
      </c>
      <c r="AM370" s="133">
        <v>20</v>
      </c>
      <c r="AN370" s="133"/>
      <c r="AO370" s="133"/>
      <c r="AP370" s="133">
        <v>79</v>
      </c>
      <c r="AQ370" s="133"/>
      <c r="AR370" s="133"/>
      <c r="AS370" s="133"/>
      <c r="AT370" s="133"/>
      <c r="AU370" s="132">
        <f>(VLOOKUP($AF$8,Prices[],2,FALSE)*AF370)+(VLOOKUP($AG$8,Prices[],2,FALSE)*AG370)+(VLOOKUP($AH$8,Prices[],2,FALSE)*AH370)+(VLOOKUP($AI$8,Prices[],2,FALSE)*AI370)+(VLOOKUP($AJ$8,Prices[],2,FALSE)*AJ370)+(VLOOKUP($AK$8,Prices[],2,FALSE)*AK370)+(VLOOKUP($AL$8,Prices[],2,FALSE)*AL370)+(VLOOKUP($AM$8,Prices[],2,FALSE)*AM370)+(VLOOKUP($AN$8,Prices[],2,FALSE)*AN370)+(VLOOKUP($AO$8,Prices[],2,FALSE)*AO370)+(VLOOKUP($AP$8,Prices[],2,FALSE)*AP370)+(VLOOKUP($AT$8,Prices[],2,FALSE)*AT370)+(VLOOKUP($AQ$8,Prices[],2,FALSE)*AQ370)+(VLOOKUP($AR$8,Prices[],2,FALSE)*AR370)+(VLOOKUP($AS$8,Prices[],2,FALSE)*AS370)</f>
        <v>20305000</v>
      </c>
      <c r="AV370" s="132">
        <f t="shared" si="22"/>
        <v>22761725</v>
      </c>
      <c r="AW370" s="133" t="str">
        <f t="shared" si="23"/>
        <v>Credit is within Limit</v>
      </c>
      <c r="AX370" s="133" t="str">
        <f>IFERROR(IF(VLOOKUP(C370,'Overdue Credits'!$A:$F,6,0)&gt;2,"High Risk Customer",IF(VLOOKUP(C370,'Overdue Credits'!$A:$F,6,0)&gt;0,"Medium Risk Customer","Low Risk Customer")),"Low Risk Customer")</f>
        <v>Medium Risk Customer</v>
      </c>
    </row>
    <row r="371" spans="1:50" x14ac:dyDescent="0.3">
      <c r="A371" s="16">
        <v>363</v>
      </c>
      <c r="B371" s="16" t="s">
        <v>241</v>
      </c>
      <c r="C371" s="16" t="s">
        <v>285</v>
      </c>
      <c r="D371" s="16"/>
      <c r="E371" s="16" t="s">
        <v>676</v>
      </c>
      <c r="F371" s="16" t="s">
        <v>20</v>
      </c>
      <c r="G371" s="131">
        <f t="shared" si="20"/>
        <v>300</v>
      </c>
      <c r="H371" s="133">
        <v>0</v>
      </c>
      <c r="I371" s="133">
        <v>0</v>
      </c>
      <c r="J371" s="133">
        <v>4</v>
      </c>
      <c r="K371" s="133">
        <v>20</v>
      </c>
      <c r="L371" s="133">
        <v>0</v>
      </c>
      <c r="M371" s="133">
        <v>5</v>
      </c>
      <c r="N371" s="133">
        <v>85</v>
      </c>
      <c r="O371" s="133">
        <v>20</v>
      </c>
      <c r="P371" s="133">
        <v>1</v>
      </c>
      <c r="Q371" s="133">
        <v>0</v>
      </c>
      <c r="R371" s="133">
        <v>0</v>
      </c>
      <c r="S371" s="133">
        <v>0</v>
      </c>
      <c r="T371" s="133">
        <v>0</v>
      </c>
      <c r="U371" s="133">
        <v>0</v>
      </c>
      <c r="V371" s="133">
        <v>110</v>
      </c>
      <c r="W371" s="133">
        <v>0</v>
      </c>
      <c r="X371" s="133">
        <v>55</v>
      </c>
      <c r="Y371" s="133">
        <v>0</v>
      </c>
      <c r="Z371" s="133">
        <v>0</v>
      </c>
      <c r="AA371" s="133">
        <v>0</v>
      </c>
      <c r="AB371" s="133">
        <v>0</v>
      </c>
      <c r="AC371" s="134">
        <f>(VLOOKUP($H$8,Prices[],2,FALSE)*H371)+(VLOOKUP($I$8,Prices[],2,FALSE)*I371)+(VLOOKUP($J$8,Prices[],2,FALSE)*J371)+(VLOOKUP($K$8,Prices[],2,FALSE)*K371)+(VLOOKUP($L$8,Prices[],2,FALSE)*L371)+(VLOOKUP($M$8,Prices[],2,FALSE)*M371)+(VLOOKUP($N$8,Prices[],2,FALSE)*N371)+(VLOOKUP($T$8,Prices[],2,FALSE)*T371)+(VLOOKUP($U$8,Prices[],2,FALSE)*U371)+(VLOOKUP($V$8,Prices[],2,FALSE)*V371)+(VLOOKUP($W$8,Prices[],2,FALSE)*W371)+(VLOOKUP($X$8,Prices[],2,FALSE)*X371)+(VLOOKUP($Y$8,Prices[],2,FALSE)*Y371)+(VLOOKUP($Z$8,Prices[],2,FALSE)*Z371)+(VLOOKUP($AB$8,Prices[],2,FALSE)*AB371)+(VLOOKUP($O$8,Prices[],2,FALSE)*O371)+(VLOOKUP($P$8,Prices[],2,FALSE)*P371)+(VLOOKUP($Q$8,Prices[],2,FALSE)*Q371)+(VLOOKUP($R$8,Prices[],2,FALSE)*R371)+(VLOOKUP($AA$8,Prices[],2,FALSE)*AA371)+(VLOOKUP($S$8,Prices[],2,FALSE)*S371)</f>
        <v>35546500</v>
      </c>
      <c r="AD371" s="137"/>
      <c r="AE371" s="135">
        <f t="shared" si="21"/>
        <v>79</v>
      </c>
      <c r="AF371" s="133"/>
      <c r="AG371" s="133"/>
      <c r="AH371" s="133">
        <v>8</v>
      </c>
      <c r="AI371" s="133">
        <v>2</v>
      </c>
      <c r="AJ371" s="133">
        <v>5</v>
      </c>
      <c r="AK371" s="133"/>
      <c r="AL371" s="133">
        <v>20</v>
      </c>
      <c r="AM371" s="133">
        <v>5</v>
      </c>
      <c r="AN371" s="133"/>
      <c r="AO371" s="133"/>
      <c r="AP371" s="133">
        <v>39</v>
      </c>
      <c r="AQ371" s="133"/>
      <c r="AR371" s="133"/>
      <c r="AS371" s="133"/>
      <c r="AT371" s="133"/>
      <c r="AU371" s="132">
        <f>(VLOOKUP($AF$8,Prices[],2,FALSE)*AF371)+(VLOOKUP($AG$8,Prices[],2,FALSE)*AG371)+(VLOOKUP($AH$8,Prices[],2,FALSE)*AH371)+(VLOOKUP($AI$8,Prices[],2,FALSE)*AI371)+(VLOOKUP($AJ$8,Prices[],2,FALSE)*AJ371)+(VLOOKUP($AK$8,Prices[],2,FALSE)*AK371)+(VLOOKUP($AL$8,Prices[],2,FALSE)*AL371)+(VLOOKUP($AM$8,Prices[],2,FALSE)*AM371)+(VLOOKUP($AN$8,Prices[],2,FALSE)*AN371)+(VLOOKUP($AO$8,Prices[],2,FALSE)*AO371)+(VLOOKUP($AP$8,Prices[],2,FALSE)*AP371)+(VLOOKUP($AT$8,Prices[],2,FALSE)*AT371)+(VLOOKUP($AQ$8,Prices[],2,FALSE)*AQ371)+(VLOOKUP($AR$8,Prices[],2,FALSE)*AR371)+(VLOOKUP($AS$8,Prices[],2,FALSE)*AS371)</f>
        <v>10548500</v>
      </c>
      <c r="AV371" s="132">
        <f t="shared" si="22"/>
        <v>12441275</v>
      </c>
      <c r="AW371" s="133" t="str">
        <f t="shared" si="23"/>
        <v>Credit is within Limit</v>
      </c>
      <c r="AX371" s="133" t="str">
        <f>IFERROR(IF(VLOOKUP(C371,'Overdue Credits'!$A:$F,6,0)&gt;2,"High Risk Customer",IF(VLOOKUP(C371,'Overdue Credits'!$A:$F,6,0)&gt;0,"Medium Risk Customer","Low Risk Customer")),"Low Risk Customer")</f>
        <v>Low Risk Customer</v>
      </c>
    </row>
    <row r="372" spans="1:50" x14ac:dyDescent="0.3">
      <c r="A372" s="16">
        <v>364</v>
      </c>
      <c r="B372" s="16" t="s">
        <v>241</v>
      </c>
      <c r="C372" s="16" t="s">
        <v>290</v>
      </c>
      <c r="D372" s="16"/>
      <c r="E372" s="16" t="s">
        <v>291</v>
      </c>
      <c r="F372" s="16" t="s">
        <v>13</v>
      </c>
      <c r="G372" s="131">
        <f t="shared" si="20"/>
        <v>170</v>
      </c>
      <c r="H372" s="133">
        <v>0</v>
      </c>
      <c r="I372" s="133">
        <v>0</v>
      </c>
      <c r="J372" s="133">
        <v>3</v>
      </c>
      <c r="K372" s="133">
        <v>15</v>
      </c>
      <c r="L372" s="133">
        <v>0</v>
      </c>
      <c r="M372" s="133">
        <v>5</v>
      </c>
      <c r="N372" s="133">
        <v>40</v>
      </c>
      <c r="O372" s="133">
        <v>17</v>
      </c>
      <c r="P372" s="133">
        <v>0</v>
      </c>
      <c r="Q372" s="133">
        <v>0</v>
      </c>
      <c r="R372" s="133">
        <v>0</v>
      </c>
      <c r="S372" s="133">
        <v>0</v>
      </c>
      <c r="T372" s="133">
        <v>0</v>
      </c>
      <c r="U372" s="133">
        <v>0</v>
      </c>
      <c r="V372" s="133">
        <v>50</v>
      </c>
      <c r="W372" s="133">
        <v>0</v>
      </c>
      <c r="X372" s="133">
        <v>40</v>
      </c>
      <c r="Y372" s="133">
        <v>0</v>
      </c>
      <c r="Z372" s="133">
        <v>0</v>
      </c>
      <c r="AA372" s="133">
        <v>0</v>
      </c>
      <c r="AB372" s="133">
        <v>0</v>
      </c>
      <c r="AC372" s="134">
        <f>(VLOOKUP($H$8,Prices[],2,FALSE)*H372)+(VLOOKUP($I$8,Prices[],2,FALSE)*I372)+(VLOOKUP($J$8,Prices[],2,FALSE)*J372)+(VLOOKUP($K$8,Prices[],2,FALSE)*K372)+(VLOOKUP($L$8,Prices[],2,FALSE)*L372)+(VLOOKUP($M$8,Prices[],2,FALSE)*M372)+(VLOOKUP($N$8,Prices[],2,FALSE)*N372)+(VLOOKUP($T$8,Prices[],2,FALSE)*T372)+(VLOOKUP($U$8,Prices[],2,FALSE)*U372)+(VLOOKUP($V$8,Prices[],2,FALSE)*V372)+(VLOOKUP($W$8,Prices[],2,FALSE)*W372)+(VLOOKUP($X$8,Prices[],2,FALSE)*X372)+(VLOOKUP($Y$8,Prices[],2,FALSE)*Y372)+(VLOOKUP($Z$8,Prices[],2,FALSE)*Z372)+(VLOOKUP($AB$8,Prices[],2,FALSE)*AB372)+(VLOOKUP($O$8,Prices[],2,FALSE)*O372)+(VLOOKUP($P$8,Prices[],2,FALSE)*P372)+(VLOOKUP($Q$8,Prices[],2,FALSE)*Q372)+(VLOOKUP($R$8,Prices[],2,FALSE)*R372)+(VLOOKUP($AA$8,Prices[],2,FALSE)*AA372)+(VLOOKUP($S$8,Prices[],2,FALSE)*S372)</f>
        <v>21497000</v>
      </c>
      <c r="AD372" s="137"/>
      <c r="AE372" s="135">
        <f t="shared" si="21"/>
        <v>50</v>
      </c>
      <c r="AF372" s="133"/>
      <c r="AG372" s="133"/>
      <c r="AH372" s="133">
        <v>10</v>
      </c>
      <c r="AI372" s="133">
        <v>1</v>
      </c>
      <c r="AJ372" s="133">
        <v>2</v>
      </c>
      <c r="AK372" s="133"/>
      <c r="AL372" s="133">
        <v>10</v>
      </c>
      <c r="AM372" s="133">
        <v>4</v>
      </c>
      <c r="AN372" s="133"/>
      <c r="AO372" s="133"/>
      <c r="AP372" s="133">
        <v>23</v>
      </c>
      <c r="AQ372" s="133"/>
      <c r="AR372" s="133"/>
      <c r="AS372" s="133"/>
      <c r="AT372" s="133"/>
      <c r="AU372" s="132">
        <f>(VLOOKUP($AF$8,Prices[],2,FALSE)*AF372)+(VLOOKUP($AG$8,Prices[],2,FALSE)*AG372)+(VLOOKUP($AH$8,Prices[],2,FALSE)*AH372)+(VLOOKUP($AI$8,Prices[],2,FALSE)*AI372)+(VLOOKUP($AJ$8,Prices[],2,FALSE)*AJ372)+(VLOOKUP($AK$8,Prices[],2,FALSE)*AK372)+(VLOOKUP($AL$8,Prices[],2,FALSE)*AL372)+(VLOOKUP($AM$8,Prices[],2,FALSE)*AM372)+(VLOOKUP($AN$8,Prices[],2,FALSE)*AN372)+(VLOOKUP($AO$8,Prices[],2,FALSE)*AO372)+(VLOOKUP($AP$8,Prices[],2,FALSE)*AP372)+(VLOOKUP($AT$8,Prices[],2,FALSE)*AT372)+(VLOOKUP($AQ$8,Prices[],2,FALSE)*AQ372)+(VLOOKUP($AR$8,Prices[],2,FALSE)*AR372)+(VLOOKUP($AS$8,Prices[],2,FALSE)*AS372)</f>
        <v>6927000</v>
      </c>
      <c r="AV372" s="132">
        <f t="shared" si="22"/>
        <v>7523949.9999999991</v>
      </c>
      <c r="AW372" s="133" t="str">
        <f t="shared" si="23"/>
        <v>Credit is within Limit</v>
      </c>
      <c r="AX372" s="133" t="str">
        <f>IFERROR(IF(VLOOKUP(C372,'Overdue Credits'!$A:$F,6,0)&gt;2,"High Risk Customer",IF(VLOOKUP(C372,'Overdue Credits'!$A:$F,6,0)&gt;0,"Medium Risk Customer","Low Risk Customer")),"Low Risk Customer")</f>
        <v>Low Risk Customer</v>
      </c>
    </row>
    <row r="373" spans="1:50" x14ac:dyDescent="0.3">
      <c r="A373" s="16">
        <v>365</v>
      </c>
      <c r="B373" s="16" t="s">
        <v>241</v>
      </c>
      <c r="C373" s="16" t="s">
        <v>556</v>
      </c>
      <c r="D373" s="16"/>
      <c r="E373" s="16" t="s">
        <v>557</v>
      </c>
      <c r="F373" s="16" t="s">
        <v>13</v>
      </c>
      <c r="G373" s="131">
        <f t="shared" si="20"/>
        <v>120</v>
      </c>
      <c r="H373" s="133">
        <v>0</v>
      </c>
      <c r="I373" s="133">
        <v>0</v>
      </c>
      <c r="J373" s="133">
        <v>2</v>
      </c>
      <c r="K373" s="133">
        <v>5</v>
      </c>
      <c r="L373" s="133">
        <v>0</v>
      </c>
      <c r="M373" s="133">
        <v>2</v>
      </c>
      <c r="N373" s="133">
        <v>29</v>
      </c>
      <c r="O373" s="133">
        <v>15</v>
      </c>
      <c r="P373" s="133">
        <v>0</v>
      </c>
      <c r="Q373" s="133">
        <v>0</v>
      </c>
      <c r="R373" s="133">
        <v>0</v>
      </c>
      <c r="S373" s="133">
        <v>0</v>
      </c>
      <c r="T373" s="133">
        <v>0</v>
      </c>
      <c r="U373" s="133">
        <v>0</v>
      </c>
      <c r="V373" s="133">
        <v>32</v>
      </c>
      <c r="W373" s="133">
        <v>0</v>
      </c>
      <c r="X373" s="133">
        <v>35</v>
      </c>
      <c r="Y373" s="133">
        <v>0</v>
      </c>
      <c r="Z373" s="133">
        <v>0</v>
      </c>
      <c r="AA373" s="133">
        <v>0</v>
      </c>
      <c r="AB373" s="133">
        <v>0</v>
      </c>
      <c r="AC373" s="134">
        <f>(VLOOKUP($H$8,Prices[],2,FALSE)*H373)+(VLOOKUP($I$8,Prices[],2,FALSE)*I373)+(VLOOKUP($J$8,Prices[],2,FALSE)*J373)+(VLOOKUP($K$8,Prices[],2,FALSE)*K373)+(VLOOKUP($L$8,Prices[],2,FALSE)*L373)+(VLOOKUP($M$8,Prices[],2,FALSE)*M373)+(VLOOKUP($N$8,Prices[],2,FALSE)*N373)+(VLOOKUP($T$8,Prices[],2,FALSE)*T373)+(VLOOKUP($U$8,Prices[],2,FALSE)*U373)+(VLOOKUP($V$8,Prices[],2,FALSE)*V373)+(VLOOKUP($W$8,Prices[],2,FALSE)*W373)+(VLOOKUP($X$8,Prices[],2,FALSE)*X373)+(VLOOKUP($Y$8,Prices[],2,FALSE)*Y373)+(VLOOKUP($Z$8,Prices[],2,FALSE)*Z373)+(VLOOKUP($AB$8,Prices[],2,FALSE)*AB373)+(VLOOKUP($O$8,Prices[],2,FALSE)*O373)+(VLOOKUP($P$8,Prices[],2,FALSE)*P373)+(VLOOKUP($Q$8,Prices[],2,FALSE)*Q373)+(VLOOKUP($R$8,Prices[],2,FALSE)*R373)+(VLOOKUP($AA$8,Prices[],2,FALSE)*AA373)+(VLOOKUP($S$8,Prices[],2,FALSE)*S373)</f>
        <v>15391500</v>
      </c>
      <c r="AD373" s="137"/>
      <c r="AE373" s="135">
        <f t="shared" si="21"/>
        <v>38</v>
      </c>
      <c r="AF373" s="133"/>
      <c r="AG373" s="133"/>
      <c r="AH373" s="133">
        <v>5</v>
      </c>
      <c r="AI373" s="133">
        <v>1</v>
      </c>
      <c r="AJ373" s="133">
        <v>1</v>
      </c>
      <c r="AK373" s="133"/>
      <c r="AL373" s="133">
        <v>12</v>
      </c>
      <c r="AM373" s="133">
        <v>4</v>
      </c>
      <c r="AN373" s="133"/>
      <c r="AO373" s="133"/>
      <c r="AP373" s="133">
        <v>15</v>
      </c>
      <c r="AQ373" s="133"/>
      <c r="AR373" s="133"/>
      <c r="AS373" s="133"/>
      <c r="AT373" s="133"/>
      <c r="AU373" s="132">
        <f>(VLOOKUP($AF$8,Prices[],2,FALSE)*AF373)+(VLOOKUP($AG$8,Prices[],2,FALSE)*AG373)+(VLOOKUP($AH$8,Prices[],2,FALSE)*AH373)+(VLOOKUP($AI$8,Prices[],2,FALSE)*AI373)+(VLOOKUP($AJ$8,Prices[],2,FALSE)*AJ373)+(VLOOKUP($AK$8,Prices[],2,FALSE)*AK373)+(VLOOKUP($AL$8,Prices[],2,FALSE)*AL373)+(VLOOKUP($AM$8,Prices[],2,FALSE)*AM373)+(VLOOKUP($AN$8,Prices[],2,FALSE)*AN373)+(VLOOKUP($AO$8,Prices[],2,FALSE)*AO373)+(VLOOKUP($AP$8,Prices[],2,FALSE)*AP373)+(VLOOKUP($AT$8,Prices[],2,FALSE)*AT373)+(VLOOKUP($AQ$8,Prices[],2,FALSE)*AQ373)+(VLOOKUP($AR$8,Prices[],2,FALSE)*AR373)+(VLOOKUP($AS$8,Prices[],2,FALSE)*AS373)</f>
        <v>5308500</v>
      </c>
      <c r="AV373" s="132">
        <f t="shared" si="22"/>
        <v>5387025</v>
      </c>
      <c r="AW373" s="133" t="str">
        <f t="shared" si="23"/>
        <v>Credit is within Limit</v>
      </c>
      <c r="AX373" s="133" t="str">
        <f>IFERROR(IF(VLOOKUP(C373,'Overdue Credits'!$A:$F,6,0)&gt;2,"High Risk Customer",IF(VLOOKUP(C373,'Overdue Credits'!$A:$F,6,0)&gt;0,"Medium Risk Customer","Low Risk Customer")),"Low Risk Customer")</f>
        <v>Medium Risk Customer</v>
      </c>
    </row>
    <row r="374" spans="1:50" x14ac:dyDescent="0.3">
      <c r="A374" s="16">
        <v>366</v>
      </c>
      <c r="B374" s="16" t="s">
        <v>241</v>
      </c>
      <c r="C374" s="16" t="s">
        <v>266</v>
      </c>
      <c r="D374" s="16"/>
      <c r="E374" s="16" t="s">
        <v>267</v>
      </c>
      <c r="F374" s="16" t="s">
        <v>43</v>
      </c>
      <c r="G374" s="131">
        <f t="shared" si="20"/>
        <v>250</v>
      </c>
      <c r="H374" s="133">
        <v>0</v>
      </c>
      <c r="I374" s="133">
        <v>0</v>
      </c>
      <c r="J374" s="133">
        <v>2</v>
      </c>
      <c r="K374" s="133">
        <v>15</v>
      </c>
      <c r="L374" s="133">
        <v>0</v>
      </c>
      <c r="M374" s="133">
        <v>2</v>
      </c>
      <c r="N374" s="133">
        <v>54</v>
      </c>
      <c r="O374" s="133">
        <v>20</v>
      </c>
      <c r="P374" s="133">
        <v>0</v>
      </c>
      <c r="Q374" s="133">
        <v>0</v>
      </c>
      <c r="R374" s="133">
        <v>0</v>
      </c>
      <c r="S374" s="133">
        <v>0</v>
      </c>
      <c r="T374" s="133">
        <v>0</v>
      </c>
      <c r="U374" s="133">
        <v>0</v>
      </c>
      <c r="V374" s="133">
        <v>100</v>
      </c>
      <c r="W374" s="133">
        <v>0</v>
      </c>
      <c r="X374" s="133">
        <v>57</v>
      </c>
      <c r="Y374" s="133">
        <v>0</v>
      </c>
      <c r="Z374" s="133">
        <v>0</v>
      </c>
      <c r="AA374" s="133">
        <v>0</v>
      </c>
      <c r="AB374" s="133">
        <v>0</v>
      </c>
      <c r="AC374" s="134">
        <f>(VLOOKUP($H$8,Prices[],2,FALSE)*H374)+(VLOOKUP($I$8,Prices[],2,FALSE)*I374)+(VLOOKUP($J$8,Prices[],2,FALSE)*J374)+(VLOOKUP($K$8,Prices[],2,FALSE)*K374)+(VLOOKUP($L$8,Prices[],2,FALSE)*L374)+(VLOOKUP($M$8,Prices[],2,FALSE)*M374)+(VLOOKUP($N$8,Prices[],2,FALSE)*N374)+(VLOOKUP($T$8,Prices[],2,FALSE)*T374)+(VLOOKUP($U$8,Prices[],2,FALSE)*U374)+(VLOOKUP($V$8,Prices[],2,FALSE)*V374)+(VLOOKUP($W$8,Prices[],2,FALSE)*W374)+(VLOOKUP($X$8,Prices[],2,FALSE)*X374)+(VLOOKUP($Y$8,Prices[],2,FALSE)*Y374)+(VLOOKUP($Z$8,Prices[],2,FALSE)*Z374)+(VLOOKUP($AB$8,Prices[],2,FALSE)*AB374)+(VLOOKUP($O$8,Prices[],2,FALSE)*O374)+(VLOOKUP($P$8,Prices[],2,FALSE)*P374)+(VLOOKUP($Q$8,Prices[],2,FALSE)*Q374)+(VLOOKUP($R$8,Prices[],2,FALSE)*R374)+(VLOOKUP($AA$8,Prices[],2,FALSE)*AA374)+(VLOOKUP($S$8,Prices[],2,FALSE)*S374)</f>
        <v>30379000</v>
      </c>
      <c r="AD374" s="137"/>
      <c r="AE374" s="135">
        <f t="shared" si="21"/>
        <v>79</v>
      </c>
      <c r="AF374" s="133"/>
      <c r="AG374" s="133"/>
      <c r="AH374" s="133">
        <v>10</v>
      </c>
      <c r="AI374" s="133">
        <v>2</v>
      </c>
      <c r="AJ374" s="133">
        <v>2</v>
      </c>
      <c r="AK374" s="133"/>
      <c r="AL374" s="133">
        <v>20</v>
      </c>
      <c r="AM374" s="133">
        <v>5</v>
      </c>
      <c r="AN374" s="133"/>
      <c r="AO374" s="133"/>
      <c r="AP374" s="133">
        <v>40</v>
      </c>
      <c r="AQ374" s="133"/>
      <c r="AR374" s="133"/>
      <c r="AS374" s="133"/>
      <c r="AT374" s="133"/>
      <c r="AU374" s="132">
        <f>(VLOOKUP($AF$8,Prices[],2,FALSE)*AF374)+(VLOOKUP($AG$8,Prices[],2,FALSE)*AG374)+(VLOOKUP($AH$8,Prices[],2,FALSE)*AH374)+(VLOOKUP($AI$8,Prices[],2,FALSE)*AI374)+(VLOOKUP($AJ$8,Prices[],2,FALSE)*AJ374)+(VLOOKUP($AK$8,Prices[],2,FALSE)*AK374)+(VLOOKUP($AL$8,Prices[],2,FALSE)*AL374)+(VLOOKUP($AM$8,Prices[],2,FALSE)*AM374)+(VLOOKUP($AN$8,Prices[],2,FALSE)*AN374)+(VLOOKUP($AO$8,Prices[],2,FALSE)*AO374)+(VLOOKUP($AP$8,Prices[],2,FALSE)*AP374)+(VLOOKUP($AT$8,Prices[],2,FALSE)*AT374)+(VLOOKUP($AQ$8,Prices[],2,FALSE)*AQ374)+(VLOOKUP($AR$8,Prices[],2,FALSE)*AR374)+(VLOOKUP($AS$8,Prices[],2,FALSE)*AS374)</f>
        <v>10598000</v>
      </c>
      <c r="AV374" s="132">
        <f t="shared" si="22"/>
        <v>10632650</v>
      </c>
      <c r="AW374" s="133" t="str">
        <f t="shared" si="23"/>
        <v>Credit is within Limit</v>
      </c>
      <c r="AX374" s="133" t="str">
        <f>IFERROR(IF(VLOOKUP(C374,'Overdue Credits'!$A:$F,6,0)&gt;2,"High Risk Customer",IF(VLOOKUP(C374,'Overdue Credits'!$A:$F,6,0)&gt;0,"Medium Risk Customer","Low Risk Customer")),"Low Risk Customer")</f>
        <v>Medium Risk Customer</v>
      </c>
    </row>
    <row r="375" spans="1:50" x14ac:dyDescent="0.3">
      <c r="A375" s="16">
        <v>367</v>
      </c>
      <c r="B375" s="16" t="s">
        <v>241</v>
      </c>
      <c r="C375" s="16" t="s">
        <v>292</v>
      </c>
      <c r="D375" s="16"/>
      <c r="E375" s="16" t="s">
        <v>293</v>
      </c>
      <c r="F375" s="16" t="s">
        <v>11</v>
      </c>
      <c r="G375" s="131">
        <f t="shared" si="20"/>
        <v>0</v>
      </c>
      <c r="H375" s="133">
        <v>0</v>
      </c>
      <c r="I375" s="133">
        <v>0</v>
      </c>
      <c r="J375" s="133">
        <v>0</v>
      </c>
      <c r="K375" s="133">
        <v>0</v>
      </c>
      <c r="L375" s="133">
        <v>0</v>
      </c>
      <c r="M375" s="133">
        <v>0</v>
      </c>
      <c r="N375" s="133">
        <v>0</v>
      </c>
      <c r="O375" s="133">
        <v>0</v>
      </c>
      <c r="P375" s="133">
        <v>0</v>
      </c>
      <c r="Q375" s="133">
        <v>0</v>
      </c>
      <c r="R375" s="133">
        <v>0</v>
      </c>
      <c r="S375" s="133">
        <v>0</v>
      </c>
      <c r="T375" s="133">
        <v>0</v>
      </c>
      <c r="U375" s="133">
        <v>0</v>
      </c>
      <c r="V375" s="133">
        <v>0</v>
      </c>
      <c r="W375" s="133">
        <v>0</v>
      </c>
      <c r="X375" s="133">
        <v>0</v>
      </c>
      <c r="Y375" s="133">
        <v>0</v>
      </c>
      <c r="Z375" s="133">
        <v>0</v>
      </c>
      <c r="AA375" s="133">
        <v>0</v>
      </c>
      <c r="AB375" s="133">
        <v>0</v>
      </c>
      <c r="AC375" s="134">
        <f>(VLOOKUP($H$8,Prices[],2,FALSE)*H375)+(VLOOKUP($I$8,Prices[],2,FALSE)*I375)+(VLOOKUP($J$8,Prices[],2,FALSE)*J375)+(VLOOKUP($K$8,Prices[],2,FALSE)*K375)+(VLOOKUP($L$8,Prices[],2,FALSE)*L375)+(VLOOKUP($M$8,Prices[],2,FALSE)*M375)+(VLOOKUP($N$8,Prices[],2,FALSE)*N375)+(VLOOKUP($T$8,Prices[],2,FALSE)*T375)+(VLOOKUP($U$8,Prices[],2,FALSE)*U375)+(VLOOKUP($V$8,Prices[],2,FALSE)*V375)+(VLOOKUP($W$8,Prices[],2,FALSE)*W375)+(VLOOKUP($X$8,Prices[],2,FALSE)*X375)+(VLOOKUP($Y$8,Prices[],2,FALSE)*Y375)+(VLOOKUP($Z$8,Prices[],2,FALSE)*Z375)+(VLOOKUP($AB$8,Prices[],2,FALSE)*AB375)+(VLOOKUP($O$8,Prices[],2,FALSE)*O375)+(VLOOKUP($P$8,Prices[],2,FALSE)*P375)+(VLOOKUP($Q$8,Prices[],2,FALSE)*Q375)+(VLOOKUP($R$8,Prices[],2,FALSE)*R375)+(VLOOKUP($AA$8,Prices[],2,FALSE)*AA375)+(VLOOKUP($S$8,Prices[],2,FALSE)*S375)</f>
        <v>0</v>
      </c>
      <c r="AD375" s="137"/>
      <c r="AE375" s="135">
        <f t="shared" si="21"/>
        <v>0</v>
      </c>
      <c r="AF375" s="133"/>
      <c r="AG375" s="133"/>
      <c r="AH375" s="133"/>
      <c r="AI375" s="133"/>
      <c r="AJ375" s="133"/>
      <c r="AK375" s="133"/>
      <c r="AL375" s="133"/>
      <c r="AM375" s="133"/>
      <c r="AN375" s="133"/>
      <c r="AO375" s="133"/>
      <c r="AP375" s="133"/>
      <c r="AQ375" s="133"/>
      <c r="AR375" s="133"/>
      <c r="AS375" s="133"/>
      <c r="AT375" s="133"/>
      <c r="AU375" s="132">
        <f>(VLOOKUP($AF$8,Prices[],2,FALSE)*AF375)+(VLOOKUP($AG$8,Prices[],2,FALSE)*AG375)+(VLOOKUP($AH$8,Prices[],2,FALSE)*AH375)+(VLOOKUP($AI$8,Prices[],2,FALSE)*AI375)+(VLOOKUP($AJ$8,Prices[],2,FALSE)*AJ375)+(VLOOKUP($AK$8,Prices[],2,FALSE)*AK375)+(VLOOKUP($AL$8,Prices[],2,FALSE)*AL375)+(VLOOKUP($AM$8,Prices[],2,FALSE)*AM375)+(VLOOKUP($AN$8,Prices[],2,FALSE)*AN375)+(VLOOKUP($AO$8,Prices[],2,FALSE)*AO375)+(VLOOKUP($AP$8,Prices[],2,FALSE)*AP375)+(VLOOKUP($AT$8,Prices[],2,FALSE)*AT375)+(VLOOKUP($AQ$8,Prices[],2,FALSE)*AQ375)+(VLOOKUP($AR$8,Prices[],2,FALSE)*AR375)+(VLOOKUP($AS$8,Prices[],2,FALSE)*AS375)</f>
        <v>0</v>
      </c>
      <c r="AV375" s="132">
        <f t="shared" si="22"/>
        <v>0</v>
      </c>
      <c r="AW375" s="133" t="str">
        <f t="shared" si="23"/>
        <v xml:space="preserve"> </v>
      </c>
      <c r="AX375" s="133" t="str">
        <f>IFERROR(IF(VLOOKUP(C375,'Overdue Credits'!$A:$F,6,0)&gt;2,"High Risk Customer",IF(VLOOKUP(C375,'Overdue Credits'!$A:$F,6,0)&gt;0,"Medium Risk Customer","Low Risk Customer")),"Low Risk Customer")</f>
        <v>Low Risk Customer</v>
      </c>
    </row>
    <row r="376" spans="1:50" x14ac:dyDescent="0.3">
      <c r="A376" s="16">
        <v>368</v>
      </c>
      <c r="B376" s="16" t="s">
        <v>241</v>
      </c>
      <c r="C376" s="16" t="s">
        <v>272</v>
      </c>
      <c r="D376" s="16"/>
      <c r="E376" s="16" t="s">
        <v>273</v>
      </c>
      <c r="F376" s="16" t="s">
        <v>13</v>
      </c>
      <c r="G376" s="131">
        <f t="shared" si="20"/>
        <v>120</v>
      </c>
      <c r="H376" s="133">
        <v>0</v>
      </c>
      <c r="I376" s="133">
        <v>0</v>
      </c>
      <c r="J376" s="133">
        <v>2</v>
      </c>
      <c r="K376" s="133">
        <v>5</v>
      </c>
      <c r="L376" s="133">
        <v>0</v>
      </c>
      <c r="M376" s="133">
        <v>1</v>
      </c>
      <c r="N376" s="133">
        <v>17</v>
      </c>
      <c r="O376" s="133">
        <v>10</v>
      </c>
      <c r="P376" s="133">
        <v>0</v>
      </c>
      <c r="Q376" s="133">
        <v>0</v>
      </c>
      <c r="R376" s="133">
        <v>0</v>
      </c>
      <c r="S376" s="133">
        <v>0</v>
      </c>
      <c r="T376" s="133">
        <v>0</v>
      </c>
      <c r="U376" s="133">
        <v>0</v>
      </c>
      <c r="V376" s="133">
        <v>50</v>
      </c>
      <c r="W376" s="133">
        <v>0</v>
      </c>
      <c r="X376" s="133">
        <v>35</v>
      </c>
      <c r="Y376" s="133">
        <v>0</v>
      </c>
      <c r="Z376" s="133">
        <v>0</v>
      </c>
      <c r="AA376" s="133">
        <v>0</v>
      </c>
      <c r="AB376" s="133">
        <v>0</v>
      </c>
      <c r="AC376" s="134">
        <f>(VLOOKUP($H$8,Prices[],2,FALSE)*H376)+(VLOOKUP($I$8,Prices[],2,FALSE)*I376)+(VLOOKUP($J$8,Prices[],2,FALSE)*J376)+(VLOOKUP($K$8,Prices[],2,FALSE)*K376)+(VLOOKUP($L$8,Prices[],2,FALSE)*L376)+(VLOOKUP($M$8,Prices[],2,FALSE)*M376)+(VLOOKUP($N$8,Prices[],2,FALSE)*N376)+(VLOOKUP($T$8,Prices[],2,FALSE)*T376)+(VLOOKUP($U$8,Prices[],2,FALSE)*U376)+(VLOOKUP($V$8,Prices[],2,FALSE)*V376)+(VLOOKUP($W$8,Prices[],2,FALSE)*W376)+(VLOOKUP($X$8,Prices[],2,FALSE)*X376)+(VLOOKUP($Y$8,Prices[],2,FALSE)*Y376)+(VLOOKUP($Z$8,Prices[],2,FALSE)*Z376)+(VLOOKUP($AB$8,Prices[],2,FALSE)*AB376)+(VLOOKUP($O$8,Prices[],2,FALSE)*O376)+(VLOOKUP($P$8,Prices[],2,FALSE)*P376)+(VLOOKUP($Q$8,Prices[],2,FALSE)*Q376)+(VLOOKUP($R$8,Prices[],2,FALSE)*R376)+(VLOOKUP($AA$8,Prices[],2,FALSE)*AA376)+(VLOOKUP($S$8,Prices[],2,FALSE)*S376)</f>
        <v>15190000</v>
      </c>
      <c r="AD376" s="137"/>
      <c r="AE376" s="135">
        <f t="shared" si="21"/>
        <v>37</v>
      </c>
      <c r="AF376" s="133"/>
      <c r="AG376" s="133"/>
      <c r="AH376" s="133">
        <v>8</v>
      </c>
      <c r="AI376" s="133">
        <v>1</v>
      </c>
      <c r="AJ376" s="133"/>
      <c r="AK376" s="133"/>
      <c r="AL376" s="133">
        <v>9</v>
      </c>
      <c r="AM376" s="133">
        <v>3</v>
      </c>
      <c r="AN376" s="133"/>
      <c r="AO376" s="133"/>
      <c r="AP376" s="133">
        <v>16</v>
      </c>
      <c r="AQ376" s="133"/>
      <c r="AR376" s="133"/>
      <c r="AS376" s="133"/>
      <c r="AT376" s="133"/>
      <c r="AU376" s="132">
        <f>(VLOOKUP($AF$8,Prices[],2,FALSE)*AF376)+(VLOOKUP($AG$8,Prices[],2,FALSE)*AG376)+(VLOOKUP($AH$8,Prices[],2,FALSE)*AH376)+(VLOOKUP($AI$8,Prices[],2,FALSE)*AI376)+(VLOOKUP($AJ$8,Prices[],2,FALSE)*AJ376)+(VLOOKUP($AK$8,Prices[],2,FALSE)*AK376)+(VLOOKUP($AL$8,Prices[],2,FALSE)*AL376)+(VLOOKUP($AM$8,Prices[],2,FALSE)*AM376)+(VLOOKUP($AN$8,Prices[],2,FALSE)*AN376)+(VLOOKUP($AO$8,Prices[],2,FALSE)*AO376)+(VLOOKUP($AP$8,Prices[],2,FALSE)*AP376)+(VLOOKUP($AT$8,Prices[],2,FALSE)*AT376)+(VLOOKUP($AQ$8,Prices[],2,FALSE)*AQ376)+(VLOOKUP($AR$8,Prices[],2,FALSE)*AR376)+(VLOOKUP($AS$8,Prices[],2,FALSE)*AS376)</f>
        <v>5226500</v>
      </c>
      <c r="AV376" s="132">
        <f t="shared" si="22"/>
        <v>5316500</v>
      </c>
      <c r="AW376" s="133" t="str">
        <f t="shared" si="23"/>
        <v>Credit is within Limit</v>
      </c>
      <c r="AX376" s="133" t="str">
        <f>IFERROR(IF(VLOOKUP(C376,'Overdue Credits'!$A:$F,6,0)&gt;2,"High Risk Customer",IF(VLOOKUP(C376,'Overdue Credits'!$A:$F,6,0)&gt;0,"Medium Risk Customer","Low Risk Customer")),"Low Risk Customer")</f>
        <v>Low Risk Customer</v>
      </c>
    </row>
    <row r="377" spans="1:50" x14ac:dyDescent="0.3">
      <c r="A377" s="16">
        <v>369</v>
      </c>
      <c r="B377" s="16" t="s">
        <v>241</v>
      </c>
      <c r="C377" s="16" t="s">
        <v>283</v>
      </c>
      <c r="D377" s="16"/>
      <c r="E377" s="16" t="s">
        <v>674</v>
      </c>
      <c r="F377" s="16" t="s">
        <v>13</v>
      </c>
      <c r="G377" s="131">
        <f t="shared" si="20"/>
        <v>120</v>
      </c>
      <c r="H377" s="133">
        <v>0</v>
      </c>
      <c r="I377" s="133">
        <v>0</v>
      </c>
      <c r="J377" s="133">
        <v>2</v>
      </c>
      <c r="K377" s="133">
        <v>5</v>
      </c>
      <c r="L377" s="133">
        <v>0</v>
      </c>
      <c r="M377" s="133">
        <v>1</v>
      </c>
      <c r="N377" s="133">
        <v>15</v>
      </c>
      <c r="O377" s="133">
        <v>12</v>
      </c>
      <c r="P377" s="133">
        <v>0</v>
      </c>
      <c r="Q377" s="133">
        <v>0</v>
      </c>
      <c r="R377" s="133">
        <v>0</v>
      </c>
      <c r="S377" s="133">
        <v>0</v>
      </c>
      <c r="T377" s="133">
        <v>0</v>
      </c>
      <c r="U377" s="133">
        <v>0</v>
      </c>
      <c r="V377" s="133">
        <v>47</v>
      </c>
      <c r="W377" s="133">
        <v>0</v>
      </c>
      <c r="X377" s="133">
        <v>38</v>
      </c>
      <c r="Y377" s="133">
        <v>0</v>
      </c>
      <c r="Z377" s="133">
        <v>0</v>
      </c>
      <c r="AA377" s="133">
        <v>0</v>
      </c>
      <c r="AB377" s="133">
        <v>0</v>
      </c>
      <c r="AC377" s="134">
        <f>(VLOOKUP($H$8,Prices[],2,FALSE)*H377)+(VLOOKUP($I$8,Prices[],2,FALSE)*I377)+(VLOOKUP($J$8,Prices[],2,FALSE)*J377)+(VLOOKUP($K$8,Prices[],2,FALSE)*K377)+(VLOOKUP($L$8,Prices[],2,FALSE)*L377)+(VLOOKUP($M$8,Prices[],2,FALSE)*M377)+(VLOOKUP($N$8,Prices[],2,FALSE)*N377)+(VLOOKUP($T$8,Prices[],2,FALSE)*T377)+(VLOOKUP($U$8,Prices[],2,FALSE)*U377)+(VLOOKUP($V$8,Prices[],2,FALSE)*V377)+(VLOOKUP($W$8,Prices[],2,FALSE)*W377)+(VLOOKUP($X$8,Prices[],2,FALSE)*X377)+(VLOOKUP($Y$8,Prices[],2,FALSE)*Y377)+(VLOOKUP($Z$8,Prices[],2,FALSE)*Z377)+(VLOOKUP($AB$8,Prices[],2,FALSE)*AB377)+(VLOOKUP($O$8,Prices[],2,FALSE)*O377)+(VLOOKUP($P$8,Prices[],2,FALSE)*P377)+(VLOOKUP($Q$8,Prices[],2,FALSE)*Q377)+(VLOOKUP($R$8,Prices[],2,FALSE)*R377)+(VLOOKUP($AA$8,Prices[],2,FALSE)*AA377)+(VLOOKUP($S$8,Prices[],2,FALSE)*S377)</f>
        <v>15543500</v>
      </c>
      <c r="AD377" s="137"/>
      <c r="AE377" s="135">
        <f t="shared" si="21"/>
        <v>0</v>
      </c>
      <c r="AF377" s="133"/>
      <c r="AG377" s="133"/>
      <c r="AH377" s="133"/>
      <c r="AI377" s="133"/>
      <c r="AJ377" s="133"/>
      <c r="AK377" s="133"/>
      <c r="AL377" s="133"/>
      <c r="AM377" s="133"/>
      <c r="AN377" s="133"/>
      <c r="AO377" s="133"/>
      <c r="AP377" s="133"/>
      <c r="AQ377" s="133"/>
      <c r="AR377" s="133"/>
      <c r="AS377" s="133"/>
      <c r="AT377" s="133"/>
      <c r="AU377" s="132">
        <f>(VLOOKUP($AF$8,Prices[],2,FALSE)*AF377)+(VLOOKUP($AG$8,Prices[],2,FALSE)*AG377)+(VLOOKUP($AH$8,Prices[],2,FALSE)*AH377)+(VLOOKUP($AI$8,Prices[],2,FALSE)*AI377)+(VLOOKUP($AJ$8,Prices[],2,FALSE)*AJ377)+(VLOOKUP($AK$8,Prices[],2,FALSE)*AK377)+(VLOOKUP($AL$8,Prices[],2,FALSE)*AL377)+(VLOOKUP($AM$8,Prices[],2,FALSE)*AM377)+(VLOOKUP($AN$8,Prices[],2,FALSE)*AN377)+(VLOOKUP($AO$8,Prices[],2,FALSE)*AO377)+(VLOOKUP($AP$8,Prices[],2,FALSE)*AP377)+(VLOOKUP($AT$8,Prices[],2,FALSE)*AT377)+(VLOOKUP($AQ$8,Prices[],2,FALSE)*AQ377)+(VLOOKUP($AR$8,Prices[],2,FALSE)*AR377)+(VLOOKUP($AS$8,Prices[],2,FALSE)*AS377)</f>
        <v>0</v>
      </c>
      <c r="AV377" s="132">
        <f t="shared" si="22"/>
        <v>5440225</v>
      </c>
      <c r="AW377" s="133" t="str">
        <f t="shared" si="23"/>
        <v xml:space="preserve"> </v>
      </c>
      <c r="AX377" s="133" t="str">
        <f>IFERROR(IF(VLOOKUP(C377,'Overdue Credits'!$A:$F,6,0)&gt;2,"High Risk Customer",IF(VLOOKUP(C377,'Overdue Credits'!$A:$F,6,0)&gt;0,"Medium Risk Customer","Low Risk Customer")),"Low Risk Customer")</f>
        <v>Medium Risk Customer</v>
      </c>
    </row>
    <row r="378" spans="1:50" x14ac:dyDescent="0.3">
      <c r="A378" s="16">
        <v>370</v>
      </c>
      <c r="B378" s="16" t="s">
        <v>241</v>
      </c>
      <c r="C378" s="16" t="s">
        <v>242</v>
      </c>
      <c r="D378" s="16"/>
      <c r="E378" s="16" t="s">
        <v>243</v>
      </c>
      <c r="F378" s="16" t="s">
        <v>20</v>
      </c>
      <c r="G378" s="131">
        <f t="shared" si="20"/>
        <v>280</v>
      </c>
      <c r="H378" s="133">
        <v>0</v>
      </c>
      <c r="I378" s="133">
        <v>0</v>
      </c>
      <c r="J378" s="133">
        <v>5</v>
      </c>
      <c r="K378" s="133">
        <v>20</v>
      </c>
      <c r="L378" s="133">
        <v>0</v>
      </c>
      <c r="M378" s="133">
        <v>3</v>
      </c>
      <c r="N378" s="133">
        <v>50</v>
      </c>
      <c r="O378" s="133">
        <v>20</v>
      </c>
      <c r="P378" s="133">
        <v>1</v>
      </c>
      <c r="Q378" s="133">
        <v>1</v>
      </c>
      <c r="R378" s="133">
        <v>0</v>
      </c>
      <c r="S378" s="133">
        <v>0</v>
      </c>
      <c r="T378" s="133">
        <v>0</v>
      </c>
      <c r="U378" s="133">
        <v>0</v>
      </c>
      <c r="V378" s="133">
        <v>100</v>
      </c>
      <c r="W378" s="133">
        <v>0</v>
      </c>
      <c r="X378" s="133">
        <v>80</v>
      </c>
      <c r="Y378" s="133">
        <v>0</v>
      </c>
      <c r="Z378" s="133">
        <v>0</v>
      </c>
      <c r="AA378" s="133">
        <v>0</v>
      </c>
      <c r="AB378" s="133">
        <v>0</v>
      </c>
      <c r="AC378" s="134">
        <f>(VLOOKUP($H$8,Prices[],2,FALSE)*H378)+(VLOOKUP($I$8,Prices[],2,FALSE)*I378)+(VLOOKUP($J$8,Prices[],2,FALSE)*J378)+(VLOOKUP($K$8,Prices[],2,FALSE)*K378)+(VLOOKUP($L$8,Prices[],2,FALSE)*L378)+(VLOOKUP($M$8,Prices[],2,FALSE)*M378)+(VLOOKUP($N$8,Prices[],2,FALSE)*N378)+(VLOOKUP($T$8,Prices[],2,FALSE)*T378)+(VLOOKUP($U$8,Prices[],2,FALSE)*U378)+(VLOOKUP($V$8,Prices[],2,FALSE)*V378)+(VLOOKUP($W$8,Prices[],2,FALSE)*W378)+(VLOOKUP($X$8,Prices[],2,FALSE)*X378)+(VLOOKUP($Y$8,Prices[],2,FALSE)*Y378)+(VLOOKUP($Z$8,Prices[],2,FALSE)*Z378)+(VLOOKUP($AB$8,Prices[],2,FALSE)*AB378)+(VLOOKUP($O$8,Prices[],2,FALSE)*O378)+(VLOOKUP($P$8,Prices[],2,FALSE)*P378)+(VLOOKUP($Q$8,Prices[],2,FALSE)*Q378)+(VLOOKUP($R$8,Prices[],2,FALSE)*R378)+(VLOOKUP($AA$8,Prices[],2,FALSE)*AA378)+(VLOOKUP($S$8,Prices[],2,FALSE)*S378)</f>
        <v>35483000</v>
      </c>
      <c r="AD378" s="137"/>
      <c r="AE378" s="135">
        <f t="shared" si="21"/>
        <v>93</v>
      </c>
      <c r="AF378" s="133"/>
      <c r="AG378" s="133"/>
      <c r="AH378" s="133">
        <v>12</v>
      </c>
      <c r="AI378" s="133">
        <v>2</v>
      </c>
      <c r="AJ378" s="133">
        <v>1</v>
      </c>
      <c r="AK378" s="133"/>
      <c r="AL378" s="133">
        <v>20</v>
      </c>
      <c r="AM378" s="133">
        <v>8</v>
      </c>
      <c r="AN378" s="133"/>
      <c r="AO378" s="133"/>
      <c r="AP378" s="133">
        <v>50</v>
      </c>
      <c r="AQ378" s="133"/>
      <c r="AR378" s="133"/>
      <c r="AS378" s="133"/>
      <c r="AT378" s="133"/>
      <c r="AU378" s="132">
        <f>(VLOOKUP($AF$8,Prices[],2,FALSE)*AF378)+(VLOOKUP($AG$8,Prices[],2,FALSE)*AG378)+(VLOOKUP($AH$8,Prices[],2,FALSE)*AH378)+(VLOOKUP($AI$8,Prices[],2,FALSE)*AI378)+(VLOOKUP($AJ$8,Prices[],2,FALSE)*AJ378)+(VLOOKUP($AK$8,Prices[],2,FALSE)*AK378)+(VLOOKUP($AL$8,Prices[],2,FALSE)*AL378)+(VLOOKUP($AM$8,Prices[],2,FALSE)*AM378)+(VLOOKUP($AN$8,Prices[],2,FALSE)*AN378)+(VLOOKUP($AO$8,Prices[],2,FALSE)*AO378)+(VLOOKUP($AP$8,Prices[],2,FALSE)*AP378)+(VLOOKUP($AT$8,Prices[],2,FALSE)*AT378)+(VLOOKUP($AQ$8,Prices[],2,FALSE)*AQ378)+(VLOOKUP($AR$8,Prices[],2,FALSE)*AR378)+(VLOOKUP($AS$8,Prices[],2,FALSE)*AS378)</f>
        <v>12332000</v>
      </c>
      <c r="AV378" s="132">
        <f t="shared" si="22"/>
        <v>12419050</v>
      </c>
      <c r="AW378" s="133" t="str">
        <f t="shared" si="23"/>
        <v>Credit is within Limit</v>
      </c>
      <c r="AX378" s="133" t="str">
        <f>IFERROR(IF(VLOOKUP(C378,'Overdue Credits'!$A:$F,6,0)&gt;2,"High Risk Customer",IF(VLOOKUP(C378,'Overdue Credits'!$A:$F,6,0)&gt;0,"Medium Risk Customer","Low Risk Customer")),"Low Risk Customer")</f>
        <v>Medium Risk Customer</v>
      </c>
    </row>
    <row r="379" spans="1:50" x14ac:dyDescent="0.3">
      <c r="A379" s="16">
        <v>371</v>
      </c>
      <c r="B379" s="16" t="s">
        <v>241</v>
      </c>
      <c r="C379" s="16" t="s">
        <v>527</v>
      </c>
      <c r="D379" s="16"/>
      <c r="E379" s="16" t="s">
        <v>766</v>
      </c>
      <c r="F379" s="16" t="s">
        <v>13</v>
      </c>
      <c r="G379" s="131">
        <f t="shared" si="20"/>
        <v>0</v>
      </c>
      <c r="H379" s="133">
        <v>0</v>
      </c>
      <c r="I379" s="133">
        <v>0</v>
      </c>
      <c r="J379" s="133">
        <v>0</v>
      </c>
      <c r="K379" s="133">
        <v>0</v>
      </c>
      <c r="L379" s="133">
        <v>0</v>
      </c>
      <c r="M379" s="133">
        <v>0</v>
      </c>
      <c r="N379" s="133">
        <v>0</v>
      </c>
      <c r="O379" s="133">
        <v>0</v>
      </c>
      <c r="P379" s="133">
        <v>0</v>
      </c>
      <c r="Q379" s="133">
        <v>0</v>
      </c>
      <c r="R379" s="133">
        <v>0</v>
      </c>
      <c r="S379" s="133">
        <v>0</v>
      </c>
      <c r="T379" s="133">
        <v>0</v>
      </c>
      <c r="U379" s="133">
        <v>0</v>
      </c>
      <c r="V379" s="133">
        <v>0</v>
      </c>
      <c r="W379" s="133">
        <v>0</v>
      </c>
      <c r="X379" s="133">
        <v>0</v>
      </c>
      <c r="Y379" s="133">
        <v>0</v>
      </c>
      <c r="Z379" s="133">
        <v>0</v>
      </c>
      <c r="AA379" s="133">
        <v>0</v>
      </c>
      <c r="AB379" s="133">
        <v>0</v>
      </c>
      <c r="AC379" s="134">
        <f>(VLOOKUP($H$8,Prices[],2,FALSE)*H379)+(VLOOKUP($I$8,Prices[],2,FALSE)*I379)+(VLOOKUP($J$8,Prices[],2,FALSE)*J379)+(VLOOKUP($K$8,Prices[],2,FALSE)*K379)+(VLOOKUP($L$8,Prices[],2,FALSE)*L379)+(VLOOKUP($M$8,Prices[],2,FALSE)*M379)+(VLOOKUP($N$8,Prices[],2,FALSE)*N379)+(VLOOKUP($T$8,Prices[],2,FALSE)*T379)+(VLOOKUP($U$8,Prices[],2,FALSE)*U379)+(VLOOKUP($V$8,Prices[],2,FALSE)*V379)+(VLOOKUP($W$8,Prices[],2,FALSE)*W379)+(VLOOKUP($X$8,Prices[],2,FALSE)*X379)+(VLOOKUP($Y$8,Prices[],2,FALSE)*Y379)+(VLOOKUP($Z$8,Prices[],2,FALSE)*Z379)+(VLOOKUP($AB$8,Prices[],2,FALSE)*AB379)+(VLOOKUP($O$8,Prices[],2,FALSE)*O379)+(VLOOKUP($P$8,Prices[],2,FALSE)*P379)+(VLOOKUP($Q$8,Prices[],2,FALSE)*Q379)+(VLOOKUP($R$8,Prices[],2,FALSE)*R379)+(VLOOKUP($AA$8,Prices[],2,FALSE)*AA379)+(VLOOKUP($S$8,Prices[],2,FALSE)*S379)</f>
        <v>0</v>
      </c>
      <c r="AD379" s="137"/>
      <c r="AE379" s="135">
        <f t="shared" si="21"/>
        <v>0</v>
      </c>
      <c r="AF379" s="133"/>
      <c r="AG379" s="133"/>
      <c r="AH379" s="133"/>
      <c r="AI379" s="133"/>
      <c r="AJ379" s="133"/>
      <c r="AK379" s="133"/>
      <c r="AL379" s="133"/>
      <c r="AM379" s="133"/>
      <c r="AN379" s="133"/>
      <c r="AO379" s="133"/>
      <c r="AP379" s="133"/>
      <c r="AQ379" s="133"/>
      <c r="AR379" s="133"/>
      <c r="AS379" s="133"/>
      <c r="AT379" s="133"/>
      <c r="AU379" s="132">
        <f>(VLOOKUP($AF$8,Prices[],2,FALSE)*AF379)+(VLOOKUP($AG$8,Prices[],2,FALSE)*AG379)+(VLOOKUP($AH$8,Prices[],2,FALSE)*AH379)+(VLOOKUP($AI$8,Prices[],2,FALSE)*AI379)+(VLOOKUP($AJ$8,Prices[],2,FALSE)*AJ379)+(VLOOKUP($AK$8,Prices[],2,FALSE)*AK379)+(VLOOKUP($AL$8,Prices[],2,FALSE)*AL379)+(VLOOKUP($AM$8,Prices[],2,FALSE)*AM379)+(VLOOKUP($AN$8,Prices[],2,FALSE)*AN379)+(VLOOKUP($AO$8,Prices[],2,FALSE)*AO379)+(VLOOKUP($AP$8,Prices[],2,FALSE)*AP379)+(VLOOKUP($AT$8,Prices[],2,FALSE)*AT379)+(VLOOKUP($AQ$8,Prices[],2,FALSE)*AQ379)+(VLOOKUP($AR$8,Prices[],2,FALSE)*AR379)+(VLOOKUP($AS$8,Prices[],2,FALSE)*AS379)</f>
        <v>0</v>
      </c>
      <c r="AV379" s="132">
        <f t="shared" si="22"/>
        <v>0</v>
      </c>
      <c r="AW379" s="133" t="str">
        <f t="shared" si="23"/>
        <v xml:space="preserve"> </v>
      </c>
      <c r="AX379" s="133" t="str">
        <f>IFERROR(IF(VLOOKUP(C379,'Overdue Credits'!$A:$F,6,0)&gt;2,"High Risk Customer",IF(VLOOKUP(C379,'Overdue Credits'!$A:$F,6,0)&gt;0,"Medium Risk Customer","Low Risk Customer")),"Low Risk Customer")</f>
        <v>Low Risk Customer</v>
      </c>
    </row>
    <row r="380" spans="1:50" x14ac:dyDescent="0.3">
      <c r="A380" s="16">
        <v>372</v>
      </c>
      <c r="B380" s="16" t="s">
        <v>241</v>
      </c>
      <c r="C380" s="16" t="s">
        <v>278</v>
      </c>
      <c r="D380" s="16"/>
      <c r="E380" s="16" t="s">
        <v>769</v>
      </c>
      <c r="F380" s="16" t="s">
        <v>13</v>
      </c>
      <c r="G380" s="131">
        <f t="shared" si="20"/>
        <v>120</v>
      </c>
      <c r="H380" s="133">
        <v>0</v>
      </c>
      <c r="I380" s="133">
        <v>0</v>
      </c>
      <c r="J380" s="133">
        <v>2</v>
      </c>
      <c r="K380" s="133">
        <v>10</v>
      </c>
      <c r="L380" s="133">
        <v>0</v>
      </c>
      <c r="M380" s="133">
        <v>2</v>
      </c>
      <c r="N380" s="133">
        <v>19</v>
      </c>
      <c r="O380" s="133">
        <v>12</v>
      </c>
      <c r="P380" s="133">
        <v>1</v>
      </c>
      <c r="Q380" s="133">
        <v>0</v>
      </c>
      <c r="R380" s="133">
        <v>0</v>
      </c>
      <c r="S380" s="133">
        <v>0</v>
      </c>
      <c r="T380" s="133">
        <v>0</v>
      </c>
      <c r="U380" s="133">
        <v>0</v>
      </c>
      <c r="V380" s="133">
        <v>40</v>
      </c>
      <c r="W380" s="133">
        <v>0</v>
      </c>
      <c r="X380" s="133">
        <v>34</v>
      </c>
      <c r="Y380" s="133">
        <v>0</v>
      </c>
      <c r="Z380" s="133">
        <v>0</v>
      </c>
      <c r="AA380" s="133">
        <v>0</v>
      </c>
      <c r="AB380" s="133">
        <v>0</v>
      </c>
      <c r="AC380" s="134">
        <f>(VLOOKUP($H$8,Prices[],2,FALSE)*H380)+(VLOOKUP($I$8,Prices[],2,FALSE)*I380)+(VLOOKUP($J$8,Prices[],2,FALSE)*J380)+(VLOOKUP($K$8,Prices[],2,FALSE)*K380)+(VLOOKUP($L$8,Prices[],2,FALSE)*L380)+(VLOOKUP($M$8,Prices[],2,FALSE)*M380)+(VLOOKUP($N$8,Prices[],2,FALSE)*N380)+(VLOOKUP($T$8,Prices[],2,FALSE)*T380)+(VLOOKUP($U$8,Prices[],2,FALSE)*U380)+(VLOOKUP($V$8,Prices[],2,FALSE)*V380)+(VLOOKUP($W$8,Prices[],2,FALSE)*W380)+(VLOOKUP($X$8,Prices[],2,FALSE)*X380)+(VLOOKUP($Y$8,Prices[],2,FALSE)*Y380)+(VLOOKUP($Z$8,Prices[],2,FALSE)*Z380)+(VLOOKUP($AB$8,Prices[],2,FALSE)*AB380)+(VLOOKUP($O$8,Prices[],2,FALSE)*O380)+(VLOOKUP($P$8,Prices[],2,FALSE)*P380)+(VLOOKUP($Q$8,Prices[],2,FALSE)*Q380)+(VLOOKUP($R$8,Prices[],2,FALSE)*R380)+(VLOOKUP($AA$8,Prices[],2,FALSE)*AA380)+(VLOOKUP($S$8,Prices[],2,FALSE)*S380)</f>
        <v>15656500</v>
      </c>
      <c r="AD380" s="137"/>
      <c r="AE380" s="135">
        <f t="shared" si="21"/>
        <v>40</v>
      </c>
      <c r="AF380" s="133"/>
      <c r="AG380" s="133"/>
      <c r="AH380" s="133">
        <v>6</v>
      </c>
      <c r="AI380" s="133">
        <v>1</v>
      </c>
      <c r="AJ380" s="133"/>
      <c r="AK380" s="133"/>
      <c r="AL380" s="133">
        <v>9</v>
      </c>
      <c r="AM380" s="133">
        <v>4</v>
      </c>
      <c r="AN380" s="133"/>
      <c r="AO380" s="133"/>
      <c r="AP380" s="133">
        <v>20</v>
      </c>
      <c r="AQ380" s="133"/>
      <c r="AR380" s="133"/>
      <c r="AS380" s="133"/>
      <c r="AT380" s="133"/>
      <c r="AU380" s="132">
        <f>(VLOOKUP($AF$8,Prices[],2,FALSE)*AF380)+(VLOOKUP($AG$8,Prices[],2,FALSE)*AG380)+(VLOOKUP($AH$8,Prices[],2,FALSE)*AH380)+(VLOOKUP($AI$8,Prices[],2,FALSE)*AI380)+(VLOOKUP($AJ$8,Prices[],2,FALSE)*AJ380)+(VLOOKUP($AK$8,Prices[],2,FALSE)*AK380)+(VLOOKUP($AL$8,Prices[],2,FALSE)*AL380)+(VLOOKUP($AM$8,Prices[],2,FALSE)*AM380)+(VLOOKUP($AN$8,Prices[],2,FALSE)*AN380)+(VLOOKUP($AO$8,Prices[],2,FALSE)*AO380)+(VLOOKUP($AP$8,Prices[],2,FALSE)*AP380)+(VLOOKUP($AT$8,Prices[],2,FALSE)*AT380)+(VLOOKUP($AQ$8,Prices[],2,FALSE)*AQ380)+(VLOOKUP($AR$8,Prices[],2,FALSE)*AR380)+(VLOOKUP($AS$8,Prices[],2,FALSE)*AS380)</f>
        <v>5419500</v>
      </c>
      <c r="AV380" s="132">
        <f t="shared" si="22"/>
        <v>5479775</v>
      </c>
      <c r="AW380" s="133" t="str">
        <f t="shared" si="23"/>
        <v>Credit is within Limit</v>
      </c>
      <c r="AX380" s="133" t="str">
        <f>IFERROR(IF(VLOOKUP(C380,'Overdue Credits'!$A:$F,6,0)&gt;2,"High Risk Customer",IF(VLOOKUP(C380,'Overdue Credits'!$A:$F,6,0)&gt;0,"Medium Risk Customer","Low Risk Customer")),"Low Risk Customer")</f>
        <v>Low Risk Customer</v>
      </c>
    </row>
    <row r="381" spans="1:50" x14ac:dyDescent="0.3">
      <c r="A381" s="16">
        <v>373</v>
      </c>
      <c r="B381" s="16" t="s">
        <v>241</v>
      </c>
      <c r="C381" s="16" t="s">
        <v>275</v>
      </c>
      <c r="D381" s="16"/>
      <c r="E381" s="16" t="s">
        <v>673</v>
      </c>
      <c r="F381" s="16" t="s">
        <v>11</v>
      </c>
      <c r="G381" s="131">
        <f t="shared" si="20"/>
        <v>0</v>
      </c>
      <c r="H381" s="133">
        <v>0</v>
      </c>
      <c r="I381" s="133">
        <v>0</v>
      </c>
      <c r="J381" s="133">
        <v>0</v>
      </c>
      <c r="K381" s="133">
        <v>0</v>
      </c>
      <c r="L381" s="133">
        <v>0</v>
      </c>
      <c r="M381" s="133">
        <v>0</v>
      </c>
      <c r="N381" s="133">
        <v>0</v>
      </c>
      <c r="O381" s="133">
        <v>0</v>
      </c>
      <c r="P381" s="133">
        <v>0</v>
      </c>
      <c r="Q381" s="133">
        <v>0</v>
      </c>
      <c r="R381" s="133">
        <v>0</v>
      </c>
      <c r="S381" s="133">
        <v>0</v>
      </c>
      <c r="T381" s="133">
        <v>0</v>
      </c>
      <c r="U381" s="133">
        <v>0</v>
      </c>
      <c r="V381" s="133">
        <v>0</v>
      </c>
      <c r="W381" s="133">
        <v>0</v>
      </c>
      <c r="X381" s="133">
        <v>0</v>
      </c>
      <c r="Y381" s="133">
        <v>0</v>
      </c>
      <c r="Z381" s="133">
        <v>0</v>
      </c>
      <c r="AA381" s="133">
        <v>0</v>
      </c>
      <c r="AB381" s="133">
        <v>0</v>
      </c>
      <c r="AC381" s="134">
        <f>(VLOOKUP($H$8,Prices[],2,FALSE)*H381)+(VLOOKUP($I$8,Prices[],2,FALSE)*I381)+(VLOOKUP($J$8,Prices[],2,FALSE)*J381)+(VLOOKUP($K$8,Prices[],2,FALSE)*K381)+(VLOOKUP($L$8,Prices[],2,FALSE)*L381)+(VLOOKUP($M$8,Prices[],2,FALSE)*M381)+(VLOOKUP($N$8,Prices[],2,FALSE)*N381)+(VLOOKUP($T$8,Prices[],2,FALSE)*T381)+(VLOOKUP($U$8,Prices[],2,FALSE)*U381)+(VLOOKUP($V$8,Prices[],2,FALSE)*V381)+(VLOOKUP($W$8,Prices[],2,FALSE)*W381)+(VLOOKUP($X$8,Prices[],2,FALSE)*X381)+(VLOOKUP($Y$8,Prices[],2,FALSE)*Y381)+(VLOOKUP($Z$8,Prices[],2,FALSE)*Z381)+(VLOOKUP($AB$8,Prices[],2,FALSE)*AB381)+(VLOOKUP($O$8,Prices[],2,FALSE)*O381)+(VLOOKUP($P$8,Prices[],2,FALSE)*P381)+(VLOOKUP($Q$8,Prices[],2,FALSE)*Q381)+(VLOOKUP($R$8,Prices[],2,FALSE)*R381)+(VLOOKUP($AA$8,Prices[],2,FALSE)*AA381)+(VLOOKUP($S$8,Prices[],2,FALSE)*S381)</f>
        <v>0</v>
      </c>
      <c r="AD381" s="137"/>
      <c r="AE381" s="135">
        <f t="shared" si="21"/>
        <v>0</v>
      </c>
      <c r="AF381" s="133"/>
      <c r="AG381" s="133"/>
      <c r="AH381" s="133"/>
      <c r="AI381" s="133"/>
      <c r="AJ381" s="133"/>
      <c r="AK381" s="133"/>
      <c r="AL381" s="133"/>
      <c r="AM381" s="133"/>
      <c r="AN381" s="133"/>
      <c r="AO381" s="133"/>
      <c r="AP381" s="133"/>
      <c r="AQ381" s="133"/>
      <c r="AR381" s="133"/>
      <c r="AS381" s="133"/>
      <c r="AT381" s="133"/>
      <c r="AU381" s="132">
        <f>(VLOOKUP($AF$8,Prices[],2,FALSE)*AF381)+(VLOOKUP($AG$8,Prices[],2,FALSE)*AG381)+(VLOOKUP($AH$8,Prices[],2,FALSE)*AH381)+(VLOOKUP($AI$8,Prices[],2,FALSE)*AI381)+(VLOOKUP($AJ$8,Prices[],2,FALSE)*AJ381)+(VLOOKUP($AK$8,Prices[],2,FALSE)*AK381)+(VLOOKUP($AL$8,Prices[],2,FALSE)*AL381)+(VLOOKUP($AM$8,Prices[],2,FALSE)*AM381)+(VLOOKUP($AN$8,Prices[],2,FALSE)*AN381)+(VLOOKUP($AO$8,Prices[],2,FALSE)*AO381)+(VLOOKUP($AP$8,Prices[],2,FALSE)*AP381)+(VLOOKUP($AT$8,Prices[],2,FALSE)*AT381)+(VLOOKUP($AQ$8,Prices[],2,FALSE)*AQ381)+(VLOOKUP($AR$8,Prices[],2,FALSE)*AR381)+(VLOOKUP($AS$8,Prices[],2,FALSE)*AS381)</f>
        <v>0</v>
      </c>
      <c r="AV381" s="132">
        <f t="shared" si="22"/>
        <v>0</v>
      </c>
      <c r="AW381" s="133" t="str">
        <f t="shared" si="23"/>
        <v xml:space="preserve"> </v>
      </c>
      <c r="AX381" s="133" t="str">
        <f>IFERROR(IF(VLOOKUP(C381,'Overdue Credits'!$A:$F,6,0)&gt;2,"High Risk Customer",IF(VLOOKUP(C381,'Overdue Credits'!$A:$F,6,0)&gt;0,"Medium Risk Customer","Low Risk Customer")),"Low Risk Customer")</f>
        <v>High Risk Customer</v>
      </c>
    </row>
    <row r="382" spans="1:50" x14ac:dyDescent="0.3">
      <c r="A382" s="16">
        <v>374</v>
      </c>
      <c r="B382" s="16" t="s">
        <v>241</v>
      </c>
      <c r="C382" s="16" t="s">
        <v>554</v>
      </c>
      <c r="D382" s="16"/>
      <c r="E382" s="16" t="s">
        <v>268</v>
      </c>
      <c r="F382" s="16" t="s">
        <v>20</v>
      </c>
      <c r="G382" s="131">
        <f t="shared" si="20"/>
        <v>900</v>
      </c>
      <c r="H382" s="133">
        <v>0</v>
      </c>
      <c r="I382" s="133">
        <v>0</v>
      </c>
      <c r="J382" s="133">
        <v>15</v>
      </c>
      <c r="K382" s="133">
        <v>40</v>
      </c>
      <c r="L382" s="133">
        <v>0</v>
      </c>
      <c r="M382" s="133">
        <v>20</v>
      </c>
      <c r="N382" s="133">
        <v>255</v>
      </c>
      <c r="O382" s="133">
        <v>90</v>
      </c>
      <c r="P382" s="133">
        <v>2</v>
      </c>
      <c r="Q382" s="133">
        <v>1</v>
      </c>
      <c r="R382" s="133">
        <v>0</v>
      </c>
      <c r="S382" s="133">
        <v>0</v>
      </c>
      <c r="T382" s="133">
        <v>0</v>
      </c>
      <c r="U382" s="133">
        <v>0</v>
      </c>
      <c r="V382" s="133">
        <v>230</v>
      </c>
      <c r="W382" s="133">
        <v>0</v>
      </c>
      <c r="X382" s="133">
        <v>247</v>
      </c>
      <c r="Y382" s="133">
        <v>0</v>
      </c>
      <c r="Z382" s="133">
        <v>0</v>
      </c>
      <c r="AA382" s="133">
        <v>0</v>
      </c>
      <c r="AB382" s="133">
        <v>0</v>
      </c>
      <c r="AC382" s="134">
        <f>(VLOOKUP($H$8,Prices[],2,FALSE)*H382)+(VLOOKUP($I$8,Prices[],2,FALSE)*I382)+(VLOOKUP($J$8,Prices[],2,FALSE)*J382)+(VLOOKUP($K$8,Prices[],2,FALSE)*K382)+(VLOOKUP($L$8,Prices[],2,FALSE)*L382)+(VLOOKUP($M$8,Prices[],2,FALSE)*M382)+(VLOOKUP($N$8,Prices[],2,FALSE)*N382)+(VLOOKUP($T$8,Prices[],2,FALSE)*T382)+(VLOOKUP($U$8,Prices[],2,FALSE)*U382)+(VLOOKUP($V$8,Prices[],2,FALSE)*V382)+(VLOOKUP($W$8,Prices[],2,FALSE)*W382)+(VLOOKUP($X$8,Prices[],2,FALSE)*X382)+(VLOOKUP($Y$8,Prices[],2,FALSE)*Y382)+(VLOOKUP($Z$8,Prices[],2,FALSE)*Z382)+(VLOOKUP($AB$8,Prices[],2,FALSE)*AB382)+(VLOOKUP($O$8,Prices[],2,FALSE)*O382)+(VLOOKUP($P$8,Prices[],2,FALSE)*P382)+(VLOOKUP($Q$8,Prices[],2,FALSE)*Q382)+(VLOOKUP($R$8,Prices[],2,FALSE)*R382)+(VLOOKUP($AA$8,Prices[],2,FALSE)*AA382)+(VLOOKUP($S$8,Prices[],2,FALSE)*S382)</f>
        <v>112591500</v>
      </c>
      <c r="AD382" s="137"/>
      <c r="AE382" s="135">
        <f t="shared" si="21"/>
        <v>285</v>
      </c>
      <c r="AF382" s="133"/>
      <c r="AG382" s="133"/>
      <c r="AH382" s="133">
        <v>20</v>
      </c>
      <c r="AI382" s="133">
        <v>5</v>
      </c>
      <c r="AJ382" s="133">
        <v>5</v>
      </c>
      <c r="AK382" s="133"/>
      <c r="AL382" s="133">
        <v>100</v>
      </c>
      <c r="AM382" s="133">
        <v>50</v>
      </c>
      <c r="AN382" s="133"/>
      <c r="AO382" s="133"/>
      <c r="AP382" s="133">
        <v>105</v>
      </c>
      <c r="AQ382" s="133"/>
      <c r="AR382" s="133"/>
      <c r="AS382" s="133"/>
      <c r="AT382" s="133"/>
      <c r="AU382" s="132">
        <f>(VLOOKUP($AF$8,Prices[],2,FALSE)*AF382)+(VLOOKUP($AG$8,Prices[],2,FALSE)*AG382)+(VLOOKUP($AH$8,Prices[],2,FALSE)*AH382)+(VLOOKUP($AI$8,Prices[],2,FALSE)*AI382)+(VLOOKUP($AJ$8,Prices[],2,FALSE)*AJ382)+(VLOOKUP($AK$8,Prices[],2,FALSE)*AK382)+(VLOOKUP($AL$8,Prices[],2,FALSE)*AL382)+(VLOOKUP($AM$8,Prices[],2,FALSE)*AM382)+(VLOOKUP($AN$8,Prices[],2,FALSE)*AN382)+(VLOOKUP($AO$8,Prices[],2,FALSE)*AO382)+(VLOOKUP($AP$8,Prices[],2,FALSE)*AP382)+(VLOOKUP($AT$8,Prices[],2,FALSE)*AT382)+(VLOOKUP($AQ$8,Prices[],2,FALSE)*AQ382)+(VLOOKUP($AR$8,Prices[],2,FALSE)*AR382)+(VLOOKUP($AS$8,Prices[],2,FALSE)*AS382)</f>
        <v>39375000</v>
      </c>
      <c r="AV382" s="132">
        <f t="shared" si="22"/>
        <v>39407025</v>
      </c>
      <c r="AW382" s="133" t="str">
        <f t="shared" si="23"/>
        <v>Credit is within Limit</v>
      </c>
      <c r="AX382" s="133" t="str">
        <f>IFERROR(IF(VLOOKUP(C382,'Overdue Credits'!$A:$F,6,0)&gt;2,"High Risk Customer",IF(VLOOKUP(C382,'Overdue Credits'!$A:$F,6,0)&gt;0,"Medium Risk Customer","Low Risk Customer")),"Low Risk Customer")</f>
        <v>Low Risk Customer</v>
      </c>
    </row>
    <row r="383" spans="1:50" x14ac:dyDescent="0.3">
      <c r="A383" s="16">
        <v>375</v>
      </c>
      <c r="B383" s="16" t="s">
        <v>241</v>
      </c>
      <c r="C383" s="16" t="s">
        <v>1126</v>
      </c>
      <c r="D383" s="16"/>
      <c r="E383" s="16" t="s">
        <v>1127</v>
      </c>
      <c r="F383" s="16" t="s">
        <v>13</v>
      </c>
      <c r="G383" s="131">
        <f t="shared" si="20"/>
        <v>135</v>
      </c>
      <c r="H383" s="133">
        <v>0</v>
      </c>
      <c r="I383" s="133">
        <v>0</v>
      </c>
      <c r="J383" s="133">
        <v>0</v>
      </c>
      <c r="K383" s="133">
        <v>0</v>
      </c>
      <c r="L383" s="133">
        <v>0</v>
      </c>
      <c r="M383" s="133">
        <v>0</v>
      </c>
      <c r="N383" s="133">
        <v>0</v>
      </c>
      <c r="O383" s="133">
        <v>3</v>
      </c>
      <c r="P383" s="133">
        <v>0</v>
      </c>
      <c r="Q383" s="133">
        <v>0</v>
      </c>
      <c r="R383" s="133">
        <v>0</v>
      </c>
      <c r="S383" s="133">
        <v>0</v>
      </c>
      <c r="T383" s="133">
        <v>0</v>
      </c>
      <c r="U383" s="133">
        <v>0</v>
      </c>
      <c r="V383" s="133">
        <v>105</v>
      </c>
      <c r="W383" s="133"/>
      <c r="X383" s="133">
        <v>27</v>
      </c>
      <c r="Y383" s="133"/>
      <c r="Z383" s="133"/>
      <c r="AA383" s="133"/>
      <c r="AB383" s="133"/>
      <c r="AC383" s="134">
        <f>(VLOOKUP($H$8,Prices[],2,FALSE)*H383)+(VLOOKUP($I$8,Prices[],2,FALSE)*I383)+(VLOOKUP($J$8,Prices[],2,FALSE)*J383)+(VLOOKUP($K$8,Prices[],2,FALSE)*K383)+(VLOOKUP($L$8,Prices[],2,FALSE)*L383)+(VLOOKUP($M$8,Prices[],2,FALSE)*M383)+(VLOOKUP($N$8,Prices[],2,FALSE)*N383)+(VLOOKUP($T$8,Prices[],2,FALSE)*T383)+(VLOOKUP($U$8,Prices[],2,FALSE)*U383)+(VLOOKUP($V$8,Prices[],2,FALSE)*V383)+(VLOOKUP($W$8,Prices[],2,FALSE)*W383)+(VLOOKUP($X$8,Prices[],2,FALSE)*X383)+(VLOOKUP($Y$8,Prices[],2,FALSE)*Y383)+(VLOOKUP($Z$8,Prices[],2,FALSE)*Z383)+(VLOOKUP($AB$8,Prices[],2,FALSE)*AB383)+(VLOOKUP($O$8,Prices[],2,FALSE)*O383)+(VLOOKUP($P$8,Prices[],2,FALSE)*P383)+(VLOOKUP($Q$8,Prices[],2,FALSE)*Q383)+(VLOOKUP($R$8,Prices[],2,FALSE)*R383)+(VLOOKUP($AA$8,Prices[],2,FALSE)*AA383)+(VLOOKUP($S$8,Prices[],2,FALSE)*S383)</f>
        <v>15642000</v>
      </c>
      <c r="AD383" s="137"/>
      <c r="AE383" s="135">
        <f t="shared" si="21"/>
        <v>48</v>
      </c>
      <c r="AF383" s="133"/>
      <c r="AG383" s="133"/>
      <c r="AH383" s="133">
        <v>2</v>
      </c>
      <c r="AI383" s="133"/>
      <c r="AJ383" s="133"/>
      <c r="AK383" s="133"/>
      <c r="AL383" s="133">
        <v>5</v>
      </c>
      <c r="AM383" s="133"/>
      <c r="AN383" s="133"/>
      <c r="AO383" s="133"/>
      <c r="AP383" s="133">
        <v>41</v>
      </c>
      <c r="AQ383" s="133"/>
      <c r="AR383" s="133"/>
      <c r="AS383" s="133"/>
      <c r="AT383" s="133"/>
      <c r="AU383" s="132">
        <f>(VLOOKUP($AF$8,Prices[],2,FALSE)*AF383)+(VLOOKUP($AG$8,Prices[],2,FALSE)*AG383)+(VLOOKUP($AH$8,Prices[],2,FALSE)*AH383)+(VLOOKUP($AI$8,Prices[],2,FALSE)*AI383)+(VLOOKUP($AJ$8,Prices[],2,FALSE)*AJ383)+(VLOOKUP($AK$8,Prices[],2,FALSE)*AK383)+(VLOOKUP($AL$8,Prices[],2,FALSE)*AL383)+(VLOOKUP($AM$8,Prices[],2,FALSE)*AM383)+(VLOOKUP($AN$8,Prices[],2,FALSE)*AN383)+(VLOOKUP($AO$8,Prices[],2,FALSE)*AO383)+(VLOOKUP($AP$8,Prices[],2,FALSE)*AP383)+(VLOOKUP($AT$8,Prices[],2,FALSE)*AT383)+(VLOOKUP($AQ$8,Prices[],2,FALSE)*AQ383)+(VLOOKUP($AR$8,Prices[],2,FALSE)*AR383)+(VLOOKUP($AS$8,Prices[],2,FALSE)*AS383)</f>
        <v>5421500</v>
      </c>
      <c r="AV383" s="132">
        <f t="shared" si="22"/>
        <v>5474700</v>
      </c>
      <c r="AW383" s="133" t="str">
        <f t="shared" si="23"/>
        <v>Credit is within Limit</v>
      </c>
      <c r="AX383" s="133" t="str">
        <f>IFERROR(IF(VLOOKUP(C383,'Overdue Credits'!$A:$F,6,0)&gt;2,"High Risk Customer",IF(VLOOKUP(C383,'Overdue Credits'!$A:$F,6,0)&gt;0,"Medium Risk Customer","Low Risk Customer")),"Low Risk Customer")</f>
        <v>Low Risk Customer</v>
      </c>
    </row>
    <row r="384" spans="1:50" x14ac:dyDescent="0.3">
      <c r="A384" s="16">
        <v>376</v>
      </c>
      <c r="B384" s="16" t="s">
        <v>244</v>
      </c>
      <c r="C384" s="16" t="s">
        <v>956</v>
      </c>
      <c r="D384" s="16"/>
      <c r="E384" s="16" t="s">
        <v>958</v>
      </c>
      <c r="F384" s="16" t="s">
        <v>11</v>
      </c>
      <c r="G384" s="131">
        <f t="shared" si="20"/>
        <v>350</v>
      </c>
      <c r="H384" s="133"/>
      <c r="I384" s="133"/>
      <c r="J384" s="133">
        <v>20</v>
      </c>
      <c r="K384" s="133">
        <v>10</v>
      </c>
      <c r="L384" s="133"/>
      <c r="M384" s="133">
        <v>5</v>
      </c>
      <c r="N384" s="133">
        <v>15</v>
      </c>
      <c r="O384" s="133">
        <v>32</v>
      </c>
      <c r="P384" s="133">
        <v>5</v>
      </c>
      <c r="Q384" s="133"/>
      <c r="R384" s="133">
        <v>2</v>
      </c>
      <c r="S384" s="133"/>
      <c r="T384" s="133"/>
      <c r="U384" s="133"/>
      <c r="V384" s="133">
        <v>90</v>
      </c>
      <c r="W384" s="133">
        <v>1</v>
      </c>
      <c r="X384" s="133">
        <v>145</v>
      </c>
      <c r="Y384" s="133">
        <v>25</v>
      </c>
      <c r="Z384" s="133"/>
      <c r="AA384" s="133"/>
      <c r="AB384" s="133"/>
      <c r="AC384" s="134">
        <f>(VLOOKUP($H$8,Prices[],2,FALSE)*H384)+(VLOOKUP($I$8,Prices[],2,FALSE)*I384)+(VLOOKUP($J$8,Prices[],2,FALSE)*J384)+(VLOOKUP($K$8,Prices[],2,FALSE)*K384)+(VLOOKUP($L$8,Prices[],2,FALSE)*L384)+(VLOOKUP($M$8,Prices[],2,FALSE)*M384)+(VLOOKUP($N$8,Prices[],2,FALSE)*N384)+(VLOOKUP($T$8,Prices[],2,FALSE)*T384)+(VLOOKUP($U$8,Prices[],2,FALSE)*U384)+(VLOOKUP($V$8,Prices[],2,FALSE)*V384)+(VLOOKUP($W$8,Prices[],2,FALSE)*W384)+(VLOOKUP($X$8,Prices[],2,FALSE)*X384)+(VLOOKUP($Y$8,Prices[],2,FALSE)*Y384)+(VLOOKUP($Z$8,Prices[],2,FALSE)*Z384)+(VLOOKUP($AB$8,Prices[],2,FALSE)*AB384)+(VLOOKUP($O$8,Prices[],2,FALSE)*O384)+(VLOOKUP($P$8,Prices[],2,FALSE)*P384)+(VLOOKUP($Q$8,Prices[],2,FALSE)*Q384)+(VLOOKUP($R$8,Prices[],2,FALSE)*R384)+(VLOOKUP($AA$8,Prices[],2,FALSE)*AA384)+(VLOOKUP($S$8,Prices[],2,FALSE)*S384)</f>
        <v>49475500</v>
      </c>
      <c r="AD384" s="137"/>
      <c r="AE384" s="135">
        <f t="shared" si="21"/>
        <v>77</v>
      </c>
      <c r="AF384" s="133"/>
      <c r="AG384" s="133"/>
      <c r="AH384" s="133">
        <v>20</v>
      </c>
      <c r="AI384" s="133">
        <v>10</v>
      </c>
      <c r="AJ384" s="133"/>
      <c r="AK384" s="133"/>
      <c r="AL384" s="133">
        <v>34</v>
      </c>
      <c r="AM384" s="133">
        <v>13</v>
      </c>
      <c r="AN384" s="133"/>
      <c r="AO384" s="133"/>
      <c r="AP384" s="133"/>
      <c r="AQ384" s="133"/>
      <c r="AR384" s="133"/>
      <c r="AS384" s="133"/>
      <c r="AT384" s="133"/>
      <c r="AU384" s="132">
        <f>(VLOOKUP($AF$8,Prices[],2,FALSE)*AF384)+(VLOOKUP($AG$8,Prices[],2,FALSE)*AG384)+(VLOOKUP($AH$8,Prices[],2,FALSE)*AH384)+(VLOOKUP($AI$8,Prices[],2,FALSE)*AI384)+(VLOOKUP($AJ$8,Prices[],2,FALSE)*AJ384)+(VLOOKUP($AK$8,Prices[],2,FALSE)*AK384)+(VLOOKUP($AL$8,Prices[],2,FALSE)*AL384)+(VLOOKUP($AM$8,Prices[],2,FALSE)*AM384)+(VLOOKUP($AN$8,Prices[],2,FALSE)*AN384)+(VLOOKUP($AO$8,Prices[],2,FALSE)*AO384)+(VLOOKUP($AP$8,Prices[],2,FALSE)*AP384)+(VLOOKUP($AT$8,Prices[],2,FALSE)*AT384)+(VLOOKUP($AQ$8,Prices[],2,FALSE)*AQ384)+(VLOOKUP($AR$8,Prices[],2,FALSE)*AR384)+(VLOOKUP($AS$8,Prices[],2,FALSE)*AS384)</f>
        <v>13139000</v>
      </c>
      <c r="AV384" s="132">
        <f t="shared" si="22"/>
        <v>17316425</v>
      </c>
      <c r="AW384" s="133" t="str">
        <f t="shared" si="23"/>
        <v>Credit is within Limit</v>
      </c>
      <c r="AX384" s="133" t="str">
        <f>IFERROR(IF(VLOOKUP(C384,'Overdue Credits'!$A:$F,6,0)&gt;2,"High Risk Customer",IF(VLOOKUP(C384,'Overdue Credits'!$A:$F,6,0)&gt;0,"Medium Risk Customer","Low Risk Customer")),"Low Risk Customer")</f>
        <v>Medium Risk Customer</v>
      </c>
    </row>
    <row r="385" spans="1:50" x14ac:dyDescent="0.3">
      <c r="A385" s="16">
        <v>377</v>
      </c>
      <c r="B385" s="16" t="s">
        <v>244</v>
      </c>
      <c r="C385" s="16" t="s">
        <v>840</v>
      </c>
      <c r="D385" s="16"/>
      <c r="E385" s="16" t="s">
        <v>874</v>
      </c>
      <c r="F385" s="16" t="s">
        <v>11</v>
      </c>
      <c r="G385" s="131">
        <f t="shared" si="20"/>
        <v>0</v>
      </c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B385" s="133"/>
      <c r="AC385" s="134">
        <f>(VLOOKUP($H$8,Prices[],2,FALSE)*H385)+(VLOOKUP($I$8,Prices[],2,FALSE)*I385)+(VLOOKUP($J$8,Prices[],2,FALSE)*J385)+(VLOOKUP($K$8,Prices[],2,FALSE)*K385)+(VLOOKUP($L$8,Prices[],2,FALSE)*L385)+(VLOOKUP($M$8,Prices[],2,FALSE)*M385)+(VLOOKUP($N$8,Prices[],2,FALSE)*N385)+(VLOOKUP($T$8,Prices[],2,FALSE)*T385)+(VLOOKUP($U$8,Prices[],2,FALSE)*U385)+(VLOOKUP($V$8,Prices[],2,FALSE)*V385)+(VLOOKUP($W$8,Prices[],2,FALSE)*W385)+(VLOOKUP($X$8,Prices[],2,FALSE)*X385)+(VLOOKUP($Y$8,Prices[],2,FALSE)*Y385)+(VLOOKUP($Z$8,Prices[],2,FALSE)*Z385)+(VLOOKUP($AB$8,Prices[],2,FALSE)*AB385)+(VLOOKUP($O$8,Prices[],2,FALSE)*O385)+(VLOOKUP($P$8,Prices[],2,FALSE)*P385)+(VLOOKUP($Q$8,Prices[],2,FALSE)*Q385)+(VLOOKUP($R$8,Prices[],2,FALSE)*R385)+(VLOOKUP($AA$8,Prices[],2,FALSE)*AA385)+(VLOOKUP($S$8,Prices[],2,FALSE)*S385)</f>
        <v>0</v>
      </c>
      <c r="AD385" s="137"/>
      <c r="AE385" s="135">
        <f t="shared" si="21"/>
        <v>0</v>
      </c>
      <c r="AF385" s="133"/>
      <c r="AG385" s="133"/>
      <c r="AH385" s="133"/>
      <c r="AI385" s="133"/>
      <c r="AJ385" s="133"/>
      <c r="AK385" s="133"/>
      <c r="AL385" s="133"/>
      <c r="AM385" s="133"/>
      <c r="AN385" s="133"/>
      <c r="AO385" s="133"/>
      <c r="AP385" s="133"/>
      <c r="AQ385" s="133"/>
      <c r="AR385" s="133"/>
      <c r="AS385" s="133"/>
      <c r="AT385" s="133"/>
      <c r="AU385" s="132">
        <f>(VLOOKUP($AF$8,Prices[],2,FALSE)*AF385)+(VLOOKUP($AG$8,Prices[],2,FALSE)*AG385)+(VLOOKUP($AH$8,Prices[],2,FALSE)*AH385)+(VLOOKUP($AI$8,Prices[],2,FALSE)*AI385)+(VLOOKUP($AJ$8,Prices[],2,FALSE)*AJ385)+(VLOOKUP($AK$8,Prices[],2,FALSE)*AK385)+(VLOOKUP($AL$8,Prices[],2,FALSE)*AL385)+(VLOOKUP($AM$8,Prices[],2,FALSE)*AM385)+(VLOOKUP($AN$8,Prices[],2,FALSE)*AN385)+(VLOOKUP($AO$8,Prices[],2,FALSE)*AO385)+(VLOOKUP($AP$8,Prices[],2,FALSE)*AP385)+(VLOOKUP($AT$8,Prices[],2,FALSE)*AT385)+(VLOOKUP($AQ$8,Prices[],2,FALSE)*AQ385)+(VLOOKUP($AR$8,Prices[],2,FALSE)*AR385)+(VLOOKUP($AS$8,Prices[],2,FALSE)*AS385)</f>
        <v>0</v>
      </c>
      <c r="AV385" s="132">
        <f t="shared" si="22"/>
        <v>0</v>
      </c>
      <c r="AW385" s="133" t="str">
        <f t="shared" si="23"/>
        <v xml:space="preserve"> </v>
      </c>
      <c r="AX385" s="133" t="str">
        <f>IFERROR(IF(VLOOKUP(C385,'Overdue Credits'!$A:$F,6,0)&gt;2,"High Risk Customer",IF(VLOOKUP(C385,'Overdue Credits'!$A:$F,6,0)&gt;0,"Medium Risk Customer","Low Risk Customer")),"Low Risk Customer")</f>
        <v>High Risk Customer</v>
      </c>
    </row>
    <row r="386" spans="1:50" x14ac:dyDescent="0.3">
      <c r="A386" s="16">
        <v>378</v>
      </c>
      <c r="B386" s="16" t="s">
        <v>244</v>
      </c>
      <c r="C386" s="16" t="s">
        <v>957</v>
      </c>
      <c r="D386" s="16"/>
      <c r="E386" s="16" t="s">
        <v>959</v>
      </c>
      <c r="F386" s="16" t="s">
        <v>13</v>
      </c>
      <c r="G386" s="131">
        <f t="shared" si="20"/>
        <v>0</v>
      </c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B386" s="133"/>
      <c r="AC386" s="134">
        <f>(VLOOKUP($H$8,Prices[],2,FALSE)*H386)+(VLOOKUP($I$8,Prices[],2,FALSE)*I386)+(VLOOKUP($J$8,Prices[],2,FALSE)*J386)+(VLOOKUP($K$8,Prices[],2,FALSE)*K386)+(VLOOKUP($L$8,Prices[],2,FALSE)*L386)+(VLOOKUP($M$8,Prices[],2,FALSE)*M386)+(VLOOKUP($N$8,Prices[],2,FALSE)*N386)+(VLOOKUP($T$8,Prices[],2,FALSE)*T386)+(VLOOKUP($U$8,Prices[],2,FALSE)*U386)+(VLOOKUP($V$8,Prices[],2,FALSE)*V386)+(VLOOKUP($W$8,Prices[],2,FALSE)*W386)+(VLOOKUP($X$8,Prices[],2,FALSE)*X386)+(VLOOKUP($Y$8,Prices[],2,FALSE)*Y386)+(VLOOKUP($Z$8,Prices[],2,FALSE)*Z386)+(VLOOKUP($AB$8,Prices[],2,FALSE)*AB386)+(VLOOKUP($O$8,Prices[],2,FALSE)*O386)+(VLOOKUP($P$8,Prices[],2,FALSE)*P386)+(VLOOKUP($Q$8,Prices[],2,FALSE)*Q386)+(VLOOKUP($R$8,Prices[],2,FALSE)*R386)+(VLOOKUP($AA$8,Prices[],2,FALSE)*AA386)+(VLOOKUP($S$8,Prices[],2,FALSE)*S386)</f>
        <v>0</v>
      </c>
      <c r="AD386" s="137"/>
      <c r="AE386" s="135">
        <f t="shared" si="21"/>
        <v>0</v>
      </c>
      <c r="AF386" s="133"/>
      <c r="AG386" s="133"/>
      <c r="AH386" s="133"/>
      <c r="AI386" s="133"/>
      <c r="AJ386" s="133"/>
      <c r="AK386" s="133"/>
      <c r="AL386" s="133"/>
      <c r="AM386" s="133"/>
      <c r="AN386" s="133"/>
      <c r="AO386" s="133"/>
      <c r="AP386" s="133"/>
      <c r="AQ386" s="133"/>
      <c r="AR386" s="133"/>
      <c r="AS386" s="133"/>
      <c r="AT386" s="133"/>
      <c r="AU386" s="132">
        <f>(VLOOKUP($AF$8,Prices[],2,FALSE)*AF386)+(VLOOKUP($AG$8,Prices[],2,FALSE)*AG386)+(VLOOKUP($AH$8,Prices[],2,FALSE)*AH386)+(VLOOKUP($AI$8,Prices[],2,FALSE)*AI386)+(VLOOKUP($AJ$8,Prices[],2,FALSE)*AJ386)+(VLOOKUP($AK$8,Prices[],2,FALSE)*AK386)+(VLOOKUP($AL$8,Prices[],2,FALSE)*AL386)+(VLOOKUP($AM$8,Prices[],2,FALSE)*AM386)+(VLOOKUP($AN$8,Prices[],2,FALSE)*AN386)+(VLOOKUP($AO$8,Prices[],2,FALSE)*AO386)+(VLOOKUP($AP$8,Prices[],2,FALSE)*AP386)+(VLOOKUP($AT$8,Prices[],2,FALSE)*AT386)+(VLOOKUP($AQ$8,Prices[],2,FALSE)*AQ386)+(VLOOKUP($AR$8,Prices[],2,FALSE)*AR386)+(VLOOKUP($AS$8,Prices[],2,FALSE)*AS386)</f>
        <v>0</v>
      </c>
      <c r="AV386" s="132">
        <f t="shared" si="22"/>
        <v>0</v>
      </c>
      <c r="AW386" s="133" t="str">
        <f t="shared" si="23"/>
        <v xml:space="preserve"> </v>
      </c>
      <c r="AX386" s="133" t="str">
        <f>IFERROR(IF(VLOOKUP(C386,'Overdue Credits'!$A:$F,6,0)&gt;2,"High Risk Customer",IF(VLOOKUP(C386,'Overdue Credits'!$A:$F,6,0)&gt;0,"Medium Risk Customer","Low Risk Customer")),"Low Risk Customer")</f>
        <v>Low Risk Customer</v>
      </c>
    </row>
    <row r="387" spans="1:50" x14ac:dyDescent="0.3">
      <c r="A387" s="16">
        <v>379</v>
      </c>
      <c r="B387" s="16" t="s">
        <v>244</v>
      </c>
      <c r="C387" s="16" t="s">
        <v>262</v>
      </c>
      <c r="D387" s="16"/>
      <c r="E387" s="16" t="s">
        <v>263</v>
      </c>
      <c r="F387" s="16" t="s">
        <v>11</v>
      </c>
      <c r="G387" s="131">
        <f t="shared" si="20"/>
        <v>0</v>
      </c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B387" s="133"/>
      <c r="AC387" s="134">
        <f>(VLOOKUP($H$8,Prices[],2,FALSE)*H387)+(VLOOKUP($I$8,Prices[],2,FALSE)*I387)+(VLOOKUP($J$8,Prices[],2,FALSE)*J387)+(VLOOKUP($K$8,Prices[],2,FALSE)*K387)+(VLOOKUP($L$8,Prices[],2,FALSE)*L387)+(VLOOKUP($M$8,Prices[],2,FALSE)*M387)+(VLOOKUP($N$8,Prices[],2,FALSE)*N387)+(VLOOKUP($T$8,Prices[],2,FALSE)*T387)+(VLOOKUP($U$8,Prices[],2,FALSE)*U387)+(VLOOKUP($V$8,Prices[],2,FALSE)*V387)+(VLOOKUP($W$8,Prices[],2,FALSE)*W387)+(VLOOKUP($X$8,Prices[],2,FALSE)*X387)+(VLOOKUP($Y$8,Prices[],2,FALSE)*Y387)+(VLOOKUP($Z$8,Prices[],2,FALSE)*Z387)+(VLOOKUP($AB$8,Prices[],2,FALSE)*AB387)+(VLOOKUP($O$8,Prices[],2,FALSE)*O387)+(VLOOKUP($P$8,Prices[],2,FALSE)*P387)+(VLOOKUP($Q$8,Prices[],2,FALSE)*Q387)+(VLOOKUP($R$8,Prices[],2,FALSE)*R387)+(VLOOKUP($AA$8,Prices[],2,FALSE)*AA387)+(VLOOKUP($S$8,Prices[],2,FALSE)*S387)</f>
        <v>0</v>
      </c>
      <c r="AD387" s="137"/>
      <c r="AE387" s="135">
        <f t="shared" si="21"/>
        <v>0</v>
      </c>
      <c r="AF387" s="133"/>
      <c r="AG387" s="133"/>
      <c r="AH387" s="133"/>
      <c r="AI387" s="133"/>
      <c r="AJ387" s="133"/>
      <c r="AK387" s="133"/>
      <c r="AL387" s="133"/>
      <c r="AM387" s="133"/>
      <c r="AN387" s="133"/>
      <c r="AO387" s="133"/>
      <c r="AP387" s="133"/>
      <c r="AQ387" s="133"/>
      <c r="AR387" s="133"/>
      <c r="AS387" s="133"/>
      <c r="AT387" s="133"/>
      <c r="AU387" s="132">
        <f>(VLOOKUP($AF$8,Prices[],2,FALSE)*AF387)+(VLOOKUP($AG$8,Prices[],2,FALSE)*AG387)+(VLOOKUP($AH$8,Prices[],2,FALSE)*AH387)+(VLOOKUP($AI$8,Prices[],2,FALSE)*AI387)+(VLOOKUP($AJ$8,Prices[],2,FALSE)*AJ387)+(VLOOKUP($AK$8,Prices[],2,FALSE)*AK387)+(VLOOKUP($AL$8,Prices[],2,FALSE)*AL387)+(VLOOKUP($AM$8,Prices[],2,FALSE)*AM387)+(VLOOKUP($AN$8,Prices[],2,FALSE)*AN387)+(VLOOKUP($AO$8,Prices[],2,FALSE)*AO387)+(VLOOKUP($AP$8,Prices[],2,FALSE)*AP387)+(VLOOKUP($AT$8,Prices[],2,FALSE)*AT387)+(VLOOKUP($AQ$8,Prices[],2,FALSE)*AQ387)+(VLOOKUP($AR$8,Prices[],2,FALSE)*AR387)+(VLOOKUP($AS$8,Prices[],2,FALSE)*AS387)</f>
        <v>0</v>
      </c>
      <c r="AV387" s="132">
        <f t="shared" si="22"/>
        <v>0</v>
      </c>
      <c r="AW387" s="133" t="str">
        <f t="shared" si="23"/>
        <v xml:space="preserve"> </v>
      </c>
      <c r="AX387" s="133" t="str">
        <f>IFERROR(IF(VLOOKUP(C387,'Overdue Credits'!$A:$F,6,0)&gt;2,"High Risk Customer",IF(VLOOKUP(C387,'Overdue Credits'!$A:$F,6,0)&gt;0,"Medium Risk Customer","Low Risk Customer")),"Low Risk Customer")</f>
        <v>Low Risk Customer</v>
      </c>
    </row>
    <row r="388" spans="1:50" x14ac:dyDescent="0.3">
      <c r="A388" s="16">
        <v>380</v>
      </c>
      <c r="B388" s="16" t="s">
        <v>244</v>
      </c>
      <c r="C388" s="16" t="s">
        <v>354</v>
      </c>
      <c r="D388" s="16"/>
      <c r="E388" s="16" t="s">
        <v>355</v>
      </c>
      <c r="F388" s="16" t="s">
        <v>13</v>
      </c>
      <c r="G388" s="131">
        <f t="shared" si="20"/>
        <v>0</v>
      </c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B388" s="133"/>
      <c r="AC388" s="134">
        <f>(VLOOKUP($H$8,Prices[],2,FALSE)*H388)+(VLOOKUP($I$8,Prices[],2,FALSE)*I388)+(VLOOKUP($J$8,Prices[],2,FALSE)*J388)+(VLOOKUP($K$8,Prices[],2,FALSE)*K388)+(VLOOKUP($L$8,Prices[],2,FALSE)*L388)+(VLOOKUP($M$8,Prices[],2,FALSE)*M388)+(VLOOKUP($N$8,Prices[],2,FALSE)*N388)+(VLOOKUP($T$8,Prices[],2,FALSE)*T388)+(VLOOKUP($U$8,Prices[],2,FALSE)*U388)+(VLOOKUP($V$8,Prices[],2,FALSE)*V388)+(VLOOKUP($W$8,Prices[],2,FALSE)*W388)+(VLOOKUP($X$8,Prices[],2,FALSE)*X388)+(VLOOKUP($Y$8,Prices[],2,FALSE)*Y388)+(VLOOKUP($Z$8,Prices[],2,FALSE)*Z388)+(VLOOKUP($AB$8,Prices[],2,FALSE)*AB388)+(VLOOKUP($O$8,Prices[],2,FALSE)*O388)+(VLOOKUP($P$8,Prices[],2,FALSE)*P388)+(VLOOKUP($Q$8,Prices[],2,FALSE)*Q388)+(VLOOKUP($R$8,Prices[],2,FALSE)*R388)+(VLOOKUP($AA$8,Prices[],2,FALSE)*AA388)+(VLOOKUP($S$8,Prices[],2,FALSE)*S388)</f>
        <v>0</v>
      </c>
      <c r="AD388" s="137"/>
      <c r="AE388" s="135">
        <f t="shared" si="21"/>
        <v>0</v>
      </c>
      <c r="AF388" s="133"/>
      <c r="AG388" s="133"/>
      <c r="AH388" s="133"/>
      <c r="AI388" s="133"/>
      <c r="AJ388" s="133"/>
      <c r="AK388" s="133"/>
      <c r="AL388" s="133"/>
      <c r="AM388" s="133"/>
      <c r="AN388" s="133"/>
      <c r="AO388" s="133"/>
      <c r="AP388" s="133"/>
      <c r="AQ388" s="133"/>
      <c r="AR388" s="133"/>
      <c r="AS388" s="133"/>
      <c r="AT388" s="133"/>
      <c r="AU388" s="132">
        <f>(VLOOKUP($AF$8,Prices[],2,FALSE)*AF388)+(VLOOKUP($AG$8,Prices[],2,FALSE)*AG388)+(VLOOKUP($AH$8,Prices[],2,FALSE)*AH388)+(VLOOKUP($AI$8,Prices[],2,FALSE)*AI388)+(VLOOKUP($AJ$8,Prices[],2,FALSE)*AJ388)+(VLOOKUP($AK$8,Prices[],2,FALSE)*AK388)+(VLOOKUP($AL$8,Prices[],2,FALSE)*AL388)+(VLOOKUP($AM$8,Prices[],2,FALSE)*AM388)+(VLOOKUP($AN$8,Prices[],2,FALSE)*AN388)+(VLOOKUP($AO$8,Prices[],2,FALSE)*AO388)+(VLOOKUP($AP$8,Prices[],2,FALSE)*AP388)+(VLOOKUP($AT$8,Prices[],2,FALSE)*AT388)+(VLOOKUP($AQ$8,Prices[],2,FALSE)*AQ388)+(VLOOKUP($AR$8,Prices[],2,FALSE)*AR388)+(VLOOKUP($AS$8,Prices[],2,FALSE)*AS388)</f>
        <v>0</v>
      </c>
      <c r="AV388" s="132">
        <f t="shared" si="22"/>
        <v>0</v>
      </c>
      <c r="AW388" s="133" t="str">
        <f t="shared" si="23"/>
        <v xml:space="preserve"> </v>
      </c>
      <c r="AX388" s="133" t="str">
        <f>IFERROR(IF(VLOOKUP(C388,'Overdue Credits'!$A:$F,6,0)&gt;2,"High Risk Customer",IF(VLOOKUP(C388,'Overdue Credits'!$A:$F,6,0)&gt;0,"Medium Risk Customer","Low Risk Customer")),"Low Risk Customer")</f>
        <v>High Risk Customer</v>
      </c>
    </row>
    <row r="389" spans="1:50" x14ac:dyDescent="0.3">
      <c r="A389" s="16">
        <v>381</v>
      </c>
      <c r="B389" s="16" t="s">
        <v>244</v>
      </c>
      <c r="C389" s="16" t="s">
        <v>264</v>
      </c>
      <c r="D389" s="16"/>
      <c r="E389" s="16" t="s">
        <v>265</v>
      </c>
      <c r="F389" s="16" t="s">
        <v>11</v>
      </c>
      <c r="G389" s="131">
        <f t="shared" si="20"/>
        <v>100</v>
      </c>
      <c r="H389" s="133"/>
      <c r="I389" s="133"/>
      <c r="J389" s="133">
        <v>4</v>
      </c>
      <c r="K389" s="133">
        <v>5</v>
      </c>
      <c r="L389" s="133"/>
      <c r="M389" s="133">
        <v>1</v>
      </c>
      <c r="N389" s="133">
        <v>23</v>
      </c>
      <c r="O389" s="133">
        <v>6</v>
      </c>
      <c r="P389" s="133"/>
      <c r="Q389" s="133"/>
      <c r="R389" s="133"/>
      <c r="S389" s="133"/>
      <c r="T389" s="133"/>
      <c r="U389" s="133"/>
      <c r="V389" s="133">
        <v>1</v>
      </c>
      <c r="W389" s="133">
        <v>1</v>
      </c>
      <c r="X389" s="133">
        <v>20</v>
      </c>
      <c r="Y389" s="133">
        <v>39</v>
      </c>
      <c r="Z389" s="133"/>
      <c r="AA389" s="133"/>
      <c r="AB389" s="133"/>
      <c r="AC389" s="134">
        <f>(VLOOKUP($H$8,Prices[],2,FALSE)*H389)+(VLOOKUP($I$8,Prices[],2,FALSE)*I389)+(VLOOKUP($J$8,Prices[],2,FALSE)*J389)+(VLOOKUP($K$8,Prices[],2,FALSE)*K389)+(VLOOKUP($L$8,Prices[],2,FALSE)*L389)+(VLOOKUP($M$8,Prices[],2,FALSE)*M389)+(VLOOKUP($N$8,Prices[],2,FALSE)*N389)+(VLOOKUP($T$8,Prices[],2,FALSE)*T389)+(VLOOKUP($U$8,Prices[],2,FALSE)*U389)+(VLOOKUP($V$8,Prices[],2,FALSE)*V389)+(VLOOKUP($W$8,Prices[],2,FALSE)*W389)+(VLOOKUP($X$8,Prices[],2,FALSE)*X389)+(VLOOKUP($Y$8,Prices[],2,FALSE)*Y389)+(VLOOKUP($Z$8,Prices[],2,FALSE)*Z389)+(VLOOKUP($AB$8,Prices[],2,FALSE)*AB389)+(VLOOKUP($O$8,Prices[],2,FALSE)*O389)+(VLOOKUP($P$8,Prices[],2,FALSE)*P389)+(VLOOKUP($Q$8,Prices[],2,FALSE)*Q389)+(VLOOKUP($R$8,Prices[],2,FALSE)*R389)+(VLOOKUP($AA$8,Prices[],2,FALSE)*AA389)+(VLOOKUP($S$8,Prices[],2,FALSE)*S389)</f>
        <v>12158500</v>
      </c>
      <c r="AD389" s="137"/>
      <c r="AE389" s="135">
        <f t="shared" si="21"/>
        <v>19</v>
      </c>
      <c r="AF389" s="133"/>
      <c r="AG389" s="133"/>
      <c r="AH389" s="133">
        <v>5</v>
      </c>
      <c r="AI389" s="133">
        <v>5</v>
      </c>
      <c r="AJ389" s="133"/>
      <c r="AK389" s="133"/>
      <c r="AL389" s="133">
        <v>5</v>
      </c>
      <c r="AM389" s="133">
        <v>4</v>
      </c>
      <c r="AN389" s="133"/>
      <c r="AO389" s="133"/>
      <c r="AP389" s="133"/>
      <c r="AQ389" s="133"/>
      <c r="AR389" s="133"/>
      <c r="AS389" s="133"/>
      <c r="AT389" s="133"/>
      <c r="AU389" s="132">
        <f>(VLOOKUP($AF$8,Prices[],2,FALSE)*AF389)+(VLOOKUP($AG$8,Prices[],2,FALSE)*AG389)+(VLOOKUP($AH$8,Prices[],2,FALSE)*AH389)+(VLOOKUP($AI$8,Prices[],2,FALSE)*AI389)+(VLOOKUP($AJ$8,Prices[],2,FALSE)*AJ389)+(VLOOKUP($AK$8,Prices[],2,FALSE)*AK389)+(VLOOKUP($AL$8,Prices[],2,FALSE)*AL389)+(VLOOKUP($AM$8,Prices[],2,FALSE)*AM389)+(VLOOKUP($AN$8,Prices[],2,FALSE)*AN389)+(VLOOKUP($AO$8,Prices[],2,FALSE)*AO389)+(VLOOKUP($AP$8,Prices[],2,FALSE)*AP389)+(VLOOKUP($AT$8,Prices[],2,FALSE)*AT389)+(VLOOKUP($AQ$8,Prices[],2,FALSE)*AQ389)+(VLOOKUP($AR$8,Prices[],2,FALSE)*AR389)+(VLOOKUP($AS$8,Prices[],2,FALSE)*AS389)</f>
        <v>3423000</v>
      </c>
      <c r="AV389" s="132">
        <f t="shared" si="22"/>
        <v>4255475</v>
      </c>
      <c r="AW389" s="133" t="str">
        <f t="shared" si="23"/>
        <v>Credit is within Limit</v>
      </c>
      <c r="AX389" s="133" t="str">
        <f>IFERROR(IF(VLOOKUP(C389,'Overdue Credits'!$A:$F,6,0)&gt;2,"High Risk Customer",IF(VLOOKUP(C389,'Overdue Credits'!$A:$F,6,0)&gt;0,"Medium Risk Customer","Low Risk Customer")),"Low Risk Customer")</f>
        <v>Low Risk Customer</v>
      </c>
    </row>
    <row r="390" spans="1:50" x14ac:dyDescent="0.3">
      <c r="A390" s="16">
        <v>382</v>
      </c>
      <c r="B390" s="16" t="s">
        <v>244</v>
      </c>
      <c r="C390" s="16" t="s">
        <v>254</v>
      </c>
      <c r="D390" s="16"/>
      <c r="E390" s="16" t="s">
        <v>255</v>
      </c>
      <c r="F390" s="16" t="s">
        <v>20</v>
      </c>
      <c r="G390" s="131">
        <f t="shared" si="20"/>
        <v>300</v>
      </c>
      <c r="H390" s="133"/>
      <c r="I390" s="133"/>
      <c r="J390" s="133">
        <v>8</v>
      </c>
      <c r="K390" s="133">
        <v>7</v>
      </c>
      <c r="L390" s="133"/>
      <c r="M390" s="133">
        <v>2</v>
      </c>
      <c r="N390" s="133">
        <v>20</v>
      </c>
      <c r="O390" s="133">
        <v>30</v>
      </c>
      <c r="P390" s="133"/>
      <c r="Q390" s="133"/>
      <c r="R390" s="133"/>
      <c r="S390" s="133"/>
      <c r="T390" s="133"/>
      <c r="U390" s="133"/>
      <c r="V390" s="133">
        <v>15</v>
      </c>
      <c r="W390" s="133"/>
      <c r="X390" s="133">
        <v>118</v>
      </c>
      <c r="Y390" s="133">
        <v>100</v>
      </c>
      <c r="Z390" s="133"/>
      <c r="AA390" s="133"/>
      <c r="AB390" s="133"/>
      <c r="AC390" s="134">
        <f>(VLOOKUP($H$8,Prices[],2,FALSE)*H390)+(VLOOKUP($I$8,Prices[],2,FALSE)*I390)+(VLOOKUP($J$8,Prices[],2,FALSE)*J390)+(VLOOKUP($K$8,Prices[],2,FALSE)*K390)+(VLOOKUP($L$8,Prices[],2,FALSE)*L390)+(VLOOKUP($M$8,Prices[],2,FALSE)*M390)+(VLOOKUP($N$8,Prices[],2,FALSE)*N390)+(VLOOKUP($T$8,Prices[],2,FALSE)*T390)+(VLOOKUP($U$8,Prices[],2,FALSE)*U390)+(VLOOKUP($V$8,Prices[],2,FALSE)*V390)+(VLOOKUP($W$8,Prices[],2,FALSE)*W390)+(VLOOKUP($X$8,Prices[],2,FALSE)*X390)+(VLOOKUP($Y$8,Prices[],2,FALSE)*Y390)+(VLOOKUP($Z$8,Prices[],2,FALSE)*Z390)+(VLOOKUP($AB$8,Prices[],2,FALSE)*AB390)+(VLOOKUP($O$8,Prices[],2,FALSE)*O390)+(VLOOKUP($P$8,Prices[],2,FALSE)*P390)+(VLOOKUP($Q$8,Prices[],2,FALSE)*Q390)+(VLOOKUP($R$8,Prices[],2,FALSE)*R390)+(VLOOKUP($AA$8,Prices[],2,FALSE)*AA390)+(VLOOKUP($S$8,Prices[],2,FALSE)*S390)</f>
        <v>40400500</v>
      </c>
      <c r="AD390" s="137"/>
      <c r="AE390" s="135">
        <f t="shared" si="21"/>
        <v>78</v>
      </c>
      <c r="AF390" s="133"/>
      <c r="AG390" s="133"/>
      <c r="AH390" s="133">
        <v>25</v>
      </c>
      <c r="AI390" s="133">
        <v>5</v>
      </c>
      <c r="AJ390" s="133">
        <v>9</v>
      </c>
      <c r="AK390" s="133"/>
      <c r="AL390" s="133">
        <v>33</v>
      </c>
      <c r="AM390" s="133">
        <v>6</v>
      </c>
      <c r="AN390" s="133"/>
      <c r="AO390" s="133"/>
      <c r="AP390" s="133"/>
      <c r="AQ390" s="133"/>
      <c r="AR390" s="133"/>
      <c r="AS390" s="133"/>
      <c r="AT390" s="133"/>
      <c r="AU390" s="132">
        <f>(VLOOKUP($AF$8,Prices[],2,FALSE)*AF390)+(VLOOKUP($AG$8,Prices[],2,FALSE)*AG390)+(VLOOKUP($AH$8,Prices[],2,FALSE)*AH390)+(VLOOKUP($AI$8,Prices[],2,FALSE)*AI390)+(VLOOKUP($AJ$8,Prices[],2,FALSE)*AJ390)+(VLOOKUP($AK$8,Prices[],2,FALSE)*AK390)+(VLOOKUP($AL$8,Prices[],2,FALSE)*AL390)+(VLOOKUP($AM$8,Prices[],2,FALSE)*AM390)+(VLOOKUP($AN$8,Prices[],2,FALSE)*AN390)+(VLOOKUP($AO$8,Prices[],2,FALSE)*AO390)+(VLOOKUP($AP$8,Prices[],2,FALSE)*AP390)+(VLOOKUP($AT$8,Prices[],2,FALSE)*AT390)+(VLOOKUP($AQ$8,Prices[],2,FALSE)*AQ390)+(VLOOKUP($AR$8,Prices[],2,FALSE)*AR390)+(VLOOKUP($AS$8,Prices[],2,FALSE)*AS390)</f>
        <v>13049000</v>
      </c>
      <c r="AV390" s="132">
        <f t="shared" si="22"/>
        <v>14140175</v>
      </c>
      <c r="AW390" s="133" t="str">
        <f t="shared" si="23"/>
        <v>Credit is within Limit</v>
      </c>
      <c r="AX390" s="133" t="str">
        <f>IFERROR(IF(VLOOKUP(C390,'Overdue Credits'!$A:$F,6,0)&gt;2,"High Risk Customer",IF(VLOOKUP(C390,'Overdue Credits'!$A:$F,6,0)&gt;0,"Medium Risk Customer","Low Risk Customer")),"Low Risk Customer")</f>
        <v>Low Risk Customer</v>
      </c>
    </row>
    <row r="391" spans="1:50" x14ac:dyDescent="0.3">
      <c r="A391" s="16">
        <v>383</v>
      </c>
      <c r="B391" s="16" t="s">
        <v>244</v>
      </c>
      <c r="C391" s="16" t="s">
        <v>245</v>
      </c>
      <c r="D391" s="16"/>
      <c r="E391" s="16" t="s">
        <v>246</v>
      </c>
      <c r="F391" s="16" t="s">
        <v>43</v>
      </c>
      <c r="G391" s="131">
        <f t="shared" si="20"/>
        <v>350</v>
      </c>
      <c r="H391" s="133"/>
      <c r="I391" s="133"/>
      <c r="J391" s="133">
        <v>20</v>
      </c>
      <c r="K391" s="133">
        <v>16</v>
      </c>
      <c r="L391" s="133"/>
      <c r="M391" s="133"/>
      <c r="N391" s="133">
        <v>20</v>
      </c>
      <c r="O391" s="133">
        <v>30</v>
      </c>
      <c r="P391" s="133"/>
      <c r="Q391" s="133"/>
      <c r="R391" s="133"/>
      <c r="S391" s="133"/>
      <c r="T391" s="133"/>
      <c r="U391" s="133"/>
      <c r="V391" s="133">
        <v>52</v>
      </c>
      <c r="W391" s="133">
        <v>1</v>
      </c>
      <c r="X391" s="133">
        <v>115</v>
      </c>
      <c r="Y391" s="133">
        <v>96</v>
      </c>
      <c r="Z391" s="133"/>
      <c r="AA391" s="133"/>
      <c r="AB391" s="133"/>
      <c r="AC391" s="134">
        <f>(VLOOKUP($H$8,Prices[],2,FALSE)*H391)+(VLOOKUP($I$8,Prices[],2,FALSE)*I391)+(VLOOKUP($J$8,Prices[],2,FALSE)*J391)+(VLOOKUP($K$8,Prices[],2,FALSE)*K391)+(VLOOKUP($L$8,Prices[],2,FALSE)*L391)+(VLOOKUP($M$8,Prices[],2,FALSE)*M391)+(VLOOKUP($N$8,Prices[],2,FALSE)*N391)+(VLOOKUP($T$8,Prices[],2,FALSE)*T391)+(VLOOKUP($U$8,Prices[],2,FALSE)*U391)+(VLOOKUP($V$8,Prices[],2,FALSE)*V391)+(VLOOKUP($W$8,Prices[],2,FALSE)*W391)+(VLOOKUP($X$8,Prices[],2,FALSE)*X391)+(VLOOKUP($Y$8,Prices[],2,FALSE)*Y391)+(VLOOKUP($Z$8,Prices[],2,FALSE)*Z391)+(VLOOKUP($AB$8,Prices[],2,FALSE)*AB391)+(VLOOKUP($O$8,Prices[],2,FALSE)*O391)+(VLOOKUP($P$8,Prices[],2,FALSE)*P391)+(VLOOKUP($Q$8,Prices[],2,FALSE)*Q391)+(VLOOKUP($R$8,Prices[],2,FALSE)*R391)+(VLOOKUP($AA$8,Prices[],2,FALSE)*AA391)+(VLOOKUP($S$8,Prices[],2,FALSE)*S391)</f>
        <v>47247500</v>
      </c>
      <c r="AD391" s="137"/>
      <c r="AE391" s="135">
        <f t="shared" si="21"/>
        <v>80</v>
      </c>
      <c r="AF391" s="133"/>
      <c r="AG391" s="133"/>
      <c r="AH391" s="133">
        <v>20</v>
      </c>
      <c r="AI391" s="133">
        <v>4</v>
      </c>
      <c r="AJ391" s="133">
        <v>2</v>
      </c>
      <c r="AK391" s="133"/>
      <c r="AL391" s="133">
        <v>41</v>
      </c>
      <c r="AM391" s="133">
        <v>13</v>
      </c>
      <c r="AN391" s="133"/>
      <c r="AO391" s="133"/>
      <c r="AP391" s="133"/>
      <c r="AQ391" s="133"/>
      <c r="AR391" s="133"/>
      <c r="AS391" s="133"/>
      <c r="AT391" s="133"/>
      <c r="AU391" s="132">
        <f>(VLOOKUP($AF$8,Prices[],2,FALSE)*AF391)+(VLOOKUP($AG$8,Prices[],2,FALSE)*AG391)+(VLOOKUP($AH$8,Prices[],2,FALSE)*AH391)+(VLOOKUP($AI$8,Prices[],2,FALSE)*AI391)+(VLOOKUP($AJ$8,Prices[],2,FALSE)*AJ391)+(VLOOKUP($AK$8,Prices[],2,FALSE)*AK391)+(VLOOKUP($AL$8,Prices[],2,FALSE)*AL391)+(VLOOKUP($AM$8,Prices[],2,FALSE)*AM391)+(VLOOKUP($AN$8,Prices[],2,FALSE)*AN391)+(VLOOKUP($AO$8,Prices[],2,FALSE)*AO391)+(VLOOKUP($AP$8,Prices[],2,FALSE)*AP391)+(VLOOKUP($AT$8,Prices[],2,FALSE)*AT391)+(VLOOKUP($AQ$8,Prices[],2,FALSE)*AQ391)+(VLOOKUP($AR$8,Prices[],2,FALSE)*AR391)+(VLOOKUP($AS$8,Prices[],2,FALSE)*AS391)</f>
        <v>13156000</v>
      </c>
      <c r="AV391" s="132">
        <f t="shared" si="22"/>
        <v>16536624.999999998</v>
      </c>
      <c r="AW391" s="133" t="str">
        <f t="shared" si="23"/>
        <v>Credit is within Limit</v>
      </c>
      <c r="AX391" s="133" t="str">
        <f>IFERROR(IF(VLOOKUP(C391,'Overdue Credits'!$A:$F,6,0)&gt;2,"High Risk Customer",IF(VLOOKUP(C391,'Overdue Credits'!$A:$F,6,0)&gt;0,"Medium Risk Customer","Low Risk Customer")),"Low Risk Customer")</f>
        <v>Low Risk Customer</v>
      </c>
    </row>
    <row r="392" spans="1:50" x14ac:dyDescent="0.3">
      <c r="A392" s="16">
        <v>384</v>
      </c>
      <c r="B392" s="16" t="s">
        <v>244</v>
      </c>
      <c r="C392" s="16" t="s">
        <v>530</v>
      </c>
      <c r="D392" s="16"/>
      <c r="E392" s="16" t="s">
        <v>767</v>
      </c>
      <c r="F392" s="16" t="s">
        <v>11</v>
      </c>
      <c r="G392" s="131">
        <f t="shared" si="20"/>
        <v>100</v>
      </c>
      <c r="H392" s="133"/>
      <c r="I392" s="133"/>
      <c r="J392" s="133">
        <v>4</v>
      </c>
      <c r="K392" s="133">
        <v>5</v>
      </c>
      <c r="L392" s="133"/>
      <c r="M392" s="133">
        <v>1</v>
      </c>
      <c r="N392" s="133">
        <v>23</v>
      </c>
      <c r="O392" s="133">
        <v>6</v>
      </c>
      <c r="P392" s="133"/>
      <c r="Q392" s="133"/>
      <c r="R392" s="133"/>
      <c r="S392" s="133"/>
      <c r="T392" s="133"/>
      <c r="U392" s="133"/>
      <c r="V392" s="133">
        <v>1</v>
      </c>
      <c r="W392" s="133">
        <v>1</v>
      </c>
      <c r="X392" s="133">
        <v>20</v>
      </c>
      <c r="Y392" s="133">
        <v>39</v>
      </c>
      <c r="Z392" s="133"/>
      <c r="AA392" s="133"/>
      <c r="AB392" s="133"/>
      <c r="AC392" s="134">
        <f>(VLOOKUP($H$8,Prices[],2,FALSE)*H392)+(VLOOKUP($I$8,Prices[],2,FALSE)*I392)+(VLOOKUP($J$8,Prices[],2,FALSE)*J392)+(VLOOKUP($K$8,Prices[],2,FALSE)*K392)+(VLOOKUP($L$8,Prices[],2,FALSE)*L392)+(VLOOKUP($M$8,Prices[],2,FALSE)*M392)+(VLOOKUP($N$8,Prices[],2,FALSE)*N392)+(VLOOKUP($T$8,Prices[],2,FALSE)*T392)+(VLOOKUP($U$8,Prices[],2,FALSE)*U392)+(VLOOKUP($V$8,Prices[],2,FALSE)*V392)+(VLOOKUP($W$8,Prices[],2,FALSE)*W392)+(VLOOKUP($X$8,Prices[],2,FALSE)*X392)+(VLOOKUP($Y$8,Prices[],2,FALSE)*Y392)+(VLOOKUP($Z$8,Prices[],2,FALSE)*Z392)+(VLOOKUP($AB$8,Prices[],2,FALSE)*AB392)+(VLOOKUP($O$8,Prices[],2,FALSE)*O392)+(VLOOKUP($P$8,Prices[],2,FALSE)*P392)+(VLOOKUP($Q$8,Prices[],2,FALSE)*Q392)+(VLOOKUP($R$8,Prices[],2,FALSE)*R392)+(VLOOKUP($AA$8,Prices[],2,FALSE)*AA392)+(VLOOKUP($S$8,Prices[],2,FALSE)*S392)</f>
        <v>12158500</v>
      </c>
      <c r="AD392" s="137"/>
      <c r="AE392" s="135">
        <f t="shared" si="21"/>
        <v>19</v>
      </c>
      <c r="AF392" s="133"/>
      <c r="AG392" s="133"/>
      <c r="AH392" s="133">
        <v>5</v>
      </c>
      <c r="AI392" s="133">
        <v>5</v>
      </c>
      <c r="AJ392" s="133"/>
      <c r="AK392" s="133"/>
      <c r="AL392" s="133">
        <v>5</v>
      </c>
      <c r="AM392" s="133">
        <v>4</v>
      </c>
      <c r="AN392" s="133"/>
      <c r="AO392" s="133"/>
      <c r="AP392" s="133"/>
      <c r="AQ392" s="133"/>
      <c r="AR392" s="133"/>
      <c r="AS392" s="133"/>
      <c r="AT392" s="133"/>
      <c r="AU392" s="132">
        <f>(VLOOKUP($AF$8,Prices[],2,FALSE)*AF392)+(VLOOKUP($AG$8,Prices[],2,FALSE)*AG392)+(VLOOKUP($AH$8,Prices[],2,FALSE)*AH392)+(VLOOKUP($AI$8,Prices[],2,FALSE)*AI392)+(VLOOKUP($AJ$8,Prices[],2,FALSE)*AJ392)+(VLOOKUP($AK$8,Prices[],2,FALSE)*AK392)+(VLOOKUP($AL$8,Prices[],2,FALSE)*AL392)+(VLOOKUP($AM$8,Prices[],2,FALSE)*AM392)+(VLOOKUP($AN$8,Prices[],2,FALSE)*AN392)+(VLOOKUP($AO$8,Prices[],2,FALSE)*AO392)+(VLOOKUP($AP$8,Prices[],2,FALSE)*AP392)+(VLOOKUP($AT$8,Prices[],2,FALSE)*AT392)+(VLOOKUP($AQ$8,Prices[],2,FALSE)*AQ392)+(VLOOKUP($AR$8,Prices[],2,FALSE)*AR392)+(VLOOKUP($AS$8,Prices[],2,FALSE)*AS392)</f>
        <v>3423000</v>
      </c>
      <c r="AV392" s="132">
        <f t="shared" si="22"/>
        <v>4255475</v>
      </c>
      <c r="AW392" s="133" t="str">
        <f t="shared" si="23"/>
        <v>Credit is within Limit</v>
      </c>
      <c r="AX392" s="133" t="str">
        <f>IFERROR(IF(VLOOKUP(C392,'Overdue Credits'!$A:$F,6,0)&gt;2,"High Risk Customer",IF(VLOOKUP(C392,'Overdue Credits'!$A:$F,6,0)&gt;0,"Medium Risk Customer","Low Risk Customer")),"Low Risk Customer")</f>
        <v>Medium Risk Customer</v>
      </c>
    </row>
    <row r="393" spans="1:50" x14ac:dyDescent="0.3">
      <c r="A393" s="16">
        <v>385</v>
      </c>
      <c r="B393" s="16" t="s">
        <v>244</v>
      </c>
      <c r="C393" s="16" t="s">
        <v>252</v>
      </c>
      <c r="D393" s="16"/>
      <c r="E393" s="16" t="s">
        <v>253</v>
      </c>
      <c r="F393" s="16" t="s">
        <v>20</v>
      </c>
      <c r="G393" s="131">
        <f t="shared" ref="G393:G456" si="24">SUM(H393:AB393)</f>
        <v>400</v>
      </c>
      <c r="H393" s="133"/>
      <c r="I393" s="133"/>
      <c r="J393" s="133">
        <v>20</v>
      </c>
      <c r="K393" s="133"/>
      <c r="L393" s="133"/>
      <c r="M393" s="133">
        <v>15</v>
      </c>
      <c r="N393" s="133">
        <v>65</v>
      </c>
      <c r="O393" s="133">
        <v>42</v>
      </c>
      <c r="P393" s="133">
        <v>5</v>
      </c>
      <c r="Q393" s="133"/>
      <c r="R393" s="133">
        <v>2</v>
      </c>
      <c r="S393" s="133"/>
      <c r="T393" s="133"/>
      <c r="U393" s="133"/>
      <c r="V393" s="133">
        <v>90</v>
      </c>
      <c r="W393" s="133">
        <v>1</v>
      </c>
      <c r="X393" s="133">
        <v>135</v>
      </c>
      <c r="Y393" s="133">
        <v>25</v>
      </c>
      <c r="Z393" s="133"/>
      <c r="AA393" s="133"/>
      <c r="AB393" s="133"/>
      <c r="AC393" s="134">
        <f>(VLOOKUP($H$8,Prices[],2,FALSE)*H393)+(VLOOKUP($I$8,Prices[],2,FALSE)*I393)+(VLOOKUP($J$8,Prices[],2,FALSE)*J393)+(VLOOKUP($K$8,Prices[],2,FALSE)*K393)+(VLOOKUP($L$8,Prices[],2,FALSE)*L393)+(VLOOKUP($M$8,Prices[],2,FALSE)*M393)+(VLOOKUP($N$8,Prices[],2,FALSE)*N393)+(VLOOKUP($T$8,Prices[],2,FALSE)*T393)+(VLOOKUP($U$8,Prices[],2,FALSE)*U393)+(VLOOKUP($V$8,Prices[],2,FALSE)*V393)+(VLOOKUP($W$8,Prices[],2,FALSE)*W393)+(VLOOKUP($X$8,Prices[],2,FALSE)*X393)+(VLOOKUP($Y$8,Prices[],2,FALSE)*Y393)+(VLOOKUP($Z$8,Prices[],2,FALSE)*Z393)+(VLOOKUP($AB$8,Prices[],2,FALSE)*AB393)+(VLOOKUP($O$8,Prices[],2,FALSE)*O393)+(VLOOKUP($P$8,Prices[],2,FALSE)*P393)+(VLOOKUP($Q$8,Prices[],2,FALSE)*Q393)+(VLOOKUP($R$8,Prices[],2,FALSE)*R393)+(VLOOKUP($AA$8,Prices[],2,FALSE)*AA393)+(VLOOKUP($S$8,Prices[],2,FALSE)*S393)</f>
        <v>53910500</v>
      </c>
      <c r="AD393" s="137"/>
      <c r="AE393" s="135">
        <f t="shared" ref="AE393:AE456" si="25">SUM(AF393:AT393)</f>
        <v>81</v>
      </c>
      <c r="AF393" s="133"/>
      <c r="AG393" s="133"/>
      <c r="AH393" s="133">
        <v>25</v>
      </c>
      <c r="AI393" s="133">
        <v>5</v>
      </c>
      <c r="AJ393" s="133">
        <v>7</v>
      </c>
      <c r="AK393" s="133"/>
      <c r="AL393" s="133">
        <v>29</v>
      </c>
      <c r="AM393" s="133">
        <v>15</v>
      </c>
      <c r="AN393" s="133"/>
      <c r="AO393" s="133"/>
      <c r="AP393" s="133"/>
      <c r="AQ393" s="133"/>
      <c r="AR393" s="133"/>
      <c r="AS393" s="133"/>
      <c r="AT393" s="133"/>
      <c r="AU393" s="132">
        <f>(VLOOKUP($AF$8,Prices[],2,FALSE)*AF393)+(VLOOKUP($AG$8,Prices[],2,FALSE)*AG393)+(VLOOKUP($AH$8,Prices[],2,FALSE)*AH393)+(VLOOKUP($AI$8,Prices[],2,FALSE)*AI393)+(VLOOKUP($AJ$8,Prices[],2,FALSE)*AJ393)+(VLOOKUP($AK$8,Prices[],2,FALSE)*AK393)+(VLOOKUP($AL$8,Prices[],2,FALSE)*AL393)+(VLOOKUP($AM$8,Prices[],2,FALSE)*AM393)+(VLOOKUP($AN$8,Prices[],2,FALSE)*AN393)+(VLOOKUP($AO$8,Prices[],2,FALSE)*AO393)+(VLOOKUP($AP$8,Prices[],2,FALSE)*AP393)+(VLOOKUP($AT$8,Prices[],2,FALSE)*AT393)+(VLOOKUP($AQ$8,Prices[],2,FALSE)*AQ393)+(VLOOKUP($AR$8,Prices[],2,FALSE)*AR393)+(VLOOKUP($AS$8,Prices[],2,FALSE)*AS393)</f>
        <v>13521000</v>
      </c>
      <c r="AV393" s="132">
        <f t="shared" ref="AV393:AV456" si="26">AC393*0.35</f>
        <v>18868675</v>
      </c>
      <c r="AW393" s="133" t="str">
        <f t="shared" ref="AW393:AW456" si="27">IF(AU393&gt;AV393,"Credit is above Limit. Requires HOTM approval",IF(AU393=0," ",IF(AV393&gt;=AU393,"Credit is within Limit","CheckInput")))</f>
        <v>Credit is within Limit</v>
      </c>
      <c r="AX393" s="133" t="str">
        <f>IFERROR(IF(VLOOKUP(C393,'Overdue Credits'!$A:$F,6,0)&gt;2,"High Risk Customer",IF(VLOOKUP(C393,'Overdue Credits'!$A:$F,6,0)&gt;0,"Medium Risk Customer","Low Risk Customer")),"Low Risk Customer")</f>
        <v>Low Risk Customer</v>
      </c>
    </row>
    <row r="394" spans="1:50" x14ac:dyDescent="0.3">
      <c r="A394" s="16">
        <v>386</v>
      </c>
      <c r="B394" s="16" t="s">
        <v>244</v>
      </c>
      <c r="C394" s="16" t="s">
        <v>251</v>
      </c>
      <c r="D394" s="16"/>
      <c r="E394" s="16" t="s">
        <v>730</v>
      </c>
      <c r="F394" s="16" t="s">
        <v>20</v>
      </c>
      <c r="G394" s="131">
        <f t="shared" si="24"/>
        <v>400</v>
      </c>
      <c r="H394" s="133"/>
      <c r="I394" s="133"/>
      <c r="J394" s="133">
        <v>20</v>
      </c>
      <c r="K394" s="133"/>
      <c r="L394" s="133"/>
      <c r="M394" s="133">
        <v>15</v>
      </c>
      <c r="N394" s="133">
        <v>65</v>
      </c>
      <c r="O394" s="133">
        <v>42</v>
      </c>
      <c r="P394" s="133">
        <v>5</v>
      </c>
      <c r="Q394" s="133"/>
      <c r="R394" s="133">
        <v>2</v>
      </c>
      <c r="S394" s="133"/>
      <c r="T394" s="133"/>
      <c r="U394" s="133"/>
      <c r="V394" s="133">
        <v>90</v>
      </c>
      <c r="W394" s="133">
        <v>1</v>
      </c>
      <c r="X394" s="133">
        <v>135</v>
      </c>
      <c r="Y394" s="133">
        <v>25</v>
      </c>
      <c r="Z394" s="133"/>
      <c r="AA394" s="133"/>
      <c r="AB394" s="133"/>
      <c r="AC394" s="134">
        <f>(VLOOKUP($H$8,Prices[],2,FALSE)*H394)+(VLOOKUP($I$8,Prices[],2,FALSE)*I394)+(VLOOKUP($J$8,Prices[],2,FALSE)*J394)+(VLOOKUP($K$8,Prices[],2,FALSE)*K394)+(VLOOKUP($L$8,Prices[],2,FALSE)*L394)+(VLOOKUP($M$8,Prices[],2,FALSE)*M394)+(VLOOKUP($N$8,Prices[],2,FALSE)*N394)+(VLOOKUP($T$8,Prices[],2,FALSE)*T394)+(VLOOKUP($U$8,Prices[],2,FALSE)*U394)+(VLOOKUP($V$8,Prices[],2,FALSE)*V394)+(VLOOKUP($W$8,Prices[],2,FALSE)*W394)+(VLOOKUP($X$8,Prices[],2,FALSE)*X394)+(VLOOKUP($Y$8,Prices[],2,FALSE)*Y394)+(VLOOKUP($Z$8,Prices[],2,FALSE)*Z394)+(VLOOKUP($AB$8,Prices[],2,FALSE)*AB394)+(VLOOKUP($O$8,Prices[],2,FALSE)*O394)+(VLOOKUP($P$8,Prices[],2,FALSE)*P394)+(VLOOKUP($Q$8,Prices[],2,FALSE)*Q394)+(VLOOKUP($R$8,Prices[],2,FALSE)*R394)+(VLOOKUP($AA$8,Prices[],2,FALSE)*AA394)+(VLOOKUP($S$8,Prices[],2,FALSE)*S394)</f>
        <v>53910500</v>
      </c>
      <c r="AD394" s="137"/>
      <c r="AE394" s="135">
        <f t="shared" si="25"/>
        <v>81</v>
      </c>
      <c r="AF394" s="133"/>
      <c r="AG394" s="133"/>
      <c r="AH394" s="133">
        <v>25</v>
      </c>
      <c r="AI394" s="133">
        <v>5</v>
      </c>
      <c r="AJ394" s="133">
        <v>7</v>
      </c>
      <c r="AK394" s="133"/>
      <c r="AL394" s="133">
        <v>29</v>
      </c>
      <c r="AM394" s="133">
        <v>15</v>
      </c>
      <c r="AN394" s="133"/>
      <c r="AO394" s="133"/>
      <c r="AP394" s="133"/>
      <c r="AQ394" s="133"/>
      <c r="AR394" s="133"/>
      <c r="AS394" s="133"/>
      <c r="AT394" s="133"/>
      <c r="AU394" s="132">
        <f>(VLOOKUP($AF$8,Prices[],2,FALSE)*AF394)+(VLOOKUP($AG$8,Prices[],2,FALSE)*AG394)+(VLOOKUP($AH$8,Prices[],2,FALSE)*AH394)+(VLOOKUP($AI$8,Prices[],2,FALSE)*AI394)+(VLOOKUP($AJ$8,Prices[],2,FALSE)*AJ394)+(VLOOKUP($AK$8,Prices[],2,FALSE)*AK394)+(VLOOKUP($AL$8,Prices[],2,FALSE)*AL394)+(VLOOKUP($AM$8,Prices[],2,FALSE)*AM394)+(VLOOKUP($AN$8,Prices[],2,FALSE)*AN394)+(VLOOKUP($AO$8,Prices[],2,FALSE)*AO394)+(VLOOKUP($AP$8,Prices[],2,FALSE)*AP394)+(VLOOKUP($AT$8,Prices[],2,FALSE)*AT394)+(VLOOKUP($AQ$8,Prices[],2,FALSE)*AQ394)+(VLOOKUP($AR$8,Prices[],2,FALSE)*AR394)+(VLOOKUP($AS$8,Prices[],2,FALSE)*AS394)</f>
        <v>13521000</v>
      </c>
      <c r="AV394" s="132">
        <f t="shared" si="26"/>
        <v>18868675</v>
      </c>
      <c r="AW394" s="133" t="str">
        <f t="shared" si="27"/>
        <v>Credit is within Limit</v>
      </c>
      <c r="AX394" s="133" t="str">
        <f>IFERROR(IF(VLOOKUP(C394,'Overdue Credits'!$A:$F,6,0)&gt;2,"High Risk Customer",IF(VLOOKUP(C394,'Overdue Credits'!$A:$F,6,0)&gt;0,"Medium Risk Customer","Low Risk Customer")),"Low Risk Customer")</f>
        <v>Low Risk Customer</v>
      </c>
    </row>
    <row r="395" spans="1:50" x14ac:dyDescent="0.3">
      <c r="A395" s="16">
        <v>387</v>
      </c>
      <c r="B395" s="16" t="s">
        <v>244</v>
      </c>
      <c r="C395" s="16" t="s">
        <v>260</v>
      </c>
      <c r="D395" s="16"/>
      <c r="E395" s="16" t="s">
        <v>261</v>
      </c>
      <c r="F395" s="16" t="s">
        <v>20</v>
      </c>
      <c r="G395" s="131">
        <f t="shared" si="24"/>
        <v>400</v>
      </c>
      <c r="H395" s="133"/>
      <c r="I395" s="133"/>
      <c r="J395" s="133">
        <v>20</v>
      </c>
      <c r="K395" s="133">
        <v>30</v>
      </c>
      <c r="L395" s="133"/>
      <c r="M395" s="133">
        <v>5</v>
      </c>
      <c r="N395" s="133">
        <v>20</v>
      </c>
      <c r="O395" s="133">
        <v>42</v>
      </c>
      <c r="P395" s="133">
        <v>5</v>
      </c>
      <c r="Q395" s="133"/>
      <c r="R395" s="133">
        <v>2</v>
      </c>
      <c r="S395" s="133"/>
      <c r="T395" s="133"/>
      <c r="U395" s="133"/>
      <c r="V395" s="133">
        <v>100</v>
      </c>
      <c r="W395" s="133">
        <v>1</v>
      </c>
      <c r="X395" s="133">
        <v>160</v>
      </c>
      <c r="Y395" s="133">
        <v>15</v>
      </c>
      <c r="Z395" s="133"/>
      <c r="AA395" s="133"/>
      <c r="AB395" s="133"/>
      <c r="AC395" s="134">
        <f>(VLOOKUP($H$8,Prices[],2,FALSE)*H395)+(VLOOKUP($I$8,Prices[],2,FALSE)*I395)+(VLOOKUP($J$8,Prices[],2,FALSE)*J395)+(VLOOKUP($K$8,Prices[],2,FALSE)*K395)+(VLOOKUP($L$8,Prices[],2,FALSE)*L395)+(VLOOKUP($M$8,Prices[],2,FALSE)*M395)+(VLOOKUP($N$8,Prices[],2,FALSE)*N395)+(VLOOKUP($T$8,Prices[],2,FALSE)*T395)+(VLOOKUP($U$8,Prices[],2,FALSE)*U395)+(VLOOKUP($V$8,Prices[],2,FALSE)*V395)+(VLOOKUP($W$8,Prices[],2,FALSE)*W395)+(VLOOKUP($X$8,Prices[],2,FALSE)*X395)+(VLOOKUP($Y$8,Prices[],2,FALSE)*Y395)+(VLOOKUP($Z$8,Prices[],2,FALSE)*Z395)+(VLOOKUP($AB$8,Prices[],2,FALSE)*AB395)+(VLOOKUP($O$8,Prices[],2,FALSE)*O395)+(VLOOKUP($P$8,Prices[],2,FALSE)*P395)+(VLOOKUP($Q$8,Prices[],2,FALSE)*Q395)+(VLOOKUP($R$8,Prices[],2,FALSE)*R395)+(VLOOKUP($AA$8,Prices[],2,FALSE)*AA395)+(VLOOKUP($S$8,Prices[],2,FALSE)*S395)</f>
        <v>57095500</v>
      </c>
      <c r="AD395" s="137"/>
      <c r="AE395" s="135">
        <f t="shared" si="25"/>
        <v>74</v>
      </c>
      <c r="AF395" s="133"/>
      <c r="AG395" s="133"/>
      <c r="AH395" s="133">
        <v>30</v>
      </c>
      <c r="AI395" s="133">
        <v>17</v>
      </c>
      <c r="AJ395" s="133"/>
      <c r="AK395" s="133"/>
      <c r="AL395" s="133">
        <v>21</v>
      </c>
      <c r="AM395" s="133">
        <v>6</v>
      </c>
      <c r="AN395" s="133"/>
      <c r="AO395" s="133"/>
      <c r="AP395" s="133"/>
      <c r="AQ395" s="133"/>
      <c r="AR395" s="133"/>
      <c r="AS395" s="133"/>
      <c r="AT395" s="133"/>
      <c r="AU395" s="132">
        <f>(VLOOKUP($AF$8,Prices[],2,FALSE)*AF395)+(VLOOKUP($AG$8,Prices[],2,FALSE)*AG395)+(VLOOKUP($AH$8,Prices[],2,FALSE)*AH395)+(VLOOKUP($AI$8,Prices[],2,FALSE)*AI395)+(VLOOKUP($AJ$8,Prices[],2,FALSE)*AJ395)+(VLOOKUP($AK$8,Prices[],2,FALSE)*AK395)+(VLOOKUP($AL$8,Prices[],2,FALSE)*AL395)+(VLOOKUP($AM$8,Prices[],2,FALSE)*AM395)+(VLOOKUP($AN$8,Prices[],2,FALSE)*AN395)+(VLOOKUP($AO$8,Prices[],2,FALSE)*AO395)+(VLOOKUP($AP$8,Prices[],2,FALSE)*AP395)+(VLOOKUP($AT$8,Prices[],2,FALSE)*AT395)+(VLOOKUP($AQ$8,Prices[],2,FALSE)*AQ395)+(VLOOKUP($AR$8,Prices[],2,FALSE)*AR395)+(VLOOKUP($AS$8,Prices[],2,FALSE)*AS395)</f>
        <v>13541500</v>
      </c>
      <c r="AV395" s="132">
        <f t="shared" si="26"/>
        <v>19983425</v>
      </c>
      <c r="AW395" s="133" t="str">
        <f t="shared" si="27"/>
        <v>Credit is within Limit</v>
      </c>
      <c r="AX395" s="133" t="str">
        <f>IFERROR(IF(VLOOKUP(C395,'Overdue Credits'!$A:$F,6,0)&gt;2,"High Risk Customer",IF(VLOOKUP(C395,'Overdue Credits'!$A:$F,6,0)&gt;0,"Medium Risk Customer","Low Risk Customer")),"Low Risk Customer")</f>
        <v>Low Risk Customer</v>
      </c>
    </row>
    <row r="396" spans="1:50" x14ac:dyDescent="0.3">
      <c r="A396" s="16">
        <v>388</v>
      </c>
      <c r="B396" s="16" t="s">
        <v>244</v>
      </c>
      <c r="C396" s="16" t="s">
        <v>247</v>
      </c>
      <c r="D396" s="16"/>
      <c r="E396" s="16" t="s">
        <v>727</v>
      </c>
      <c r="F396" s="16" t="s">
        <v>20</v>
      </c>
      <c r="G396" s="131">
        <f t="shared" si="24"/>
        <v>400</v>
      </c>
      <c r="H396" s="133"/>
      <c r="I396" s="133"/>
      <c r="J396" s="133">
        <v>20</v>
      </c>
      <c r="K396" s="133">
        <v>20</v>
      </c>
      <c r="L396" s="133"/>
      <c r="M396" s="133">
        <v>15</v>
      </c>
      <c r="N396" s="133">
        <v>20</v>
      </c>
      <c r="O396" s="133">
        <v>27</v>
      </c>
      <c r="P396" s="133">
        <v>5</v>
      </c>
      <c r="Q396" s="133"/>
      <c r="R396" s="133">
        <v>2</v>
      </c>
      <c r="S396" s="133"/>
      <c r="T396" s="133"/>
      <c r="U396" s="133"/>
      <c r="V396" s="133">
        <v>105</v>
      </c>
      <c r="W396" s="133">
        <v>1</v>
      </c>
      <c r="X396" s="133">
        <v>160</v>
      </c>
      <c r="Y396" s="133">
        <v>25</v>
      </c>
      <c r="Z396" s="133"/>
      <c r="AA396" s="133"/>
      <c r="AB396" s="133"/>
      <c r="AC396" s="134">
        <f>(VLOOKUP($H$8,Prices[],2,FALSE)*H396)+(VLOOKUP($I$8,Prices[],2,FALSE)*I396)+(VLOOKUP($J$8,Prices[],2,FALSE)*J396)+(VLOOKUP($K$8,Prices[],2,FALSE)*K396)+(VLOOKUP($L$8,Prices[],2,FALSE)*L396)+(VLOOKUP($M$8,Prices[],2,FALSE)*M396)+(VLOOKUP($N$8,Prices[],2,FALSE)*N396)+(VLOOKUP($T$8,Prices[],2,FALSE)*T396)+(VLOOKUP($U$8,Prices[],2,FALSE)*U396)+(VLOOKUP($V$8,Prices[],2,FALSE)*V396)+(VLOOKUP($W$8,Prices[],2,FALSE)*W396)+(VLOOKUP($X$8,Prices[],2,FALSE)*X396)+(VLOOKUP($Y$8,Prices[],2,FALSE)*Y396)+(VLOOKUP($Z$8,Prices[],2,FALSE)*Z396)+(VLOOKUP($AB$8,Prices[],2,FALSE)*AB396)+(VLOOKUP($O$8,Prices[],2,FALSE)*O396)+(VLOOKUP($P$8,Prices[],2,FALSE)*P396)+(VLOOKUP($Q$8,Prices[],2,FALSE)*Q396)+(VLOOKUP($R$8,Prices[],2,FALSE)*R396)+(VLOOKUP($AA$8,Prices[],2,FALSE)*AA396)+(VLOOKUP($S$8,Prices[],2,FALSE)*S396)</f>
        <v>55755500</v>
      </c>
      <c r="AD396" s="137"/>
      <c r="AE396" s="135">
        <f t="shared" si="25"/>
        <v>81</v>
      </c>
      <c r="AF396" s="133"/>
      <c r="AG396" s="133"/>
      <c r="AH396" s="133">
        <v>30</v>
      </c>
      <c r="AI396" s="133">
        <v>2</v>
      </c>
      <c r="AJ396" s="133">
        <v>8</v>
      </c>
      <c r="AK396" s="133"/>
      <c r="AL396" s="133">
        <v>25</v>
      </c>
      <c r="AM396" s="133">
        <v>16</v>
      </c>
      <c r="AN396" s="133"/>
      <c r="AO396" s="133"/>
      <c r="AP396" s="133"/>
      <c r="AQ396" s="133"/>
      <c r="AR396" s="133"/>
      <c r="AS396" s="133"/>
      <c r="AT396" s="133"/>
      <c r="AU396" s="132">
        <f>(VLOOKUP($AF$8,Prices[],2,FALSE)*AF396)+(VLOOKUP($AG$8,Prices[],2,FALSE)*AG396)+(VLOOKUP($AH$8,Prices[],2,FALSE)*AH396)+(VLOOKUP($AI$8,Prices[],2,FALSE)*AI396)+(VLOOKUP($AJ$8,Prices[],2,FALSE)*AJ396)+(VLOOKUP($AK$8,Prices[],2,FALSE)*AK396)+(VLOOKUP($AL$8,Prices[],2,FALSE)*AL396)+(VLOOKUP($AM$8,Prices[],2,FALSE)*AM396)+(VLOOKUP($AN$8,Prices[],2,FALSE)*AN396)+(VLOOKUP($AO$8,Prices[],2,FALSE)*AO396)+(VLOOKUP($AP$8,Prices[],2,FALSE)*AP396)+(VLOOKUP($AT$8,Prices[],2,FALSE)*AT396)+(VLOOKUP($AQ$8,Prices[],2,FALSE)*AQ396)+(VLOOKUP($AR$8,Prices[],2,FALSE)*AR396)+(VLOOKUP($AS$8,Prices[],2,FALSE)*AS396)</f>
        <v>13484000</v>
      </c>
      <c r="AV396" s="132">
        <f t="shared" si="26"/>
        <v>19514425</v>
      </c>
      <c r="AW396" s="133" t="str">
        <f t="shared" si="27"/>
        <v>Credit is within Limit</v>
      </c>
      <c r="AX396" s="133" t="str">
        <f>IFERROR(IF(VLOOKUP(C396,'Overdue Credits'!$A:$F,6,0)&gt;2,"High Risk Customer",IF(VLOOKUP(C396,'Overdue Credits'!$A:$F,6,0)&gt;0,"Medium Risk Customer","Low Risk Customer")),"Low Risk Customer")</f>
        <v>Low Risk Customer</v>
      </c>
    </row>
    <row r="397" spans="1:50" x14ac:dyDescent="0.3">
      <c r="A397" s="16">
        <v>389</v>
      </c>
      <c r="B397" s="16" t="s">
        <v>244</v>
      </c>
      <c r="C397" s="16" t="s">
        <v>258</v>
      </c>
      <c r="D397" s="16"/>
      <c r="E397" s="16" t="s">
        <v>259</v>
      </c>
      <c r="F397" s="16" t="s">
        <v>43</v>
      </c>
      <c r="G397" s="131">
        <f t="shared" si="24"/>
        <v>576</v>
      </c>
      <c r="H397" s="133"/>
      <c r="I397" s="133"/>
      <c r="J397" s="133">
        <v>20</v>
      </c>
      <c r="K397" s="133">
        <v>50</v>
      </c>
      <c r="L397" s="133"/>
      <c r="M397" s="133"/>
      <c r="N397" s="133">
        <v>103</v>
      </c>
      <c r="O397" s="133">
        <v>52</v>
      </c>
      <c r="P397" s="133">
        <v>16</v>
      </c>
      <c r="Q397" s="133">
        <v>1</v>
      </c>
      <c r="R397" s="133">
        <v>2</v>
      </c>
      <c r="S397" s="133"/>
      <c r="T397" s="133"/>
      <c r="U397" s="133"/>
      <c r="V397" s="133">
        <v>90</v>
      </c>
      <c r="W397" s="133">
        <v>1</v>
      </c>
      <c r="X397" s="133">
        <v>220</v>
      </c>
      <c r="Y397" s="133">
        <v>20</v>
      </c>
      <c r="Z397" s="133"/>
      <c r="AA397" s="133"/>
      <c r="AB397" s="133">
        <v>1</v>
      </c>
      <c r="AC397" s="134">
        <f>(VLOOKUP($H$8,Prices[],2,FALSE)*H397)+(VLOOKUP($I$8,Prices[],2,FALSE)*I397)+(VLOOKUP($J$8,Prices[],2,FALSE)*J397)+(VLOOKUP($K$8,Prices[],2,FALSE)*K397)+(VLOOKUP($L$8,Prices[],2,FALSE)*L397)+(VLOOKUP($M$8,Prices[],2,FALSE)*M397)+(VLOOKUP($N$8,Prices[],2,FALSE)*N397)+(VLOOKUP($T$8,Prices[],2,FALSE)*T397)+(VLOOKUP($U$8,Prices[],2,FALSE)*U397)+(VLOOKUP($V$8,Prices[],2,FALSE)*V397)+(VLOOKUP($W$8,Prices[],2,FALSE)*W397)+(VLOOKUP($X$8,Prices[],2,FALSE)*X397)+(VLOOKUP($Y$8,Prices[],2,FALSE)*Y397)+(VLOOKUP($Z$8,Prices[],2,FALSE)*Z397)+(VLOOKUP($AB$8,Prices[],2,FALSE)*AB397)+(VLOOKUP($O$8,Prices[],2,FALSE)*O397)+(VLOOKUP($P$8,Prices[],2,FALSE)*P397)+(VLOOKUP($Q$8,Prices[],2,FALSE)*Q397)+(VLOOKUP($R$8,Prices[],2,FALSE)*R397)+(VLOOKUP($AA$8,Prices[],2,FALSE)*AA397)+(VLOOKUP($S$8,Prices[],2,FALSE)*S397)</f>
        <v>79537000</v>
      </c>
      <c r="AD397" s="137"/>
      <c r="AE397" s="135">
        <f t="shared" si="25"/>
        <v>115</v>
      </c>
      <c r="AF397" s="133"/>
      <c r="AG397" s="133"/>
      <c r="AH397" s="133">
        <v>30</v>
      </c>
      <c r="AI397" s="133">
        <v>15</v>
      </c>
      <c r="AJ397" s="133">
        <v>25</v>
      </c>
      <c r="AK397" s="133"/>
      <c r="AL397" s="133">
        <v>30</v>
      </c>
      <c r="AM397" s="133">
        <v>15</v>
      </c>
      <c r="AN397" s="133"/>
      <c r="AO397" s="133"/>
      <c r="AP397" s="133"/>
      <c r="AQ397" s="133"/>
      <c r="AR397" s="133"/>
      <c r="AS397" s="133"/>
      <c r="AT397" s="133"/>
      <c r="AU397" s="132">
        <f>(VLOOKUP($AF$8,Prices[],2,FALSE)*AF397)+(VLOOKUP($AG$8,Prices[],2,FALSE)*AG397)+(VLOOKUP($AH$8,Prices[],2,FALSE)*AH397)+(VLOOKUP($AI$8,Prices[],2,FALSE)*AI397)+(VLOOKUP($AJ$8,Prices[],2,FALSE)*AJ397)+(VLOOKUP($AK$8,Prices[],2,FALSE)*AK397)+(VLOOKUP($AL$8,Prices[],2,FALSE)*AL397)+(VLOOKUP($AM$8,Prices[],2,FALSE)*AM397)+(VLOOKUP($AN$8,Prices[],2,FALSE)*AN397)+(VLOOKUP($AO$8,Prices[],2,FALSE)*AO397)+(VLOOKUP($AP$8,Prices[],2,FALSE)*AP397)+(VLOOKUP($AT$8,Prices[],2,FALSE)*AT397)+(VLOOKUP($AQ$8,Prices[],2,FALSE)*AQ397)+(VLOOKUP($AR$8,Prices[],2,FALSE)*AR397)+(VLOOKUP($AS$8,Prices[],2,FALSE)*AS397)</f>
        <v>19432500</v>
      </c>
      <c r="AV397" s="132">
        <f t="shared" si="26"/>
        <v>27837950</v>
      </c>
      <c r="AW397" s="133" t="str">
        <f t="shared" si="27"/>
        <v>Credit is within Limit</v>
      </c>
      <c r="AX397" s="133" t="str">
        <f>IFERROR(IF(VLOOKUP(C397,'Overdue Credits'!$A:$F,6,0)&gt;2,"High Risk Customer",IF(VLOOKUP(C397,'Overdue Credits'!$A:$F,6,0)&gt;0,"Medium Risk Customer","Low Risk Customer")),"Low Risk Customer")</f>
        <v>Medium Risk Customer</v>
      </c>
    </row>
    <row r="398" spans="1:50" x14ac:dyDescent="0.3">
      <c r="A398" s="16">
        <v>390</v>
      </c>
      <c r="B398" s="16" t="s">
        <v>244</v>
      </c>
      <c r="C398" s="16" t="s">
        <v>248</v>
      </c>
      <c r="D398" s="16"/>
      <c r="E398" s="16" t="s">
        <v>731</v>
      </c>
      <c r="F398" s="16" t="s">
        <v>20</v>
      </c>
      <c r="G398" s="131">
        <f t="shared" si="24"/>
        <v>350</v>
      </c>
      <c r="H398" s="133"/>
      <c r="I398" s="133"/>
      <c r="J398" s="133">
        <v>20</v>
      </c>
      <c r="K398" s="133">
        <v>20</v>
      </c>
      <c r="L398" s="133"/>
      <c r="M398" s="133">
        <v>15</v>
      </c>
      <c r="N398" s="133">
        <v>40</v>
      </c>
      <c r="O398" s="133">
        <v>27</v>
      </c>
      <c r="P398" s="133">
        <v>5</v>
      </c>
      <c r="Q398" s="133"/>
      <c r="R398" s="133">
        <v>2</v>
      </c>
      <c r="S398" s="133"/>
      <c r="T398" s="133"/>
      <c r="U398" s="133"/>
      <c r="V398" s="133">
        <v>70</v>
      </c>
      <c r="W398" s="133">
        <v>1</v>
      </c>
      <c r="X398" s="133">
        <v>125</v>
      </c>
      <c r="Y398" s="133">
        <v>25</v>
      </c>
      <c r="Z398" s="133"/>
      <c r="AA398" s="133"/>
      <c r="AB398" s="133"/>
      <c r="AC398" s="134">
        <f>(VLOOKUP($H$8,Prices[],2,FALSE)*H398)+(VLOOKUP($I$8,Prices[],2,FALSE)*I398)+(VLOOKUP($J$8,Prices[],2,FALSE)*J398)+(VLOOKUP($K$8,Prices[],2,FALSE)*K398)+(VLOOKUP($L$8,Prices[],2,FALSE)*L398)+(VLOOKUP($M$8,Prices[],2,FALSE)*M398)+(VLOOKUP($N$8,Prices[],2,FALSE)*N398)+(VLOOKUP($T$8,Prices[],2,FALSE)*T398)+(VLOOKUP($U$8,Prices[],2,FALSE)*U398)+(VLOOKUP($V$8,Prices[],2,FALSE)*V398)+(VLOOKUP($W$8,Prices[],2,FALSE)*W398)+(VLOOKUP($X$8,Prices[],2,FALSE)*X398)+(VLOOKUP($Y$8,Prices[],2,FALSE)*Y398)+(VLOOKUP($Z$8,Prices[],2,FALSE)*Z398)+(VLOOKUP($AB$8,Prices[],2,FALSE)*AB398)+(VLOOKUP($O$8,Prices[],2,FALSE)*O398)+(VLOOKUP($P$8,Prices[],2,FALSE)*P398)+(VLOOKUP($Q$8,Prices[],2,FALSE)*Q398)+(VLOOKUP($R$8,Prices[],2,FALSE)*R398)+(VLOOKUP($AA$8,Prices[],2,FALSE)*AA398)+(VLOOKUP($S$8,Prices[],2,FALSE)*S398)</f>
        <v>48438000</v>
      </c>
      <c r="AD398" s="137"/>
      <c r="AE398" s="135">
        <f t="shared" si="25"/>
        <v>75</v>
      </c>
      <c r="AF398" s="133"/>
      <c r="AG398" s="133"/>
      <c r="AH398" s="133">
        <v>20</v>
      </c>
      <c r="AI398" s="133">
        <v>20</v>
      </c>
      <c r="AJ398" s="133">
        <v>2</v>
      </c>
      <c r="AK398" s="133"/>
      <c r="AL398" s="133">
        <v>23</v>
      </c>
      <c r="AM398" s="133">
        <v>10</v>
      </c>
      <c r="AN398" s="133"/>
      <c r="AO398" s="133"/>
      <c r="AP398" s="133"/>
      <c r="AQ398" s="133"/>
      <c r="AR398" s="133"/>
      <c r="AS398" s="133"/>
      <c r="AT398" s="133"/>
      <c r="AU398" s="132">
        <f>(VLOOKUP($AF$8,Prices[],2,FALSE)*AF398)+(VLOOKUP($AG$8,Prices[],2,FALSE)*AG398)+(VLOOKUP($AH$8,Prices[],2,FALSE)*AH398)+(VLOOKUP($AI$8,Prices[],2,FALSE)*AI398)+(VLOOKUP($AJ$8,Prices[],2,FALSE)*AJ398)+(VLOOKUP($AK$8,Prices[],2,FALSE)*AK398)+(VLOOKUP($AL$8,Prices[],2,FALSE)*AL398)+(VLOOKUP($AM$8,Prices[],2,FALSE)*AM398)+(VLOOKUP($AN$8,Prices[],2,FALSE)*AN398)+(VLOOKUP($AO$8,Prices[],2,FALSE)*AO398)+(VLOOKUP($AP$8,Prices[],2,FALSE)*AP398)+(VLOOKUP($AT$8,Prices[],2,FALSE)*AT398)+(VLOOKUP($AQ$8,Prices[],2,FALSE)*AQ398)+(VLOOKUP($AR$8,Prices[],2,FALSE)*AR398)+(VLOOKUP($AS$8,Prices[],2,FALSE)*AS398)</f>
        <v>13524000</v>
      </c>
      <c r="AV398" s="132">
        <f t="shared" si="26"/>
        <v>16953300</v>
      </c>
      <c r="AW398" s="133" t="str">
        <f t="shared" si="27"/>
        <v>Credit is within Limit</v>
      </c>
      <c r="AX398" s="133" t="str">
        <f>IFERROR(IF(VLOOKUP(C398,'Overdue Credits'!$A:$F,6,0)&gt;2,"High Risk Customer",IF(VLOOKUP(C398,'Overdue Credits'!$A:$F,6,0)&gt;0,"Medium Risk Customer","Low Risk Customer")),"Low Risk Customer")</f>
        <v>Low Risk Customer</v>
      </c>
    </row>
    <row r="399" spans="1:50" x14ac:dyDescent="0.3">
      <c r="A399" s="16">
        <v>391</v>
      </c>
      <c r="B399" s="16" t="s">
        <v>244</v>
      </c>
      <c r="C399" s="16" t="s">
        <v>249</v>
      </c>
      <c r="D399" s="16"/>
      <c r="E399" s="16" t="s">
        <v>250</v>
      </c>
      <c r="F399" s="16" t="s">
        <v>43</v>
      </c>
      <c r="G399" s="131">
        <f t="shared" si="24"/>
        <v>0</v>
      </c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B399" s="133"/>
      <c r="AC399" s="134">
        <f>(VLOOKUP($H$8,Prices[],2,FALSE)*H399)+(VLOOKUP($I$8,Prices[],2,FALSE)*I399)+(VLOOKUP($J$8,Prices[],2,FALSE)*J399)+(VLOOKUP($K$8,Prices[],2,FALSE)*K399)+(VLOOKUP($L$8,Prices[],2,FALSE)*L399)+(VLOOKUP($M$8,Prices[],2,FALSE)*M399)+(VLOOKUP($N$8,Prices[],2,FALSE)*N399)+(VLOOKUP($T$8,Prices[],2,FALSE)*T399)+(VLOOKUP($U$8,Prices[],2,FALSE)*U399)+(VLOOKUP($V$8,Prices[],2,FALSE)*V399)+(VLOOKUP($W$8,Prices[],2,FALSE)*W399)+(VLOOKUP($X$8,Prices[],2,FALSE)*X399)+(VLOOKUP($Y$8,Prices[],2,FALSE)*Y399)+(VLOOKUP($Z$8,Prices[],2,FALSE)*Z399)+(VLOOKUP($AB$8,Prices[],2,FALSE)*AB399)+(VLOOKUP($O$8,Prices[],2,FALSE)*O399)+(VLOOKUP($P$8,Prices[],2,FALSE)*P399)+(VLOOKUP($Q$8,Prices[],2,FALSE)*Q399)+(VLOOKUP($R$8,Prices[],2,FALSE)*R399)+(VLOOKUP($AA$8,Prices[],2,FALSE)*AA399)+(VLOOKUP($S$8,Prices[],2,FALSE)*S399)</f>
        <v>0</v>
      </c>
      <c r="AD399" s="137"/>
      <c r="AE399" s="135">
        <f t="shared" si="25"/>
        <v>0</v>
      </c>
      <c r="AF399" s="133"/>
      <c r="AG399" s="133"/>
      <c r="AH399" s="133"/>
      <c r="AI399" s="133"/>
      <c r="AJ399" s="133"/>
      <c r="AK399" s="133"/>
      <c r="AL399" s="133"/>
      <c r="AM399" s="133"/>
      <c r="AN399" s="133"/>
      <c r="AO399" s="133"/>
      <c r="AP399" s="133"/>
      <c r="AQ399" s="133"/>
      <c r="AR399" s="133"/>
      <c r="AS399" s="133"/>
      <c r="AT399" s="133"/>
      <c r="AU399" s="132">
        <f>(VLOOKUP($AF$8,Prices[],2,FALSE)*AF399)+(VLOOKUP($AG$8,Prices[],2,FALSE)*AG399)+(VLOOKUP($AH$8,Prices[],2,FALSE)*AH399)+(VLOOKUP($AI$8,Prices[],2,FALSE)*AI399)+(VLOOKUP($AJ$8,Prices[],2,FALSE)*AJ399)+(VLOOKUP($AK$8,Prices[],2,FALSE)*AK399)+(VLOOKUP($AL$8,Prices[],2,FALSE)*AL399)+(VLOOKUP($AM$8,Prices[],2,FALSE)*AM399)+(VLOOKUP($AN$8,Prices[],2,FALSE)*AN399)+(VLOOKUP($AO$8,Prices[],2,FALSE)*AO399)+(VLOOKUP($AP$8,Prices[],2,FALSE)*AP399)+(VLOOKUP($AT$8,Prices[],2,FALSE)*AT399)+(VLOOKUP($AQ$8,Prices[],2,FALSE)*AQ399)+(VLOOKUP($AR$8,Prices[],2,FALSE)*AR399)+(VLOOKUP($AS$8,Prices[],2,FALSE)*AS399)</f>
        <v>0</v>
      </c>
      <c r="AV399" s="132">
        <f t="shared" si="26"/>
        <v>0</v>
      </c>
      <c r="AW399" s="133" t="str">
        <f t="shared" si="27"/>
        <v xml:space="preserve"> </v>
      </c>
      <c r="AX399" s="133" t="str">
        <f>IFERROR(IF(VLOOKUP(C399,'Overdue Credits'!$A:$F,6,0)&gt;2,"High Risk Customer",IF(VLOOKUP(C399,'Overdue Credits'!$A:$F,6,0)&gt;0,"Medium Risk Customer","Low Risk Customer")),"Low Risk Customer")</f>
        <v>High Risk Customer</v>
      </c>
    </row>
    <row r="400" spans="1:50" x14ac:dyDescent="0.3">
      <c r="A400" s="16">
        <v>392</v>
      </c>
      <c r="B400" s="16" t="s">
        <v>244</v>
      </c>
      <c r="C400" s="16" t="s">
        <v>256</v>
      </c>
      <c r="D400" s="16"/>
      <c r="E400" s="16" t="s">
        <v>257</v>
      </c>
      <c r="F400" s="16" t="s">
        <v>13</v>
      </c>
      <c r="G400" s="131">
        <f t="shared" si="24"/>
        <v>150</v>
      </c>
      <c r="H400" s="133"/>
      <c r="I400" s="133"/>
      <c r="J400" s="133">
        <v>4</v>
      </c>
      <c r="K400" s="133">
        <v>15</v>
      </c>
      <c r="L400" s="133"/>
      <c r="M400" s="133">
        <v>15</v>
      </c>
      <c r="N400" s="133">
        <v>22</v>
      </c>
      <c r="O400" s="133">
        <v>15</v>
      </c>
      <c r="P400" s="133"/>
      <c r="Q400" s="133"/>
      <c r="R400" s="133"/>
      <c r="S400" s="133"/>
      <c r="T400" s="133"/>
      <c r="U400" s="133"/>
      <c r="V400" s="133">
        <v>21</v>
      </c>
      <c r="W400" s="133">
        <v>1</v>
      </c>
      <c r="X400" s="133">
        <v>52</v>
      </c>
      <c r="Y400" s="133">
        <v>5</v>
      </c>
      <c r="Z400" s="133"/>
      <c r="AA400" s="133"/>
      <c r="AB400" s="133"/>
      <c r="AC400" s="134">
        <f>(VLOOKUP($H$8,Prices[],2,FALSE)*H400)+(VLOOKUP($I$8,Prices[],2,FALSE)*I400)+(VLOOKUP($J$8,Prices[],2,FALSE)*J400)+(VLOOKUP($K$8,Prices[],2,FALSE)*K400)+(VLOOKUP($L$8,Prices[],2,FALSE)*L400)+(VLOOKUP($M$8,Prices[],2,FALSE)*M400)+(VLOOKUP($N$8,Prices[],2,FALSE)*N400)+(VLOOKUP($T$8,Prices[],2,FALSE)*T400)+(VLOOKUP($U$8,Prices[],2,FALSE)*U400)+(VLOOKUP($V$8,Prices[],2,FALSE)*V400)+(VLOOKUP($W$8,Prices[],2,FALSE)*W400)+(VLOOKUP($X$8,Prices[],2,FALSE)*X400)+(VLOOKUP($Y$8,Prices[],2,FALSE)*Y400)+(VLOOKUP($Z$8,Prices[],2,FALSE)*Z400)+(VLOOKUP($AB$8,Prices[],2,FALSE)*AB400)+(VLOOKUP($O$8,Prices[],2,FALSE)*O400)+(VLOOKUP($P$8,Prices[],2,FALSE)*P400)+(VLOOKUP($Q$8,Prices[],2,FALSE)*Q400)+(VLOOKUP($R$8,Prices[],2,FALSE)*R400)+(VLOOKUP($AA$8,Prices[],2,FALSE)*AA400)+(VLOOKUP($S$8,Prices[],2,FALSE)*S400)</f>
        <v>20709000</v>
      </c>
      <c r="AD400" s="137"/>
      <c r="AE400" s="135">
        <f t="shared" si="25"/>
        <v>0</v>
      </c>
      <c r="AF400" s="133"/>
      <c r="AG400" s="133"/>
      <c r="AH400" s="133"/>
      <c r="AI400" s="133"/>
      <c r="AJ400" s="133"/>
      <c r="AK400" s="133"/>
      <c r="AL400" s="133"/>
      <c r="AM400" s="133"/>
      <c r="AN400" s="133"/>
      <c r="AO400" s="133"/>
      <c r="AP400" s="133"/>
      <c r="AQ400" s="133"/>
      <c r="AR400" s="133"/>
      <c r="AS400" s="133"/>
      <c r="AT400" s="133"/>
      <c r="AU400" s="132">
        <f>(VLOOKUP($AF$8,Prices[],2,FALSE)*AF400)+(VLOOKUP($AG$8,Prices[],2,FALSE)*AG400)+(VLOOKUP($AH$8,Prices[],2,FALSE)*AH400)+(VLOOKUP($AI$8,Prices[],2,FALSE)*AI400)+(VLOOKUP($AJ$8,Prices[],2,FALSE)*AJ400)+(VLOOKUP($AK$8,Prices[],2,FALSE)*AK400)+(VLOOKUP($AL$8,Prices[],2,FALSE)*AL400)+(VLOOKUP($AM$8,Prices[],2,FALSE)*AM400)+(VLOOKUP($AN$8,Prices[],2,FALSE)*AN400)+(VLOOKUP($AO$8,Prices[],2,FALSE)*AO400)+(VLOOKUP($AP$8,Prices[],2,FALSE)*AP400)+(VLOOKUP($AT$8,Prices[],2,FALSE)*AT400)+(VLOOKUP($AQ$8,Prices[],2,FALSE)*AQ400)+(VLOOKUP($AR$8,Prices[],2,FALSE)*AR400)+(VLOOKUP($AS$8,Prices[],2,FALSE)*AS400)</f>
        <v>0</v>
      </c>
      <c r="AV400" s="132">
        <f t="shared" si="26"/>
        <v>7248150</v>
      </c>
      <c r="AW400" s="133" t="str">
        <f t="shared" si="27"/>
        <v xml:space="preserve"> </v>
      </c>
      <c r="AX400" s="133" t="str">
        <f>IFERROR(IF(VLOOKUP(C400,'Overdue Credits'!$A:$F,6,0)&gt;2,"High Risk Customer",IF(VLOOKUP(C400,'Overdue Credits'!$A:$F,6,0)&gt;0,"Medium Risk Customer","Low Risk Customer")),"Low Risk Customer")</f>
        <v>Low Risk Customer</v>
      </c>
    </row>
    <row r="401" spans="1:50" x14ac:dyDescent="0.3">
      <c r="A401" s="16">
        <v>393</v>
      </c>
      <c r="B401" s="16" t="s">
        <v>294</v>
      </c>
      <c r="C401" s="16" t="s">
        <v>1142</v>
      </c>
      <c r="D401" s="16"/>
      <c r="E401" s="16" t="s">
        <v>1171</v>
      </c>
      <c r="F401" s="16" t="s">
        <v>1172</v>
      </c>
      <c r="G401" s="131">
        <f t="shared" si="24"/>
        <v>250</v>
      </c>
      <c r="H401" s="133"/>
      <c r="I401" s="133"/>
      <c r="J401" s="133">
        <v>10</v>
      </c>
      <c r="K401" s="133">
        <v>10</v>
      </c>
      <c r="L401" s="133">
        <v>0</v>
      </c>
      <c r="M401" s="133">
        <v>14</v>
      </c>
      <c r="N401" s="133">
        <v>20</v>
      </c>
      <c r="O401" s="133">
        <v>20</v>
      </c>
      <c r="P401" s="133">
        <v>1</v>
      </c>
      <c r="Q401" s="133">
        <v>25</v>
      </c>
      <c r="R401" s="133"/>
      <c r="S401" s="133"/>
      <c r="T401" s="133"/>
      <c r="U401" s="133">
        <v>45</v>
      </c>
      <c r="V401" s="133">
        <v>15</v>
      </c>
      <c r="W401" s="133">
        <v>20</v>
      </c>
      <c r="X401" s="133">
        <v>70</v>
      </c>
      <c r="Y401" s="133"/>
      <c r="Z401" s="133"/>
      <c r="AA401" s="133"/>
      <c r="AB401" s="133"/>
      <c r="AC401" s="134">
        <f>(VLOOKUP($H$8,Prices[],2,FALSE)*H401)+(VLOOKUP($I$8,Prices[],2,FALSE)*I401)+(VLOOKUP($J$8,Prices[],2,FALSE)*J401)+(VLOOKUP($K$8,Prices[],2,FALSE)*K401)+(VLOOKUP($L$8,Prices[],2,FALSE)*L401)+(VLOOKUP($M$8,Prices[],2,FALSE)*M401)+(VLOOKUP($N$8,Prices[],2,FALSE)*N401)+(VLOOKUP($T$8,Prices[],2,FALSE)*T401)+(VLOOKUP($U$8,Prices[],2,FALSE)*U401)+(VLOOKUP($V$8,Prices[],2,FALSE)*V401)+(VLOOKUP($W$8,Prices[],2,FALSE)*W401)+(VLOOKUP($X$8,Prices[],2,FALSE)*X401)+(VLOOKUP($Y$8,Prices[],2,FALSE)*Y401)+(VLOOKUP($Z$8,Prices[],2,FALSE)*Z401)+(VLOOKUP($AB$8,Prices[],2,FALSE)*AB401)+(VLOOKUP($O$8,Prices[],2,FALSE)*O401)+(VLOOKUP($P$8,Prices[],2,FALSE)*P401)+(VLOOKUP($Q$8,Prices[],2,FALSE)*Q401)+(VLOOKUP($R$8,Prices[],2,FALSE)*R401)+(VLOOKUP($AA$8,Prices[],2,FALSE)*AA401)+(VLOOKUP($S$8,Prices[],2,FALSE)*S401)</f>
        <v>33600000</v>
      </c>
      <c r="AD401" s="137"/>
      <c r="AE401" s="135">
        <f t="shared" si="25"/>
        <v>68</v>
      </c>
      <c r="AF401" s="133"/>
      <c r="AG401" s="133">
        <v>1</v>
      </c>
      <c r="AH401" s="133">
        <v>25</v>
      </c>
      <c r="AI401" s="133">
        <v>1</v>
      </c>
      <c r="AJ401" s="133">
        <v>1</v>
      </c>
      <c r="AK401" s="133"/>
      <c r="AL401" s="133">
        <v>27</v>
      </c>
      <c r="AM401" s="133">
        <v>7</v>
      </c>
      <c r="AN401" s="133"/>
      <c r="AO401" s="133">
        <v>2</v>
      </c>
      <c r="AP401" s="133">
        <v>2</v>
      </c>
      <c r="AQ401" s="133"/>
      <c r="AR401" s="133"/>
      <c r="AS401" s="133"/>
      <c r="AT401" s="133">
        <v>2</v>
      </c>
      <c r="AU401" s="132">
        <f>(VLOOKUP($AF$8,Prices[],2,FALSE)*AF401)+(VLOOKUP($AG$8,Prices[],2,FALSE)*AG401)+(VLOOKUP($AH$8,Prices[],2,FALSE)*AH401)+(VLOOKUP($AI$8,Prices[],2,FALSE)*AI401)+(VLOOKUP($AJ$8,Prices[],2,FALSE)*AJ401)+(VLOOKUP($AK$8,Prices[],2,FALSE)*AK401)+(VLOOKUP($AL$8,Prices[],2,FALSE)*AL401)+(VLOOKUP($AM$8,Prices[],2,FALSE)*AM401)+(VLOOKUP($AN$8,Prices[],2,FALSE)*AN401)+(VLOOKUP($AO$8,Prices[],2,FALSE)*AO401)+(VLOOKUP($AP$8,Prices[],2,FALSE)*AP401)+(VLOOKUP($AT$8,Prices[],2,FALSE)*AT401)+(VLOOKUP($AQ$8,Prices[],2,FALSE)*AQ401)+(VLOOKUP($AR$8,Prices[],2,FALSE)*AR401)+(VLOOKUP($AS$8,Prices[],2,FALSE)*AS401)</f>
        <v>11081000</v>
      </c>
      <c r="AV401" s="132">
        <f t="shared" si="26"/>
        <v>11760000</v>
      </c>
      <c r="AW401" s="133" t="str">
        <f t="shared" si="27"/>
        <v>Credit is within Limit</v>
      </c>
      <c r="AX401" s="133" t="str">
        <f>IFERROR(IF(VLOOKUP(C401,'Overdue Credits'!$A:$F,6,0)&gt;2,"High Risk Customer",IF(VLOOKUP(C401,'Overdue Credits'!$A:$F,6,0)&gt;0,"Medium Risk Customer","Low Risk Customer")),"Low Risk Customer")</f>
        <v>Low Risk Customer</v>
      </c>
    </row>
    <row r="402" spans="1:50" x14ac:dyDescent="0.3">
      <c r="A402" s="16">
        <v>394</v>
      </c>
      <c r="B402" s="16" t="s">
        <v>363</v>
      </c>
      <c r="C402" s="16" t="s">
        <v>888</v>
      </c>
      <c r="D402" s="16"/>
      <c r="E402" s="16" t="s">
        <v>889</v>
      </c>
      <c r="F402" s="16" t="s">
        <v>20</v>
      </c>
      <c r="G402" s="131">
        <f t="shared" si="24"/>
        <v>0</v>
      </c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B402" s="133"/>
      <c r="AC402" s="134">
        <f>(VLOOKUP($H$8,Prices[],2,FALSE)*H402)+(VLOOKUP($I$8,Prices[],2,FALSE)*I402)+(VLOOKUP($J$8,Prices[],2,FALSE)*J402)+(VLOOKUP($K$8,Prices[],2,FALSE)*K402)+(VLOOKUP($L$8,Prices[],2,FALSE)*L402)+(VLOOKUP($M$8,Prices[],2,FALSE)*M402)+(VLOOKUP($N$8,Prices[],2,FALSE)*N402)+(VLOOKUP($T$8,Prices[],2,FALSE)*T402)+(VLOOKUP($U$8,Prices[],2,FALSE)*U402)+(VLOOKUP($V$8,Prices[],2,FALSE)*V402)+(VLOOKUP($W$8,Prices[],2,FALSE)*W402)+(VLOOKUP($X$8,Prices[],2,FALSE)*X402)+(VLOOKUP($Y$8,Prices[],2,FALSE)*Y402)+(VLOOKUP($Z$8,Prices[],2,FALSE)*Z402)+(VLOOKUP($AB$8,Prices[],2,FALSE)*AB402)+(VLOOKUP($O$8,Prices[],2,FALSE)*O402)+(VLOOKUP($P$8,Prices[],2,FALSE)*P402)+(VLOOKUP($Q$8,Prices[],2,FALSE)*Q402)+(VLOOKUP($R$8,Prices[],2,FALSE)*R402)+(VLOOKUP($AA$8,Prices[],2,FALSE)*AA402)+(VLOOKUP($S$8,Prices[],2,FALSE)*S402)</f>
        <v>0</v>
      </c>
      <c r="AD402" s="137"/>
      <c r="AE402" s="135">
        <f t="shared" si="25"/>
        <v>0</v>
      </c>
      <c r="AF402" s="133"/>
      <c r="AG402" s="133"/>
      <c r="AH402" s="133"/>
      <c r="AI402" s="133"/>
      <c r="AJ402" s="133"/>
      <c r="AK402" s="133"/>
      <c r="AL402" s="133"/>
      <c r="AM402" s="133"/>
      <c r="AN402" s="133"/>
      <c r="AO402" s="133"/>
      <c r="AP402" s="133"/>
      <c r="AQ402" s="133"/>
      <c r="AR402" s="133"/>
      <c r="AS402" s="133"/>
      <c r="AT402" s="133"/>
      <c r="AU402" s="132">
        <f>(VLOOKUP($AF$8,Prices[],2,FALSE)*AF402)+(VLOOKUP($AG$8,Prices[],2,FALSE)*AG402)+(VLOOKUP($AH$8,Prices[],2,FALSE)*AH402)+(VLOOKUP($AI$8,Prices[],2,FALSE)*AI402)+(VLOOKUP($AJ$8,Prices[],2,FALSE)*AJ402)+(VLOOKUP($AK$8,Prices[],2,FALSE)*AK402)+(VLOOKUP($AL$8,Prices[],2,FALSE)*AL402)+(VLOOKUP($AM$8,Prices[],2,FALSE)*AM402)+(VLOOKUP($AN$8,Prices[],2,FALSE)*AN402)+(VLOOKUP($AO$8,Prices[],2,FALSE)*AO402)+(VLOOKUP($AP$8,Prices[],2,FALSE)*AP402)+(VLOOKUP($AT$8,Prices[],2,FALSE)*AT402)+(VLOOKUP($AQ$8,Prices[],2,FALSE)*AQ402)+(VLOOKUP($AR$8,Prices[],2,FALSE)*AR402)+(VLOOKUP($AS$8,Prices[],2,FALSE)*AS402)</f>
        <v>0</v>
      </c>
      <c r="AV402" s="132">
        <f t="shared" si="26"/>
        <v>0</v>
      </c>
      <c r="AW402" s="133" t="str">
        <f t="shared" si="27"/>
        <v xml:space="preserve"> </v>
      </c>
      <c r="AX402" s="133" t="str">
        <f>IFERROR(IF(VLOOKUP(C402,'Overdue Credits'!$A:$F,6,0)&gt;2,"High Risk Customer",IF(VLOOKUP(C402,'Overdue Credits'!$A:$F,6,0)&gt;0,"Medium Risk Customer","Low Risk Customer")),"Low Risk Customer")</f>
        <v>Low Risk Customer</v>
      </c>
    </row>
    <row r="403" spans="1:50" x14ac:dyDescent="0.3">
      <c r="A403" s="16">
        <v>395</v>
      </c>
      <c r="B403" s="16" t="s">
        <v>363</v>
      </c>
      <c r="C403" s="16" t="s">
        <v>841</v>
      </c>
      <c r="D403" s="16"/>
      <c r="E403" s="16" t="s">
        <v>851</v>
      </c>
      <c r="F403" s="16" t="s">
        <v>43</v>
      </c>
      <c r="G403" s="131">
        <f t="shared" si="24"/>
        <v>709</v>
      </c>
      <c r="H403" s="133"/>
      <c r="I403" s="133"/>
      <c r="J403" s="133">
        <v>10</v>
      </c>
      <c r="K403" s="133">
        <v>20</v>
      </c>
      <c r="L403" s="133"/>
      <c r="M403" s="133">
        <v>10</v>
      </c>
      <c r="N403" s="133">
        <v>249</v>
      </c>
      <c r="O403" s="133">
        <v>30</v>
      </c>
      <c r="P403" s="133">
        <v>1</v>
      </c>
      <c r="Q403" s="133">
        <v>1</v>
      </c>
      <c r="R403" s="133"/>
      <c r="S403" s="133"/>
      <c r="T403" s="133"/>
      <c r="U403" s="133"/>
      <c r="V403" s="133">
        <v>67</v>
      </c>
      <c r="W403" s="133">
        <v>1</v>
      </c>
      <c r="X403" s="133">
        <v>260</v>
      </c>
      <c r="Y403" s="133">
        <v>60</v>
      </c>
      <c r="Z403" s="133"/>
      <c r="AA403" s="133"/>
      <c r="AB403" s="133"/>
      <c r="AC403" s="134">
        <f>(VLOOKUP($H$8,Prices[],2,FALSE)*H403)+(VLOOKUP($I$8,Prices[],2,FALSE)*I403)+(VLOOKUP($J$8,Prices[],2,FALSE)*J403)+(VLOOKUP($K$8,Prices[],2,FALSE)*K403)+(VLOOKUP($L$8,Prices[],2,FALSE)*L403)+(VLOOKUP($M$8,Prices[],2,FALSE)*M403)+(VLOOKUP($N$8,Prices[],2,FALSE)*N403)+(VLOOKUP($T$8,Prices[],2,FALSE)*T403)+(VLOOKUP($U$8,Prices[],2,FALSE)*U403)+(VLOOKUP($V$8,Prices[],2,FALSE)*V403)+(VLOOKUP($W$8,Prices[],2,FALSE)*W403)+(VLOOKUP($X$8,Prices[],2,FALSE)*X403)+(VLOOKUP($Y$8,Prices[],2,FALSE)*Y403)+(VLOOKUP($Z$8,Prices[],2,FALSE)*Z403)+(VLOOKUP($AB$8,Prices[],2,FALSE)*AB403)+(VLOOKUP($O$8,Prices[],2,FALSE)*O403)+(VLOOKUP($P$8,Prices[],2,FALSE)*P403)+(VLOOKUP($Q$8,Prices[],2,FALSE)*Q403)+(VLOOKUP($R$8,Prices[],2,FALSE)*R403)+(VLOOKUP($AA$8,Prices[],2,FALSE)*AA403)+(VLOOKUP($S$8,Prices[],2,FALSE)*S403)</f>
        <v>86291500</v>
      </c>
      <c r="AD403" s="137"/>
      <c r="AE403" s="135">
        <f t="shared" si="25"/>
        <v>165</v>
      </c>
      <c r="AF403" s="133"/>
      <c r="AG403" s="133"/>
      <c r="AH403" s="133">
        <v>50</v>
      </c>
      <c r="AI403" s="133"/>
      <c r="AJ403" s="133"/>
      <c r="AK403" s="133"/>
      <c r="AL403" s="133">
        <v>115</v>
      </c>
      <c r="AM403" s="133"/>
      <c r="AN403" s="133"/>
      <c r="AO403" s="133"/>
      <c r="AP403" s="133"/>
      <c r="AQ403" s="133"/>
      <c r="AR403" s="133"/>
      <c r="AS403" s="133"/>
      <c r="AT403" s="133"/>
      <c r="AU403" s="132">
        <f>(VLOOKUP($AF$8,Prices[],2,FALSE)*AF403)+(VLOOKUP($AG$8,Prices[],2,FALSE)*AG403)+(VLOOKUP($AH$8,Prices[],2,FALSE)*AH403)+(VLOOKUP($AI$8,Prices[],2,FALSE)*AI403)+(VLOOKUP($AJ$8,Prices[],2,FALSE)*AJ403)+(VLOOKUP($AK$8,Prices[],2,FALSE)*AK403)+(VLOOKUP($AL$8,Prices[],2,FALSE)*AL403)+(VLOOKUP($AM$8,Prices[],2,FALSE)*AM403)+(VLOOKUP($AN$8,Prices[],2,FALSE)*AN403)+(VLOOKUP($AO$8,Prices[],2,FALSE)*AO403)+(VLOOKUP($AP$8,Prices[],2,FALSE)*AP403)+(VLOOKUP($AT$8,Prices[],2,FALSE)*AT403)+(VLOOKUP($AQ$8,Prices[],2,FALSE)*AQ403)+(VLOOKUP($AR$8,Prices[],2,FALSE)*AR403)+(VLOOKUP($AS$8,Prices[],2,FALSE)*AS403)</f>
        <v>26905000</v>
      </c>
      <c r="AV403" s="132">
        <f t="shared" si="26"/>
        <v>30202024.999999996</v>
      </c>
      <c r="AW403" s="133" t="str">
        <f t="shared" si="27"/>
        <v>Credit is within Limit</v>
      </c>
      <c r="AX403" s="133" t="str">
        <f>IFERROR(IF(VLOOKUP(C403,'Overdue Credits'!$A:$F,6,0)&gt;2,"High Risk Customer",IF(VLOOKUP(C403,'Overdue Credits'!$A:$F,6,0)&gt;0,"Medium Risk Customer","Low Risk Customer")),"Low Risk Customer")</f>
        <v>Low Risk Customer</v>
      </c>
    </row>
    <row r="404" spans="1:50" x14ac:dyDescent="0.3">
      <c r="A404" s="16">
        <v>396</v>
      </c>
      <c r="B404" s="16" t="s">
        <v>363</v>
      </c>
      <c r="C404" s="16" t="s">
        <v>693</v>
      </c>
      <c r="D404" s="16"/>
      <c r="E404" s="16" t="s">
        <v>694</v>
      </c>
      <c r="F404" s="16" t="s">
        <v>933</v>
      </c>
      <c r="G404" s="131">
        <f t="shared" si="24"/>
        <v>1850</v>
      </c>
      <c r="H404" s="133"/>
      <c r="I404" s="133"/>
      <c r="J404" s="133">
        <v>32</v>
      </c>
      <c r="K404" s="133">
        <v>120</v>
      </c>
      <c r="L404" s="133"/>
      <c r="M404" s="133">
        <v>100</v>
      </c>
      <c r="N404" s="133">
        <v>350</v>
      </c>
      <c r="O404" s="133">
        <v>300</v>
      </c>
      <c r="P404" s="133">
        <v>6</v>
      </c>
      <c r="Q404" s="133">
        <v>2</v>
      </c>
      <c r="R404" s="133"/>
      <c r="S404" s="133"/>
      <c r="T404" s="133"/>
      <c r="U404" s="133"/>
      <c r="V404" s="133">
        <v>100</v>
      </c>
      <c r="W404" s="133">
        <v>5</v>
      </c>
      <c r="X404" s="133">
        <v>650</v>
      </c>
      <c r="Y404" s="133">
        <v>185</v>
      </c>
      <c r="Z404" s="133"/>
      <c r="AA404" s="133"/>
      <c r="AB404" s="133"/>
      <c r="AC404" s="134">
        <f>(VLOOKUP($H$8,Prices[],2,FALSE)*H404)+(VLOOKUP($I$8,Prices[],2,FALSE)*I404)+(VLOOKUP($J$8,Prices[],2,FALSE)*J404)+(VLOOKUP($K$8,Prices[],2,FALSE)*K404)+(VLOOKUP($L$8,Prices[],2,FALSE)*L404)+(VLOOKUP($M$8,Prices[],2,FALSE)*M404)+(VLOOKUP($N$8,Prices[],2,FALSE)*N404)+(VLOOKUP($T$8,Prices[],2,FALSE)*T404)+(VLOOKUP($U$8,Prices[],2,FALSE)*U404)+(VLOOKUP($V$8,Prices[],2,FALSE)*V404)+(VLOOKUP($W$8,Prices[],2,FALSE)*W404)+(VLOOKUP($X$8,Prices[],2,FALSE)*X404)+(VLOOKUP($Y$8,Prices[],2,FALSE)*Y404)+(VLOOKUP($Z$8,Prices[],2,FALSE)*Z404)+(VLOOKUP($AB$8,Prices[],2,FALSE)*AB404)+(VLOOKUP($O$8,Prices[],2,FALSE)*O404)+(VLOOKUP($P$8,Prices[],2,FALSE)*P404)+(VLOOKUP($Q$8,Prices[],2,FALSE)*Q404)+(VLOOKUP($R$8,Prices[],2,FALSE)*R404)+(VLOOKUP($AA$8,Prices[],2,FALSE)*AA404)+(VLOOKUP($S$8,Prices[],2,FALSE)*S404)</f>
        <v>256068000</v>
      </c>
      <c r="AD404" s="137"/>
      <c r="AE404" s="135">
        <f t="shared" si="25"/>
        <v>480</v>
      </c>
      <c r="AF404" s="133"/>
      <c r="AG404" s="133"/>
      <c r="AH404" s="133">
        <v>200</v>
      </c>
      <c r="AI404" s="133"/>
      <c r="AJ404" s="133"/>
      <c r="AK404" s="133"/>
      <c r="AL404" s="133">
        <v>280</v>
      </c>
      <c r="AM404" s="133"/>
      <c r="AN404" s="133"/>
      <c r="AO404" s="133"/>
      <c r="AP404" s="133"/>
      <c r="AQ404" s="133"/>
      <c r="AR404" s="133"/>
      <c r="AS404" s="133"/>
      <c r="AT404" s="133"/>
      <c r="AU404" s="132">
        <f>(VLOOKUP($AF$8,Prices[],2,FALSE)*AF404)+(VLOOKUP($AG$8,Prices[],2,FALSE)*AG404)+(VLOOKUP($AH$8,Prices[],2,FALSE)*AH404)+(VLOOKUP($AI$8,Prices[],2,FALSE)*AI404)+(VLOOKUP($AJ$8,Prices[],2,FALSE)*AJ404)+(VLOOKUP($AK$8,Prices[],2,FALSE)*AK404)+(VLOOKUP($AL$8,Prices[],2,FALSE)*AL404)+(VLOOKUP($AM$8,Prices[],2,FALSE)*AM404)+(VLOOKUP($AN$8,Prices[],2,FALSE)*AN404)+(VLOOKUP($AO$8,Prices[],2,FALSE)*AO404)+(VLOOKUP($AP$8,Prices[],2,FALSE)*AP404)+(VLOOKUP($AT$8,Prices[],2,FALSE)*AT404)+(VLOOKUP($AQ$8,Prices[],2,FALSE)*AQ404)+(VLOOKUP($AR$8,Prices[],2,FALSE)*AR404)+(VLOOKUP($AS$8,Prices[],2,FALSE)*AS404)</f>
        <v>80260000</v>
      </c>
      <c r="AV404" s="132">
        <f t="shared" si="26"/>
        <v>89623800</v>
      </c>
      <c r="AW404" s="133" t="str">
        <f t="shared" si="27"/>
        <v>Credit is within Limit</v>
      </c>
      <c r="AX404" s="133" t="str">
        <f>IFERROR(IF(VLOOKUP(C404,'Overdue Credits'!$A:$F,6,0)&gt;2,"High Risk Customer",IF(VLOOKUP(C404,'Overdue Credits'!$A:$F,6,0)&gt;0,"Medium Risk Customer","Low Risk Customer")),"Low Risk Customer")</f>
        <v>Low Risk Customer</v>
      </c>
    </row>
    <row r="405" spans="1:50" x14ac:dyDescent="0.3">
      <c r="A405" s="16">
        <v>397</v>
      </c>
      <c r="B405" s="16" t="s">
        <v>363</v>
      </c>
      <c r="C405" s="16" t="s">
        <v>960</v>
      </c>
      <c r="D405" s="16"/>
      <c r="E405" s="16" t="s">
        <v>967</v>
      </c>
      <c r="F405" s="16" t="s">
        <v>516</v>
      </c>
      <c r="G405" s="131">
        <f t="shared" si="24"/>
        <v>0</v>
      </c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B405" s="133"/>
      <c r="AC405" s="134">
        <f>(VLOOKUP($H$8,Prices[],2,FALSE)*H405)+(VLOOKUP($I$8,Prices[],2,FALSE)*I405)+(VLOOKUP($J$8,Prices[],2,FALSE)*J405)+(VLOOKUP($K$8,Prices[],2,FALSE)*K405)+(VLOOKUP($L$8,Prices[],2,FALSE)*L405)+(VLOOKUP($M$8,Prices[],2,FALSE)*M405)+(VLOOKUP($N$8,Prices[],2,FALSE)*N405)+(VLOOKUP($T$8,Prices[],2,FALSE)*T405)+(VLOOKUP($U$8,Prices[],2,FALSE)*U405)+(VLOOKUP($V$8,Prices[],2,FALSE)*V405)+(VLOOKUP($W$8,Prices[],2,FALSE)*W405)+(VLOOKUP($X$8,Prices[],2,FALSE)*X405)+(VLOOKUP($Y$8,Prices[],2,FALSE)*Y405)+(VLOOKUP($Z$8,Prices[],2,FALSE)*Z405)+(VLOOKUP($AB$8,Prices[],2,FALSE)*AB405)+(VLOOKUP($O$8,Prices[],2,FALSE)*O405)+(VLOOKUP($P$8,Prices[],2,FALSE)*P405)+(VLOOKUP($Q$8,Prices[],2,FALSE)*Q405)+(VLOOKUP($R$8,Prices[],2,FALSE)*R405)+(VLOOKUP($AA$8,Prices[],2,FALSE)*AA405)+(VLOOKUP($S$8,Prices[],2,FALSE)*S405)</f>
        <v>0</v>
      </c>
      <c r="AD405" s="137"/>
      <c r="AE405" s="135">
        <f t="shared" si="25"/>
        <v>0</v>
      </c>
      <c r="AF405" s="133"/>
      <c r="AG405" s="133"/>
      <c r="AH405" s="133"/>
      <c r="AI405" s="133"/>
      <c r="AJ405" s="133"/>
      <c r="AK405" s="133"/>
      <c r="AL405" s="133"/>
      <c r="AM405" s="133"/>
      <c r="AN405" s="133"/>
      <c r="AO405" s="133"/>
      <c r="AP405" s="133"/>
      <c r="AQ405" s="133"/>
      <c r="AR405" s="133"/>
      <c r="AS405" s="133"/>
      <c r="AT405" s="133"/>
      <c r="AU405" s="132">
        <f>(VLOOKUP($AF$8,Prices[],2,FALSE)*AF405)+(VLOOKUP($AG$8,Prices[],2,FALSE)*AG405)+(VLOOKUP($AH$8,Prices[],2,FALSE)*AH405)+(VLOOKUP($AI$8,Prices[],2,FALSE)*AI405)+(VLOOKUP($AJ$8,Prices[],2,FALSE)*AJ405)+(VLOOKUP($AK$8,Prices[],2,FALSE)*AK405)+(VLOOKUP($AL$8,Prices[],2,FALSE)*AL405)+(VLOOKUP($AM$8,Prices[],2,FALSE)*AM405)+(VLOOKUP($AN$8,Prices[],2,FALSE)*AN405)+(VLOOKUP($AO$8,Prices[],2,FALSE)*AO405)+(VLOOKUP($AP$8,Prices[],2,FALSE)*AP405)+(VLOOKUP($AT$8,Prices[],2,FALSE)*AT405)+(VLOOKUP($AQ$8,Prices[],2,FALSE)*AQ405)+(VLOOKUP($AR$8,Prices[],2,FALSE)*AR405)+(VLOOKUP($AS$8,Prices[],2,FALSE)*AS405)</f>
        <v>0</v>
      </c>
      <c r="AV405" s="132">
        <f t="shared" si="26"/>
        <v>0</v>
      </c>
      <c r="AW405" s="133" t="str">
        <f t="shared" si="27"/>
        <v xml:space="preserve"> </v>
      </c>
      <c r="AX405" s="133" t="str">
        <f>IFERROR(IF(VLOOKUP(C405,'Overdue Credits'!$A:$F,6,0)&gt;2,"High Risk Customer",IF(VLOOKUP(C405,'Overdue Credits'!$A:$F,6,0)&gt;0,"Medium Risk Customer","Low Risk Customer")),"Low Risk Customer")</f>
        <v>Low Risk Customer</v>
      </c>
    </row>
    <row r="406" spans="1:50" x14ac:dyDescent="0.3">
      <c r="A406" s="16">
        <v>398</v>
      </c>
      <c r="B406" s="16" t="s">
        <v>363</v>
      </c>
      <c r="C406" s="16" t="s">
        <v>961</v>
      </c>
      <c r="D406" s="16"/>
      <c r="E406" s="16" t="s">
        <v>968</v>
      </c>
      <c r="F406" s="16" t="s">
        <v>20</v>
      </c>
      <c r="G406" s="131">
        <f t="shared" si="24"/>
        <v>0</v>
      </c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B406" s="133"/>
      <c r="AC406" s="134">
        <f>(VLOOKUP($H$8,Prices[],2,FALSE)*H406)+(VLOOKUP($I$8,Prices[],2,FALSE)*I406)+(VLOOKUP($J$8,Prices[],2,FALSE)*J406)+(VLOOKUP($K$8,Prices[],2,FALSE)*K406)+(VLOOKUP($L$8,Prices[],2,FALSE)*L406)+(VLOOKUP($M$8,Prices[],2,FALSE)*M406)+(VLOOKUP($N$8,Prices[],2,FALSE)*N406)+(VLOOKUP($T$8,Prices[],2,FALSE)*T406)+(VLOOKUP($U$8,Prices[],2,FALSE)*U406)+(VLOOKUP($V$8,Prices[],2,FALSE)*V406)+(VLOOKUP($W$8,Prices[],2,FALSE)*W406)+(VLOOKUP($X$8,Prices[],2,FALSE)*X406)+(VLOOKUP($Y$8,Prices[],2,FALSE)*Y406)+(VLOOKUP($Z$8,Prices[],2,FALSE)*Z406)+(VLOOKUP($AB$8,Prices[],2,FALSE)*AB406)+(VLOOKUP($O$8,Prices[],2,FALSE)*O406)+(VLOOKUP($P$8,Prices[],2,FALSE)*P406)+(VLOOKUP($Q$8,Prices[],2,FALSE)*Q406)+(VLOOKUP($R$8,Prices[],2,FALSE)*R406)+(VLOOKUP($AA$8,Prices[],2,FALSE)*AA406)+(VLOOKUP($S$8,Prices[],2,FALSE)*S406)</f>
        <v>0</v>
      </c>
      <c r="AD406" s="137"/>
      <c r="AE406" s="135">
        <f t="shared" si="25"/>
        <v>0</v>
      </c>
      <c r="AF406" s="133"/>
      <c r="AG406" s="133"/>
      <c r="AH406" s="133"/>
      <c r="AI406" s="133"/>
      <c r="AJ406" s="133"/>
      <c r="AK406" s="133"/>
      <c r="AL406" s="133"/>
      <c r="AM406" s="133"/>
      <c r="AN406" s="133"/>
      <c r="AO406" s="133"/>
      <c r="AP406" s="133"/>
      <c r="AQ406" s="133"/>
      <c r="AR406" s="133"/>
      <c r="AS406" s="133"/>
      <c r="AT406" s="133"/>
      <c r="AU406" s="132">
        <f>(VLOOKUP($AF$8,Prices[],2,FALSE)*AF406)+(VLOOKUP($AG$8,Prices[],2,FALSE)*AG406)+(VLOOKUP($AH$8,Prices[],2,FALSE)*AH406)+(VLOOKUP($AI$8,Prices[],2,FALSE)*AI406)+(VLOOKUP($AJ$8,Prices[],2,FALSE)*AJ406)+(VLOOKUP($AK$8,Prices[],2,FALSE)*AK406)+(VLOOKUP($AL$8,Prices[],2,FALSE)*AL406)+(VLOOKUP($AM$8,Prices[],2,FALSE)*AM406)+(VLOOKUP($AN$8,Prices[],2,FALSE)*AN406)+(VLOOKUP($AO$8,Prices[],2,FALSE)*AO406)+(VLOOKUP($AP$8,Prices[],2,FALSE)*AP406)+(VLOOKUP($AT$8,Prices[],2,FALSE)*AT406)+(VLOOKUP($AQ$8,Prices[],2,FALSE)*AQ406)+(VLOOKUP($AR$8,Prices[],2,FALSE)*AR406)+(VLOOKUP($AS$8,Prices[],2,FALSE)*AS406)</f>
        <v>0</v>
      </c>
      <c r="AV406" s="132">
        <f t="shared" si="26"/>
        <v>0</v>
      </c>
      <c r="AW406" s="133" t="str">
        <f t="shared" si="27"/>
        <v xml:space="preserve"> </v>
      </c>
      <c r="AX406" s="133" t="str">
        <f>IFERROR(IF(VLOOKUP(C406,'Overdue Credits'!$A:$F,6,0)&gt;2,"High Risk Customer",IF(VLOOKUP(C406,'Overdue Credits'!$A:$F,6,0)&gt;0,"Medium Risk Customer","Low Risk Customer")),"Low Risk Customer")</f>
        <v>Low Risk Customer</v>
      </c>
    </row>
    <row r="407" spans="1:50" x14ac:dyDescent="0.3">
      <c r="A407" s="16">
        <v>399</v>
      </c>
      <c r="B407" s="16" t="s">
        <v>363</v>
      </c>
      <c r="C407" s="16" t="s">
        <v>962</v>
      </c>
      <c r="D407" s="16"/>
      <c r="E407" s="16" t="s">
        <v>969</v>
      </c>
      <c r="F407" s="16" t="s">
        <v>13</v>
      </c>
      <c r="G407" s="131">
        <f t="shared" si="24"/>
        <v>0</v>
      </c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B407" s="133"/>
      <c r="AC407" s="134">
        <f>(VLOOKUP($H$8,Prices[],2,FALSE)*H407)+(VLOOKUP($I$8,Prices[],2,FALSE)*I407)+(VLOOKUP($J$8,Prices[],2,FALSE)*J407)+(VLOOKUP($K$8,Prices[],2,FALSE)*K407)+(VLOOKUP($L$8,Prices[],2,FALSE)*L407)+(VLOOKUP($M$8,Prices[],2,FALSE)*M407)+(VLOOKUP($N$8,Prices[],2,FALSE)*N407)+(VLOOKUP($T$8,Prices[],2,FALSE)*T407)+(VLOOKUP($U$8,Prices[],2,FALSE)*U407)+(VLOOKUP($V$8,Prices[],2,FALSE)*V407)+(VLOOKUP($W$8,Prices[],2,FALSE)*W407)+(VLOOKUP($X$8,Prices[],2,FALSE)*X407)+(VLOOKUP($Y$8,Prices[],2,FALSE)*Y407)+(VLOOKUP($Z$8,Prices[],2,FALSE)*Z407)+(VLOOKUP($AB$8,Prices[],2,FALSE)*AB407)+(VLOOKUP($O$8,Prices[],2,FALSE)*O407)+(VLOOKUP($P$8,Prices[],2,FALSE)*P407)+(VLOOKUP($Q$8,Prices[],2,FALSE)*Q407)+(VLOOKUP($R$8,Prices[],2,FALSE)*R407)+(VLOOKUP($AA$8,Prices[],2,FALSE)*AA407)+(VLOOKUP($S$8,Prices[],2,FALSE)*S407)</f>
        <v>0</v>
      </c>
      <c r="AD407" s="137"/>
      <c r="AE407" s="135">
        <f t="shared" si="25"/>
        <v>0</v>
      </c>
      <c r="AF407" s="133"/>
      <c r="AG407" s="133"/>
      <c r="AH407" s="133"/>
      <c r="AI407" s="133"/>
      <c r="AJ407" s="133"/>
      <c r="AK407" s="133"/>
      <c r="AL407" s="133"/>
      <c r="AM407" s="133"/>
      <c r="AN407" s="133"/>
      <c r="AO407" s="133"/>
      <c r="AP407" s="133"/>
      <c r="AQ407" s="133"/>
      <c r="AR407" s="133"/>
      <c r="AS407" s="133"/>
      <c r="AT407" s="133"/>
      <c r="AU407" s="132">
        <f>(VLOOKUP($AF$8,Prices[],2,FALSE)*AF407)+(VLOOKUP($AG$8,Prices[],2,FALSE)*AG407)+(VLOOKUP($AH$8,Prices[],2,FALSE)*AH407)+(VLOOKUP($AI$8,Prices[],2,FALSE)*AI407)+(VLOOKUP($AJ$8,Prices[],2,FALSE)*AJ407)+(VLOOKUP($AK$8,Prices[],2,FALSE)*AK407)+(VLOOKUP($AL$8,Prices[],2,FALSE)*AL407)+(VLOOKUP($AM$8,Prices[],2,FALSE)*AM407)+(VLOOKUP($AN$8,Prices[],2,FALSE)*AN407)+(VLOOKUP($AO$8,Prices[],2,FALSE)*AO407)+(VLOOKUP($AP$8,Prices[],2,FALSE)*AP407)+(VLOOKUP($AT$8,Prices[],2,FALSE)*AT407)+(VLOOKUP($AQ$8,Prices[],2,FALSE)*AQ407)+(VLOOKUP($AR$8,Prices[],2,FALSE)*AR407)+(VLOOKUP($AS$8,Prices[],2,FALSE)*AS407)</f>
        <v>0</v>
      </c>
      <c r="AV407" s="132">
        <f t="shared" si="26"/>
        <v>0</v>
      </c>
      <c r="AW407" s="133" t="str">
        <f t="shared" si="27"/>
        <v xml:space="preserve"> </v>
      </c>
      <c r="AX407" s="133" t="str">
        <f>IFERROR(IF(VLOOKUP(C407,'Overdue Credits'!$A:$F,6,0)&gt;2,"High Risk Customer",IF(VLOOKUP(C407,'Overdue Credits'!$A:$F,6,0)&gt;0,"Medium Risk Customer","Low Risk Customer")),"Low Risk Customer")</f>
        <v>Low Risk Customer</v>
      </c>
    </row>
    <row r="408" spans="1:50" x14ac:dyDescent="0.3">
      <c r="A408" s="16">
        <v>400</v>
      </c>
      <c r="B408" s="16" t="s">
        <v>363</v>
      </c>
      <c r="C408" s="16" t="s">
        <v>963</v>
      </c>
      <c r="D408" s="16"/>
      <c r="E408" s="16" t="s">
        <v>970</v>
      </c>
      <c r="F408" s="16" t="s">
        <v>43</v>
      </c>
      <c r="G408" s="131">
        <f t="shared" si="24"/>
        <v>0</v>
      </c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B408" s="133"/>
      <c r="AC408" s="134">
        <f>(VLOOKUP($H$8,Prices[],2,FALSE)*H408)+(VLOOKUP($I$8,Prices[],2,FALSE)*I408)+(VLOOKUP($J$8,Prices[],2,FALSE)*J408)+(VLOOKUP($K$8,Prices[],2,FALSE)*K408)+(VLOOKUP($L$8,Prices[],2,FALSE)*L408)+(VLOOKUP($M$8,Prices[],2,FALSE)*M408)+(VLOOKUP($N$8,Prices[],2,FALSE)*N408)+(VLOOKUP($T$8,Prices[],2,FALSE)*T408)+(VLOOKUP($U$8,Prices[],2,FALSE)*U408)+(VLOOKUP($V$8,Prices[],2,FALSE)*V408)+(VLOOKUP($W$8,Prices[],2,FALSE)*W408)+(VLOOKUP($X$8,Prices[],2,FALSE)*X408)+(VLOOKUP($Y$8,Prices[],2,FALSE)*Y408)+(VLOOKUP($Z$8,Prices[],2,FALSE)*Z408)+(VLOOKUP($AB$8,Prices[],2,FALSE)*AB408)+(VLOOKUP($O$8,Prices[],2,FALSE)*O408)+(VLOOKUP($P$8,Prices[],2,FALSE)*P408)+(VLOOKUP($Q$8,Prices[],2,FALSE)*Q408)+(VLOOKUP($R$8,Prices[],2,FALSE)*R408)+(VLOOKUP($AA$8,Prices[],2,FALSE)*AA408)+(VLOOKUP($S$8,Prices[],2,FALSE)*S408)</f>
        <v>0</v>
      </c>
      <c r="AD408" s="137"/>
      <c r="AE408" s="135">
        <f t="shared" si="25"/>
        <v>0</v>
      </c>
      <c r="AF408" s="133"/>
      <c r="AG408" s="133"/>
      <c r="AH408" s="133"/>
      <c r="AI408" s="133"/>
      <c r="AJ408" s="133"/>
      <c r="AK408" s="133"/>
      <c r="AL408" s="133"/>
      <c r="AM408" s="133"/>
      <c r="AN408" s="133"/>
      <c r="AO408" s="133"/>
      <c r="AP408" s="133"/>
      <c r="AQ408" s="133"/>
      <c r="AR408" s="133"/>
      <c r="AS408" s="133"/>
      <c r="AT408" s="133"/>
      <c r="AU408" s="132">
        <f>(VLOOKUP($AF$8,Prices[],2,FALSE)*AF408)+(VLOOKUP($AG$8,Prices[],2,FALSE)*AG408)+(VLOOKUP($AH$8,Prices[],2,FALSE)*AH408)+(VLOOKUP($AI$8,Prices[],2,FALSE)*AI408)+(VLOOKUP($AJ$8,Prices[],2,FALSE)*AJ408)+(VLOOKUP($AK$8,Prices[],2,FALSE)*AK408)+(VLOOKUP($AL$8,Prices[],2,FALSE)*AL408)+(VLOOKUP($AM$8,Prices[],2,FALSE)*AM408)+(VLOOKUP($AN$8,Prices[],2,FALSE)*AN408)+(VLOOKUP($AO$8,Prices[],2,FALSE)*AO408)+(VLOOKUP($AP$8,Prices[],2,FALSE)*AP408)+(VLOOKUP($AT$8,Prices[],2,FALSE)*AT408)+(VLOOKUP($AQ$8,Prices[],2,FALSE)*AQ408)+(VLOOKUP($AR$8,Prices[],2,FALSE)*AR408)+(VLOOKUP($AS$8,Prices[],2,FALSE)*AS408)</f>
        <v>0</v>
      </c>
      <c r="AV408" s="132">
        <f t="shared" si="26"/>
        <v>0</v>
      </c>
      <c r="AW408" s="133" t="str">
        <f t="shared" si="27"/>
        <v xml:space="preserve"> </v>
      </c>
      <c r="AX408" s="133" t="str">
        <f>IFERROR(IF(VLOOKUP(C408,'Overdue Credits'!$A:$F,6,0)&gt;2,"High Risk Customer",IF(VLOOKUP(C408,'Overdue Credits'!$A:$F,6,0)&gt;0,"Medium Risk Customer","Low Risk Customer")),"Low Risk Customer")</f>
        <v>Low Risk Customer</v>
      </c>
    </row>
    <row r="409" spans="1:50" x14ac:dyDescent="0.3">
      <c r="A409" s="16">
        <v>401</v>
      </c>
      <c r="B409" s="16" t="s">
        <v>363</v>
      </c>
      <c r="C409" s="16" t="s">
        <v>964</v>
      </c>
      <c r="D409" s="16"/>
      <c r="E409" s="16" t="s">
        <v>971</v>
      </c>
      <c r="F409" s="16" t="s">
        <v>13</v>
      </c>
      <c r="G409" s="131">
        <f t="shared" si="24"/>
        <v>0</v>
      </c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B409" s="133"/>
      <c r="AC409" s="134">
        <f>(VLOOKUP($H$8,Prices[],2,FALSE)*H409)+(VLOOKUP($I$8,Prices[],2,FALSE)*I409)+(VLOOKUP($J$8,Prices[],2,FALSE)*J409)+(VLOOKUP($K$8,Prices[],2,FALSE)*K409)+(VLOOKUP($L$8,Prices[],2,FALSE)*L409)+(VLOOKUP($M$8,Prices[],2,FALSE)*M409)+(VLOOKUP($N$8,Prices[],2,FALSE)*N409)+(VLOOKUP($T$8,Prices[],2,FALSE)*T409)+(VLOOKUP($U$8,Prices[],2,FALSE)*U409)+(VLOOKUP($V$8,Prices[],2,FALSE)*V409)+(VLOOKUP($W$8,Prices[],2,FALSE)*W409)+(VLOOKUP($X$8,Prices[],2,FALSE)*X409)+(VLOOKUP($Y$8,Prices[],2,FALSE)*Y409)+(VLOOKUP($Z$8,Prices[],2,FALSE)*Z409)+(VLOOKUP($AB$8,Prices[],2,FALSE)*AB409)+(VLOOKUP($O$8,Prices[],2,FALSE)*O409)+(VLOOKUP($P$8,Prices[],2,FALSE)*P409)+(VLOOKUP($Q$8,Prices[],2,FALSE)*Q409)+(VLOOKUP($R$8,Prices[],2,FALSE)*R409)+(VLOOKUP($AA$8,Prices[],2,FALSE)*AA409)+(VLOOKUP($S$8,Prices[],2,FALSE)*S409)</f>
        <v>0</v>
      </c>
      <c r="AD409" s="137"/>
      <c r="AE409" s="135">
        <f t="shared" si="25"/>
        <v>0</v>
      </c>
      <c r="AF409" s="133"/>
      <c r="AG409" s="133"/>
      <c r="AH409" s="133"/>
      <c r="AI409" s="133"/>
      <c r="AJ409" s="133"/>
      <c r="AK409" s="133"/>
      <c r="AL409" s="133"/>
      <c r="AM409" s="133"/>
      <c r="AN409" s="133"/>
      <c r="AO409" s="133"/>
      <c r="AP409" s="133"/>
      <c r="AQ409" s="133"/>
      <c r="AR409" s="133"/>
      <c r="AS409" s="133"/>
      <c r="AT409" s="133"/>
      <c r="AU409" s="132">
        <f>(VLOOKUP($AF$8,Prices[],2,FALSE)*AF409)+(VLOOKUP($AG$8,Prices[],2,FALSE)*AG409)+(VLOOKUP($AH$8,Prices[],2,FALSE)*AH409)+(VLOOKUP($AI$8,Prices[],2,FALSE)*AI409)+(VLOOKUP($AJ$8,Prices[],2,FALSE)*AJ409)+(VLOOKUP($AK$8,Prices[],2,FALSE)*AK409)+(VLOOKUP($AL$8,Prices[],2,FALSE)*AL409)+(VLOOKUP($AM$8,Prices[],2,FALSE)*AM409)+(VLOOKUP($AN$8,Prices[],2,FALSE)*AN409)+(VLOOKUP($AO$8,Prices[],2,FALSE)*AO409)+(VLOOKUP($AP$8,Prices[],2,FALSE)*AP409)+(VLOOKUP($AT$8,Prices[],2,FALSE)*AT409)+(VLOOKUP($AQ$8,Prices[],2,FALSE)*AQ409)+(VLOOKUP($AR$8,Prices[],2,FALSE)*AR409)+(VLOOKUP($AS$8,Prices[],2,FALSE)*AS409)</f>
        <v>0</v>
      </c>
      <c r="AV409" s="132">
        <f t="shared" si="26"/>
        <v>0</v>
      </c>
      <c r="AW409" s="133" t="str">
        <f t="shared" si="27"/>
        <v xml:space="preserve"> </v>
      </c>
      <c r="AX409" s="133" t="str">
        <f>IFERROR(IF(VLOOKUP(C409,'Overdue Credits'!$A:$F,6,0)&gt;2,"High Risk Customer",IF(VLOOKUP(C409,'Overdue Credits'!$A:$F,6,0)&gt;0,"Medium Risk Customer","Low Risk Customer")),"Low Risk Customer")</f>
        <v>Low Risk Customer</v>
      </c>
    </row>
    <row r="410" spans="1:50" x14ac:dyDescent="0.3">
      <c r="A410" s="16">
        <v>402</v>
      </c>
      <c r="B410" s="16" t="s">
        <v>363</v>
      </c>
      <c r="C410" s="16" t="s">
        <v>965</v>
      </c>
      <c r="D410" s="16"/>
      <c r="E410" s="16" t="s">
        <v>972</v>
      </c>
      <c r="F410" s="16" t="s">
        <v>13</v>
      </c>
      <c r="G410" s="131">
        <f t="shared" si="24"/>
        <v>0</v>
      </c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B410" s="133"/>
      <c r="AC410" s="134">
        <f>(VLOOKUP($H$8,Prices[],2,FALSE)*H410)+(VLOOKUP($I$8,Prices[],2,FALSE)*I410)+(VLOOKUP($J$8,Prices[],2,FALSE)*J410)+(VLOOKUP($K$8,Prices[],2,FALSE)*K410)+(VLOOKUP($L$8,Prices[],2,FALSE)*L410)+(VLOOKUP($M$8,Prices[],2,FALSE)*M410)+(VLOOKUP($N$8,Prices[],2,FALSE)*N410)+(VLOOKUP($T$8,Prices[],2,FALSE)*T410)+(VLOOKUP($U$8,Prices[],2,FALSE)*U410)+(VLOOKUP($V$8,Prices[],2,FALSE)*V410)+(VLOOKUP($W$8,Prices[],2,FALSE)*W410)+(VLOOKUP($X$8,Prices[],2,FALSE)*X410)+(VLOOKUP($Y$8,Prices[],2,FALSE)*Y410)+(VLOOKUP($Z$8,Prices[],2,FALSE)*Z410)+(VLOOKUP($AB$8,Prices[],2,FALSE)*AB410)+(VLOOKUP($O$8,Prices[],2,FALSE)*O410)+(VLOOKUP($P$8,Prices[],2,FALSE)*P410)+(VLOOKUP($Q$8,Prices[],2,FALSE)*Q410)+(VLOOKUP($R$8,Prices[],2,FALSE)*R410)+(VLOOKUP($AA$8,Prices[],2,FALSE)*AA410)+(VLOOKUP($S$8,Prices[],2,FALSE)*S410)</f>
        <v>0</v>
      </c>
      <c r="AD410" s="137"/>
      <c r="AE410" s="135">
        <f t="shared" si="25"/>
        <v>0</v>
      </c>
      <c r="AF410" s="133"/>
      <c r="AG410" s="133"/>
      <c r="AH410" s="133"/>
      <c r="AI410" s="133"/>
      <c r="AJ410" s="133"/>
      <c r="AK410" s="133"/>
      <c r="AL410" s="133"/>
      <c r="AM410" s="133"/>
      <c r="AN410" s="133"/>
      <c r="AO410" s="133"/>
      <c r="AP410" s="133"/>
      <c r="AQ410" s="133"/>
      <c r="AR410" s="133"/>
      <c r="AS410" s="133"/>
      <c r="AT410" s="133"/>
      <c r="AU410" s="132">
        <f>(VLOOKUP($AF$8,Prices[],2,FALSE)*AF410)+(VLOOKUP($AG$8,Prices[],2,FALSE)*AG410)+(VLOOKUP($AH$8,Prices[],2,FALSE)*AH410)+(VLOOKUP($AI$8,Prices[],2,FALSE)*AI410)+(VLOOKUP($AJ$8,Prices[],2,FALSE)*AJ410)+(VLOOKUP($AK$8,Prices[],2,FALSE)*AK410)+(VLOOKUP($AL$8,Prices[],2,FALSE)*AL410)+(VLOOKUP($AM$8,Prices[],2,FALSE)*AM410)+(VLOOKUP($AN$8,Prices[],2,FALSE)*AN410)+(VLOOKUP($AO$8,Prices[],2,FALSE)*AO410)+(VLOOKUP($AP$8,Prices[],2,FALSE)*AP410)+(VLOOKUP($AT$8,Prices[],2,FALSE)*AT410)+(VLOOKUP($AQ$8,Prices[],2,FALSE)*AQ410)+(VLOOKUP($AR$8,Prices[],2,FALSE)*AR410)+(VLOOKUP($AS$8,Prices[],2,FALSE)*AS410)</f>
        <v>0</v>
      </c>
      <c r="AV410" s="132">
        <f t="shared" si="26"/>
        <v>0</v>
      </c>
      <c r="AW410" s="133" t="str">
        <f t="shared" si="27"/>
        <v xml:space="preserve"> </v>
      </c>
      <c r="AX410" s="133" t="str">
        <f>IFERROR(IF(VLOOKUP(C410,'Overdue Credits'!$A:$F,6,0)&gt;2,"High Risk Customer",IF(VLOOKUP(C410,'Overdue Credits'!$A:$F,6,0)&gt;0,"Medium Risk Customer","Low Risk Customer")),"Low Risk Customer")</f>
        <v>Low Risk Customer</v>
      </c>
    </row>
    <row r="411" spans="1:50" x14ac:dyDescent="0.3">
      <c r="A411" s="16">
        <v>403</v>
      </c>
      <c r="B411" s="16" t="s">
        <v>363</v>
      </c>
      <c r="C411" s="16" t="s">
        <v>897</v>
      </c>
      <c r="D411" s="16"/>
      <c r="E411" s="16" t="s">
        <v>973</v>
      </c>
      <c r="F411" s="16" t="s">
        <v>11</v>
      </c>
      <c r="G411" s="131">
        <f t="shared" si="24"/>
        <v>0</v>
      </c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B411" s="133"/>
      <c r="AC411" s="134">
        <f>(VLOOKUP($H$8,Prices[],2,FALSE)*H411)+(VLOOKUP($I$8,Prices[],2,FALSE)*I411)+(VLOOKUP($J$8,Prices[],2,FALSE)*J411)+(VLOOKUP($K$8,Prices[],2,FALSE)*K411)+(VLOOKUP($L$8,Prices[],2,FALSE)*L411)+(VLOOKUP($M$8,Prices[],2,FALSE)*M411)+(VLOOKUP($N$8,Prices[],2,FALSE)*N411)+(VLOOKUP($T$8,Prices[],2,FALSE)*T411)+(VLOOKUP($U$8,Prices[],2,FALSE)*U411)+(VLOOKUP($V$8,Prices[],2,FALSE)*V411)+(VLOOKUP($W$8,Prices[],2,FALSE)*W411)+(VLOOKUP($X$8,Prices[],2,FALSE)*X411)+(VLOOKUP($Y$8,Prices[],2,FALSE)*Y411)+(VLOOKUP($Z$8,Prices[],2,FALSE)*Z411)+(VLOOKUP($AB$8,Prices[],2,FALSE)*AB411)+(VLOOKUP($O$8,Prices[],2,FALSE)*O411)+(VLOOKUP($P$8,Prices[],2,FALSE)*P411)+(VLOOKUP($Q$8,Prices[],2,FALSE)*Q411)+(VLOOKUP($R$8,Prices[],2,FALSE)*R411)+(VLOOKUP($AA$8,Prices[],2,FALSE)*AA411)+(VLOOKUP($S$8,Prices[],2,FALSE)*S411)</f>
        <v>0</v>
      </c>
      <c r="AD411" s="137"/>
      <c r="AE411" s="135">
        <f t="shared" si="25"/>
        <v>0</v>
      </c>
      <c r="AF411" s="133"/>
      <c r="AG411" s="133"/>
      <c r="AH411" s="133"/>
      <c r="AI411" s="133"/>
      <c r="AJ411" s="133"/>
      <c r="AK411" s="133"/>
      <c r="AL411" s="133"/>
      <c r="AM411" s="133"/>
      <c r="AN411" s="133"/>
      <c r="AO411" s="133"/>
      <c r="AP411" s="133"/>
      <c r="AQ411" s="133"/>
      <c r="AR411" s="133"/>
      <c r="AS411" s="133"/>
      <c r="AT411" s="133"/>
      <c r="AU411" s="132">
        <f>(VLOOKUP($AF$8,Prices[],2,FALSE)*AF411)+(VLOOKUP($AG$8,Prices[],2,FALSE)*AG411)+(VLOOKUP($AH$8,Prices[],2,FALSE)*AH411)+(VLOOKUP($AI$8,Prices[],2,FALSE)*AI411)+(VLOOKUP($AJ$8,Prices[],2,FALSE)*AJ411)+(VLOOKUP($AK$8,Prices[],2,FALSE)*AK411)+(VLOOKUP($AL$8,Prices[],2,FALSE)*AL411)+(VLOOKUP($AM$8,Prices[],2,FALSE)*AM411)+(VLOOKUP($AN$8,Prices[],2,FALSE)*AN411)+(VLOOKUP($AO$8,Prices[],2,FALSE)*AO411)+(VLOOKUP($AP$8,Prices[],2,FALSE)*AP411)+(VLOOKUP($AT$8,Prices[],2,FALSE)*AT411)+(VLOOKUP($AQ$8,Prices[],2,FALSE)*AQ411)+(VLOOKUP($AR$8,Prices[],2,FALSE)*AR411)+(VLOOKUP($AS$8,Prices[],2,FALSE)*AS411)</f>
        <v>0</v>
      </c>
      <c r="AV411" s="132">
        <f t="shared" si="26"/>
        <v>0</v>
      </c>
      <c r="AW411" s="133" t="str">
        <f t="shared" si="27"/>
        <v xml:space="preserve"> </v>
      </c>
      <c r="AX411" s="133" t="str">
        <f>IFERROR(IF(VLOOKUP(C411,'Overdue Credits'!$A:$F,6,0)&gt;2,"High Risk Customer",IF(VLOOKUP(C411,'Overdue Credits'!$A:$F,6,0)&gt;0,"Medium Risk Customer","Low Risk Customer")),"Low Risk Customer")</f>
        <v>Low Risk Customer</v>
      </c>
    </row>
    <row r="412" spans="1:50" x14ac:dyDescent="0.3">
      <c r="A412" s="16">
        <v>404</v>
      </c>
      <c r="B412" s="16" t="s">
        <v>363</v>
      </c>
      <c r="C412" s="16" t="s">
        <v>373</v>
      </c>
      <c r="D412" s="16"/>
      <c r="E412" s="16" t="s">
        <v>374</v>
      </c>
      <c r="F412" s="16" t="s">
        <v>20</v>
      </c>
      <c r="G412" s="131">
        <f t="shared" si="24"/>
        <v>320</v>
      </c>
      <c r="H412" s="133"/>
      <c r="I412" s="133"/>
      <c r="J412" s="133">
        <v>3</v>
      </c>
      <c r="K412" s="133">
        <v>5</v>
      </c>
      <c r="L412" s="133"/>
      <c r="M412" s="133">
        <v>50</v>
      </c>
      <c r="N412" s="133">
        <v>90</v>
      </c>
      <c r="O412" s="133">
        <v>30</v>
      </c>
      <c r="P412" s="133"/>
      <c r="Q412" s="133">
        <v>1</v>
      </c>
      <c r="R412" s="133"/>
      <c r="S412" s="133"/>
      <c r="T412" s="133"/>
      <c r="U412" s="133"/>
      <c r="V412" s="133">
        <v>10</v>
      </c>
      <c r="W412" s="133">
        <v>1</v>
      </c>
      <c r="X412" s="133">
        <v>120</v>
      </c>
      <c r="Y412" s="133">
        <v>10</v>
      </c>
      <c r="Z412" s="133"/>
      <c r="AA412" s="133"/>
      <c r="AB412" s="133"/>
      <c r="AC412" s="134">
        <f>(VLOOKUP($H$8,Prices[],2,FALSE)*H412)+(VLOOKUP($I$8,Prices[],2,FALSE)*I412)+(VLOOKUP($J$8,Prices[],2,FALSE)*J412)+(VLOOKUP($K$8,Prices[],2,FALSE)*K412)+(VLOOKUP($L$8,Prices[],2,FALSE)*L412)+(VLOOKUP($M$8,Prices[],2,FALSE)*M412)+(VLOOKUP($N$8,Prices[],2,FALSE)*N412)+(VLOOKUP($T$8,Prices[],2,FALSE)*T412)+(VLOOKUP($U$8,Prices[],2,FALSE)*U412)+(VLOOKUP($V$8,Prices[],2,FALSE)*V412)+(VLOOKUP($W$8,Prices[],2,FALSE)*W412)+(VLOOKUP($X$8,Prices[],2,FALSE)*X412)+(VLOOKUP($Y$8,Prices[],2,FALSE)*Y412)+(VLOOKUP($Z$8,Prices[],2,FALSE)*Z412)+(VLOOKUP($AB$8,Prices[],2,FALSE)*AB412)+(VLOOKUP($O$8,Prices[],2,FALSE)*O412)+(VLOOKUP($P$8,Prices[],2,FALSE)*P412)+(VLOOKUP($Q$8,Prices[],2,FALSE)*Q412)+(VLOOKUP($R$8,Prices[],2,FALSE)*R412)+(VLOOKUP($AA$8,Prices[],2,FALSE)*AA412)+(VLOOKUP($S$8,Prices[],2,FALSE)*S412)</f>
        <v>42339000</v>
      </c>
      <c r="AD412" s="137"/>
      <c r="AE412" s="135">
        <f t="shared" si="25"/>
        <v>73.3</v>
      </c>
      <c r="AF412" s="133"/>
      <c r="AG412" s="133"/>
      <c r="AH412" s="133">
        <v>30</v>
      </c>
      <c r="AI412" s="133"/>
      <c r="AJ412" s="133"/>
      <c r="AK412" s="133"/>
      <c r="AL412" s="133">
        <v>40</v>
      </c>
      <c r="AM412" s="133"/>
      <c r="AN412" s="133"/>
      <c r="AO412" s="133"/>
      <c r="AP412" s="133">
        <v>3.3</v>
      </c>
      <c r="AQ412" s="133"/>
      <c r="AR412" s="133"/>
      <c r="AS412" s="133"/>
      <c r="AT412" s="133"/>
      <c r="AU412" s="132">
        <f>(VLOOKUP($AF$8,Prices[],2,FALSE)*AF412)+(VLOOKUP($AG$8,Prices[],2,FALSE)*AG412)+(VLOOKUP($AH$8,Prices[],2,FALSE)*AH412)+(VLOOKUP($AI$8,Prices[],2,FALSE)*AI412)+(VLOOKUP($AJ$8,Prices[],2,FALSE)*AJ412)+(VLOOKUP($AK$8,Prices[],2,FALSE)*AK412)+(VLOOKUP($AL$8,Prices[],2,FALSE)*AL412)+(VLOOKUP($AM$8,Prices[],2,FALSE)*AM412)+(VLOOKUP($AN$8,Prices[],2,FALSE)*AN412)+(VLOOKUP($AO$8,Prices[],2,FALSE)*AO412)+(VLOOKUP($AP$8,Prices[],2,FALSE)*AP412)+(VLOOKUP($AT$8,Prices[],2,FALSE)*AT412)+(VLOOKUP($AQ$8,Prices[],2,FALSE)*AQ412)+(VLOOKUP($AR$8,Prices[],2,FALSE)*AR412)+(VLOOKUP($AS$8,Prices[],2,FALSE)*AS412)</f>
        <v>12079850</v>
      </c>
      <c r="AV412" s="132">
        <f t="shared" si="26"/>
        <v>14818649.999999998</v>
      </c>
      <c r="AW412" s="133" t="str">
        <f t="shared" si="27"/>
        <v>Credit is within Limit</v>
      </c>
      <c r="AX412" s="133" t="str">
        <f>IFERROR(IF(VLOOKUP(C412,'Overdue Credits'!$A:$F,6,0)&gt;2,"High Risk Customer",IF(VLOOKUP(C412,'Overdue Credits'!$A:$F,6,0)&gt;0,"Medium Risk Customer","Low Risk Customer")),"Low Risk Customer")</f>
        <v>Low Risk Customer</v>
      </c>
    </row>
    <row r="413" spans="1:50" x14ac:dyDescent="0.3">
      <c r="A413" s="16">
        <v>405</v>
      </c>
      <c r="B413" s="16" t="s">
        <v>363</v>
      </c>
      <c r="C413" s="16" t="s">
        <v>366</v>
      </c>
      <c r="D413" s="16"/>
      <c r="E413" s="16" t="s">
        <v>745</v>
      </c>
      <c r="F413" s="16" t="s">
        <v>933</v>
      </c>
      <c r="G413" s="131">
        <f t="shared" si="24"/>
        <v>2240</v>
      </c>
      <c r="H413" s="133"/>
      <c r="I413" s="133"/>
      <c r="J413" s="133">
        <v>30</v>
      </c>
      <c r="K413" s="133">
        <v>100</v>
      </c>
      <c r="L413" s="133"/>
      <c r="M413" s="133">
        <v>100</v>
      </c>
      <c r="N413" s="133">
        <v>300</v>
      </c>
      <c r="O413" s="133">
        <v>350</v>
      </c>
      <c r="P413" s="133">
        <v>12</v>
      </c>
      <c r="Q413" s="133">
        <v>2</v>
      </c>
      <c r="R413" s="133">
        <v>1</v>
      </c>
      <c r="S413" s="133"/>
      <c r="T413" s="133"/>
      <c r="U413" s="133"/>
      <c r="V413" s="133">
        <v>40</v>
      </c>
      <c r="W413" s="133">
        <v>5</v>
      </c>
      <c r="X413" s="133">
        <v>1200</v>
      </c>
      <c r="Y413" s="133">
        <v>100</v>
      </c>
      <c r="Z413" s="133"/>
      <c r="AA413" s="133"/>
      <c r="AB413" s="133"/>
      <c r="AC413" s="134">
        <f>(VLOOKUP($H$8,Prices[],2,FALSE)*H413)+(VLOOKUP($I$8,Prices[],2,FALSE)*I413)+(VLOOKUP($J$8,Prices[],2,FALSE)*J413)+(VLOOKUP($K$8,Prices[],2,FALSE)*K413)+(VLOOKUP($L$8,Prices[],2,FALSE)*L413)+(VLOOKUP($M$8,Prices[],2,FALSE)*M413)+(VLOOKUP($N$8,Prices[],2,FALSE)*N413)+(VLOOKUP($T$8,Prices[],2,FALSE)*T413)+(VLOOKUP($U$8,Prices[],2,FALSE)*U413)+(VLOOKUP($V$8,Prices[],2,FALSE)*V413)+(VLOOKUP($W$8,Prices[],2,FALSE)*W413)+(VLOOKUP($X$8,Prices[],2,FALSE)*X413)+(VLOOKUP($Y$8,Prices[],2,FALSE)*Y413)+(VLOOKUP($Z$8,Prices[],2,FALSE)*Z413)+(VLOOKUP($AB$8,Prices[],2,FALSE)*AB413)+(VLOOKUP($O$8,Prices[],2,FALSE)*O413)+(VLOOKUP($P$8,Prices[],2,FALSE)*P413)+(VLOOKUP($Q$8,Prices[],2,FALSE)*Q413)+(VLOOKUP($R$8,Prices[],2,FALSE)*R413)+(VLOOKUP($AA$8,Prices[],2,FALSE)*AA413)+(VLOOKUP($S$8,Prices[],2,FALSE)*S413)</f>
        <v>327736500</v>
      </c>
      <c r="AD413" s="137"/>
      <c r="AE413" s="135">
        <f t="shared" si="25"/>
        <v>545</v>
      </c>
      <c r="AF413" s="133"/>
      <c r="AG413" s="133"/>
      <c r="AH413" s="133">
        <v>200</v>
      </c>
      <c r="AI413" s="133"/>
      <c r="AJ413" s="133"/>
      <c r="AK413" s="133"/>
      <c r="AL413" s="133">
        <v>345</v>
      </c>
      <c r="AM413" s="133"/>
      <c r="AN413" s="133"/>
      <c r="AO413" s="133"/>
      <c r="AP413" s="133"/>
      <c r="AQ413" s="133"/>
      <c r="AR413" s="133"/>
      <c r="AS413" s="133"/>
      <c r="AT413" s="133"/>
      <c r="AU413" s="132">
        <f>(VLOOKUP($AF$8,Prices[],2,FALSE)*AF413)+(VLOOKUP($AG$8,Prices[],2,FALSE)*AG413)+(VLOOKUP($AH$8,Prices[],2,FALSE)*AH413)+(VLOOKUP($AI$8,Prices[],2,FALSE)*AI413)+(VLOOKUP($AJ$8,Prices[],2,FALSE)*AJ413)+(VLOOKUP($AK$8,Prices[],2,FALSE)*AK413)+(VLOOKUP($AL$8,Prices[],2,FALSE)*AL413)+(VLOOKUP($AM$8,Prices[],2,FALSE)*AM413)+(VLOOKUP($AN$8,Prices[],2,FALSE)*AN413)+(VLOOKUP($AO$8,Prices[],2,FALSE)*AO413)+(VLOOKUP($AP$8,Prices[],2,FALSE)*AP413)+(VLOOKUP($AT$8,Prices[],2,FALSE)*AT413)+(VLOOKUP($AQ$8,Prices[],2,FALSE)*AQ413)+(VLOOKUP($AR$8,Prices[],2,FALSE)*AR413)+(VLOOKUP($AS$8,Prices[],2,FALSE)*AS413)</f>
        <v>90140000</v>
      </c>
      <c r="AV413" s="132">
        <f t="shared" si="26"/>
        <v>114707775</v>
      </c>
      <c r="AW413" s="133" t="str">
        <f t="shared" si="27"/>
        <v>Credit is within Limit</v>
      </c>
      <c r="AX413" s="133" t="str">
        <f>IFERROR(IF(VLOOKUP(C413,'Overdue Credits'!$A:$F,6,0)&gt;2,"High Risk Customer",IF(VLOOKUP(C413,'Overdue Credits'!$A:$F,6,0)&gt;0,"Medium Risk Customer","Low Risk Customer")),"Low Risk Customer")</f>
        <v>Low Risk Customer</v>
      </c>
    </row>
    <row r="414" spans="1:50" x14ac:dyDescent="0.3">
      <c r="A414" s="16">
        <v>406</v>
      </c>
      <c r="B414" s="16" t="s">
        <v>363</v>
      </c>
      <c r="C414" s="16" t="s">
        <v>370</v>
      </c>
      <c r="D414" s="16"/>
      <c r="E414" s="16" t="s">
        <v>746</v>
      </c>
      <c r="F414" s="16" t="s">
        <v>20</v>
      </c>
      <c r="G414" s="131">
        <f t="shared" si="24"/>
        <v>0</v>
      </c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B414" s="133"/>
      <c r="AC414" s="134">
        <f>(VLOOKUP($H$8,Prices[],2,FALSE)*H414)+(VLOOKUP($I$8,Prices[],2,FALSE)*I414)+(VLOOKUP($J$8,Prices[],2,FALSE)*J414)+(VLOOKUP($K$8,Prices[],2,FALSE)*K414)+(VLOOKUP($L$8,Prices[],2,FALSE)*L414)+(VLOOKUP($M$8,Prices[],2,FALSE)*M414)+(VLOOKUP($N$8,Prices[],2,FALSE)*N414)+(VLOOKUP($T$8,Prices[],2,FALSE)*T414)+(VLOOKUP($U$8,Prices[],2,FALSE)*U414)+(VLOOKUP($V$8,Prices[],2,FALSE)*V414)+(VLOOKUP($W$8,Prices[],2,FALSE)*W414)+(VLOOKUP($X$8,Prices[],2,FALSE)*X414)+(VLOOKUP($Y$8,Prices[],2,FALSE)*Y414)+(VLOOKUP($Z$8,Prices[],2,FALSE)*Z414)+(VLOOKUP($AB$8,Prices[],2,FALSE)*AB414)+(VLOOKUP($O$8,Prices[],2,FALSE)*O414)+(VLOOKUP($P$8,Prices[],2,FALSE)*P414)+(VLOOKUP($Q$8,Prices[],2,FALSE)*Q414)+(VLOOKUP($R$8,Prices[],2,FALSE)*R414)+(VLOOKUP($AA$8,Prices[],2,FALSE)*AA414)+(VLOOKUP($S$8,Prices[],2,FALSE)*S414)</f>
        <v>0</v>
      </c>
      <c r="AD414" s="137"/>
      <c r="AE414" s="135">
        <f t="shared" si="25"/>
        <v>0</v>
      </c>
      <c r="AF414" s="133"/>
      <c r="AG414" s="133"/>
      <c r="AH414" s="133"/>
      <c r="AI414" s="133"/>
      <c r="AJ414" s="133"/>
      <c r="AK414" s="133"/>
      <c r="AL414" s="133"/>
      <c r="AM414" s="133"/>
      <c r="AN414" s="133"/>
      <c r="AO414" s="133"/>
      <c r="AP414" s="133"/>
      <c r="AQ414" s="133"/>
      <c r="AR414" s="133"/>
      <c r="AS414" s="133"/>
      <c r="AT414" s="133"/>
      <c r="AU414" s="132">
        <f>(VLOOKUP($AF$8,Prices[],2,FALSE)*AF414)+(VLOOKUP($AG$8,Prices[],2,FALSE)*AG414)+(VLOOKUP($AH$8,Prices[],2,FALSE)*AH414)+(VLOOKUP($AI$8,Prices[],2,FALSE)*AI414)+(VLOOKUP($AJ$8,Prices[],2,FALSE)*AJ414)+(VLOOKUP($AK$8,Prices[],2,FALSE)*AK414)+(VLOOKUP($AL$8,Prices[],2,FALSE)*AL414)+(VLOOKUP($AM$8,Prices[],2,FALSE)*AM414)+(VLOOKUP($AN$8,Prices[],2,FALSE)*AN414)+(VLOOKUP($AO$8,Prices[],2,FALSE)*AO414)+(VLOOKUP($AP$8,Prices[],2,FALSE)*AP414)+(VLOOKUP($AT$8,Prices[],2,FALSE)*AT414)+(VLOOKUP($AQ$8,Prices[],2,FALSE)*AQ414)+(VLOOKUP($AR$8,Prices[],2,FALSE)*AR414)+(VLOOKUP($AS$8,Prices[],2,FALSE)*AS414)</f>
        <v>0</v>
      </c>
      <c r="AV414" s="132">
        <f t="shared" si="26"/>
        <v>0</v>
      </c>
      <c r="AW414" s="133" t="str">
        <f t="shared" si="27"/>
        <v xml:space="preserve"> </v>
      </c>
      <c r="AX414" s="133" t="str">
        <f>IFERROR(IF(VLOOKUP(C414,'Overdue Credits'!$A:$F,6,0)&gt;2,"High Risk Customer",IF(VLOOKUP(C414,'Overdue Credits'!$A:$F,6,0)&gt;0,"Medium Risk Customer","Low Risk Customer")),"Low Risk Customer")</f>
        <v>Low Risk Customer</v>
      </c>
    </row>
    <row r="415" spans="1:50" x14ac:dyDescent="0.3">
      <c r="A415" s="16">
        <v>407</v>
      </c>
      <c r="B415" s="16" t="s">
        <v>363</v>
      </c>
      <c r="C415" s="16" t="s">
        <v>367</v>
      </c>
      <c r="D415" s="16"/>
      <c r="E415" s="16" t="s">
        <v>368</v>
      </c>
      <c r="F415" s="16" t="s">
        <v>933</v>
      </c>
      <c r="G415" s="131">
        <f t="shared" si="24"/>
        <v>1200</v>
      </c>
      <c r="H415" s="133"/>
      <c r="I415" s="133"/>
      <c r="J415" s="133">
        <v>10</v>
      </c>
      <c r="K415" s="133">
        <v>100</v>
      </c>
      <c r="L415" s="133"/>
      <c r="M415" s="133">
        <v>10</v>
      </c>
      <c r="N415" s="133">
        <v>317</v>
      </c>
      <c r="O415" s="133">
        <v>130</v>
      </c>
      <c r="P415" s="133">
        <v>12</v>
      </c>
      <c r="Q415" s="133">
        <v>1</v>
      </c>
      <c r="R415" s="133"/>
      <c r="S415" s="133"/>
      <c r="T415" s="133"/>
      <c r="U415" s="133"/>
      <c r="V415" s="133">
        <v>180</v>
      </c>
      <c r="W415" s="133">
        <v>20</v>
      </c>
      <c r="X415" s="133">
        <v>300</v>
      </c>
      <c r="Y415" s="133">
        <v>120</v>
      </c>
      <c r="Z415" s="133"/>
      <c r="AA415" s="133"/>
      <c r="AB415" s="133"/>
      <c r="AC415" s="134">
        <f>(VLOOKUP($H$8,Prices[],2,FALSE)*H415)+(VLOOKUP($I$8,Prices[],2,FALSE)*I415)+(VLOOKUP($J$8,Prices[],2,FALSE)*J415)+(VLOOKUP($K$8,Prices[],2,FALSE)*K415)+(VLOOKUP($L$8,Prices[],2,FALSE)*L415)+(VLOOKUP($M$8,Prices[],2,FALSE)*M415)+(VLOOKUP($N$8,Prices[],2,FALSE)*N415)+(VLOOKUP($T$8,Prices[],2,FALSE)*T415)+(VLOOKUP($U$8,Prices[],2,FALSE)*U415)+(VLOOKUP($V$8,Prices[],2,FALSE)*V415)+(VLOOKUP($W$8,Prices[],2,FALSE)*W415)+(VLOOKUP($X$8,Prices[],2,FALSE)*X415)+(VLOOKUP($Y$8,Prices[],2,FALSE)*Y415)+(VLOOKUP($Z$8,Prices[],2,FALSE)*Z415)+(VLOOKUP($AB$8,Prices[],2,FALSE)*AB415)+(VLOOKUP($O$8,Prices[],2,FALSE)*O415)+(VLOOKUP($P$8,Prices[],2,FALSE)*P415)+(VLOOKUP($Q$8,Prices[],2,FALSE)*Q415)+(VLOOKUP($R$8,Prices[],2,FALSE)*R415)+(VLOOKUP($AA$8,Prices[],2,FALSE)*AA415)+(VLOOKUP($S$8,Prices[],2,FALSE)*S415)</f>
        <v>151471000</v>
      </c>
      <c r="AD415" s="137"/>
      <c r="AE415" s="135">
        <f t="shared" si="25"/>
        <v>270</v>
      </c>
      <c r="AF415" s="133"/>
      <c r="AG415" s="133"/>
      <c r="AH415" s="133">
        <v>100</v>
      </c>
      <c r="AI415" s="133"/>
      <c r="AJ415" s="133"/>
      <c r="AK415" s="133"/>
      <c r="AL415" s="133">
        <v>170</v>
      </c>
      <c r="AM415" s="133"/>
      <c r="AN415" s="133"/>
      <c r="AO415" s="133"/>
      <c r="AP415" s="133"/>
      <c r="AQ415" s="133"/>
      <c r="AR415" s="133"/>
      <c r="AS415" s="133"/>
      <c r="AT415" s="133"/>
      <c r="AU415" s="132">
        <f>(VLOOKUP($AF$8,Prices[],2,FALSE)*AF415)+(VLOOKUP($AG$8,Prices[],2,FALSE)*AG415)+(VLOOKUP($AH$8,Prices[],2,FALSE)*AH415)+(VLOOKUP($AI$8,Prices[],2,FALSE)*AI415)+(VLOOKUP($AJ$8,Prices[],2,FALSE)*AJ415)+(VLOOKUP($AK$8,Prices[],2,FALSE)*AK415)+(VLOOKUP($AL$8,Prices[],2,FALSE)*AL415)+(VLOOKUP($AM$8,Prices[],2,FALSE)*AM415)+(VLOOKUP($AN$8,Prices[],2,FALSE)*AN415)+(VLOOKUP($AO$8,Prices[],2,FALSE)*AO415)+(VLOOKUP($AP$8,Prices[],2,FALSE)*AP415)+(VLOOKUP($AT$8,Prices[],2,FALSE)*AT415)+(VLOOKUP($AQ$8,Prices[],2,FALSE)*AQ415)+(VLOOKUP($AR$8,Prices[],2,FALSE)*AR415)+(VLOOKUP($AS$8,Prices[],2,FALSE)*AS415)</f>
        <v>44690000</v>
      </c>
      <c r="AV415" s="132">
        <f t="shared" si="26"/>
        <v>53014850</v>
      </c>
      <c r="AW415" s="133" t="str">
        <f t="shared" si="27"/>
        <v>Credit is within Limit</v>
      </c>
      <c r="AX415" s="133" t="str">
        <f>IFERROR(IF(VLOOKUP(C415,'Overdue Credits'!$A:$F,6,0)&gt;2,"High Risk Customer",IF(VLOOKUP(C415,'Overdue Credits'!$A:$F,6,0)&gt;0,"Medium Risk Customer","Low Risk Customer")),"Low Risk Customer")</f>
        <v>Low Risk Customer</v>
      </c>
    </row>
    <row r="416" spans="1:50" x14ac:dyDescent="0.3">
      <c r="A416" s="16">
        <v>408</v>
      </c>
      <c r="B416" s="16" t="s">
        <v>363</v>
      </c>
      <c r="C416" s="16" t="s">
        <v>369</v>
      </c>
      <c r="D416" s="16"/>
      <c r="E416" s="16" t="s">
        <v>856</v>
      </c>
      <c r="F416" s="16" t="s">
        <v>933</v>
      </c>
      <c r="G416" s="131">
        <f t="shared" si="24"/>
        <v>1932</v>
      </c>
      <c r="H416" s="133"/>
      <c r="I416" s="133"/>
      <c r="J416" s="133">
        <v>33</v>
      </c>
      <c r="K416" s="133">
        <v>130</v>
      </c>
      <c r="L416" s="133"/>
      <c r="M416" s="133">
        <v>50</v>
      </c>
      <c r="N416" s="133">
        <v>290</v>
      </c>
      <c r="O416" s="133">
        <v>385</v>
      </c>
      <c r="P416" s="133">
        <v>5</v>
      </c>
      <c r="Q416" s="133">
        <v>2</v>
      </c>
      <c r="R416" s="133"/>
      <c r="S416" s="133"/>
      <c r="T416" s="133"/>
      <c r="U416" s="133"/>
      <c r="V416" s="133">
        <v>157</v>
      </c>
      <c r="W416" s="133">
        <v>10</v>
      </c>
      <c r="X416" s="133">
        <v>750</v>
      </c>
      <c r="Y416" s="133">
        <v>120</v>
      </c>
      <c r="Z416" s="133"/>
      <c r="AA416" s="133"/>
      <c r="AB416" s="133"/>
      <c r="AC416" s="134">
        <f>(VLOOKUP($H$8,Prices[],2,FALSE)*H416)+(VLOOKUP($I$8,Prices[],2,FALSE)*I416)+(VLOOKUP($J$8,Prices[],2,FALSE)*J416)+(VLOOKUP($K$8,Prices[],2,FALSE)*K416)+(VLOOKUP($L$8,Prices[],2,FALSE)*L416)+(VLOOKUP($M$8,Prices[],2,FALSE)*M416)+(VLOOKUP($N$8,Prices[],2,FALSE)*N416)+(VLOOKUP($T$8,Prices[],2,FALSE)*T416)+(VLOOKUP($U$8,Prices[],2,FALSE)*U416)+(VLOOKUP($V$8,Prices[],2,FALSE)*V416)+(VLOOKUP($W$8,Prices[],2,FALSE)*W416)+(VLOOKUP($X$8,Prices[],2,FALSE)*X416)+(VLOOKUP($Y$8,Prices[],2,FALSE)*Y416)+(VLOOKUP($Z$8,Prices[],2,FALSE)*Z416)+(VLOOKUP($AB$8,Prices[],2,FALSE)*AB416)+(VLOOKUP($O$8,Prices[],2,FALSE)*O416)+(VLOOKUP($P$8,Prices[],2,FALSE)*P416)+(VLOOKUP($Q$8,Prices[],2,FALSE)*Q416)+(VLOOKUP($R$8,Prices[],2,FALSE)*R416)+(VLOOKUP($AA$8,Prices[],2,FALSE)*AA416)+(VLOOKUP($S$8,Prices[],2,FALSE)*S416)</f>
        <v>276323000</v>
      </c>
      <c r="AD416" s="137"/>
      <c r="AE416" s="135">
        <f t="shared" si="25"/>
        <v>535</v>
      </c>
      <c r="AF416" s="133"/>
      <c r="AG416" s="133"/>
      <c r="AH416" s="133">
        <v>200</v>
      </c>
      <c r="AI416" s="133"/>
      <c r="AJ416" s="133"/>
      <c r="AK416" s="133"/>
      <c r="AL416" s="133">
        <v>335</v>
      </c>
      <c r="AM416" s="133"/>
      <c r="AN416" s="133"/>
      <c r="AO416" s="133"/>
      <c r="AP416" s="133"/>
      <c r="AQ416" s="133"/>
      <c r="AR416" s="133"/>
      <c r="AS416" s="133"/>
      <c r="AT416" s="133"/>
      <c r="AU416" s="132">
        <f>(VLOOKUP($AF$8,Prices[],2,FALSE)*AF416)+(VLOOKUP($AG$8,Prices[],2,FALSE)*AG416)+(VLOOKUP($AH$8,Prices[],2,FALSE)*AH416)+(VLOOKUP($AI$8,Prices[],2,FALSE)*AI416)+(VLOOKUP($AJ$8,Prices[],2,FALSE)*AJ416)+(VLOOKUP($AK$8,Prices[],2,FALSE)*AK416)+(VLOOKUP($AL$8,Prices[],2,FALSE)*AL416)+(VLOOKUP($AM$8,Prices[],2,FALSE)*AM416)+(VLOOKUP($AN$8,Prices[],2,FALSE)*AN416)+(VLOOKUP($AO$8,Prices[],2,FALSE)*AO416)+(VLOOKUP($AP$8,Prices[],2,FALSE)*AP416)+(VLOOKUP($AT$8,Prices[],2,FALSE)*AT416)+(VLOOKUP($AQ$8,Prices[],2,FALSE)*AQ416)+(VLOOKUP($AR$8,Prices[],2,FALSE)*AR416)+(VLOOKUP($AS$8,Prices[],2,FALSE)*AS416)</f>
        <v>88620000</v>
      </c>
      <c r="AV416" s="132">
        <f t="shared" si="26"/>
        <v>96713050</v>
      </c>
      <c r="AW416" s="133" t="str">
        <f t="shared" si="27"/>
        <v>Credit is within Limit</v>
      </c>
      <c r="AX416" s="133" t="str">
        <f>IFERROR(IF(VLOOKUP(C416,'Overdue Credits'!$A:$F,6,0)&gt;2,"High Risk Customer",IF(VLOOKUP(C416,'Overdue Credits'!$A:$F,6,0)&gt;0,"Medium Risk Customer","Low Risk Customer")),"Low Risk Customer")</f>
        <v>Medium Risk Customer</v>
      </c>
    </row>
    <row r="417" spans="1:50" x14ac:dyDescent="0.3">
      <c r="A417" s="16">
        <v>409</v>
      </c>
      <c r="B417" s="16" t="s">
        <v>363</v>
      </c>
      <c r="C417" s="16" t="s">
        <v>371</v>
      </c>
      <c r="D417" s="16"/>
      <c r="E417" s="16" t="s">
        <v>372</v>
      </c>
      <c r="F417" s="16" t="s">
        <v>43</v>
      </c>
      <c r="G417" s="131">
        <f t="shared" si="24"/>
        <v>500</v>
      </c>
      <c r="H417" s="133"/>
      <c r="I417" s="133"/>
      <c r="J417" s="133">
        <v>20</v>
      </c>
      <c r="K417" s="133">
        <v>34</v>
      </c>
      <c r="L417" s="133"/>
      <c r="M417" s="133">
        <v>40</v>
      </c>
      <c r="N417" s="133">
        <v>150</v>
      </c>
      <c r="O417" s="133">
        <v>50</v>
      </c>
      <c r="P417" s="133">
        <v>5</v>
      </c>
      <c r="Q417" s="133">
        <v>1</v>
      </c>
      <c r="R417" s="133"/>
      <c r="S417" s="133"/>
      <c r="T417" s="133"/>
      <c r="U417" s="133"/>
      <c r="V417" s="133">
        <v>59</v>
      </c>
      <c r="W417" s="133">
        <v>1</v>
      </c>
      <c r="X417" s="133">
        <v>100</v>
      </c>
      <c r="Y417" s="133">
        <v>40</v>
      </c>
      <c r="Z417" s="133"/>
      <c r="AA417" s="133"/>
      <c r="AB417" s="133"/>
      <c r="AC417" s="134">
        <f>(VLOOKUP($H$8,Prices[],2,FALSE)*H417)+(VLOOKUP($I$8,Prices[],2,FALSE)*I417)+(VLOOKUP($J$8,Prices[],2,FALSE)*J417)+(VLOOKUP($K$8,Prices[],2,FALSE)*K417)+(VLOOKUP($L$8,Prices[],2,FALSE)*L417)+(VLOOKUP($M$8,Prices[],2,FALSE)*M417)+(VLOOKUP($N$8,Prices[],2,FALSE)*N417)+(VLOOKUP($T$8,Prices[],2,FALSE)*T417)+(VLOOKUP($U$8,Prices[],2,FALSE)*U417)+(VLOOKUP($V$8,Prices[],2,FALSE)*V417)+(VLOOKUP($W$8,Prices[],2,FALSE)*W417)+(VLOOKUP($X$8,Prices[],2,FALSE)*X417)+(VLOOKUP($Y$8,Prices[],2,FALSE)*Y417)+(VLOOKUP($Z$8,Prices[],2,FALSE)*Z417)+(VLOOKUP($AB$8,Prices[],2,FALSE)*AB417)+(VLOOKUP($O$8,Prices[],2,FALSE)*O417)+(VLOOKUP($P$8,Prices[],2,FALSE)*P417)+(VLOOKUP($Q$8,Prices[],2,FALSE)*Q417)+(VLOOKUP($R$8,Prices[],2,FALSE)*R417)+(VLOOKUP($AA$8,Prices[],2,FALSE)*AA417)+(VLOOKUP($S$8,Prices[],2,FALSE)*S417)</f>
        <v>64137500</v>
      </c>
      <c r="AD417" s="137"/>
      <c r="AE417" s="135">
        <f t="shared" si="25"/>
        <v>0</v>
      </c>
      <c r="AF417" s="133"/>
      <c r="AG417" s="133"/>
      <c r="AH417" s="133"/>
      <c r="AI417" s="133"/>
      <c r="AJ417" s="133"/>
      <c r="AK417" s="133"/>
      <c r="AL417" s="133"/>
      <c r="AM417" s="133"/>
      <c r="AN417" s="133"/>
      <c r="AO417" s="133"/>
      <c r="AP417" s="133"/>
      <c r="AQ417" s="133"/>
      <c r="AR417" s="133"/>
      <c r="AS417" s="133"/>
      <c r="AT417" s="133"/>
      <c r="AU417" s="132">
        <f>(VLOOKUP($AF$8,Prices[],2,FALSE)*AF417)+(VLOOKUP($AG$8,Prices[],2,FALSE)*AG417)+(VLOOKUP($AH$8,Prices[],2,FALSE)*AH417)+(VLOOKUP($AI$8,Prices[],2,FALSE)*AI417)+(VLOOKUP($AJ$8,Prices[],2,FALSE)*AJ417)+(VLOOKUP($AK$8,Prices[],2,FALSE)*AK417)+(VLOOKUP($AL$8,Prices[],2,FALSE)*AL417)+(VLOOKUP($AM$8,Prices[],2,FALSE)*AM417)+(VLOOKUP($AN$8,Prices[],2,FALSE)*AN417)+(VLOOKUP($AO$8,Prices[],2,FALSE)*AO417)+(VLOOKUP($AP$8,Prices[],2,FALSE)*AP417)+(VLOOKUP($AT$8,Prices[],2,FALSE)*AT417)+(VLOOKUP($AQ$8,Prices[],2,FALSE)*AQ417)+(VLOOKUP($AR$8,Prices[],2,FALSE)*AR417)+(VLOOKUP($AS$8,Prices[],2,FALSE)*AS417)</f>
        <v>0</v>
      </c>
      <c r="AV417" s="132">
        <f t="shared" si="26"/>
        <v>22448125</v>
      </c>
      <c r="AW417" s="133" t="str">
        <f t="shared" si="27"/>
        <v xml:space="preserve"> </v>
      </c>
      <c r="AX417" s="133" t="str">
        <f>IFERROR(IF(VLOOKUP(C417,'Overdue Credits'!$A:$F,6,0)&gt;2,"High Risk Customer",IF(VLOOKUP(C417,'Overdue Credits'!$A:$F,6,0)&gt;0,"Medium Risk Customer","Low Risk Customer")),"Low Risk Customer")</f>
        <v>Low Risk Customer</v>
      </c>
    </row>
    <row r="418" spans="1:50" x14ac:dyDescent="0.3">
      <c r="A418" s="16">
        <v>410</v>
      </c>
      <c r="B418" s="16" t="s">
        <v>363</v>
      </c>
      <c r="C418" s="16" t="s">
        <v>364</v>
      </c>
      <c r="D418" s="16"/>
      <c r="E418" s="16" t="s">
        <v>365</v>
      </c>
      <c r="F418" s="16" t="s">
        <v>933</v>
      </c>
      <c r="G418" s="131">
        <f t="shared" si="24"/>
        <v>1340</v>
      </c>
      <c r="H418" s="133"/>
      <c r="I418" s="133"/>
      <c r="J418" s="133">
        <v>15</v>
      </c>
      <c r="K418" s="133">
        <v>20</v>
      </c>
      <c r="L418" s="133"/>
      <c r="M418" s="133">
        <v>10</v>
      </c>
      <c r="N418" s="133">
        <v>300</v>
      </c>
      <c r="O418" s="133">
        <v>150</v>
      </c>
      <c r="P418" s="133">
        <v>3</v>
      </c>
      <c r="Q418" s="133">
        <v>1</v>
      </c>
      <c r="R418" s="133"/>
      <c r="S418" s="133"/>
      <c r="T418" s="133"/>
      <c r="U418" s="133"/>
      <c r="V418" s="133">
        <v>188</v>
      </c>
      <c r="W418" s="133">
        <v>3</v>
      </c>
      <c r="X418" s="133">
        <v>400</v>
      </c>
      <c r="Y418" s="133">
        <v>250</v>
      </c>
      <c r="Z418" s="133"/>
      <c r="AA418" s="133"/>
      <c r="AB418" s="133"/>
      <c r="AC418" s="134">
        <f>(VLOOKUP($H$8,Prices[],2,FALSE)*H418)+(VLOOKUP($I$8,Prices[],2,FALSE)*I418)+(VLOOKUP($J$8,Prices[],2,FALSE)*J418)+(VLOOKUP($K$8,Prices[],2,FALSE)*K418)+(VLOOKUP($L$8,Prices[],2,FALSE)*L418)+(VLOOKUP($M$8,Prices[],2,FALSE)*M418)+(VLOOKUP($N$8,Prices[],2,FALSE)*N418)+(VLOOKUP($T$8,Prices[],2,FALSE)*T418)+(VLOOKUP($U$8,Prices[],2,FALSE)*U418)+(VLOOKUP($V$8,Prices[],2,FALSE)*V418)+(VLOOKUP($W$8,Prices[],2,FALSE)*W418)+(VLOOKUP($X$8,Prices[],2,FALSE)*X418)+(VLOOKUP($Y$8,Prices[],2,FALSE)*Y418)+(VLOOKUP($Z$8,Prices[],2,FALSE)*Z418)+(VLOOKUP($AB$8,Prices[],2,FALSE)*AB418)+(VLOOKUP($O$8,Prices[],2,FALSE)*O418)+(VLOOKUP($P$8,Prices[],2,FALSE)*P418)+(VLOOKUP($Q$8,Prices[],2,FALSE)*Q418)+(VLOOKUP($R$8,Prices[],2,FALSE)*R418)+(VLOOKUP($AA$8,Prices[],2,FALSE)*AA418)+(VLOOKUP($S$8,Prices[],2,FALSE)*S418)</f>
        <v>168678500</v>
      </c>
      <c r="AD418" s="137"/>
      <c r="AE418" s="135">
        <f t="shared" si="25"/>
        <v>330</v>
      </c>
      <c r="AF418" s="133"/>
      <c r="AG418" s="133"/>
      <c r="AH418" s="133">
        <v>90</v>
      </c>
      <c r="AI418" s="133"/>
      <c r="AJ418" s="133"/>
      <c r="AK418" s="133"/>
      <c r="AL418" s="133">
        <v>200</v>
      </c>
      <c r="AM418" s="133"/>
      <c r="AN418" s="133"/>
      <c r="AO418" s="133"/>
      <c r="AP418" s="133">
        <v>40</v>
      </c>
      <c r="AQ418" s="133"/>
      <c r="AR418" s="133"/>
      <c r="AS418" s="133"/>
      <c r="AT418" s="133"/>
      <c r="AU418" s="132">
        <f>(VLOOKUP($AF$8,Prices[],2,FALSE)*AF418)+(VLOOKUP($AG$8,Prices[],2,FALSE)*AG418)+(VLOOKUP($AH$8,Prices[],2,FALSE)*AH418)+(VLOOKUP($AI$8,Prices[],2,FALSE)*AI418)+(VLOOKUP($AJ$8,Prices[],2,FALSE)*AJ418)+(VLOOKUP($AK$8,Prices[],2,FALSE)*AK418)+(VLOOKUP($AL$8,Prices[],2,FALSE)*AL418)+(VLOOKUP($AM$8,Prices[],2,FALSE)*AM418)+(VLOOKUP($AN$8,Prices[],2,FALSE)*AN418)+(VLOOKUP($AO$8,Prices[],2,FALSE)*AO418)+(VLOOKUP($AP$8,Prices[],2,FALSE)*AP418)+(VLOOKUP($AT$8,Prices[],2,FALSE)*AT418)+(VLOOKUP($AQ$8,Prices[],2,FALSE)*AQ418)+(VLOOKUP($AR$8,Prices[],2,FALSE)*AR418)+(VLOOKUP($AS$8,Prices[],2,FALSE)*AS418)</f>
        <v>51545000</v>
      </c>
      <c r="AV418" s="132">
        <f t="shared" si="26"/>
        <v>59037474.999999993</v>
      </c>
      <c r="AW418" s="133" t="str">
        <f t="shared" si="27"/>
        <v>Credit is within Limit</v>
      </c>
      <c r="AX418" s="133" t="str">
        <f>IFERROR(IF(VLOOKUP(C418,'Overdue Credits'!$A:$F,6,0)&gt;2,"High Risk Customer",IF(VLOOKUP(C418,'Overdue Credits'!$A:$F,6,0)&gt;0,"Medium Risk Customer","Low Risk Customer")),"Low Risk Customer")</f>
        <v>Low Risk Customer</v>
      </c>
    </row>
    <row r="419" spans="1:50" x14ac:dyDescent="0.3">
      <c r="A419" s="16">
        <v>411</v>
      </c>
      <c r="B419" s="16" t="s">
        <v>363</v>
      </c>
      <c r="C419" s="16" t="s">
        <v>966</v>
      </c>
      <c r="D419" s="16"/>
      <c r="E419" s="16" t="s">
        <v>974</v>
      </c>
      <c r="F419" s="16" t="s">
        <v>20</v>
      </c>
      <c r="G419" s="131">
        <f t="shared" si="24"/>
        <v>0</v>
      </c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B419" s="133"/>
      <c r="AC419" s="134">
        <f>(VLOOKUP($H$8,Prices[],2,FALSE)*H419)+(VLOOKUP($I$8,Prices[],2,FALSE)*I419)+(VLOOKUP($J$8,Prices[],2,FALSE)*J419)+(VLOOKUP($K$8,Prices[],2,FALSE)*K419)+(VLOOKUP($L$8,Prices[],2,FALSE)*L419)+(VLOOKUP($M$8,Prices[],2,FALSE)*M419)+(VLOOKUP($N$8,Prices[],2,FALSE)*N419)+(VLOOKUP($T$8,Prices[],2,FALSE)*T419)+(VLOOKUP($U$8,Prices[],2,FALSE)*U419)+(VLOOKUP($V$8,Prices[],2,FALSE)*V419)+(VLOOKUP($W$8,Prices[],2,FALSE)*W419)+(VLOOKUP($X$8,Prices[],2,FALSE)*X419)+(VLOOKUP($Y$8,Prices[],2,FALSE)*Y419)+(VLOOKUP($Z$8,Prices[],2,FALSE)*Z419)+(VLOOKUP($AB$8,Prices[],2,FALSE)*AB419)+(VLOOKUP($O$8,Prices[],2,FALSE)*O419)+(VLOOKUP($P$8,Prices[],2,FALSE)*P419)+(VLOOKUP($Q$8,Prices[],2,FALSE)*Q419)+(VLOOKUP($R$8,Prices[],2,FALSE)*R419)+(VLOOKUP($AA$8,Prices[],2,FALSE)*AA419)+(VLOOKUP($S$8,Prices[],2,FALSE)*S419)</f>
        <v>0</v>
      </c>
      <c r="AD419" s="137"/>
      <c r="AE419" s="135">
        <f t="shared" si="25"/>
        <v>0</v>
      </c>
      <c r="AF419" s="133"/>
      <c r="AG419" s="133"/>
      <c r="AH419" s="133"/>
      <c r="AI419" s="133"/>
      <c r="AJ419" s="133"/>
      <c r="AK419" s="133"/>
      <c r="AL419" s="133"/>
      <c r="AM419" s="133"/>
      <c r="AN419" s="133"/>
      <c r="AO419" s="133"/>
      <c r="AP419" s="133"/>
      <c r="AQ419" s="133"/>
      <c r="AR419" s="133"/>
      <c r="AS419" s="133"/>
      <c r="AT419" s="133"/>
      <c r="AU419" s="132">
        <f>(VLOOKUP($AF$8,Prices[],2,FALSE)*AF419)+(VLOOKUP($AG$8,Prices[],2,FALSE)*AG419)+(VLOOKUP($AH$8,Prices[],2,FALSE)*AH419)+(VLOOKUP($AI$8,Prices[],2,FALSE)*AI419)+(VLOOKUP($AJ$8,Prices[],2,FALSE)*AJ419)+(VLOOKUP($AK$8,Prices[],2,FALSE)*AK419)+(VLOOKUP($AL$8,Prices[],2,FALSE)*AL419)+(VLOOKUP($AM$8,Prices[],2,FALSE)*AM419)+(VLOOKUP($AN$8,Prices[],2,FALSE)*AN419)+(VLOOKUP($AO$8,Prices[],2,FALSE)*AO419)+(VLOOKUP($AP$8,Prices[],2,FALSE)*AP419)+(VLOOKUP($AT$8,Prices[],2,FALSE)*AT419)+(VLOOKUP($AQ$8,Prices[],2,FALSE)*AQ419)+(VLOOKUP($AR$8,Prices[],2,FALSE)*AR419)+(VLOOKUP($AS$8,Prices[],2,FALSE)*AS419)</f>
        <v>0</v>
      </c>
      <c r="AV419" s="132">
        <f t="shared" si="26"/>
        <v>0</v>
      </c>
      <c r="AW419" s="133" t="str">
        <f t="shared" si="27"/>
        <v xml:space="preserve"> </v>
      </c>
      <c r="AX419" s="133" t="str">
        <f>IFERROR(IF(VLOOKUP(C419,'Overdue Credits'!$A:$F,6,0)&gt;2,"High Risk Customer",IF(VLOOKUP(C419,'Overdue Credits'!$A:$F,6,0)&gt;0,"Medium Risk Customer","Low Risk Customer")),"Low Risk Customer")</f>
        <v>Low Risk Customer</v>
      </c>
    </row>
    <row r="420" spans="1:50" x14ac:dyDescent="0.3">
      <c r="A420" s="16">
        <v>412</v>
      </c>
      <c r="B420" s="16" t="s">
        <v>375</v>
      </c>
      <c r="C420" s="16" t="s">
        <v>682</v>
      </c>
      <c r="D420" s="16"/>
      <c r="E420" s="16" t="s">
        <v>683</v>
      </c>
      <c r="F420" s="16" t="s">
        <v>13</v>
      </c>
      <c r="G420" s="131">
        <f t="shared" si="24"/>
        <v>0</v>
      </c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B420" s="133"/>
      <c r="AC420" s="134">
        <f>(VLOOKUP($H$8,Prices[],2,FALSE)*H420)+(VLOOKUP($I$8,Prices[],2,FALSE)*I420)+(VLOOKUP($J$8,Prices[],2,FALSE)*J420)+(VLOOKUP($K$8,Prices[],2,FALSE)*K420)+(VLOOKUP($L$8,Prices[],2,FALSE)*L420)+(VLOOKUP($M$8,Prices[],2,FALSE)*M420)+(VLOOKUP($N$8,Prices[],2,FALSE)*N420)+(VLOOKUP($T$8,Prices[],2,FALSE)*T420)+(VLOOKUP($U$8,Prices[],2,FALSE)*U420)+(VLOOKUP($V$8,Prices[],2,FALSE)*V420)+(VLOOKUP($W$8,Prices[],2,FALSE)*W420)+(VLOOKUP($X$8,Prices[],2,FALSE)*X420)+(VLOOKUP($Y$8,Prices[],2,FALSE)*Y420)+(VLOOKUP($Z$8,Prices[],2,FALSE)*Z420)+(VLOOKUP($AB$8,Prices[],2,FALSE)*AB420)+(VLOOKUP($O$8,Prices[],2,FALSE)*O420)+(VLOOKUP($P$8,Prices[],2,FALSE)*P420)+(VLOOKUP($Q$8,Prices[],2,FALSE)*Q420)+(VLOOKUP($R$8,Prices[],2,FALSE)*R420)+(VLOOKUP($AA$8,Prices[],2,FALSE)*AA420)+(VLOOKUP($S$8,Prices[],2,FALSE)*S420)</f>
        <v>0</v>
      </c>
      <c r="AD420" s="137"/>
      <c r="AE420" s="135">
        <f t="shared" si="25"/>
        <v>0</v>
      </c>
      <c r="AF420" s="133"/>
      <c r="AG420" s="133"/>
      <c r="AH420" s="133"/>
      <c r="AI420" s="133"/>
      <c r="AJ420" s="133"/>
      <c r="AK420" s="133"/>
      <c r="AL420" s="133"/>
      <c r="AM420" s="133"/>
      <c r="AN420" s="133"/>
      <c r="AO420" s="133"/>
      <c r="AP420" s="133"/>
      <c r="AQ420" s="133"/>
      <c r="AR420" s="133"/>
      <c r="AS420" s="133"/>
      <c r="AT420" s="133"/>
      <c r="AU420" s="132">
        <f>(VLOOKUP($AF$8,Prices[],2,FALSE)*AF420)+(VLOOKUP($AG$8,Prices[],2,FALSE)*AG420)+(VLOOKUP($AH$8,Prices[],2,FALSE)*AH420)+(VLOOKUP($AI$8,Prices[],2,FALSE)*AI420)+(VLOOKUP($AJ$8,Prices[],2,FALSE)*AJ420)+(VLOOKUP($AK$8,Prices[],2,FALSE)*AK420)+(VLOOKUP($AL$8,Prices[],2,FALSE)*AL420)+(VLOOKUP($AM$8,Prices[],2,FALSE)*AM420)+(VLOOKUP($AN$8,Prices[],2,FALSE)*AN420)+(VLOOKUP($AO$8,Prices[],2,FALSE)*AO420)+(VLOOKUP($AP$8,Prices[],2,FALSE)*AP420)+(VLOOKUP($AT$8,Prices[],2,FALSE)*AT420)+(VLOOKUP($AQ$8,Prices[],2,FALSE)*AQ420)+(VLOOKUP($AR$8,Prices[],2,FALSE)*AR420)+(VLOOKUP($AS$8,Prices[],2,FALSE)*AS420)</f>
        <v>0</v>
      </c>
      <c r="AV420" s="132">
        <f t="shared" si="26"/>
        <v>0</v>
      </c>
      <c r="AW420" s="133" t="str">
        <f t="shared" si="27"/>
        <v xml:space="preserve"> </v>
      </c>
      <c r="AX420" s="133" t="str">
        <f>IFERROR(IF(VLOOKUP(C420,'Overdue Credits'!$A:$F,6,0)&gt;2,"High Risk Customer",IF(VLOOKUP(C420,'Overdue Credits'!$A:$F,6,0)&gt;0,"Medium Risk Customer","Low Risk Customer")),"Low Risk Customer")</f>
        <v>High Risk Customer</v>
      </c>
    </row>
    <row r="421" spans="1:50" x14ac:dyDescent="0.3">
      <c r="A421" s="16">
        <v>413</v>
      </c>
      <c r="B421" s="16" t="s">
        <v>375</v>
      </c>
      <c r="C421" s="16" t="s">
        <v>376</v>
      </c>
      <c r="D421" s="16"/>
      <c r="E421" s="16" t="s">
        <v>976</v>
      </c>
      <c r="F421" s="16" t="s">
        <v>11</v>
      </c>
      <c r="G421" s="131">
        <f t="shared" si="24"/>
        <v>0</v>
      </c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B421" s="133"/>
      <c r="AC421" s="134">
        <f>(VLOOKUP($H$8,Prices[],2,FALSE)*H421)+(VLOOKUP($I$8,Prices[],2,FALSE)*I421)+(VLOOKUP($J$8,Prices[],2,FALSE)*J421)+(VLOOKUP($K$8,Prices[],2,FALSE)*K421)+(VLOOKUP($L$8,Prices[],2,FALSE)*L421)+(VLOOKUP($M$8,Prices[],2,FALSE)*M421)+(VLOOKUP($N$8,Prices[],2,FALSE)*N421)+(VLOOKUP($T$8,Prices[],2,FALSE)*T421)+(VLOOKUP($U$8,Prices[],2,FALSE)*U421)+(VLOOKUP($V$8,Prices[],2,FALSE)*V421)+(VLOOKUP($W$8,Prices[],2,FALSE)*W421)+(VLOOKUP($X$8,Prices[],2,FALSE)*X421)+(VLOOKUP($Y$8,Prices[],2,FALSE)*Y421)+(VLOOKUP($Z$8,Prices[],2,FALSE)*Z421)+(VLOOKUP($AB$8,Prices[],2,FALSE)*AB421)+(VLOOKUP($O$8,Prices[],2,FALSE)*O421)+(VLOOKUP($P$8,Prices[],2,FALSE)*P421)+(VLOOKUP($Q$8,Prices[],2,FALSE)*Q421)+(VLOOKUP($R$8,Prices[],2,FALSE)*R421)+(VLOOKUP($AA$8,Prices[],2,FALSE)*AA421)+(VLOOKUP($S$8,Prices[],2,FALSE)*S421)</f>
        <v>0</v>
      </c>
      <c r="AD421" s="137"/>
      <c r="AE421" s="135">
        <f t="shared" si="25"/>
        <v>0</v>
      </c>
      <c r="AF421" s="133"/>
      <c r="AG421" s="133"/>
      <c r="AH421" s="133"/>
      <c r="AI421" s="133"/>
      <c r="AJ421" s="133"/>
      <c r="AK421" s="133"/>
      <c r="AL421" s="133"/>
      <c r="AM421" s="133"/>
      <c r="AN421" s="133"/>
      <c r="AO421" s="133"/>
      <c r="AP421" s="133"/>
      <c r="AQ421" s="133"/>
      <c r="AR421" s="133"/>
      <c r="AS421" s="133"/>
      <c r="AT421" s="133"/>
      <c r="AU421" s="132">
        <f>(VLOOKUP($AF$8,Prices[],2,FALSE)*AF421)+(VLOOKUP($AG$8,Prices[],2,FALSE)*AG421)+(VLOOKUP($AH$8,Prices[],2,FALSE)*AH421)+(VLOOKUP($AI$8,Prices[],2,FALSE)*AI421)+(VLOOKUP($AJ$8,Prices[],2,FALSE)*AJ421)+(VLOOKUP($AK$8,Prices[],2,FALSE)*AK421)+(VLOOKUP($AL$8,Prices[],2,FALSE)*AL421)+(VLOOKUP($AM$8,Prices[],2,FALSE)*AM421)+(VLOOKUP($AN$8,Prices[],2,FALSE)*AN421)+(VLOOKUP($AO$8,Prices[],2,FALSE)*AO421)+(VLOOKUP($AP$8,Prices[],2,FALSE)*AP421)+(VLOOKUP($AT$8,Prices[],2,FALSE)*AT421)+(VLOOKUP($AQ$8,Prices[],2,FALSE)*AQ421)+(VLOOKUP($AR$8,Prices[],2,FALSE)*AR421)+(VLOOKUP($AS$8,Prices[],2,FALSE)*AS421)</f>
        <v>0</v>
      </c>
      <c r="AV421" s="132">
        <f t="shared" si="26"/>
        <v>0</v>
      </c>
      <c r="AW421" s="133" t="str">
        <f t="shared" si="27"/>
        <v xml:space="preserve"> </v>
      </c>
      <c r="AX421" s="133" t="str">
        <f>IFERROR(IF(VLOOKUP(C421,'Overdue Credits'!$A:$F,6,0)&gt;2,"High Risk Customer",IF(VLOOKUP(C421,'Overdue Credits'!$A:$F,6,0)&gt;0,"Medium Risk Customer","Low Risk Customer")),"Low Risk Customer")</f>
        <v>Low Risk Customer</v>
      </c>
    </row>
    <row r="422" spans="1:50" x14ac:dyDescent="0.3">
      <c r="A422" s="16">
        <v>414</v>
      </c>
      <c r="B422" s="16" t="s">
        <v>375</v>
      </c>
      <c r="C422" s="16" t="s">
        <v>975</v>
      </c>
      <c r="D422" s="16"/>
      <c r="E422" s="16" t="s">
        <v>977</v>
      </c>
      <c r="F422" s="16" t="s">
        <v>11</v>
      </c>
      <c r="G422" s="131">
        <f t="shared" si="24"/>
        <v>0</v>
      </c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B422" s="133"/>
      <c r="AC422" s="134">
        <f>(VLOOKUP($H$8,Prices[],2,FALSE)*H422)+(VLOOKUP($I$8,Prices[],2,FALSE)*I422)+(VLOOKUP($J$8,Prices[],2,FALSE)*J422)+(VLOOKUP($K$8,Prices[],2,FALSE)*K422)+(VLOOKUP($L$8,Prices[],2,FALSE)*L422)+(VLOOKUP($M$8,Prices[],2,FALSE)*M422)+(VLOOKUP($N$8,Prices[],2,FALSE)*N422)+(VLOOKUP($T$8,Prices[],2,FALSE)*T422)+(VLOOKUP($U$8,Prices[],2,FALSE)*U422)+(VLOOKUP($V$8,Prices[],2,FALSE)*V422)+(VLOOKUP($W$8,Prices[],2,FALSE)*W422)+(VLOOKUP($X$8,Prices[],2,FALSE)*X422)+(VLOOKUP($Y$8,Prices[],2,FALSE)*Y422)+(VLOOKUP($Z$8,Prices[],2,FALSE)*Z422)+(VLOOKUP($AB$8,Prices[],2,FALSE)*AB422)+(VLOOKUP($O$8,Prices[],2,FALSE)*O422)+(VLOOKUP($P$8,Prices[],2,FALSE)*P422)+(VLOOKUP($Q$8,Prices[],2,FALSE)*Q422)+(VLOOKUP($R$8,Prices[],2,FALSE)*R422)+(VLOOKUP($AA$8,Prices[],2,FALSE)*AA422)+(VLOOKUP($S$8,Prices[],2,FALSE)*S422)</f>
        <v>0</v>
      </c>
      <c r="AD422" s="137"/>
      <c r="AE422" s="135">
        <f t="shared" si="25"/>
        <v>0</v>
      </c>
      <c r="AF422" s="133"/>
      <c r="AG422" s="133"/>
      <c r="AH422" s="133"/>
      <c r="AI422" s="133"/>
      <c r="AJ422" s="133"/>
      <c r="AK422" s="133"/>
      <c r="AL422" s="133"/>
      <c r="AM422" s="133"/>
      <c r="AN422" s="133"/>
      <c r="AO422" s="133"/>
      <c r="AP422" s="133"/>
      <c r="AQ422" s="133"/>
      <c r="AR422" s="133"/>
      <c r="AS422" s="133"/>
      <c r="AT422" s="133"/>
      <c r="AU422" s="132">
        <f>(VLOOKUP($AF$8,Prices[],2,FALSE)*AF422)+(VLOOKUP($AG$8,Prices[],2,FALSE)*AG422)+(VLOOKUP($AH$8,Prices[],2,FALSE)*AH422)+(VLOOKUP($AI$8,Prices[],2,FALSE)*AI422)+(VLOOKUP($AJ$8,Prices[],2,FALSE)*AJ422)+(VLOOKUP($AK$8,Prices[],2,FALSE)*AK422)+(VLOOKUP($AL$8,Prices[],2,FALSE)*AL422)+(VLOOKUP($AM$8,Prices[],2,FALSE)*AM422)+(VLOOKUP($AN$8,Prices[],2,FALSE)*AN422)+(VLOOKUP($AO$8,Prices[],2,FALSE)*AO422)+(VLOOKUP($AP$8,Prices[],2,FALSE)*AP422)+(VLOOKUP($AT$8,Prices[],2,FALSE)*AT422)+(VLOOKUP($AQ$8,Prices[],2,FALSE)*AQ422)+(VLOOKUP($AR$8,Prices[],2,FALSE)*AR422)+(VLOOKUP($AS$8,Prices[],2,FALSE)*AS422)</f>
        <v>0</v>
      </c>
      <c r="AV422" s="132">
        <f t="shared" si="26"/>
        <v>0</v>
      </c>
      <c r="AW422" s="133" t="str">
        <f t="shared" si="27"/>
        <v xml:space="preserve"> </v>
      </c>
      <c r="AX422" s="133" t="str">
        <f>IFERROR(IF(VLOOKUP(C422,'Overdue Credits'!$A:$F,6,0)&gt;2,"High Risk Customer",IF(VLOOKUP(C422,'Overdue Credits'!$A:$F,6,0)&gt;0,"Medium Risk Customer","Low Risk Customer")),"Low Risk Customer")</f>
        <v>Low Risk Customer</v>
      </c>
    </row>
    <row r="423" spans="1:50" x14ac:dyDescent="0.3">
      <c r="A423" s="16">
        <v>415</v>
      </c>
      <c r="B423" s="16" t="s">
        <v>375</v>
      </c>
      <c r="C423" s="16" t="s">
        <v>377</v>
      </c>
      <c r="D423" s="16"/>
      <c r="E423" s="16" t="s">
        <v>378</v>
      </c>
      <c r="F423" s="16" t="s">
        <v>11</v>
      </c>
      <c r="G423" s="131">
        <f t="shared" si="24"/>
        <v>0</v>
      </c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B423" s="133"/>
      <c r="AC423" s="134">
        <f>(VLOOKUP($H$8,Prices[],2,FALSE)*H423)+(VLOOKUP($I$8,Prices[],2,FALSE)*I423)+(VLOOKUP($J$8,Prices[],2,FALSE)*J423)+(VLOOKUP($K$8,Prices[],2,FALSE)*K423)+(VLOOKUP($L$8,Prices[],2,FALSE)*L423)+(VLOOKUP($M$8,Prices[],2,FALSE)*M423)+(VLOOKUP($N$8,Prices[],2,FALSE)*N423)+(VLOOKUP($T$8,Prices[],2,FALSE)*T423)+(VLOOKUP($U$8,Prices[],2,FALSE)*U423)+(VLOOKUP($V$8,Prices[],2,FALSE)*V423)+(VLOOKUP($W$8,Prices[],2,FALSE)*W423)+(VLOOKUP($X$8,Prices[],2,FALSE)*X423)+(VLOOKUP($Y$8,Prices[],2,FALSE)*Y423)+(VLOOKUP($Z$8,Prices[],2,FALSE)*Z423)+(VLOOKUP($AB$8,Prices[],2,FALSE)*AB423)+(VLOOKUP($O$8,Prices[],2,FALSE)*O423)+(VLOOKUP($P$8,Prices[],2,FALSE)*P423)+(VLOOKUP($Q$8,Prices[],2,FALSE)*Q423)+(VLOOKUP($R$8,Prices[],2,FALSE)*R423)+(VLOOKUP($AA$8,Prices[],2,FALSE)*AA423)+(VLOOKUP($S$8,Prices[],2,FALSE)*S423)</f>
        <v>0</v>
      </c>
      <c r="AD423" s="137"/>
      <c r="AE423" s="135">
        <f t="shared" si="25"/>
        <v>0</v>
      </c>
      <c r="AF423" s="133"/>
      <c r="AG423" s="133"/>
      <c r="AH423" s="133"/>
      <c r="AI423" s="133"/>
      <c r="AJ423" s="133"/>
      <c r="AK423" s="133"/>
      <c r="AL423" s="133"/>
      <c r="AM423" s="133"/>
      <c r="AN423" s="133"/>
      <c r="AO423" s="133"/>
      <c r="AP423" s="133"/>
      <c r="AQ423" s="133"/>
      <c r="AR423" s="133"/>
      <c r="AS423" s="133"/>
      <c r="AT423" s="133"/>
      <c r="AU423" s="132">
        <f>(VLOOKUP($AF$8,Prices[],2,FALSE)*AF423)+(VLOOKUP($AG$8,Prices[],2,FALSE)*AG423)+(VLOOKUP($AH$8,Prices[],2,FALSE)*AH423)+(VLOOKUP($AI$8,Prices[],2,FALSE)*AI423)+(VLOOKUP($AJ$8,Prices[],2,FALSE)*AJ423)+(VLOOKUP($AK$8,Prices[],2,FALSE)*AK423)+(VLOOKUP($AL$8,Prices[],2,FALSE)*AL423)+(VLOOKUP($AM$8,Prices[],2,FALSE)*AM423)+(VLOOKUP($AN$8,Prices[],2,FALSE)*AN423)+(VLOOKUP($AO$8,Prices[],2,FALSE)*AO423)+(VLOOKUP($AP$8,Prices[],2,FALSE)*AP423)+(VLOOKUP($AT$8,Prices[],2,FALSE)*AT423)+(VLOOKUP($AQ$8,Prices[],2,FALSE)*AQ423)+(VLOOKUP($AR$8,Prices[],2,FALSE)*AR423)+(VLOOKUP($AS$8,Prices[],2,FALSE)*AS423)</f>
        <v>0</v>
      </c>
      <c r="AV423" s="132">
        <f t="shared" si="26"/>
        <v>0</v>
      </c>
      <c r="AW423" s="133" t="str">
        <f t="shared" si="27"/>
        <v xml:space="preserve"> </v>
      </c>
      <c r="AX423" s="133" t="str">
        <f>IFERROR(IF(VLOOKUP(C423,'Overdue Credits'!$A:$F,6,0)&gt;2,"High Risk Customer",IF(VLOOKUP(C423,'Overdue Credits'!$A:$F,6,0)&gt;0,"Medium Risk Customer","Low Risk Customer")),"Low Risk Customer")</f>
        <v>High Risk Customer</v>
      </c>
    </row>
    <row r="424" spans="1:50" x14ac:dyDescent="0.3">
      <c r="A424" s="16">
        <v>416</v>
      </c>
      <c r="B424" s="16" t="s">
        <v>375</v>
      </c>
      <c r="C424" s="16" t="s">
        <v>691</v>
      </c>
      <c r="D424" s="16"/>
      <c r="E424" s="16" t="s">
        <v>692</v>
      </c>
      <c r="F424" s="16" t="s">
        <v>11</v>
      </c>
      <c r="G424" s="131">
        <f t="shared" si="24"/>
        <v>0</v>
      </c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B424" s="133"/>
      <c r="AC424" s="134">
        <f>(VLOOKUP($H$8,Prices[],2,FALSE)*H424)+(VLOOKUP($I$8,Prices[],2,FALSE)*I424)+(VLOOKUP($J$8,Prices[],2,FALSE)*J424)+(VLOOKUP($K$8,Prices[],2,FALSE)*K424)+(VLOOKUP($L$8,Prices[],2,FALSE)*L424)+(VLOOKUP($M$8,Prices[],2,FALSE)*M424)+(VLOOKUP($N$8,Prices[],2,FALSE)*N424)+(VLOOKUP($T$8,Prices[],2,FALSE)*T424)+(VLOOKUP($U$8,Prices[],2,FALSE)*U424)+(VLOOKUP($V$8,Prices[],2,FALSE)*V424)+(VLOOKUP($W$8,Prices[],2,FALSE)*W424)+(VLOOKUP($X$8,Prices[],2,FALSE)*X424)+(VLOOKUP($Y$8,Prices[],2,FALSE)*Y424)+(VLOOKUP($Z$8,Prices[],2,FALSE)*Z424)+(VLOOKUP($AB$8,Prices[],2,FALSE)*AB424)+(VLOOKUP($O$8,Prices[],2,FALSE)*O424)+(VLOOKUP($P$8,Prices[],2,FALSE)*P424)+(VLOOKUP($Q$8,Prices[],2,FALSE)*Q424)+(VLOOKUP($R$8,Prices[],2,FALSE)*R424)+(VLOOKUP($AA$8,Prices[],2,FALSE)*AA424)+(VLOOKUP($S$8,Prices[],2,FALSE)*S424)</f>
        <v>0</v>
      </c>
      <c r="AD424" s="137"/>
      <c r="AE424" s="135">
        <f t="shared" si="25"/>
        <v>0</v>
      </c>
      <c r="AF424" s="133"/>
      <c r="AG424" s="133"/>
      <c r="AH424" s="133"/>
      <c r="AI424" s="133"/>
      <c r="AJ424" s="133"/>
      <c r="AK424" s="133"/>
      <c r="AL424" s="133"/>
      <c r="AM424" s="133"/>
      <c r="AN424" s="133"/>
      <c r="AO424" s="133"/>
      <c r="AP424" s="133"/>
      <c r="AQ424" s="133"/>
      <c r="AR424" s="133"/>
      <c r="AS424" s="133"/>
      <c r="AT424" s="133"/>
      <c r="AU424" s="132">
        <f>(VLOOKUP($AF$8,Prices[],2,FALSE)*AF424)+(VLOOKUP($AG$8,Prices[],2,FALSE)*AG424)+(VLOOKUP($AH$8,Prices[],2,FALSE)*AH424)+(VLOOKUP($AI$8,Prices[],2,FALSE)*AI424)+(VLOOKUP($AJ$8,Prices[],2,FALSE)*AJ424)+(VLOOKUP($AK$8,Prices[],2,FALSE)*AK424)+(VLOOKUP($AL$8,Prices[],2,FALSE)*AL424)+(VLOOKUP($AM$8,Prices[],2,FALSE)*AM424)+(VLOOKUP($AN$8,Prices[],2,FALSE)*AN424)+(VLOOKUP($AO$8,Prices[],2,FALSE)*AO424)+(VLOOKUP($AP$8,Prices[],2,FALSE)*AP424)+(VLOOKUP($AT$8,Prices[],2,FALSE)*AT424)+(VLOOKUP($AQ$8,Prices[],2,FALSE)*AQ424)+(VLOOKUP($AR$8,Prices[],2,FALSE)*AR424)+(VLOOKUP($AS$8,Prices[],2,FALSE)*AS424)</f>
        <v>0</v>
      </c>
      <c r="AV424" s="132">
        <f t="shared" si="26"/>
        <v>0</v>
      </c>
      <c r="AW424" s="133" t="str">
        <f t="shared" si="27"/>
        <v xml:space="preserve"> </v>
      </c>
      <c r="AX424" s="133" t="str">
        <f>IFERROR(IF(VLOOKUP(C424,'Overdue Credits'!$A:$F,6,0)&gt;2,"High Risk Customer",IF(VLOOKUP(C424,'Overdue Credits'!$A:$F,6,0)&gt;0,"Medium Risk Customer","Low Risk Customer")),"Low Risk Customer")</f>
        <v>Low Risk Customer</v>
      </c>
    </row>
    <row r="425" spans="1:50" x14ac:dyDescent="0.3">
      <c r="A425" s="16">
        <v>417</v>
      </c>
      <c r="B425" s="16" t="s">
        <v>375</v>
      </c>
      <c r="C425" s="16" t="s">
        <v>379</v>
      </c>
      <c r="D425" s="16"/>
      <c r="E425" s="16" t="s">
        <v>380</v>
      </c>
      <c r="F425" s="16" t="s">
        <v>933</v>
      </c>
      <c r="G425" s="131">
        <f t="shared" si="24"/>
        <v>2000</v>
      </c>
      <c r="H425" s="133"/>
      <c r="I425" s="133"/>
      <c r="J425" s="133">
        <v>20</v>
      </c>
      <c r="K425" s="133">
        <v>100</v>
      </c>
      <c r="L425" s="133"/>
      <c r="M425" s="133">
        <v>150</v>
      </c>
      <c r="N425" s="133"/>
      <c r="O425" s="133">
        <v>230</v>
      </c>
      <c r="P425" s="133"/>
      <c r="Q425" s="133"/>
      <c r="R425" s="133"/>
      <c r="S425" s="133"/>
      <c r="T425" s="133"/>
      <c r="U425" s="133"/>
      <c r="V425" s="133">
        <v>210</v>
      </c>
      <c r="W425" s="133"/>
      <c r="X425" s="133">
        <v>850</v>
      </c>
      <c r="Y425" s="133">
        <v>440</v>
      </c>
      <c r="Z425" s="133"/>
      <c r="AA425" s="133"/>
      <c r="AB425" s="133"/>
      <c r="AC425" s="134">
        <f>(VLOOKUP($H$8,Prices[],2,FALSE)*H425)+(VLOOKUP($I$8,Prices[],2,FALSE)*I425)+(VLOOKUP($J$8,Prices[],2,FALSE)*J425)+(VLOOKUP($K$8,Prices[],2,FALSE)*K425)+(VLOOKUP($L$8,Prices[],2,FALSE)*L425)+(VLOOKUP($M$8,Prices[],2,FALSE)*M425)+(VLOOKUP($N$8,Prices[],2,FALSE)*N425)+(VLOOKUP($T$8,Prices[],2,FALSE)*T425)+(VLOOKUP($U$8,Prices[],2,FALSE)*U425)+(VLOOKUP($V$8,Prices[],2,FALSE)*V425)+(VLOOKUP($W$8,Prices[],2,FALSE)*W425)+(VLOOKUP($X$8,Prices[],2,FALSE)*X425)+(VLOOKUP($Y$8,Prices[],2,FALSE)*Y425)+(VLOOKUP($Z$8,Prices[],2,FALSE)*Z425)+(VLOOKUP($AB$8,Prices[],2,FALSE)*AB425)+(VLOOKUP($O$8,Prices[],2,FALSE)*O425)+(VLOOKUP($P$8,Prices[],2,FALSE)*P425)+(VLOOKUP($Q$8,Prices[],2,FALSE)*Q425)+(VLOOKUP($R$8,Prices[],2,FALSE)*R425)+(VLOOKUP($AA$8,Prices[],2,FALSE)*AA425)+(VLOOKUP($S$8,Prices[],2,FALSE)*S425)</f>
        <v>281730000</v>
      </c>
      <c r="AD425" s="137"/>
      <c r="AE425" s="135">
        <f t="shared" si="25"/>
        <v>469</v>
      </c>
      <c r="AF425" s="133"/>
      <c r="AG425" s="133"/>
      <c r="AH425" s="133">
        <v>200</v>
      </c>
      <c r="AI425" s="133">
        <v>19</v>
      </c>
      <c r="AJ425" s="133"/>
      <c r="AK425" s="133"/>
      <c r="AL425" s="133">
        <v>250</v>
      </c>
      <c r="AM425" s="133"/>
      <c r="AN425" s="133"/>
      <c r="AO425" s="133"/>
      <c r="AP425" s="133"/>
      <c r="AQ425" s="133"/>
      <c r="AR425" s="133"/>
      <c r="AS425" s="133"/>
      <c r="AT425" s="133"/>
      <c r="AU425" s="132">
        <f>(VLOOKUP($AF$8,Prices[],2,FALSE)*AF425)+(VLOOKUP($AG$8,Prices[],2,FALSE)*AG425)+(VLOOKUP($AH$8,Prices[],2,FALSE)*AH425)+(VLOOKUP($AI$8,Prices[],2,FALSE)*AI425)+(VLOOKUP($AJ$8,Prices[],2,FALSE)*AJ425)+(VLOOKUP($AK$8,Prices[],2,FALSE)*AK425)+(VLOOKUP($AL$8,Prices[],2,FALSE)*AL425)+(VLOOKUP($AM$8,Prices[],2,FALSE)*AM425)+(VLOOKUP($AN$8,Prices[],2,FALSE)*AN425)+(VLOOKUP($AO$8,Prices[],2,FALSE)*AO425)+(VLOOKUP($AP$8,Prices[],2,FALSE)*AP425)+(VLOOKUP($AT$8,Prices[],2,FALSE)*AT425)+(VLOOKUP($AQ$8,Prices[],2,FALSE)*AQ425)+(VLOOKUP($AR$8,Prices[],2,FALSE)*AR425)+(VLOOKUP($AS$8,Prices[],2,FALSE)*AS425)</f>
        <v>79927500</v>
      </c>
      <c r="AV425" s="132">
        <f t="shared" si="26"/>
        <v>98605500</v>
      </c>
      <c r="AW425" s="133" t="str">
        <f t="shared" si="27"/>
        <v>Credit is within Limit</v>
      </c>
      <c r="AX425" s="133" t="str">
        <f>IFERROR(IF(VLOOKUP(C425,'Overdue Credits'!$A:$F,6,0)&gt;2,"High Risk Customer",IF(VLOOKUP(C425,'Overdue Credits'!$A:$F,6,0)&gt;0,"Medium Risk Customer","Low Risk Customer")),"Low Risk Customer")</f>
        <v>Low Risk Customer</v>
      </c>
    </row>
    <row r="426" spans="1:50" x14ac:dyDescent="0.3">
      <c r="A426" s="16">
        <v>418</v>
      </c>
      <c r="B426" s="16" t="s">
        <v>375</v>
      </c>
      <c r="C426" s="16" t="s">
        <v>382</v>
      </c>
      <c r="D426" s="16"/>
      <c r="E426" s="16" t="s">
        <v>383</v>
      </c>
      <c r="F426" s="16" t="s">
        <v>13</v>
      </c>
      <c r="G426" s="131">
        <f t="shared" si="24"/>
        <v>229</v>
      </c>
      <c r="H426" s="133"/>
      <c r="I426" s="133"/>
      <c r="J426" s="133"/>
      <c r="K426" s="133">
        <v>19</v>
      </c>
      <c r="L426" s="133"/>
      <c r="M426" s="133">
        <v>50</v>
      </c>
      <c r="N426" s="133"/>
      <c r="O426" s="133">
        <v>20</v>
      </c>
      <c r="P426" s="133"/>
      <c r="Q426" s="133"/>
      <c r="R426" s="133"/>
      <c r="S426" s="133"/>
      <c r="T426" s="133"/>
      <c r="U426" s="133"/>
      <c r="V426" s="133">
        <v>20</v>
      </c>
      <c r="W426" s="133"/>
      <c r="X426" s="133">
        <v>50</v>
      </c>
      <c r="Y426" s="133">
        <v>70</v>
      </c>
      <c r="Z426" s="133"/>
      <c r="AA426" s="133"/>
      <c r="AB426" s="133"/>
      <c r="AC426" s="134">
        <f>(VLOOKUP($H$8,Prices[],2,FALSE)*H426)+(VLOOKUP($I$8,Prices[],2,FALSE)*I426)+(VLOOKUP($J$8,Prices[],2,FALSE)*J426)+(VLOOKUP($K$8,Prices[],2,FALSE)*K426)+(VLOOKUP($L$8,Prices[],2,FALSE)*L426)+(VLOOKUP($M$8,Prices[],2,FALSE)*M426)+(VLOOKUP($N$8,Prices[],2,FALSE)*N426)+(VLOOKUP($T$8,Prices[],2,FALSE)*T426)+(VLOOKUP($U$8,Prices[],2,FALSE)*U426)+(VLOOKUP($V$8,Prices[],2,FALSE)*V426)+(VLOOKUP($W$8,Prices[],2,FALSE)*W426)+(VLOOKUP($X$8,Prices[],2,FALSE)*X426)+(VLOOKUP($Y$8,Prices[],2,FALSE)*Y426)+(VLOOKUP($Z$8,Prices[],2,FALSE)*Z426)+(VLOOKUP($AB$8,Prices[],2,FALSE)*AB426)+(VLOOKUP($O$8,Prices[],2,FALSE)*O426)+(VLOOKUP($P$8,Prices[],2,FALSE)*P426)+(VLOOKUP($Q$8,Prices[],2,FALSE)*Q426)+(VLOOKUP($R$8,Prices[],2,FALSE)*R426)+(VLOOKUP($AA$8,Prices[],2,FALSE)*AA426)+(VLOOKUP($S$8,Prices[],2,FALSE)*S426)</f>
        <v>30863000</v>
      </c>
      <c r="AD426" s="137"/>
      <c r="AE426" s="135">
        <f t="shared" si="25"/>
        <v>0</v>
      </c>
      <c r="AF426" s="133"/>
      <c r="AG426" s="133"/>
      <c r="AH426" s="133"/>
      <c r="AI426" s="133"/>
      <c r="AJ426" s="133"/>
      <c r="AK426" s="133"/>
      <c r="AL426" s="133"/>
      <c r="AM426" s="133"/>
      <c r="AN426" s="133"/>
      <c r="AO426" s="133"/>
      <c r="AP426" s="133"/>
      <c r="AQ426" s="133"/>
      <c r="AR426" s="133"/>
      <c r="AS426" s="133"/>
      <c r="AT426" s="133"/>
      <c r="AU426" s="132">
        <f>(VLOOKUP($AF$8,Prices[],2,FALSE)*AF426)+(VLOOKUP($AG$8,Prices[],2,FALSE)*AG426)+(VLOOKUP($AH$8,Prices[],2,FALSE)*AH426)+(VLOOKUP($AI$8,Prices[],2,FALSE)*AI426)+(VLOOKUP($AJ$8,Prices[],2,FALSE)*AJ426)+(VLOOKUP($AK$8,Prices[],2,FALSE)*AK426)+(VLOOKUP($AL$8,Prices[],2,FALSE)*AL426)+(VLOOKUP($AM$8,Prices[],2,FALSE)*AM426)+(VLOOKUP($AN$8,Prices[],2,FALSE)*AN426)+(VLOOKUP($AO$8,Prices[],2,FALSE)*AO426)+(VLOOKUP($AP$8,Prices[],2,FALSE)*AP426)+(VLOOKUP($AT$8,Prices[],2,FALSE)*AT426)+(VLOOKUP($AQ$8,Prices[],2,FALSE)*AQ426)+(VLOOKUP($AR$8,Prices[],2,FALSE)*AR426)+(VLOOKUP($AS$8,Prices[],2,FALSE)*AS426)</f>
        <v>0</v>
      </c>
      <c r="AV426" s="132">
        <f t="shared" si="26"/>
        <v>10802050</v>
      </c>
      <c r="AW426" s="133" t="str">
        <f t="shared" si="27"/>
        <v xml:space="preserve"> </v>
      </c>
      <c r="AX426" s="133" t="str">
        <f>IFERROR(IF(VLOOKUP(C426,'Overdue Credits'!$A:$F,6,0)&gt;2,"High Risk Customer",IF(VLOOKUP(C426,'Overdue Credits'!$A:$F,6,0)&gt;0,"Medium Risk Customer","Low Risk Customer")),"Low Risk Customer")</f>
        <v>Low Risk Customer</v>
      </c>
    </row>
    <row r="427" spans="1:50" x14ac:dyDescent="0.3">
      <c r="A427" s="16">
        <v>419</v>
      </c>
      <c r="B427" s="16" t="s">
        <v>375</v>
      </c>
      <c r="C427" s="16" t="s">
        <v>381</v>
      </c>
      <c r="D427" s="16"/>
      <c r="E427" s="16" t="s">
        <v>744</v>
      </c>
      <c r="F427" s="16" t="s">
        <v>20</v>
      </c>
      <c r="G427" s="131">
        <f t="shared" si="24"/>
        <v>250</v>
      </c>
      <c r="H427" s="133"/>
      <c r="I427" s="133"/>
      <c r="J427" s="133"/>
      <c r="K427" s="133">
        <v>20</v>
      </c>
      <c r="L427" s="133"/>
      <c r="M427" s="133">
        <v>40</v>
      </c>
      <c r="N427" s="133"/>
      <c r="O427" s="133">
        <v>50</v>
      </c>
      <c r="P427" s="133"/>
      <c r="Q427" s="133"/>
      <c r="R427" s="133"/>
      <c r="S427" s="133"/>
      <c r="T427" s="133"/>
      <c r="U427" s="133"/>
      <c r="V427" s="133">
        <v>25</v>
      </c>
      <c r="W427" s="133"/>
      <c r="X427" s="133">
        <v>80</v>
      </c>
      <c r="Y427" s="133">
        <v>35</v>
      </c>
      <c r="Z427" s="133"/>
      <c r="AA427" s="133"/>
      <c r="AB427" s="133"/>
      <c r="AC427" s="134">
        <f>(VLOOKUP($H$8,Prices[],2,FALSE)*H427)+(VLOOKUP($I$8,Prices[],2,FALSE)*I427)+(VLOOKUP($J$8,Prices[],2,FALSE)*J427)+(VLOOKUP($K$8,Prices[],2,FALSE)*K427)+(VLOOKUP($L$8,Prices[],2,FALSE)*L427)+(VLOOKUP($M$8,Prices[],2,FALSE)*M427)+(VLOOKUP($N$8,Prices[],2,FALSE)*N427)+(VLOOKUP($T$8,Prices[],2,FALSE)*T427)+(VLOOKUP($U$8,Prices[],2,FALSE)*U427)+(VLOOKUP($V$8,Prices[],2,FALSE)*V427)+(VLOOKUP($W$8,Prices[],2,FALSE)*W427)+(VLOOKUP($X$8,Prices[],2,FALSE)*X427)+(VLOOKUP($Y$8,Prices[],2,FALSE)*Y427)+(VLOOKUP($Z$8,Prices[],2,FALSE)*Z427)+(VLOOKUP($AB$8,Prices[],2,FALSE)*AB427)+(VLOOKUP($O$8,Prices[],2,FALSE)*O427)+(VLOOKUP($P$8,Prices[],2,FALSE)*P427)+(VLOOKUP($Q$8,Prices[],2,FALSE)*Q427)+(VLOOKUP($R$8,Prices[],2,FALSE)*R427)+(VLOOKUP($AA$8,Prices[],2,FALSE)*AA427)+(VLOOKUP($S$8,Prices[],2,FALSE)*S427)</f>
        <v>36655000</v>
      </c>
      <c r="AD427" s="137"/>
      <c r="AE427" s="135">
        <f t="shared" si="25"/>
        <v>54</v>
      </c>
      <c r="AF427" s="133"/>
      <c r="AG427" s="133"/>
      <c r="AH427" s="133">
        <v>20</v>
      </c>
      <c r="AI427" s="133">
        <v>4</v>
      </c>
      <c r="AJ427" s="133"/>
      <c r="AK427" s="133"/>
      <c r="AL427" s="133">
        <v>30</v>
      </c>
      <c r="AM427" s="133"/>
      <c r="AN427" s="133"/>
      <c r="AO427" s="133"/>
      <c r="AP427" s="133"/>
      <c r="AQ427" s="133"/>
      <c r="AR427" s="133"/>
      <c r="AS427" s="133"/>
      <c r="AT427" s="133"/>
      <c r="AU427" s="132">
        <f>(VLOOKUP($AF$8,Prices[],2,FALSE)*AF427)+(VLOOKUP($AG$8,Prices[],2,FALSE)*AG427)+(VLOOKUP($AH$8,Prices[],2,FALSE)*AH427)+(VLOOKUP($AI$8,Prices[],2,FALSE)*AI427)+(VLOOKUP($AJ$8,Prices[],2,FALSE)*AJ427)+(VLOOKUP($AK$8,Prices[],2,FALSE)*AK427)+(VLOOKUP($AL$8,Prices[],2,FALSE)*AL427)+(VLOOKUP($AM$8,Prices[],2,FALSE)*AM427)+(VLOOKUP($AN$8,Prices[],2,FALSE)*AN427)+(VLOOKUP($AO$8,Prices[],2,FALSE)*AO427)+(VLOOKUP($AP$8,Prices[],2,FALSE)*AP427)+(VLOOKUP($AT$8,Prices[],2,FALSE)*AT427)+(VLOOKUP($AQ$8,Prices[],2,FALSE)*AQ427)+(VLOOKUP($AR$8,Prices[],2,FALSE)*AR427)+(VLOOKUP($AS$8,Prices[],2,FALSE)*AS427)</f>
        <v>9220000</v>
      </c>
      <c r="AV427" s="132">
        <f t="shared" si="26"/>
        <v>12829250</v>
      </c>
      <c r="AW427" s="133" t="str">
        <f t="shared" si="27"/>
        <v>Credit is within Limit</v>
      </c>
      <c r="AX427" s="133" t="str">
        <f>IFERROR(IF(VLOOKUP(C427,'Overdue Credits'!$A:$F,6,0)&gt;2,"High Risk Customer",IF(VLOOKUP(C427,'Overdue Credits'!$A:$F,6,0)&gt;0,"Medium Risk Customer","Low Risk Customer")),"Low Risk Customer")</f>
        <v>Medium Risk Customer</v>
      </c>
    </row>
    <row r="428" spans="1:50" x14ac:dyDescent="0.3">
      <c r="A428" s="16">
        <v>420</v>
      </c>
      <c r="B428" s="16" t="s">
        <v>375</v>
      </c>
      <c r="C428" s="16" t="s">
        <v>384</v>
      </c>
      <c r="D428" s="16"/>
      <c r="E428" s="16" t="s">
        <v>764</v>
      </c>
      <c r="F428" s="16" t="s">
        <v>20</v>
      </c>
      <c r="G428" s="131">
        <f t="shared" si="24"/>
        <v>350</v>
      </c>
      <c r="H428" s="133"/>
      <c r="I428" s="133"/>
      <c r="J428" s="133">
        <v>20</v>
      </c>
      <c r="K428" s="133">
        <v>20</v>
      </c>
      <c r="L428" s="133"/>
      <c r="M428" s="133">
        <v>90</v>
      </c>
      <c r="N428" s="133"/>
      <c r="O428" s="133">
        <v>50</v>
      </c>
      <c r="P428" s="133"/>
      <c r="Q428" s="133"/>
      <c r="R428" s="133"/>
      <c r="S428" s="133"/>
      <c r="T428" s="133"/>
      <c r="U428" s="133"/>
      <c r="V428" s="133">
        <v>25</v>
      </c>
      <c r="W428" s="133"/>
      <c r="X428" s="133">
        <v>105</v>
      </c>
      <c r="Y428" s="133">
        <v>40</v>
      </c>
      <c r="Z428" s="133"/>
      <c r="AA428" s="133"/>
      <c r="AB428" s="133"/>
      <c r="AC428" s="134">
        <f>(VLOOKUP($H$8,Prices[],2,FALSE)*H428)+(VLOOKUP($I$8,Prices[],2,FALSE)*I428)+(VLOOKUP($J$8,Prices[],2,FALSE)*J428)+(VLOOKUP($K$8,Prices[],2,FALSE)*K428)+(VLOOKUP($L$8,Prices[],2,FALSE)*L428)+(VLOOKUP($M$8,Prices[],2,FALSE)*M428)+(VLOOKUP($N$8,Prices[],2,FALSE)*N428)+(VLOOKUP($T$8,Prices[],2,FALSE)*T428)+(VLOOKUP($U$8,Prices[],2,FALSE)*U428)+(VLOOKUP($V$8,Prices[],2,FALSE)*V428)+(VLOOKUP($W$8,Prices[],2,FALSE)*W428)+(VLOOKUP($X$8,Prices[],2,FALSE)*X428)+(VLOOKUP($Y$8,Prices[],2,FALSE)*Y428)+(VLOOKUP($Z$8,Prices[],2,FALSE)*Z428)+(VLOOKUP($AB$8,Prices[],2,FALSE)*AB428)+(VLOOKUP($O$8,Prices[],2,FALSE)*O428)+(VLOOKUP($P$8,Prices[],2,FALSE)*P428)+(VLOOKUP($Q$8,Prices[],2,FALSE)*Q428)+(VLOOKUP($R$8,Prices[],2,FALSE)*R428)+(VLOOKUP($AA$8,Prices[],2,FALSE)*AA428)+(VLOOKUP($S$8,Prices[],2,FALSE)*S428)</f>
        <v>52627500</v>
      </c>
      <c r="AD428" s="137"/>
      <c r="AE428" s="135">
        <f t="shared" si="25"/>
        <v>74</v>
      </c>
      <c r="AF428" s="133"/>
      <c r="AG428" s="133"/>
      <c r="AH428" s="133">
        <v>20</v>
      </c>
      <c r="AI428" s="133">
        <v>4</v>
      </c>
      <c r="AJ428" s="133"/>
      <c r="AK428" s="133"/>
      <c r="AL428" s="133">
        <v>50</v>
      </c>
      <c r="AM428" s="133"/>
      <c r="AN428" s="133"/>
      <c r="AO428" s="133"/>
      <c r="AP428" s="133"/>
      <c r="AQ428" s="133"/>
      <c r="AR428" s="133"/>
      <c r="AS428" s="133"/>
      <c r="AT428" s="133"/>
      <c r="AU428" s="132">
        <f>(VLOOKUP($AF$8,Prices[],2,FALSE)*AF428)+(VLOOKUP($AG$8,Prices[],2,FALSE)*AG428)+(VLOOKUP($AH$8,Prices[],2,FALSE)*AH428)+(VLOOKUP($AI$8,Prices[],2,FALSE)*AI428)+(VLOOKUP($AJ$8,Prices[],2,FALSE)*AJ428)+(VLOOKUP($AK$8,Prices[],2,FALSE)*AK428)+(VLOOKUP($AL$8,Prices[],2,FALSE)*AL428)+(VLOOKUP($AM$8,Prices[],2,FALSE)*AM428)+(VLOOKUP($AN$8,Prices[],2,FALSE)*AN428)+(VLOOKUP($AO$8,Prices[],2,FALSE)*AO428)+(VLOOKUP($AP$8,Prices[],2,FALSE)*AP428)+(VLOOKUP($AT$8,Prices[],2,FALSE)*AT428)+(VLOOKUP($AQ$8,Prices[],2,FALSE)*AQ428)+(VLOOKUP($AR$8,Prices[],2,FALSE)*AR428)+(VLOOKUP($AS$8,Prices[],2,FALSE)*AS428)</f>
        <v>12260000</v>
      </c>
      <c r="AV428" s="132">
        <f t="shared" si="26"/>
        <v>18419625</v>
      </c>
      <c r="AW428" s="133" t="str">
        <f t="shared" si="27"/>
        <v>Credit is within Limit</v>
      </c>
      <c r="AX428" s="133" t="str">
        <f>IFERROR(IF(VLOOKUP(C428,'Overdue Credits'!$A:$F,6,0)&gt;2,"High Risk Customer",IF(VLOOKUP(C428,'Overdue Credits'!$A:$F,6,0)&gt;0,"Medium Risk Customer","Low Risk Customer")),"Low Risk Customer")</f>
        <v>Medium Risk Customer</v>
      </c>
    </row>
    <row r="429" spans="1:50" x14ac:dyDescent="0.3">
      <c r="A429" s="16">
        <v>421</v>
      </c>
      <c r="B429" s="16" t="s">
        <v>358</v>
      </c>
      <c r="C429" s="16" t="s">
        <v>978</v>
      </c>
      <c r="D429" s="16"/>
      <c r="E429" s="16" t="s">
        <v>983</v>
      </c>
      <c r="F429" s="16" t="s">
        <v>20</v>
      </c>
      <c r="G429" s="131">
        <f t="shared" si="24"/>
        <v>336</v>
      </c>
      <c r="H429" s="133"/>
      <c r="I429" s="133"/>
      <c r="J429" s="133">
        <v>10</v>
      </c>
      <c r="K429" s="133">
        <v>25</v>
      </c>
      <c r="L429" s="133"/>
      <c r="M429" s="133">
        <v>10</v>
      </c>
      <c r="N429" s="133">
        <v>50</v>
      </c>
      <c r="O429" s="133">
        <v>35</v>
      </c>
      <c r="P429" s="133">
        <v>15</v>
      </c>
      <c r="Q429" s="133">
        <v>1</v>
      </c>
      <c r="R429" s="133"/>
      <c r="S429" s="133"/>
      <c r="T429" s="133"/>
      <c r="U429" s="133"/>
      <c r="V429" s="133">
        <v>80</v>
      </c>
      <c r="W429" s="133"/>
      <c r="X429" s="133">
        <v>90</v>
      </c>
      <c r="Y429" s="133">
        <v>20</v>
      </c>
      <c r="Z429" s="133"/>
      <c r="AA429" s="133"/>
      <c r="AB429" s="133"/>
      <c r="AC429" s="134">
        <f>(VLOOKUP($H$8,Prices[],2,FALSE)*H429)+(VLOOKUP($I$8,Prices[],2,FALSE)*I429)+(VLOOKUP($J$8,Prices[],2,FALSE)*J429)+(VLOOKUP($K$8,Prices[],2,FALSE)*K429)+(VLOOKUP($L$8,Prices[],2,FALSE)*L429)+(VLOOKUP($M$8,Prices[],2,FALSE)*M429)+(VLOOKUP($N$8,Prices[],2,FALSE)*N429)+(VLOOKUP($T$8,Prices[],2,FALSE)*T429)+(VLOOKUP($U$8,Prices[],2,FALSE)*U429)+(VLOOKUP($V$8,Prices[],2,FALSE)*V429)+(VLOOKUP($W$8,Prices[],2,FALSE)*W429)+(VLOOKUP($X$8,Prices[],2,FALSE)*X429)+(VLOOKUP($Y$8,Prices[],2,FALSE)*Y429)+(VLOOKUP($Z$8,Prices[],2,FALSE)*Z429)+(VLOOKUP($AB$8,Prices[],2,FALSE)*AB429)+(VLOOKUP($O$8,Prices[],2,FALSE)*O429)+(VLOOKUP($P$8,Prices[],2,FALSE)*P429)+(VLOOKUP($Q$8,Prices[],2,FALSE)*Q429)+(VLOOKUP($R$8,Prices[],2,FALSE)*R429)+(VLOOKUP($AA$8,Prices[],2,FALSE)*AA429)+(VLOOKUP($S$8,Prices[],2,FALSE)*S429)</f>
        <v>45742000</v>
      </c>
      <c r="AD429" s="137"/>
      <c r="AE429" s="135">
        <f t="shared" si="25"/>
        <v>0</v>
      </c>
      <c r="AF429" s="133"/>
      <c r="AG429" s="133"/>
      <c r="AH429" s="133"/>
      <c r="AI429" s="133"/>
      <c r="AJ429" s="133"/>
      <c r="AK429" s="133"/>
      <c r="AL429" s="133"/>
      <c r="AM429" s="133"/>
      <c r="AN429" s="133"/>
      <c r="AO429" s="133"/>
      <c r="AP429" s="133"/>
      <c r="AQ429" s="133"/>
      <c r="AR429" s="133"/>
      <c r="AS429" s="133"/>
      <c r="AT429" s="133"/>
      <c r="AU429" s="132">
        <f>(VLOOKUP($AF$8,Prices[],2,FALSE)*AF429)+(VLOOKUP($AG$8,Prices[],2,FALSE)*AG429)+(VLOOKUP($AH$8,Prices[],2,FALSE)*AH429)+(VLOOKUP($AI$8,Prices[],2,FALSE)*AI429)+(VLOOKUP($AJ$8,Prices[],2,FALSE)*AJ429)+(VLOOKUP($AK$8,Prices[],2,FALSE)*AK429)+(VLOOKUP($AL$8,Prices[],2,FALSE)*AL429)+(VLOOKUP($AM$8,Prices[],2,FALSE)*AM429)+(VLOOKUP($AN$8,Prices[],2,FALSE)*AN429)+(VLOOKUP($AO$8,Prices[],2,FALSE)*AO429)+(VLOOKUP($AP$8,Prices[],2,FALSE)*AP429)+(VLOOKUP($AT$8,Prices[],2,FALSE)*AT429)+(VLOOKUP($AQ$8,Prices[],2,FALSE)*AQ429)+(VLOOKUP($AR$8,Prices[],2,FALSE)*AR429)+(VLOOKUP($AS$8,Prices[],2,FALSE)*AS429)</f>
        <v>0</v>
      </c>
      <c r="AV429" s="132">
        <f t="shared" si="26"/>
        <v>16009699.999999998</v>
      </c>
      <c r="AW429" s="133" t="str">
        <f t="shared" si="27"/>
        <v xml:space="preserve"> </v>
      </c>
      <c r="AX429" s="133" t="str">
        <f>IFERROR(IF(VLOOKUP(C429,'Overdue Credits'!$A:$F,6,0)&gt;2,"High Risk Customer",IF(VLOOKUP(C429,'Overdue Credits'!$A:$F,6,0)&gt;0,"Medium Risk Customer","Low Risk Customer")),"Low Risk Customer")</f>
        <v>Medium Risk Customer</v>
      </c>
    </row>
    <row r="430" spans="1:50" x14ac:dyDescent="0.3">
      <c r="A430" s="16">
        <v>422</v>
      </c>
      <c r="B430" s="16" t="s">
        <v>358</v>
      </c>
      <c r="C430" s="16" t="s">
        <v>979</v>
      </c>
      <c r="D430" s="16"/>
      <c r="E430" s="16" t="s">
        <v>984</v>
      </c>
      <c r="F430" s="16" t="s">
        <v>989</v>
      </c>
      <c r="G430" s="131">
        <f t="shared" si="24"/>
        <v>308</v>
      </c>
      <c r="H430" s="133"/>
      <c r="I430" s="133"/>
      <c r="J430" s="133">
        <v>10</v>
      </c>
      <c r="K430" s="133">
        <v>15</v>
      </c>
      <c r="L430" s="133"/>
      <c r="M430" s="133">
        <v>10</v>
      </c>
      <c r="N430" s="133">
        <v>38</v>
      </c>
      <c r="O430" s="133">
        <v>30</v>
      </c>
      <c r="P430" s="133">
        <v>25</v>
      </c>
      <c r="Q430" s="133">
        <v>2</v>
      </c>
      <c r="R430" s="133"/>
      <c r="S430" s="133"/>
      <c r="T430" s="133"/>
      <c r="U430" s="133"/>
      <c r="V430" s="133">
        <v>70</v>
      </c>
      <c r="W430" s="133"/>
      <c r="X430" s="133">
        <v>95</v>
      </c>
      <c r="Y430" s="133">
        <v>13</v>
      </c>
      <c r="Z430" s="133"/>
      <c r="AA430" s="133"/>
      <c r="AB430" s="133"/>
      <c r="AC430" s="134">
        <f>(VLOOKUP($H$8,Prices[],2,FALSE)*H430)+(VLOOKUP($I$8,Prices[],2,FALSE)*I430)+(VLOOKUP($J$8,Prices[],2,FALSE)*J430)+(VLOOKUP($K$8,Prices[],2,FALSE)*K430)+(VLOOKUP($L$8,Prices[],2,FALSE)*L430)+(VLOOKUP($M$8,Prices[],2,FALSE)*M430)+(VLOOKUP($N$8,Prices[],2,FALSE)*N430)+(VLOOKUP($T$8,Prices[],2,FALSE)*T430)+(VLOOKUP($U$8,Prices[],2,FALSE)*U430)+(VLOOKUP($V$8,Prices[],2,FALSE)*V430)+(VLOOKUP($W$8,Prices[],2,FALSE)*W430)+(VLOOKUP($X$8,Prices[],2,FALSE)*X430)+(VLOOKUP($Y$8,Prices[],2,FALSE)*Y430)+(VLOOKUP($Z$8,Prices[],2,FALSE)*Z430)+(VLOOKUP($AB$8,Prices[],2,FALSE)*AB430)+(VLOOKUP($O$8,Prices[],2,FALSE)*O430)+(VLOOKUP($P$8,Prices[],2,FALSE)*P430)+(VLOOKUP($Q$8,Prices[],2,FALSE)*Q430)+(VLOOKUP($R$8,Prices[],2,FALSE)*R430)+(VLOOKUP($AA$8,Prices[],2,FALSE)*AA430)+(VLOOKUP($S$8,Prices[],2,FALSE)*S430)</f>
        <v>43584000</v>
      </c>
      <c r="AD430" s="137"/>
      <c r="AE430" s="135">
        <f t="shared" si="25"/>
        <v>63</v>
      </c>
      <c r="AF430" s="133"/>
      <c r="AG430" s="133"/>
      <c r="AH430" s="133">
        <v>37</v>
      </c>
      <c r="AI430" s="133">
        <v>1</v>
      </c>
      <c r="AJ430" s="133"/>
      <c r="AK430" s="133"/>
      <c r="AL430" s="133">
        <v>25</v>
      </c>
      <c r="AM430" s="133"/>
      <c r="AN430" s="133"/>
      <c r="AO430" s="133"/>
      <c r="AP430" s="133"/>
      <c r="AQ430" s="133"/>
      <c r="AR430" s="133"/>
      <c r="AS430" s="133"/>
      <c r="AT430" s="133"/>
      <c r="AU430" s="132">
        <f>(VLOOKUP($AF$8,Prices[],2,FALSE)*AF430)+(VLOOKUP($AG$8,Prices[],2,FALSE)*AG430)+(VLOOKUP($AH$8,Prices[],2,FALSE)*AH430)+(VLOOKUP($AI$8,Prices[],2,FALSE)*AI430)+(VLOOKUP($AJ$8,Prices[],2,FALSE)*AJ430)+(VLOOKUP($AK$8,Prices[],2,FALSE)*AK430)+(VLOOKUP($AL$8,Prices[],2,FALSE)*AL430)+(VLOOKUP($AM$8,Prices[],2,FALSE)*AM430)+(VLOOKUP($AN$8,Prices[],2,FALSE)*AN430)+(VLOOKUP($AO$8,Prices[],2,FALSE)*AO430)+(VLOOKUP($AP$8,Prices[],2,FALSE)*AP430)+(VLOOKUP($AT$8,Prices[],2,FALSE)*AT430)+(VLOOKUP($AQ$8,Prices[],2,FALSE)*AQ430)+(VLOOKUP($AR$8,Prices[],2,FALSE)*AR430)+(VLOOKUP($AS$8,Prices[],2,FALSE)*AS430)</f>
        <v>10997000</v>
      </c>
      <c r="AV430" s="132">
        <f t="shared" si="26"/>
        <v>15254399.999999998</v>
      </c>
      <c r="AW430" s="133" t="str">
        <f t="shared" si="27"/>
        <v>Credit is within Limit</v>
      </c>
      <c r="AX430" s="133" t="str">
        <f>IFERROR(IF(VLOOKUP(C430,'Overdue Credits'!$A:$F,6,0)&gt;2,"High Risk Customer",IF(VLOOKUP(C430,'Overdue Credits'!$A:$F,6,0)&gt;0,"Medium Risk Customer","Low Risk Customer")),"Low Risk Customer")</f>
        <v>Medium Risk Customer</v>
      </c>
    </row>
    <row r="431" spans="1:50" x14ac:dyDescent="0.3">
      <c r="A431" s="16">
        <v>423</v>
      </c>
      <c r="B431" s="16" t="s">
        <v>358</v>
      </c>
      <c r="C431" s="16" t="s">
        <v>697</v>
      </c>
      <c r="D431" s="16"/>
      <c r="E431" s="16" t="s">
        <v>698</v>
      </c>
      <c r="F431" s="16" t="s">
        <v>11</v>
      </c>
      <c r="G431" s="131">
        <f t="shared" si="24"/>
        <v>0</v>
      </c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B431" s="133"/>
      <c r="AC431" s="134">
        <f>(VLOOKUP($H$8,Prices[],2,FALSE)*H431)+(VLOOKUP($I$8,Prices[],2,FALSE)*I431)+(VLOOKUP($J$8,Prices[],2,FALSE)*J431)+(VLOOKUP($K$8,Prices[],2,FALSE)*K431)+(VLOOKUP($L$8,Prices[],2,FALSE)*L431)+(VLOOKUP($M$8,Prices[],2,FALSE)*M431)+(VLOOKUP($N$8,Prices[],2,FALSE)*N431)+(VLOOKUP($T$8,Prices[],2,FALSE)*T431)+(VLOOKUP($U$8,Prices[],2,FALSE)*U431)+(VLOOKUP($V$8,Prices[],2,FALSE)*V431)+(VLOOKUP($W$8,Prices[],2,FALSE)*W431)+(VLOOKUP($X$8,Prices[],2,FALSE)*X431)+(VLOOKUP($Y$8,Prices[],2,FALSE)*Y431)+(VLOOKUP($Z$8,Prices[],2,FALSE)*Z431)+(VLOOKUP($AB$8,Prices[],2,FALSE)*AB431)+(VLOOKUP($O$8,Prices[],2,FALSE)*O431)+(VLOOKUP($P$8,Prices[],2,FALSE)*P431)+(VLOOKUP($Q$8,Prices[],2,FALSE)*Q431)+(VLOOKUP($R$8,Prices[],2,FALSE)*R431)+(VLOOKUP($AA$8,Prices[],2,FALSE)*AA431)+(VLOOKUP($S$8,Prices[],2,FALSE)*S431)</f>
        <v>0</v>
      </c>
      <c r="AD431" s="137"/>
      <c r="AE431" s="135">
        <f t="shared" si="25"/>
        <v>0</v>
      </c>
      <c r="AF431" s="133"/>
      <c r="AG431" s="133"/>
      <c r="AH431" s="133"/>
      <c r="AI431" s="133"/>
      <c r="AJ431" s="133"/>
      <c r="AK431" s="133"/>
      <c r="AL431" s="133"/>
      <c r="AM431" s="133"/>
      <c r="AN431" s="133"/>
      <c r="AO431" s="133"/>
      <c r="AP431" s="133"/>
      <c r="AQ431" s="133"/>
      <c r="AR431" s="133"/>
      <c r="AS431" s="133"/>
      <c r="AT431" s="133"/>
      <c r="AU431" s="132">
        <f>(VLOOKUP($AF$8,Prices[],2,FALSE)*AF431)+(VLOOKUP($AG$8,Prices[],2,FALSE)*AG431)+(VLOOKUP($AH$8,Prices[],2,FALSE)*AH431)+(VLOOKUP($AI$8,Prices[],2,FALSE)*AI431)+(VLOOKUP($AJ$8,Prices[],2,FALSE)*AJ431)+(VLOOKUP($AK$8,Prices[],2,FALSE)*AK431)+(VLOOKUP($AL$8,Prices[],2,FALSE)*AL431)+(VLOOKUP($AM$8,Prices[],2,FALSE)*AM431)+(VLOOKUP($AN$8,Prices[],2,FALSE)*AN431)+(VLOOKUP($AO$8,Prices[],2,FALSE)*AO431)+(VLOOKUP($AP$8,Prices[],2,FALSE)*AP431)+(VLOOKUP($AT$8,Prices[],2,FALSE)*AT431)+(VLOOKUP($AQ$8,Prices[],2,FALSE)*AQ431)+(VLOOKUP($AR$8,Prices[],2,FALSE)*AR431)+(VLOOKUP($AS$8,Prices[],2,FALSE)*AS431)</f>
        <v>0</v>
      </c>
      <c r="AV431" s="132">
        <f t="shared" si="26"/>
        <v>0</v>
      </c>
      <c r="AW431" s="133" t="str">
        <f t="shared" si="27"/>
        <v xml:space="preserve"> </v>
      </c>
      <c r="AX431" s="133" t="str">
        <f>IFERROR(IF(VLOOKUP(C431,'Overdue Credits'!$A:$F,6,0)&gt;2,"High Risk Customer",IF(VLOOKUP(C431,'Overdue Credits'!$A:$F,6,0)&gt;0,"Medium Risk Customer","Low Risk Customer")),"Low Risk Customer")</f>
        <v>Low Risk Customer</v>
      </c>
    </row>
    <row r="432" spans="1:50" x14ac:dyDescent="0.3">
      <c r="A432" s="16">
        <v>424</v>
      </c>
      <c r="B432" s="16" t="s">
        <v>358</v>
      </c>
      <c r="C432" s="16" t="s">
        <v>980</v>
      </c>
      <c r="D432" s="16"/>
      <c r="E432" s="16" t="s">
        <v>985</v>
      </c>
      <c r="F432" s="16" t="s">
        <v>11</v>
      </c>
      <c r="G432" s="131">
        <f t="shared" si="24"/>
        <v>0</v>
      </c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B432" s="133"/>
      <c r="AC432" s="134">
        <f>(VLOOKUP($H$8,Prices[],2,FALSE)*H432)+(VLOOKUP($I$8,Prices[],2,FALSE)*I432)+(VLOOKUP($J$8,Prices[],2,FALSE)*J432)+(VLOOKUP($K$8,Prices[],2,FALSE)*K432)+(VLOOKUP($L$8,Prices[],2,FALSE)*L432)+(VLOOKUP($M$8,Prices[],2,FALSE)*M432)+(VLOOKUP($N$8,Prices[],2,FALSE)*N432)+(VLOOKUP($T$8,Prices[],2,FALSE)*T432)+(VLOOKUP($U$8,Prices[],2,FALSE)*U432)+(VLOOKUP($V$8,Prices[],2,FALSE)*V432)+(VLOOKUP($W$8,Prices[],2,FALSE)*W432)+(VLOOKUP($X$8,Prices[],2,FALSE)*X432)+(VLOOKUP($Y$8,Prices[],2,FALSE)*Y432)+(VLOOKUP($Z$8,Prices[],2,FALSE)*Z432)+(VLOOKUP($AB$8,Prices[],2,FALSE)*AB432)+(VLOOKUP($O$8,Prices[],2,FALSE)*O432)+(VLOOKUP($P$8,Prices[],2,FALSE)*P432)+(VLOOKUP($Q$8,Prices[],2,FALSE)*Q432)+(VLOOKUP($R$8,Prices[],2,FALSE)*R432)+(VLOOKUP($AA$8,Prices[],2,FALSE)*AA432)+(VLOOKUP($S$8,Prices[],2,FALSE)*S432)</f>
        <v>0</v>
      </c>
      <c r="AD432" s="137"/>
      <c r="AE432" s="135">
        <f t="shared" si="25"/>
        <v>0</v>
      </c>
      <c r="AF432" s="133"/>
      <c r="AG432" s="133"/>
      <c r="AH432" s="133"/>
      <c r="AI432" s="133"/>
      <c r="AJ432" s="133"/>
      <c r="AK432" s="133"/>
      <c r="AL432" s="133"/>
      <c r="AM432" s="133"/>
      <c r="AN432" s="133"/>
      <c r="AO432" s="133"/>
      <c r="AP432" s="133"/>
      <c r="AQ432" s="133"/>
      <c r="AR432" s="133"/>
      <c r="AS432" s="133"/>
      <c r="AT432" s="133"/>
      <c r="AU432" s="132">
        <f>(VLOOKUP($AF$8,Prices[],2,FALSE)*AF432)+(VLOOKUP($AG$8,Prices[],2,FALSE)*AG432)+(VLOOKUP($AH$8,Prices[],2,FALSE)*AH432)+(VLOOKUP($AI$8,Prices[],2,FALSE)*AI432)+(VLOOKUP($AJ$8,Prices[],2,FALSE)*AJ432)+(VLOOKUP($AK$8,Prices[],2,FALSE)*AK432)+(VLOOKUP($AL$8,Prices[],2,FALSE)*AL432)+(VLOOKUP($AM$8,Prices[],2,FALSE)*AM432)+(VLOOKUP($AN$8,Prices[],2,FALSE)*AN432)+(VLOOKUP($AO$8,Prices[],2,FALSE)*AO432)+(VLOOKUP($AP$8,Prices[],2,FALSE)*AP432)+(VLOOKUP($AT$8,Prices[],2,FALSE)*AT432)+(VLOOKUP($AQ$8,Prices[],2,FALSE)*AQ432)+(VLOOKUP($AR$8,Prices[],2,FALSE)*AR432)+(VLOOKUP($AS$8,Prices[],2,FALSE)*AS432)</f>
        <v>0</v>
      </c>
      <c r="AV432" s="132">
        <f t="shared" si="26"/>
        <v>0</v>
      </c>
      <c r="AW432" s="133" t="str">
        <f t="shared" si="27"/>
        <v xml:space="preserve"> </v>
      </c>
      <c r="AX432" s="133" t="str">
        <f>IFERROR(IF(VLOOKUP(C432,'Overdue Credits'!$A:$F,6,0)&gt;2,"High Risk Customer",IF(VLOOKUP(C432,'Overdue Credits'!$A:$F,6,0)&gt;0,"Medium Risk Customer","Low Risk Customer")),"Low Risk Customer")</f>
        <v>Low Risk Customer</v>
      </c>
    </row>
    <row r="433" spans="1:50" x14ac:dyDescent="0.3">
      <c r="A433" s="16">
        <v>425</v>
      </c>
      <c r="B433" s="16" t="s">
        <v>358</v>
      </c>
      <c r="C433" s="16" t="s">
        <v>360</v>
      </c>
      <c r="D433" s="16"/>
      <c r="E433" s="16" t="s">
        <v>361</v>
      </c>
      <c r="F433" s="16" t="s">
        <v>13</v>
      </c>
      <c r="G433" s="131">
        <f t="shared" si="24"/>
        <v>120</v>
      </c>
      <c r="H433" s="133"/>
      <c r="I433" s="133"/>
      <c r="J433" s="133">
        <v>2</v>
      </c>
      <c r="K433" s="133">
        <v>4</v>
      </c>
      <c r="L433" s="133"/>
      <c r="M433" s="133">
        <v>4</v>
      </c>
      <c r="N433" s="133">
        <v>15</v>
      </c>
      <c r="O433" s="133">
        <v>20</v>
      </c>
      <c r="P433" s="133"/>
      <c r="Q433" s="133"/>
      <c r="R433" s="133"/>
      <c r="S433" s="133"/>
      <c r="T433" s="133"/>
      <c r="U433" s="133"/>
      <c r="V433" s="133">
        <v>35</v>
      </c>
      <c r="W433" s="133"/>
      <c r="X433" s="133">
        <v>40</v>
      </c>
      <c r="Y433" s="133"/>
      <c r="Z433" s="133"/>
      <c r="AA433" s="133"/>
      <c r="AB433" s="133"/>
      <c r="AC433" s="134">
        <f>(VLOOKUP($H$8,Prices[],2,FALSE)*H433)+(VLOOKUP($I$8,Prices[],2,FALSE)*I433)+(VLOOKUP($J$8,Prices[],2,FALSE)*J433)+(VLOOKUP($K$8,Prices[],2,FALSE)*K433)+(VLOOKUP($L$8,Prices[],2,FALSE)*L433)+(VLOOKUP($M$8,Prices[],2,FALSE)*M433)+(VLOOKUP($N$8,Prices[],2,FALSE)*N433)+(VLOOKUP($T$8,Prices[],2,FALSE)*T433)+(VLOOKUP($U$8,Prices[],2,FALSE)*U433)+(VLOOKUP($V$8,Prices[],2,FALSE)*V433)+(VLOOKUP($W$8,Prices[],2,FALSE)*W433)+(VLOOKUP($X$8,Prices[],2,FALSE)*X433)+(VLOOKUP($Y$8,Prices[],2,FALSE)*Y433)+(VLOOKUP($Z$8,Prices[],2,FALSE)*Z433)+(VLOOKUP($AB$8,Prices[],2,FALSE)*AB433)+(VLOOKUP($O$8,Prices[],2,FALSE)*O433)+(VLOOKUP($P$8,Prices[],2,FALSE)*P433)+(VLOOKUP($Q$8,Prices[],2,FALSE)*Q433)+(VLOOKUP($R$8,Prices[],2,FALSE)*R433)+(VLOOKUP($AA$8,Prices[],2,FALSE)*AA433)+(VLOOKUP($S$8,Prices[],2,FALSE)*S433)</f>
        <v>16381500</v>
      </c>
      <c r="AD433" s="137"/>
      <c r="AE433" s="135">
        <f t="shared" si="25"/>
        <v>20</v>
      </c>
      <c r="AF433" s="133"/>
      <c r="AG433" s="133"/>
      <c r="AH433" s="133">
        <v>15</v>
      </c>
      <c r="AI433" s="133"/>
      <c r="AJ433" s="133">
        <v>2</v>
      </c>
      <c r="AK433" s="133"/>
      <c r="AL433" s="133">
        <v>3</v>
      </c>
      <c r="AM433" s="133"/>
      <c r="AN433" s="133"/>
      <c r="AO433" s="133"/>
      <c r="AP433" s="133"/>
      <c r="AQ433" s="133"/>
      <c r="AR433" s="133"/>
      <c r="AS433" s="133"/>
      <c r="AT433" s="133"/>
      <c r="AU433" s="132">
        <f>(VLOOKUP($AF$8,Prices[],2,FALSE)*AF433)+(VLOOKUP($AG$8,Prices[],2,FALSE)*AG433)+(VLOOKUP($AH$8,Prices[],2,FALSE)*AH433)+(VLOOKUP($AI$8,Prices[],2,FALSE)*AI433)+(VLOOKUP($AJ$8,Prices[],2,FALSE)*AJ433)+(VLOOKUP($AK$8,Prices[],2,FALSE)*AK433)+(VLOOKUP($AL$8,Prices[],2,FALSE)*AL433)+(VLOOKUP($AM$8,Prices[],2,FALSE)*AM433)+(VLOOKUP($AN$8,Prices[],2,FALSE)*AN433)+(VLOOKUP($AO$8,Prices[],2,FALSE)*AO433)+(VLOOKUP($AP$8,Prices[],2,FALSE)*AP433)+(VLOOKUP($AT$8,Prices[],2,FALSE)*AT433)+(VLOOKUP($AQ$8,Prices[],2,FALSE)*AQ433)+(VLOOKUP($AR$8,Prices[],2,FALSE)*AR433)+(VLOOKUP($AS$8,Prices[],2,FALSE)*AS433)</f>
        <v>3571500</v>
      </c>
      <c r="AV433" s="132">
        <f t="shared" si="26"/>
        <v>5733525</v>
      </c>
      <c r="AW433" s="133" t="str">
        <f t="shared" si="27"/>
        <v>Credit is within Limit</v>
      </c>
      <c r="AX433" s="133" t="str">
        <f>IFERROR(IF(VLOOKUP(C433,'Overdue Credits'!$A:$F,6,0)&gt;2,"High Risk Customer",IF(VLOOKUP(C433,'Overdue Credits'!$A:$F,6,0)&gt;0,"Medium Risk Customer","Low Risk Customer")),"Low Risk Customer")</f>
        <v>Low Risk Customer</v>
      </c>
    </row>
    <row r="434" spans="1:50" x14ac:dyDescent="0.3">
      <c r="A434" s="16">
        <v>426</v>
      </c>
      <c r="B434" s="16" t="s">
        <v>358</v>
      </c>
      <c r="C434" s="16" t="s">
        <v>536</v>
      </c>
      <c r="D434" s="16"/>
      <c r="E434" s="16" t="s">
        <v>537</v>
      </c>
      <c r="F434" s="16" t="s">
        <v>13</v>
      </c>
      <c r="G434" s="131">
        <f t="shared" si="24"/>
        <v>120</v>
      </c>
      <c r="H434" s="133"/>
      <c r="I434" s="133"/>
      <c r="J434" s="133">
        <v>3</v>
      </c>
      <c r="K434" s="133">
        <v>1</v>
      </c>
      <c r="L434" s="133"/>
      <c r="M434" s="133">
        <v>3</v>
      </c>
      <c r="N434" s="133">
        <v>15</v>
      </c>
      <c r="O434" s="133">
        <v>13</v>
      </c>
      <c r="P434" s="133"/>
      <c r="Q434" s="133"/>
      <c r="R434" s="133"/>
      <c r="S434" s="133"/>
      <c r="T434" s="133"/>
      <c r="U434" s="133"/>
      <c r="V434" s="133">
        <v>60</v>
      </c>
      <c r="W434" s="133">
        <v>1</v>
      </c>
      <c r="X434" s="133">
        <v>20</v>
      </c>
      <c r="Y434" s="133">
        <v>4</v>
      </c>
      <c r="Z434" s="133"/>
      <c r="AA434" s="133"/>
      <c r="AB434" s="133"/>
      <c r="AC434" s="134">
        <f>(VLOOKUP($H$8,Prices[],2,FALSE)*H434)+(VLOOKUP($I$8,Prices[],2,FALSE)*I434)+(VLOOKUP($J$8,Prices[],2,FALSE)*J434)+(VLOOKUP($K$8,Prices[],2,FALSE)*K434)+(VLOOKUP($L$8,Prices[],2,FALSE)*L434)+(VLOOKUP($M$8,Prices[],2,FALSE)*M434)+(VLOOKUP($N$8,Prices[],2,FALSE)*N434)+(VLOOKUP($T$8,Prices[],2,FALSE)*T434)+(VLOOKUP($U$8,Prices[],2,FALSE)*U434)+(VLOOKUP($V$8,Prices[],2,FALSE)*V434)+(VLOOKUP($W$8,Prices[],2,FALSE)*W434)+(VLOOKUP($X$8,Prices[],2,FALSE)*X434)+(VLOOKUP($Y$8,Prices[],2,FALSE)*Y434)+(VLOOKUP($Z$8,Prices[],2,FALSE)*Z434)+(VLOOKUP($AB$8,Prices[],2,FALSE)*AB434)+(VLOOKUP($O$8,Prices[],2,FALSE)*O434)+(VLOOKUP($P$8,Prices[],2,FALSE)*P434)+(VLOOKUP($Q$8,Prices[],2,FALSE)*Q434)+(VLOOKUP($R$8,Prices[],2,FALSE)*R434)+(VLOOKUP($AA$8,Prices[],2,FALSE)*AA434)+(VLOOKUP($S$8,Prices[],2,FALSE)*S434)</f>
        <v>14779500</v>
      </c>
      <c r="AD434" s="137"/>
      <c r="AE434" s="135">
        <f t="shared" si="25"/>
        <v>20</v>
      </c>
      <c r="AF434" s="133"/>
      <c r="AG434" s="133"/>
      <c r="AH434" s="133">
        <v>15</v>
      </c>
      <c r="AI434" s="133"/>
      <c r="AJ434" s="133"/>
      <c r="AK434" s="133"/>
      <c r="AL434" s="133">
        <v>5</v>
      </c>
      <c r="AM434" s="133"/>
      <c r="AN434" s="133"/>
      <c r="AO434" s="133"/>
      <c r="AP434" s="133"/>
      <c r="AQ434" s="133"/>
      <c r="AR434" s="133"/>
      <c r="AS434" s="133"/>
      <c r="AT434" s="133"/>
      <c r="AU434" s="132">
        <f>(VLOOKUP($AF$8,Prices[],2,FALSE)*AF434)+(VLOOKUP($AG$8,Prices[],2,FALSE)*AG434)+(VLOOKUP($AH$8,Prices[],2,FALSE)*AH434)+(VLOOKUP($AI$8,Prices[],2,FALSE)*AI434)+(VLOOKUP($AJ$8,Prices[],2,FALSE)*AJ434)+(VLOOKUP($AK$8,Prices[],2,FALSE)*AK434)+(VLOOKUP($AL$8,Prices[],2,FALSE)*AL434)+(VLOOKUP($AM$8,Prices[],2,FALSE)*AM434)+(VLOOKUP($AN$8,Prices[],2,FALSE)*AN434)+(VLOOKUP($AO$8,Prices[],2,FALSE)*AO434)+(VLOOKUP($AP$8,Prices[],2,FALSE)*AP434)+(VLOOKUP($AT$8,Prices[],2,FALSE)*AT434)+(VLOOKUP($AQ$8,Prices[],2,FALSE)*AQ434)+(VLOOKUP($AR$8,Prices[],2,FALSE)*AR434)+(VLOOKUP($AS$8,Prices[],2,FALSE)*AS434)</f>
        <v>3587500</v>
      </c>
      <c r="AV434" s="132">
        <f t="shared" si="26"/>
        <v>5172825</v>
      </c>
      <c r="AW434" s="133" t="str">
        <f t="shared" si="27"/>
        <v>Credit is within Limit</v>
      </c>
      <c r="AX434" s="133" t="str">
        <f>IFERROR(IF(VLOOKUP(C434,'Overdue Credits'!$A:$F,6,0)&gt;2,"High Risk Customer",IF(VLOOKUP(C434,'Overdue Credits'!$A:$F,6,0)&gt;0,"Medium Risk Customer","Low Risk Customer")),"Low Risk Customer")</f>
        <v>Medium Risk Customer</v>
      </c>
    </row>
    <row r="435" spans="1:50" x14ac:dyDescent="0.3">
      <c r="A435" s="16">
        <v>427</v>
      </c>
      <c r="B435" s="16" t="s">
        <v>358</v>
      </c>
      <c r="C435" s="16" t="s">
        <v>385</v>
      </c>
      <c r="D435" s="16"/>
      <c r="E435" s="16" t="s">
        <v>386</v>
      </c>
      <c r="F435" s="16" t="s">
        <v>43</v>
      </c>
      <c r="G435" s="131">
        <f t="shared" si="24"/>
        <v>0</v>
      </c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B435" s="133"/>
      <c r="AC435" s="134">
        <f>(VLOOKUP($H$8,Prices[],2,FALSE)*H435)+(VLOOKUP($I$8,Prices[],2,FALSE)*I435)+(VLOOKUP($J$8,Prices[],2,FALSE)*J435)+(VLOOKUP($K$8,Prices[],2,FALSE)*K435)+(VLOOKUP($L$8,Prices[],2,FALSE)*L435)+(VLOOKUP($M$8,Prices[],2,FALSE)*M435)+(VLOOKUP($N$8,Prices[],2,FALSE)*N435)+(VLOOKUP($T$8,Prices[],2,FALSE)*T435)+(VLOOKUP($U$8,Prices[],2,FALSE)*U435)+(VLOOKUP($V$8,Prices[],2,FALSE)*V435)+(VLOOKUP($W$8,Prices[],2,FALSE)*W435)+(VLOOKUP($X$8,Prices[],2,FALSE)*X435)+(VLOOKUP($Y$8,Prices[],2,FALSE)*Y435)+(VLOOKUP($Z$8,Prices[],2,FALSE)*Z435)+(VLOOKUP($AB$8,Prices[],2,FALSE)*AB435)+(VLOOKUP($O$8,Prices[],2,FALSE)*O435)+(VLOOKUP($P$8,Prices[],2,FALSE)*P435)+(VLOOKUP($Q$8,Prices[],2,FALSE)*Q435)+(VLOOKUP($R$8,Prices[],2,FALSE)*R435)+(VLOOKUP($AA$8,Prices[],2,FALSE)*AA435)+(VLOOKUP($S$8,Prices[],2,FALSE)*S435)</f>
        <v>0</v>
      </c>
      <c r="AD435" s="137"/>
      <c r="AE435" s="135">
        <f t="shared" si="25"/>
        <v>0</v>
      </c>
      <c r="AF435" s="133"/>
      <c r="AG435" s="133"/>
      <c r="AH435" s="133"/>
      <c r="AI435" s="133"/>
      <c r="AJ435" s="133"/>
      <c r="AK435" s="133"/>
      <c r="AL435" s="133"/>
      <c r="AM435" s="133"/>
      <c r="AN435" s="133"/>
      <c r="AO435" s="133"/>
      <c r="AP435" s="133"/>
      <c r="AQ435" s="133"/>
      <c r="AR435" s="133"/>
      <c r="AS435" s="133"/>
      <c r="AT435" s="133"/>
      <c r="AU435" s="132">
        <f>(VLOOKUP($AF$8,Prices[],2,FALSE)*AF435)+(VLOOKUP($AG$8,Prices[],2,FALSE)*AG435)+(VLOOKUP($AH$8,Prices[],2,FALSE)*AH435)+(VLOOKUP($AI$8,Prices[],2,FALSE)*AI435)+(VLOOKUP($AJ$8,Prices[],2,FALSE)*AJ435)+(VLOOKUP($AK$8,Prices[],2,FALSE)*AK435)+(VLOOKUP($AL$8,Prices[],2,FALSE)*AL435)+(VLOOKUP($AM$8,Prices[],2,FALSE)*AM435)+(VLOOKUP($AN$8,Prices[],2,FALSE)*AN435)+(VLOOKUP($AO$8,Prices[],2,FALSE)*AO435)+(VLOOKUP($AP$8,Prices[],2,FALSE)*AP435)+(VLOOKUP($AT$8,Prices[],2,FALSE)*AT435)+(VLOOKUP($AQ$8,Prices[],2,FALSE)*AQ435)+(VLOOKUP($AR$8,Prices[],2,FALSE)*AR435)+(VLOOKUP($AS$8,Prices[],2,FALSE)*AS435)</f>
        <v>0</v>
      </c>
      <c r="AV435" s="132">
        <f t="shared" si="26"/>
        <v>0</v>
      </c>
      <c r="AW435" s="133" t="str">
        <f t="shared" si="27"/>
        <v xml:space="preserve"> </v>
      </c>
      <c r="AX435" s="133" t="str">
        <f>IFERROR(IF(VLOOKUP(C435,'Overdue Credits'!$A:$F,6,0)&gt;2,"High Risk Customer",IF(VLOOKUP(C435,'Overdue Credits'!$A:$F,6,0)&gt;0,"Medium Risk Customer","Low Risk Customer")),"Low Risk Customer")</f>
        <v>Low Risk Customer</v>
      </c>
    </row>
    <row r="436" spans="1:50" x14ac:dyDescent="0.3">
      <c r="A436" s="16">
        <v>428</v>
      </c>
      <c r="B436" s="16" t="s">
        <v>358</v>
      </c>
      <c r="C436" s="16" t="s">
        <v>684</v>
      </c>
      <c r="D436" s="16"/>
      <c r="E436" s="16" t="s">
        <v>685</v>
      </c>
      <c r="F436" s="16" t="s">
        <v>11</v>
      </c>
      <c r="G436" s="131">
        <f t="shared" si="24"/>
        <v>120</v>
      </c>
      <c r="H436" s="133"/>
      <c r="I436" s="133"/>
      <c r="J436" s="133">
        <v>4</v>
      </c>
      <c r="K436" s="133">
        <v>6</v>
      </c>
      <c r="L436" s="133"/>
      <c r="M436" s="133">
        <v>4</v>
      </c>
      <c r="N436" s="133">
        <v>15</v>
      </c>
      <c r="O436" s="133">
        <v>20</v>
      </c>
      <c r="P436" s="133"/>
      <c r="Q436" s="133"/>
      <c r="R436" s="133"/>
      <c r="S436" s="133"/>
      <c r="T436" s="133"/>
      <c r="U436" s="133"/>
      <c r="V436" s="133">
        <v>25</v>
      </c>
      <c r="W436" s="133">
        <v>1</v>
      </c>
      <c r="X436" s="133">
        <v>40</v>
      </c>
      <c r="Y436" s="133">
        <v>5</v>
      </c>
      <c r="Z436" s="133"/>
      <c r="AA436" s="133"/>
      <c r="AB436" s="133"/>
      <c r="AC436" s="134">
        <f>(VLOOKUP($H$8,Prices[],2,FALSE)*H436)+(VLOOKUP($I$8,Prices[],2,FALSE)*I436)+(VLOOKUP($J$8,Prices[],2,FALSE)*J436)+(VLOOKUP($K$8,Prices[],2,FALSE)*K436)+(VLOOKUP($L$8,Prices[],2,FALSE)*L436)+(VLOOKUP($M$8,Prices[],2,FALSE)*M436)+(VLOOKUP($N$8,Prices[],2,FALSE)*N436)+(VLOOKUP($T$8,Prices[],2,FALSE)*T436)+(VLOOKUP($U$8,Prices[],2,FALSE)*U436)+(VLOOKUP($V$8,Prices[],2,FALSE)*V436)+(VLOOKUP($W$8,Prices[],2,FALSE)*W436)+(VLOOKUP($X$8,Prices[],2,FALSE)*X436)+(VLOOKUP($Y$8,Prices[],2,FALSE)*Y436)+(VLOOKUP($Z$8,Prices[],2,FALSE)*Z436)+(VLOOKUP($AB$8,Prices[],2,FALSE)*AB436)+(VLOOKUP($O$8,Prices[],2,FALSE)*O436)+(VLOOKUP($P$8,Prices[],2,FALSE)*P436)+(VLOOKUP($Q$8,Prices[],2,FALSE)*Q436)+(VLOOKUP($R$8,Prices[],2,FALSE)*R436)+(VLOOKUP($AA$8,Prices[],2,FALSE)*AA436)+(VLOOKUP($S$8,Prices[],2,FALSE)*S436)</f>
        <v>16712500</v>
      </c>
      <c r="AD436" s="137"/>
      <c r="AE436" s="135">
        <f t="shared" si="25"/>
        <v>20</v>
      </c>
      <c r="AF436" s="133"/>
      <c r="AG436" s="133"/>
      <c r="AH436" s="133">
        <v>15</v>
      </c>
      <c r="AI436" s="133"/>
      <c r="AJ436" s="133"/>
      <c r="AK436" s="133"/>
      <c r="AL436" s="133">
        <v>5</v>
      </c>
      <c r="AM436" s="133"/>
      <c r="AN436" s="133"/>
      <c r="AO436" s="133"/>
      <c r="AP436" s="133"/>
      <c r="AQ436" s="133"/>
      <c r="AR436" s="133"/>
      <c r="AS436" s="133"/>
      <c r="AT436" s="133"/>
      <c r="AU436" s="132">
        <f>(VLOOKUP($AF$8,Prices[],2,FALSE)*AF436)+(VLOOKUP($AG$8,Prices[],2,FALSE)*AG436)+(VLOOKUP($AH$8,Prices[],2,FALSE)*AH436)+(VLOOKUP($AI$8,Prices[],2,FALSE)*AI436)+(VLOOKUP($AJ$8,Prices[],2,FALSE)*AJ436)+(VLOOKUP($AK$8,Prices[],2,FALSE)*AK436)+(VLOOKUP($AL$8,Prices[],2,FALSE)*AL436)+(VLOOKUP($AM$8,Prices[],2,FALSE)*AM436)+(VLOOKUP($AN$8,Prices[],2,FALSE)*AN436)+(VLOOKUP($AO$8,Prices[],2,FALSE)*AO436)+(VLOOKUP($AP$8,Prices[],2,FALSE)*AP436)+(VLOOKUP($AT$8,Prices[],2,FALSE)*AT436)+(VLOOKUP($AQ$8,Prices[],2,FALSE)*AQ436)+(VLOOKUP($AR$8,Prices[],2,FALSE)*AR436)+(VLOOKUP($AS$8,Prices[],2,FALSE)*AS436)</f>
        <v>3587500</v>
      </c>
      <c r="AV436" s="132">
        <f t="shared" si="26"/>
        <v>5849375</v>
      </c>
      <c r="AW436" s="133" t="str">
        <f t="shared" si="27"/>
        <v>Credit is within Limit</v>
      </c>
      <c r="AX436" s="133" t="str">
        <f>IFERROR(IF(VLOOKUP(C436,'Overdue Credits'!$A:$F,6,0)&gt;2,"High Risk Customer",IF(VLOOKUP(C436,'Overdue Credits'!$A:$F,6,0)&gt;0,"Medium Risk Customer","Low Risk Customer")),"Low Risk Customer")</f>
        <v>Low Risk Customer</v>
      </c>
    </row>
    <row r="437" spans="1:50" x14ac:dyDescent="0.3">
      <c r="A437" s="16">
        <v>429</v>
      </c>
      <c r="B437" s="16" t="s">
        <v>358</v>
      </c>
      <c r="C437" s="16" t="s">
        <v>387</v>
      </c>
      <c r="D437" s="16"/>
      <c r="E437" s="16" t="s">
        <v>388</v>
      </c>
      <c r="F437" s="16" t="s">
        <v>13</v>
      </c>
      <c r="G437" s="131">
        <f t="shared" si="24"/>
        <v>70</v>
      </c>
      <c r="H437" s="133"/>
      <c r="I437" s="133"/>
      <c r="J437" s="133">
        <v>1</v>
      </c>
      <c r="K437" s="133">
        <v>2</v>
      </c>
      <c r="L437" s="133"/>
      <c r="M437" s="133">
        <v>2</v>
      </c>
      <c r="N437" s="133">
        <v>12</v>
      </c>
      <c r="O437" s="133">
        <v>17</v>
      </c>
      <c r="P437" s="133">
        <v>2</v>
      </c>
      <c r="Q437" s="133">
        <v>1</v>
      </c>
      <c r="R437" s="133"/>
      <c r="S437" s="133"/>
      <c r="T437" s="133"/>
      <c r="U437" s="133"/>
      <c r="V437" s="133">
        <v>10</v>
      </c>
      <c r="W437" s="133">
        <v>1</v>
      </c>
      <c r="X437" s="133">
        <v>17</v>
      </c>
      <c r="Y437" s="133">
        <v>5</v>
      </c>
      <c r="Z437" s="133"/>
      <c r="AA437" s="133"/>
      <c r="AB437" s="133"/>
      <c r="AC437" s="134">
        <f>(VLOOKUP($H$8,Prices[],2,FALSE)*H437)+(VLOOKUP($I$8,Prices[],2,FALSE)*I437)+(VLOOKUP($J$8,Prices[],2,FALSE)*J437)+(VLOOKUP($K$8,Prices[],2,FALSE)*K437)+(VLOOKUP($L$8,Prices[],2,FALSE)*L437)+(VLOOKUP($M$8,Prices[],2,FALSE)*M437)+(VLOOKUP($N$8,Prices[],2,FALSE)*N437)+(VLOOKUP($T$8,Prices[],2,FALSE)*T437)+(VLOOKUP($U$8,Prices[],2,FALSE)*U437)+(VLOOKUP($V$8,Prices[],2,FALSE)*V437)+(VLOOKUP($W$8,Prices[],2,FALSE)*W437)+(VLOOKUP($X$8,Prices[],2,FALSE)*X437)+(VLOOKUP($Y$8,Prices[],2,FALSE)*Y437)+(VLOOKUP($Z$8,Prices[],2,FALSE)*Z437)+(VLOOKUP($AB$8,Prices[],2,FALSE)*AB437)+(VLOOKUP($O$8,Prices[],2,FALSE)*O437)+(VLOOKUP($P$8,Prices[],2,FALSE)*P437)+(VLOOKUP($Q$8,Prices[],2,FALSE)*Q437)+(VLOOKUP($R$8,Prices[],2,FALSE)*R437)+(VLOOKUP($AA$8,Prices[],2,FALSE)*AA437)+(VLOOKUP($S$8,Prices[],2,FALSE)*S437)</f>
        <v>9856000</v>
      </c>
      <c r="AD437" s="137"/>
      <c r="AE437" s="135">
        <f t="shared" si="25"/>
        <v>15</v>
      </c>
      <c r="AF437" s="133"/>
      <c r="AG437" s="133"/>
      <c r="AH437" s="133">
        <v>7</v>
      </c>
      <c r="AI437" s="133"/>
      <c r="AJ437" s="133">
        <v>1</v>
      </c>
      <c r="AK437" s="133"/>
      <c r="AL437" s="133">
        <v>5</v>
      </c>
      <c r="AM437" s="133">
        <v>2</v>
      </c>
      <c r="AN437" s="133"/>
      <c r="AO437" s="133"/>
      <c r="AP437" s="133"/>
      <c r="AQ437" s="133"/>
      <c r="AR437" s="133"/>
      <c r="AS437" s="133"/>
      <c r="AT437" s="133"/>
      <c r="AU437" s="132">
        <f>(VLOOKUP($AF$8,Prices[],2,FALSE)*AF437)+(VLOOKUP($AG$8,Prices[],2,FALSE)*AG437)+(VLOOKUP($AH$8,Prices[],2,FALSE)*AH437)+(VLOOKUP($AI$8,Prices[],2,FALSE)*AI437)+(VLOOKUP($AJ$8,Prices[],2,FALSE)*AJ437)+(VLOOKUP($AK$8,Prices[],2,FALSE)*AK437)+(VLOOKUP($AL$8,Prices[],2,FALSE)*AL437)+(VLOOKUP($AM$8,Prices[],2,FALSE)*AM437)+(VLOOKUP($AN$8,Prices[],2,FALSE)*AN437)+(VLOOKUP($AO$8,Prices[],2,FALSE)*AO437)+(VLOOKUP($AP$8,Prices[],2,FALSE)*AP437)+(VLOOKUP($AT$8,Prices[],2,FALSE)*AT437)+(VLOOKUP($AQ$8,Prices[],2,FALSE)*AQ437)+(VLOOKUP($AR$8,Prices[],2,FALSE)*AR437)+(VLOOKUP($AS$8,Prices[],2,FALSE)*AS437)</f>
        <v>2527500</v>
      </c>
      <c r="AV437" s="132">
        <f t="shared" si="26"/>
        <v>3449600</v>
      </c>
      <c r="AW437" s="133" t="str">
        <f t="shared" si="27"/>
        <v>Credit is within Limit</v>
      </c>
      <c r="AX437" s="133" t="str">
        <f>IFERROR(IF(VLOOKUP(C437,'Overdue Credits'!$A:$F,6,0)&gt;2,"High Risk Customer",IF(VLOOKUP(C437,'Overdue Credits'!$A:$F,6,0)&gt;0,"Medium Risk Customer","Low Risk Customer")),"Low Risk Customer")</f>
        <v>Medium Risk Customer</v>
      </c>
    </row>
    <row r="438" spans="1:50" x14ac:dyDescent="0.3">
      <c r="A438" s="16">
        <v>430</v>
      </c>
      <c r="B438" s="16" t="s">
        <v>358</v>
      </c>
      <c r="C438" s="16" t="s">
        <v>559</v>
      </c>
      <c r="D438" s="16"/>
      <c r="E438" s="16" t="s">
        <v>389</v>
      </c>
      <c r="F438" s="16" t="s">
        <v>13</v>
      </c>
      <c r="G438" s="131">
        <f t="shared" si="24"/>
        <v>120</v>
      </c>
      <c r="H438" s="133"/>
      <c r="I438" s="133"/>
      <c r="J438" s="133">
        <v>2</v>
      </c>
      <c r="K438" s="133">
        <v>3</v>
      </c>
      <c r="L438" s="133"/>
      <c r="M438" s="133">
        <v>2</v>
      </c>
      <c r="N438" s="133">
        <v>30</v>
      </c>
      <c r="O438" s="133">
        <v>20</v>
      </c>
      <c r="P438" s="133"/>
      <c r="Q438" s="133"/>
      <c r="R438" s="133"/>
      <c r="S438" s="133"/>
      <c r="T438" s="133"/>
      <c r="U438" s="133"/>
      <c r="V438" s="133">
        <v>30</v>
      </c>
      <c r="W438" s="133"/>
      <c r="X438" s="133">
        <v>30</v>
      </c>
      <c r="Y438" s="133">
        <v>3</v>
      </c>
      <c r="Z438" s="133"/>
      <c r="AA438" s="133"/>
      <c r="AB438" s="133"/>
      <c r="AC438" s="134">
        <f>(VLOOKUP($H$8,Prices[],2,FALSE)*H438)+(VLOOKUP($I$8,Prices[],2,FALSE)*I438)+(VLOOKUP($J$8,Prices[],2,FALSE)*J438)+(VLOOKUP($K$8,Prices[],2,FALSE)*K438)+(VLOOKUP($L$8,Prices[],2,FALSE)*L438)+(VLOOKUP($M$8,Prices[],2,FALSE)*M438)+(VLOOKUP($N$8,Prices[],2,FALSE)*N438)+(VLOOKUP($T$8,Prices[],2,FALSE)*T438)+(VLOOKUP($U$8,Prices[],2,FALSE)*U438)+(VLOOKUP($V$8,Prices[],2,FALSE)*V438)+(VLOOKUP($W$8,Prices[],2,FALSE)*W438)+(VLOOKUP($X$8,Prices[],2,FALSE)*X438)+(VLOOKUP($Y$8,Prices[],2,FALSE)*Y438)+(VLOOKUP($Z$8,Prices[],2,FALSE)*Z438)+(VLOOKUP($AB$8,Prices[],2,FALSE)*AB438)+(VLOOKUP($O$8,Prices[],2,FALSE)*O438)+(VLOOKUP($P$8,Prices[],2,FALSE)*P438)+(VLOOKUP($Q$8,Prices[],2,FALSE)*Q438)+(VLOOKUP($R$8,Prices[],2,FALSE)*R438)+(VLOOKUP($AA$8,Prices[],2,FALSE)*AA438)+(VLOOKUP($S$8,Prices[],2,FALSE)*S438)</f>
        <v>15457500</v>
      </c>
      <c r="AD438" s="137"/>
      <c r="AE438" s="135">
        <f t="shared" si="25"/>
        <v>24</v>
      </c>
      <c r="AF438" s="133"/>
      <c r="AG438" s="133"/>
      <c r="AH438" s="133">
        <v>15</v>
      </c>
      <c r="AI438" s="133"/>
      <c r="AJ438" s="133">
        <v>2</v>
      </c>
      <c r="AK438" s="133"/>
      <c r="AL438" s="133">
        <v>7</v>
      </c>
      <c r="AM438" s="133"/>
      <c r="AN438" s="133"/>
      <c r="AO438" s="133"/>
      <c r="AP438" s="133"/>
      <c r="AQ438" s="133"/>
      <c r="AR438" s="133"/>
      <c r="AS438" s="133"/>
      <c r="AT438" s="133"/>
      <c r="AU438" s="132">
        <f>(VLOOKUP($AF$8,Prices[],2,FALSE)*AF438)+(VLOOKUP($AG$8,Prices[],2,FALSE)*AG438)+(VLOOKUP($AH$8,Prices[],2,FALSE)*AH438)+(VLOOKUP($AI$8,Prices[],2,FALSE)*AI438)+(VLOOKUP($AJ$8,Prices[],2,FALSE)*AJ438)+(VLOOKUP($AK$8,Prices[],2,FALSE)*AK438)+(VLOOKUP($AL$8,Prices[],2,FALSE)*AL438)+(VLOOKUP($AM$8,Prices[],2,FALSE)*AM438)+(VLOOKUP($AN$8,Prices[],2,FALSE)*AN438)+(VLOOKUP($AO$8,Prices[],2,FALSE)*AO438)+(VLOOKUP($AP$8,Prices[],2,FALSE)*AP438)+(VLOOKUP($AT$8,Prices[],2,FALSE)*AT438)+(VLOOKUP($AQ$8,Prices[],2,FALSE)*AQ438)+(VLOOKUP($AR$8,Prices[],2,FALSE)*AR438)+(VLOOKUP($AS$8,Prices[],2,FALSE)*AS438)</f>
        <v>4179500</v>
      </c>
      <c r="AV438" s="132">
        <f t="shared" si="26"/>
        <v>5410125</v>
      </c>
      <c r="AW438" s="133" t="str">
        <f t="shared" si="27"/>
        <v>Credit is within Limit</v>
      </c>
      <c r="AX438" s="133" t="str">
        <f>IFERROR(IF(VLOOKUP(C438,'Overdue Credits'!$A:$F,6,0)&gt;2,"High Risk Customer",IF(VLOOKUP(C438,'Overdue Credits'!$A:$F,6,0)&gt;0,"Medium Risk Customer","Low Risk Customer")),"Low Risk Customer")</f>
        <v>Medium Risk Customer</v>
      </c>
    </row>
    <row r="439" spans="1:50" x14ac:dyDescent="0.3">
      <c r="A439" s="16">
        <v>431</v>
      </c>
      <c r="B439" s="16" t="s">
        <v>358</v>
      </c>
      <c r="C439" s="16" t="s">
        <v>686</v>
      </c>
      <c r="D439" s="16"/>
      <c r="E439" s="16" t="s">
        <v>687</v>
      </c>
      <c r="F439" s="16" t="s">
        <v>20</v>
      </c>
      <c r="G439" s="131">
        <f t="shared" si="24"/>
        <v>250</v>
      </c>
      <c r="H439" s="133"/>
      <c r="I439" s="133"/>
      <c r="J439" s="133">
        <v>2</v>
      </c>
      <c r="K439" s="133">
        <v>6</v>
      </c>
      <c r="L439" s="133"/>
      <c r="M439" s="133">
        <v>2</v>
      </c>
      <c r="N439" s="133">
        <v>65</v>
      </c>
      <c r="O439" s="133">
        <v>15</v>
      </c>
      <c r="P439" s="133"/>
      <c r="Q439" s="133"/>
      <c r="R439" s="133"/>
      <c r="S439" s="133"/>
      <c r="T439" s="133"/>
      <c r="U439" s="133"/>
      <c r="V439" s="133">
        <v>65</v>
      </c>
      <c r="W439" s="133"/>
      <c r="X439" s="133">
        <v>70</v>
      </c>
      <c r="Y439" s="133">
        <v>25</v>
      </c>
      <c r="Z439" s="133"/>
      <c r="AA439" s="133"/>
      <c r="AB439" s="133"/>
      <c r="AC439" s="134">
        <f>(VLOOKUP($H$8,Prices[],2,FALSE)*H439)+(VLOOKUP($I$8,Prices[],2,FALSE)*I439)+(VLOOKUP($J$8,Prices[],2,FALSE)*J439)+(VLOOKUP($K$8,Prices[],2,FALSE)*K439)+(VLOOKUP($L$8,Prices[],2,FALSE)*L439)+(VLOOKUP($M$8,Prices[],2,FALSE)*M439)+(VLOOKUP($N$8,Prices[],2,FALSE)*N439)+(VLOOKUP($T$8,Prices[],2,FALSE)*T439)+(VLOOKUP($U$8,Prices[],2,FALSE)*U439)+(VLOOKUP($V$8,Prices[],2,FALSE)*V439)+(VLOOKUP($W$8,Prices[],2,FALSE)*W439)+(VLOOKUP($X$8,Prices[],2,FALSE)*X439)+(VLOOKUP($Y$8,Prices[],2,FALSE)*Y439)+(VLOOKUP($Z$8,Prices[],2,FALSE)*Z439)+(VLOOKUP($AB$8,Prices[],2,FALSE)*AB439)+(VLOOKUP($O$8,Prices[],2,FALSE)*O439)+(VLOOKUP($P$8,Prices[],2,FALSE)*P439)+(VLOOKUP($Q$8,Prices[],2,FALSE)*Q439)+(VLOOKUP($R$8,Prices[],2,FALSE)*R439)+(VLOOKUP($AA$8,Prices[],2,FALSE)*AA439)+(VLOOKUP($S$8,Prices[],2,FALSE)*S439)</f>
        <v>29912500</v>
      </c>
      <c r="AD439" s="137"/>
      <c r="AE439" s="135">
        <f t="shared" si="25"/>
        <v>51</v>
      </c>
      <c r="AF439" s="133"/>
      <c r="AG439" s="133"/>
      <c r="AH439" s="133">
        <v>21</v>
      </c>
      <c r="AI439" s="133">
        <v>1</v>
      </c>
      <c r="AJ439" s="133">
        <v>3</v>
      </c>
      <c r="AK439" s="133"/>
      <c r="AL439" s="133">
        <v>21</v>
      </c>
      <c r="AM439" s="133">
        <v>5</v>
      </c>
      <c r="AN439" s="133"/>
      <c r="AO439" s="133"/>
      <c r="AP439" s="133"/>
      <c r="AQ439" s="133"/>
      <c r="AR439" s="133"/>
      <c r="AS439" s="133"/>
      <c r="AT439" s="133"/>
      <c r="AU439" s="132">
        <f>(VLOOKUP($AF$8,Prices[],2,FALSE)*AF439)+(VLOOKUP($AG$8,Prices[],2,FALSE)*AG439)+(VLOOKUP($AH$8,Prices[],2,FALSE)*AH439)+(VLOOKUP($AI$8,Prices[],2,FALSE)*AI439)+(VLOOKUP($AJ$8,Prices[],2,FALSE)*AJ439)+(VLOOKUP($AK$8,Prices[],2,FALSE)*AK439)+(VLOOKUP($AL$8,Prices[],2,FALSE)*AL439)+(VLOOKUP($AM$8,Prices[],2,FALSE)*AM439)+(VLOOKUP($AN$8,Prices[],2,FALSE)*AN439)+(VLOOKUP($AO$8,Prices[],2,FALSE)*AO439)+(VLOOKUP($AP$8,Prices[],2,FALSE)*AP439)+(VLOOKUP($AT$8,Prices[],2,FALSE)*AT439)+(VLOOKUP($AQ$8,Prices[],2,FALSE)*AQ439)+(VLOOKUP($AR$8,Prices[],2,FALSE)*AR439)+(VLOOKUP($AS$8,Prices[],2,FALSE)*AS439)</f>
        <v>8565000</v>
      </c>
      <c r="AV439" s="132">
        <f t="shared" si="26"/>
        <v>10469375</v>
      </c>
      <c r="AW439" s="133" t="str">
        <f t="shared" si="27"/>
        <v>Credit is within Limit</v>
      </c>
      <c r="AX439" s="133" t="str">
        <f>IFERROR(IF(VLOOKUP(C439,'Overdue Credits'!$A:$F,6,0)&gt;2,"High Risk Customer",IF(VLOOKUP(C439,'Overdue Credits'!$A:$F,6,0)&gt;0,"Medium Risk Customer","Low Risk Customer")),"Low Risk Customer")</f>
        <v>Low Risk Customer</v>
      </c>
    </row>
    <row r="440" spans="1:50" x14ac:dyDescent="0.3">
      <c r="A440" s="16">
        <v>432</v>
      </c>
      <c r="B440" s="16" t="s">
        <v>358</v>
      </c>
      <c r="C440" s="16" t="s">
        <v>396</v>
      </c>
      <c r="D440" s="16"/>
      <c r="E440" s="16" t="s">
        <v>397</v>
      </c>
      <c r="F440" s="16" t="s">
        <v>20</v>
      </c>
      <c r="G440" s="131">
        <f t="shared" si="24"/>
        <v>280</v>
      </c>
      <c r="H440" s="133"/>
      <c r="I440" s="133"/>
      <c r="J440" s="133">
        <v>20</v>
      </c>
      <c r="K440" s="133">
        <v>20</v>
      </c>
      <c r="L440" s="133"/>
      <c r="M440" s="133">
        <v>4</v>
      </c>
      <c r="N440" s="133">
        <v>20</v>
      </c>
      <c r="O440" s="133">
        <v>60</v>
      </c>
      <c r="P440" s="133">
        <v>4</v>
      </c>
      <c r="Q440" s="133">
        <v>1</v>
      </c>
      <c r="R440" s="133"/>
      <c r="S440" s="133"/>
      <c r="T440" s="133"/>
      <c r="U440" s="133"/>
      <c r="V440" s="133">
        <v>70</v>
      </c>
      <c r="W440" s="133">
        <v>1</v>
      </c>
      <c r="X440" s="133">
        <v>70</v>
      </c>
      <c r="Y440" s="133">
        <v>10</v>
      </c>
      <c r="Z440" s="133"/>
      <c r="AA440" s="133"/>
      <c r="AB440" s="133"/>
      <c r="AC440" s="134">
        <f>(VLOOKUP($H$8,Prices[],2,FALSE)*H440)+(VLOOKUP($I$8,Prices[],2,FALSE)*I440)+(VLOOKUP($J$8,Prices[],2,FALSE)*J440)+(VLOOKUP($K$8,Prices[],2,FALSE)*K440)+(VLOOKUP($L$8,Prices[],2,FALSE)*L440)+(VLOOKUP($M$8,Prices[],2,FALSE)*M440)+(VLOOKUP($N$8,Prices[],2,FALSE)*N440)+(VLOOKUP($T$8,Prices[],2,FALSE)*T440)+(VLOOKUP($U$8,Prices[],2,FALSE)*U440)+(VLOOKUP($V$8,Prices[],2,FALSE)*V440)+(VLOOKUP($W$8,Prices[],2,FALSE)*W440)+(VLOOKUP($X$8,Prices[],2,FALSE)*X440)+(VLOOKUP($Y$8,Prices[],2,FALSE)*Y440)+(VLOOKUP($Z$8,Prices[],2,FALSE)*Z440)+(VLOOKUP($AB$8,Prices[],2,FALSE)*AB440)+(VLOOKUP($O$8,Prices[],2,FALSE)*O440)+(VLOOKUP($P$8,Prices[],2,FALSE)*P440)+(VLOOKUP($Q$8,Prices[],2,FALSE)*Q440)+(VLOOKUP($R$8,Prices[],2,FALSE)*R440)+(VLOOKUP($AA$8,Prices[],2,FALSE)*AA440)+(VLOOKUP($S$8,Prices[],2,FALSE)*S440)</f>
        <v>41158500</v>
      </c>
      <c r="AD440" s="137"/>
      <c r="AE440" s="135">
        <f t="shared" si="25"/>
        <v>69</v>
      </c>
      <c r="AF440" s="133"/>
      <c r="AG440" s="133"/>
      <c r="AH440" s="133">
        <v>51</v>
      </c>
      <c r="AI440" s="133"/>
      <c r="AJ440" s="133">
        <v>2</v>
      </c>
      <c r="AK440" s="133"/>
      <c r="AL440" s="133">
        <v>13</v>
      </c>
      <c r="AM440" s="133">
        <v>3</v>
      </c>
      <c r="AN440" s="133"/>
      <c r="AO440" s="133"/>
      <c r="AP440" s="133"/>
      <c r="AQ440" s="133"/>
      <c r="AR440" s="133"/>
      <c r="AS440" s="133"/>
      <c r="AT440" s="133"/>
      <c r="AU440" s="132">
        <f>(VLOOKUP($AF$8,Prices[],2,FALSE)*AF440)+(VLOOKUP($AG$8,Prices[],2,FALSE)*AG440)+(VLOOKUP($AH$8,Prices[],2,FALSE)*AH440)+(VLOOKUP($AI$8,Prices[],2,FALSE)*AI440)+(VLOOKUP($AJ$8,Prices[],2,FALSE)*AJ440)+(VLOOKUP($AK$8,Prices[],2,FALSE)*AK440)+(VLOOKUP($AL$8,Prices[],2,FALSE)*AL440)+(VLOOKUP($AM$8,Prices[],2,FALSE)*AM440)+(VLOOKUP($AN$8,Prices[],2,FALSE)*AN440)+(VLOOKUP($AO$8,Prices[],2,FALSE)*AO440)+(VLOOKUP($AP$8,Prices[],2,FALSE)*AP440)+(VLOOKUP($AT$8,Prices[],2,FALSE)*AT440)+(VLOOKUP($AQ$8,Prices[],2,FALSE)*AQ440)+(VLOOKUP($AR$8,Prices[],2,FALSE)*AR440)+(VLOOKUP($AS$8,Prices[],2,FALSE)*AS440)</f>
        <v>12333500</v>
      </c>
      <c r="AV440" s="132">
        <f t="shared" si="26"/>
        <v>14405475</v>
      </c>
      <c r="AW440" s="133" t="str">
        <f t="shared" si="27"/>
        <v>Credit is within Limit</v>
      </c>
      <c r="AX440" s="133" t="str">
        <f>IFERROR(IF(VLOOKUP(C440,'Overdue Credits'!$A:$F,6,0)&gt;2,"High Risk Customer",IF(VLOOKUP(C440,'Overdue Credits'!$A:$F,6,0)&gt;0,"Medium Risk Customer","Low Risk Customer")),"Low Risk Customer")</f>
        <v>Low Risk Customer</v>
      </c>
    </row>
    <row r="441" spans="1:50" x14ac:dyDescent="0.3">
      <c r="A441" s="16">
        <v>433</v>
      </c>
      <c r="B441" s="16" t="s">
        <v>358</v>
      </c>
      <c r="C441" s="16" t="s">
        <v>391</v>
      </c>
      <c r="D441" s="16"/>
      <c r="E441" s="16" t="s">
        <v>392</v>
      </c>
      <c r="F441" s="16" t="s">
        <v>20</v>
      </c>
      <c r="G441" s="131">
        <f t="shared" si="24"/>
        <v>0</v>
      </c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B441" s="133"/>
      <c r="AC441" s="134">
        <f>(VLOOKUP($H$8,Prices[],2,FALSE)*H441)+(VLOOKUP($I$8,Prices[],2,FALSE)*I441)+(VLOOKUP($J$8,Prices[],2,FALSE)*J441)+(VLOOKUP($K$8,Prices[],2,FALSE)*K441)+(VLOOKUP($L$8,Prices[],2,FALSE)*L441)+(VLOOKUP($M$8,Prices[],2,FALSE)*M441)+(VLOOKUP($N$8,Prices[],2,FALSE)*N441)+(VLOOKUP($T$8,Prices[],2,FALSE)*T441)+(VLOOKUP($U$8,Prices[],2,FALSE)*U441)+(VLOOKUP($V$8,Prices[],2,FALSE)*V441)+(VLOOKUP($W$8,Prices[],2,FALSE)*W441)+(VLOOKUP($X$8,Prices[],2,FALSE)*X441)+(VLOOKUP($Y$8,Prices[],2,FALSE)*Y441)+(VLOOKUP($Z$8,Prices[],2,FALSE)*Z441)+(VLOOKUP($AB$8,Prices[],2,FALSE)*AB441)+(VLOOKUP($O$8,Prices[],2,FALSE)*O441)+(VLOOKUP($P$8,Prices[],2,FALSE)*P441)+(VLOOKUP($Q$8,Prices[],2,FALSE)*Q441)+(VLOOKUP($R$8,Prices[],2,FALSE)*R441)+(VLOOKUP($AA$8,Prices[],2,FALSE)*AA441)+(VLOOKUP($S$8,Prices[],2,FALSE)*S441)</f>
        <v>0</v>
      </c>
      <c r="AD441" s="137"/>
      <c r="AE441" s="135">
        <f t="shared" si="25"/>
        <v>0</v>
      </c>
      <c r="AF441" s="133"/>
      <c r="AG441" s="133"/>
      <c r="AH441" s="133"/>
      <c r="AI441" s="133"/>
      <c r="AJ441" s="133"/>
      <c r="AK441" s="133"/>
      <c r="AL441" s="133"/>
      <c r="AM441" s="133"/>
      <c r="AN441" s="133"/>
      <c r="AO441" s="133"/>
      <c r="AP441" s="133"/>
      <c r="AQ441" s="133"/>
      <c r="AR441" s="133"/>
      <c r="AS441" s="133"/>
      <c r="AT441" s="133"/>
      <c r="AU441" s="132">
        <f>(VLOOKUP($AF$8,Prices[],2,FALSE)*AF441)+(VLOOKUP($AG$8,Prices[],2,FALSE)*AG441)+(VLOOKUP($AH$8,Prices[],2,FALSE)*AH441)+(VLOOKUP($AI$8,Prices[],2,FALSE)*AI441)+(VLOOKUP($AJ$8,Prices[],2,FALSE)*AJ441)+(VLOOKUP($AK$8,Prices[],2,FALSE)*AK441)+(VLOOKUP($AL$8,Prices[],2,FALSE)*AL441)+(VLOOKUP($AM$8,Prices[],2,FALSE)*AM441)+(VLOOKUP($AN$8,Prices[],2,FALSE)*AN441)+(VLOOKUP($AO$8,Prices[],2,FALSE)*AO441)+(VLOOKUP($AP$8,Prices[],2,FALSE)*AP441)+(VLOOKUP($AT$8,Prices[],2,FALSE)*AT441)+(VLOOKUP($AQ$8,Prices[],2,FALSE)*AQ441)+(VLOOKUP($AR$8,Prices[],2,FALSE)*AR441)+(VLOOKUP($AS$8,Prices[],2,FALSE)*AS441)</f>
        <v>0</v>
      </c>
      <c r="AV441" s="132">
        <f t="shared" si="26"/>
        <v>0</v>
      </c>
      <c r="AW441" s="133" t="str">
        <f t="shared" si="27"/>
        <v xml:space="preserve"> </v>
      </c>
      <c r="AX441" s="133" t="str">
        <f>IFERROR(IF(VLOOKUP(C441,'Overdue Credits'!$A:$F,6,0)&gt;2,"High Risk Customer",IF(VLOOKUP(C441,'Overdue Credits'!$A:$F,6,0)&gt;0,"Medium Risk Customer","Low Risk Customer")),"Low Risk Customer")</f>
        <v>Low Risk Customer</v>
      </c>
    </row>
    <row r="442" spans="1:50" x14ac:dyDescent="0.3">
      <c r="A442" s="16">
        <v>434</v>
      </c>
      <c r="B442" s="16" t="s">
        <v>358</v>
      </c>
      <c r="C442" s="16" t="s">
        <v>560</v>
      </c>
      <c r="D442" s="16"/>
      <c r="E442" s="16" t="s">
        <v>535</v>
      </c>
      <c r="F442" s="16" t="s">
        <v>13</v>
      </c>
      <c r="G442" s="131">
        <f t="shared" si="24"/>
        <v>170</v>
      </c>
      <c r="H442" s="133"/>
      <c r="I442" s="133"/>
      <c r="J442" s="133">
        <v>15</v>
      </c>
      <c r="K442" s="133">
        <v>15</v>
      </c>
      <c r="L442" s="133"/>
      <c r="M442" s="133">
        <v>2</v>
      </c>
      <c r="N442" s="133">
        <v>20</v>
      </c>
      <c r="O442" s="133">
        <v>20</v>
      </c>
      <c r="P442" s="133">
        <v>2</v>
      </c>
      <c r="Q442" s="133">
        <v>1</v>
      </c>
      <c r="R442" s="133"/>
      <c r="S442" s="133"/>
      <c r="T442" s="133"/>
      <c r="U442" s="133"/>
      <c r="V442" s="133">
        <v>50</v>
      </c>
      <c r="W442" s="133"/>
      <c r="X442" s="133">
        <v>40</v>
      </c>
      <c r="Y442" s="133">
        <v>5</v>
      </c>
      <c r="Z442" s="133"/>
      <c r="AA442" s="133"/>
      <c r="AB442" s="133"/>
      <c r="AC442" s="134">
        <f>(VLOOKUP($H$8,Prices[],2,FALSE)*H442)+(VLOOKUP($I$8,Prices[],2,FALSE)*I442)+(VLOOKUP($J$8,Prices[],2,FALSE)*J442)+(VLOOKUP($K$8,Prices[],2,FALSE)*K442)+(VLOOKUP($L$8,Prices[],2,FALSE)*L442)+(VLOOKUP($M$8,Prices[],2,FALSE)*M442)+(VLOOKUP($N$8,Prices[],2,FALSE)*N442)+(VLOOKUP($T$8,Prices[],2,FALSE)*T442)+(VLOOKUP($U$8,Prices[],2,FALSE)*U442)+(VLOOKUP($V$8,Prices[],2,FALSE)*V442)+(VLOOKUP($W$8,Prices[],2,FALSE)*W442)+(VLOOKUP($X$8,Prices[],2,FALSE)*X442)+(VLOOKUP($Y$8,Prices[],2,FALSE)*Y442)+(VLOOKUP($Z$8,Prices[],2,FALSE)*Z442)+(VLOOKUP($AB$8,Prices[],2,FALSE)*AB442)+(VLOOKUP($O$8,Prices[],2,FALSE)*O442)+(VLOOKUP($P$8,Prices[],2,FALSE)*P442)+(VLOOKUP($Q$8,Prices[],2,FALSE)*Q442)+(VLOOKUP($R$8,Prices[],2,FALSE)*R442)+(VLOOKUP($AA$8,Prices[],2,FALSE)*AA442)+(VLOOKUP($S$8,Prices[],2,FALSE)*S442)</f>
        <v>23748000</v>
      </c>
      <c r="AD442" s="137"/>
      <c r="AE442" s="135">
        <f t="shared" si="25"/>
        <v>40</v>
      </c>
      <c r="AF442" s="133"/>
      <c r="AG442" s="133"/>
      <c r="AH442" s="133">
        <v>14</v>
      </c>
      <c r="AI442" s="133"/>
      <c r="AJ442" s="133">
        <v>1</v>
      </c>
      <c r="AK442" s="133"/>
      <c r="AL442" s="133">
        <v>20</v>
      </c>
      <c r="AM442" s="133">
        <v>5</v>
      </c>
      <c r="AN442" s="133"/>
      <c r="AO442" s="133"/>
      <c r="AP442" s="133"/>
      <c r="AQ442" s="133"/>
      <c r="AR442" s="133"/>
      <c r="AS442" s="133"/>
      <c r="AT442" s="133"/>
      <c r="AU442" s="132">
        <f>(VLOOKUP($AF$8,Prices[],2,FALSE)*AF442)+(VLOOKUP($AG$8,Prices[],2,FALSE)*AG442)+(VLOOKUP($AH$8,Prices[],2,FALSE)*AH442)+(VLOOKUP($AI$8,Prices[],2,FALSE)*AI442)+(VLOOKUP($AJ$8,Prices[],2,FALSE)*AJ442)+(VLOOKUP($AK$8,Prices[],2,FALSE)*AK442)+(VLOOKUP($AL$8,Prices[],2,FALSE)*AL442)+(VLOOKUP($AM$8,Prices[],2,FALSE)*AM442)+(VLOOKUP($AN$8,Prices[],2,FALSE)*AN442)+(VLOOKUP($AO$8,Prices[],2,FALSE)*AO442)+(VLOOKUP($AP$8,Prices[],2,FALSE)*AP442)+(VLOOKUP($AT$8,Prices[],2,FALSE)*AT442)+(VLOOKUP($AQ$8,Prices[],2,FALSE)*AQ442)+(VLOOKUP($AR$8,Prices[],2,FALSE)*AR442)+(VLOOKUP($AS$8,Prices[],2,FALSE)*AS442)</f>
        <v>6583000</v>
      </c>
      <c r="AV442" s="132">
        <f t="shared" si="26"/>
        <v>8311799.9999999991</v>
      </c>
      <c r="AW442" s="133" t="str">
        <f t="shared" si="27"/>
        <v>Credit is within Limit</v>
      </c>
      <c r="AX442" s="133" t="str">
        <f>IFERROR(IF(VLOOKUP(C442,'Overdue Credits'!$A:$F,6,0)&gt;2,"High Risk Customer",IF(VLOOKUP(C442,'Overdue Credits'!$A:$F,6,0)&gt;0,"Medium Risk Customer","Low Risk Customer")),"Low Risk Customer")</f>
        <v>Medium Risk Customer</v>
      </c>
    </row>
    <row r="443" spans="1:50" x14ac:dyDescent="0.3">
      <c r="A443" s="16">
        <v>435</v>
      </c>
      <c r="B443" s="16" t="s">
        <v>358</v>
      </c>
      <c r="C443" s="16" t="s">
        <v>981</v>
      </c>
      <c r="D443" s="16"/>
      <c r="E443" s="16" t="s">
        <v>986</v>
      </c>
      <c r="F443" s="16" t="s">
        <v>11</v>
      </c>
      <c r="G443" s="131">
        <f t="shared" si="24"/>
        <v>0</v>
      </c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B443" s="133"/>
      <c r="AC443" s="134">
        <f>(VLOOKUP($H$8,Prices[],2,FALSE)*H443)+(VLOOKUP($I$8,Prices[],2,FALSE)*I443)+(VLOOKUP($J$8,Prices[],2,FALSE)*J443)+(VLOOKUP($K$8,Prices[],2,FALSE)*K443)+(VLOOKUP($L$8,Prices[],2,FALSE)*L443)+(VLOOKUP($M$8,Prices[],2,FALSE)*M443)+(VLOOKUP($N$8,Prices[],2,FALSE)*N443)+(VLOOKUP($T$8,Prices[],2,FALSE)*T443)+(VLOOKUP($U$8,Prices[],2,FALSE)*U443)+(VLOOKUP($V$8,Prices[],2,FALSE)*V443)+(VLOOKUP($W$8,Prices[],2,FALSE)*W443)+(VLOOKUP($X$8,Prices[],2,FALSE)*X443)+(VLOOKUP($Y$8,Prices[],2,FALSE)*Y443)+(VLOOKUP($Z$8,Prices[],2,FALSE)*Z443)+(VLOOKUP($AB$8,Prices[],2,FALSE)*AB443)+(VLOOKUP($O$8,Prices[],2,FALSE)*O443)+(VLOOKUP($P$8,Prices[],2,FALSE)*P443)+(VLOOKUP($Q$8,Prices[],2,FALSE)*Q443)+(VLOOKUP($R$8,Prices[],2,FALSE)*R443)+(VLOOKUP($AA$8,Prices[],2,FALSE)*AA443)+(VLOOKUP($S$8,Prices[],2,FALSE)*S443)</f>
        <v>0</v>
      </c>
      <c r="AD443" s="137"/>
      <c r="AE443" s="135">
        <f t="shared" si="25"/>
        <v>0</v>
      </c>
      <c r="AF443" s="133"/>
      <c r="AG443" s="133"/>
      <c r="AH443" s="133"/>
      <c r="AI443" s="133"/>
      <c r="AJ443" s="133"/>
      <c r="AK443" s="133"/>
      <c r="AL443" s="133"/>
      <c r="AM443" s="133"/>
      <c r="AN443" s="133"/>
      <c r="AO443" s="133"/>
      <c r="AP443" s="133"/>
      <c r="AQ443" s="133"/>
      <c r="AR443" s="133"/>
      <c r="AS443" s="133"/>
      <c r="AT443" s="133"/>
      <c r="AU443" s="132">
        <f>(VLOOKUP($AF$8,Prices[],2,FALSE)*AF443)+(VLOOKUP($AG$8,Prices[],2,FALSE)*AG443)+(VLOOKUP($AH$8,Prices[],2,FALSE)*AH443)+(VLOOKUP($AI$8,Prices[],2,FALSE)*AI443)+(VLOOKUP($AJ$8,Prices[],2,FALSE)*AJ443)+(VLOOKUP($AK$8,Prices[],2,FALSE)*AK443)+(VLOOKUP($AL$8,Prices[],2,FALSE)*AL443)+(VLOOKUP($AM$8,Prices[],2,FALSE)*AM443)+(VLOOKUP($AN$8,Prices[],2,FALSE)*AN443)+(VLOOKUP($AO$8,Prices[],2,FALSE)*AO443)+(VLOOKUP($AP$8,Prices[],2,FALSE)*AP443)+(VLOOKUP($AT$8,Prices[],2,FALSE)*AT443)+(VLOOKUP($AQ$8,Prices[],2,FALSE)*AQ443)+(VLOOKUP($AR$8,Prices[],2,FALSE)*AR443)+(VLOOKUP($AS$8,Prices[],2,FALSE)*AS443)</f>
        <v>0</v>
      </c>
      <c r="AV443" s="132">
        <f t="shared" si="26"/>
        <v>0</v>
      </c>
      <c r="AW443" s="133" t="str">
        <f t="shared" si="27"/>
        <v xml:space="preserve"> </v>
      </c>
      <c r="AX443" s="133" t="str">
        <f>IFERROR(IF(VLOOKUP(C443,'Overdue Credits'!$A:$F,6,0)&gt;2,"High Risk Customer",IF(VLOOKUP(C443,'Overdue Credits'!$A:$F,6,0)&gt;0,"Medium Risk Customer","Low Risk Customer")),"Low Risk Customer")</f>
        <v>Low Risk Customer</v>
      </c>
    </row>
    <row r="444" spans="1:50" x14ac:dyDescent="0.3">
      <c r="A444" s="16">
        <v>436</v>
      </c>
      <c r="B444" s="16" t="s">
        <v>358</v>
      </c>
      <c r="C444" s="16" t="s">
        <v>393</v>
      </c>
      <c r="D444" s="16"/>
      <c r="E444" s="16" t="s">
        <v>394</v>
      </c>
      <c r="F444" s="16" t="s">
        <v>20</v>
      </c>
      <c r="G444" s="131">
        <f t="shared" si="24"/>
        <v>250</v>
      </c>
      <c r="H444" s="133"/>
      <c r="I444" s="133"/>
      <c r="J444" s="133">
        <v>2</v>
      </c>
      <c r="K444" s="133">
        <v>3</v>
      </c>
      <c r="L444" s="133"/>
      <c r="M444" s="133">
        <v>2</v>
      </c>
      <c r="N444" s="133">
        <v>130</v>
      </c>
      <c r="O444" s="133">
        <v>50</v>
      </c>
      <c r="P444" s="133"/>
      <c r="Q444" s="133"/>
      <c r="R444" s="133"/>
      <c r="S444" s="133"/>
      <c r="T444" s="133"/>
      <c r="U444" s="133"/>
      <c r="V444" s="133">
        <v>30</v>
      </c>
      <c r="W444" s="133"/>
      <c r="X444" s="133">
        <v>30</v>
      </c>
      <c r="Y444" s="133">
        <v>3</v>
      </c>
      <c r="Z444" s="133"/>
      <c r="AA444" s="133"/>
      <c r="AB444" s="133"/>
      <c r="AC444" s="134">
        <f>(VLOOKUP($H$8,Prices[],2,FALSE)*H444)+(VLOOKUP($I$8,Prices[],2,FALSE)*I444)+(VLOOKUP($J$8,Prices[],2,FALSE)*J444)+(VLOOKUP($K$8,Prices[],2,FALSE)*K444)+(VLOOKUP($L$8,Prices[],2,FALSE)*L444)+(VLOOKUP($M$8,Prices[],2,FALSE)*M444)+(VLOOKUP($N$8,Prices[],2,FALSE)*N444)+(VLOOKUP($T$8,Prices[],2,FALSE)*T444)+(VLOOKUP($U$8,Prices[],2,FALSE)*U444)+(VLOOKUP($V$8,Prices[],2,FALSE)*V444)+(VLOOKUP($W$8,Prices[],2,FALSE)*W444)+(VLOOKUP($X$8,Prices[],2,FALSE)*X444)+(VLOOKUP($Y$8,Prices[],2,FALSE)*Y444)+(VLOOKUP($Z$8,Prices[],2,FALSE)*Z444)+(VLOOKUP($AB$8,Prices[],2,FALSE)*AB444)+(VLOOKUP($O$8,Prices[],2,FALSE)*O444)+(VLOOKUP($P$8,Prices[],2,FALSE)*P444)+(VLOOKUP($Q$8,Prices[],2,FALSE)*Q444)+(VLOOKUP($R$8,Prices[],2,FALSE)*R444)+(VLOOKUP($AA$8,Prices[],2,FALSE)*AA444)+(VLOOKUP($S$8,Prices[],2,FALSE)*S444)</f>
        <v>29412500</v>
      </c>
      <c r="AD444" s="137"/>
      <c r="AE444" s="135">
        <f t="shared" si="25"/>
        <v>0</v>
      </c>
      <c r="AF444" s="133"/>
      <c r="AG444" s="133"/>
      <c r="AH444" s="133"/>
      <c r="AI444" s="133"/>
      <c r="AJ444" s="133"/>
      <c r="AK444" s="133"/>
      <c r="AL444" s="133"/>
      <c r="AM444" s="133"/>
      <c r="AN444" s="133"/>
      <c r="AO444" s="133"/>
      <c r="AP444" s="133"/>
      <c r="AQ444" s="133"/>
      <c r="AR444" s="133"/>
      <c r="AS444" s="133"/>
      <c r="AT444" s="133"/>
      <c r="AU444" s="132">
        <f>(VLOOKUP($AF$8,Prices[],2,FALSE)*AF444)+(VLOOKUP($AG$8,Prices[],2,FALSE)*AG444)+(VLOOKUP($AH$8,Prices[],2,FALSE)*AH444)+(VLOOKUP($AI$8,Prices[],2,FALSE)*AI444)+(VLOOKUP($AJ$8,Prices[],2,FALSE)*AJ444)+(VLOOKUP($AK$8,Prices[],2,FALSE)*AK444)+(VLOOKUP($AL$8,Prices[],2,FALSE)*AL444)+(VLOOKUP($AM$8,Prices[],2,FALSE)*AM444)+(VLOOKUP($AN$8,Prices[],2,FALSE)*AN444)+(VLOOKUP($AO$8,Prices[],2,FALSE)*AO444)+(VLOOKUP($AP$8,Prices[],2,FALSE)*AP444)+(VLOOKUP($AT$8,Prices[],2,FALSE)*AT444)+(VLOOKUP($AQ$8,Prices[],2,FALSE)*AQ444)+(VLOOKUP($AR$8,Prices[],2,FALSE)*AR444)+(VLOOKUP($AS$8,Prices[],2,FALSE)*AS444)</f>
        <v>0</v>
      </c>
      <c r="AV444" s="132">
        <f t="shared" si="26"/>
        <v>10294375</v>
      </c>
      <c r="AW444" s="133" t="str">
        <f t="shared" si="27"/>
        <v xml:space="preserve"> </v>
      </c>
      <c r="AX444" s="133" t="str">
        <f>IFERROR(IF(VLOOKUP(C444,'Overdue Credits'!$A:$F,6,0)&gt;2,"High Risk Customer",IF(VLOOKUP(C444,'Overdue Credits'!$A:$F,6,0)&gt;0,"Medium Risk Customer","Low Risk Customer")),"Low Risk Customer")</f>
        <v>Low Risk Customer</v>
      </c>
    </row>
    <row r="445" spans="1:50" x14ac:dyDescent="0.3">
      <c r="A445" s="16">
        <v>437</v>
      </c>
      <c r="B445" s="16" t="s">
        <v>358</v>
      </c>
      <c r="C445" s="16" t="s">
        <v>395</v>
      </c>
      <c r="D445" s="16"/>
      <c r="E445" s="16" t="s">
        <v>760</v>
      </c>
      <c r="F445" s="16" t="s">
        <v>933</v>
      </c>
      <c r="G445" s="131">
        <f t="shared" si="24"/>
        <v>850</v>
      </c>
      <c r="H445" s="133"/>
      <c r="I445" s="133"/>
      <c r="J445" s="133">
        <v>50</v>
      </c>
      <c r="K445" s="133">
        <v>35</v>
      </c>
      <c r="L445" s="133"/>
      <c r="M445" s="133">
        <v>10</v>
      </c>
      <c r="N445" s="133">
        <v>70</v>
      </c>
      <c r="O445" s="133">
        <v>120</v>
      </c>
      <c r="P445" s="133">
        <v>5</v>
      </c>
      <c r="Q445" s="133">
        <v>10</v>
      </c>
      <c r="R445" s="133"/>
      <c r="S445" s="133"/>
      <c r="T445" s="133"/>
      <c r="U445" s="133"/>
      <c r="V445" s="133">
        <v>200</v>
      </c>
      <c r="W445" s="133">
        <v>50</v>
      </c>
      <c r="X445" s="133">
        <v>100</v>
      </c>
      <c r="Y445" s="133">
        <v>200</v>
      </c>
      <c r="Z445" s="133"/>
      <c r="AA445" s="133"/>
      <c r="AB445" s="133"/>
      <c r="AC445" s="134">
        <f>(VLOOKUP($H$8,Prices[],2,FALSE)*H445)+(VLOOKUP($I$8,Prices[],2,FALSE)*I445)+(VLOOKUP($J$8,Prices[],2,FALSE)*J445)+(VLOOKUP($K$8,Prices[],2,FALSE)*K445)+(VLOOKUP($L$8,Prices[],2,FALSE)*L445)+(VLOOKUP($M$8,Prices[],2,FALSE)*M445)+(VLOOKUP($N$8,Prices[],2,FALSE)*N445)+(VLOOKUP($T$8,Prices[],2,FALSE)*T445)+(VLOOKUP($U$8,Prices[],2,FALSE)*U445)+(VLOOKUP($V$8,Prices[],2,FALSE)*V445)+(VLOOKUP($W$8,Prices[],2,FALSE)*W445)+(VLOOKUP($X$8,Prices[],2,FALSE)*X445)+(VLOOKUP($Y$8,Prices[],2,FALSE)*Y445)+(VLOOKUP($Z$8,Prices[],2,FALSE)*Z445)+(VLOOKUP($AB$8,Prices[],2,FALSE)*AB445)+(VLOOKUP($O$8,Prices[],2,FALSE)*O445)+(VLOOKUP($P$8,Prices[],2,FALSE)*P445)+(VLOOKUP($Q$8,Prices[],2,FALSE)*Q445)+(VLOOKUP($R$8,Prices[],2,FALSE)*R445)+(VLOOKUP($AA$8,Prices[],2,FALSE)*AA445)+(VLOOKUP($S$8,Prices[],2,FALSE)*S445)</f>
        <v>111142500</v>
      </c>
      <c r="AD445" s="137"/>
      <c r="AE445" s="135">
        <f t="shared" si="25"/>
        <v>206</v>
      </c>
      <c r="AF445" s="133"/>
      <c r="AG445" s="133"/>
      <c r="AH445" s="133">
        <v>130</v>
      </c>
      <c r="AI445" s="133">
        <v>2</v>
      </c>
      <c r="AJ445" s="133">
        <v>4</v>
      </c>
      <c r="AK445" s="133"/>
      <c r="AL445" s="133">
        <v>60</v>
      </c>
      <c r="AM445" s="133">
        <v>10</v>
      </c>
      <c r="AN445" s="133"/>
      <c r="AO445" s="133"/>
      <c r="AP445" s="133"/>
      <c r="AQ445" s="133"/>
      <c r="AR445" s="133"/>
      <c r="AS445" s="133"/>
      <c r="AT445" s="133"/>
      <c r="AU445" s="132">
        <f>(VLOOKUP($AF$8,Prices[],2,FALSE)*AF445)+(VLOOKUP($AG$8,Prices[],2,FALSE)*AG445)+(VLOOKUP($AH$8,Prices[],2,FALSE)*AH445)+(VLOOKUP($AI$8,Prices[],2,FALSE)*AI445)+(VLOOKUP($AJ$8,Prices[],2,FALSE)*AJ445)+(VLOOKUP($AK$8,Prices[],2,FALSE)*AK445)+(VLOOKUP($AL$8,Prices[],2,FALSE)*AL445)+(VLOOKUP($AM$8,Prices[],2,FALSE)*AM445)+(VLOOKUP($AN$8,Prices[],2,FALSE)*AN445)+(VLOOKUP($AO$8,Prices[],2,FALSE)*AO445)+(VLOOKUP($AP$8,Prices[],2,FALSE)*AP445)+(VLOOKUP($AT$8,Prices[],2,FALSE)*AT445)+(VLOOKUP($AQ$8,Prices[],2,FALSE)*AQ445)+(VLOOKUP($AR$8,Prices[],2,FALSE)*AR445)+(VLOOKUP($AS$8,Prices[],2,FALSE)*AS445)</f>
        <v>36166000</v>
      </c>
      <c r="AV445" s="132">
        <f t="shared" si="26"/>
        <v>38899875</v>
      </c>
      <c r="AW445" s="133" t="str">
        <f t="shared" si="27"/>
        <v>Credit is within Limit</v>
      </c>
      <c r="AX445" s="133" t="str">
        <f>IFERROR(IF(VLOOKUP(C445,'Overdue Credits'!$A:$F,6,0)&gt;2,"High Risk Customer",IF(VLOOKUP(C445,'Overdue Credits'!$A:$F,6,0)&gt;0,"Medium Risk Customer","Low Risk Customer")),"Low Risk Customer")</f>
        <v>Low Risk Customer</v>
      </c>
    </row>
    <row r="446" spans="1:50" x14ac:dyDescent="0.3">
      <c r="A446" s="16">
        <v>438</v>
      </c>
      <c r="B446" s="16" t="s">
        <v>358</v>
      </c>
      <c r="C446" s="16" t="s">
        <v>390</v>
      </c>
      <c r="D446" s="16"/>
      <c r="E446" s="16" t="s">
        <v>763</v>
      </c>
      <c r="F446" s="16" t="s">
        <v>20</v>
      </c>
      <c r="G446" s="131">
        <f t="shared" si="24"/>
        <v>270</v>
      </c>
      <c r="H446" s="133"/>
      <c r="I446" s="133"/>
      <c r="J446" s="133">
        <v>30</v>
      </c>
      <c r="K446" s="133">
        <v>10</v>
      </c>
      <c r="L446" s="133"/>
      <c r="M446" s="133">
        <v>5</v>
      </c>
      <c r="N446" s="133">
        <v>30</v>
      </c>
      <c r="O446" s="133">
        <v>50</v>
      </c>
      <c r="P446" s="133"/>
      <c r="Q446" s="133"/>
      <c r="R446" s="133"/>
      <c r="S446" s="133"/>
      <c r="T446" s="133"/>
      <c r="U446" s="133"/>
      <c r="V446" s="133">
        <v>35</v>
      </c>
      <c r="W446" s="133">
        <v>10</v>
      </c>
      <c r="X446" s="133">
        <v>100</v>
      </c>
      <c r="Y446" s="133"/>
      <c r="Z446" s="133"/>
      <c r="AA446" s="133"/>
      <c r="AB446" s="133"/>
      <c r="AC446" s="134">
        <f>(VLOOKUP($H$8,Prices[],2,FALSE)*H446)+(VLOOKUP($I$8,Prices[],2,FALSE)*I446)+(VLOOKUP($J$8,Prices[],2,FALSE)*J446)+(VLOOKUP($K$8,Prices[],2,FALSE)*K446)+(VLOOKUP($L$8,Prices[],2,FALSE)*L446)+(VLOOKUP($M$8,Prices[],2,FALSE)*M446)+(VLOOKUP($N$8,Prices[],2,FALSE)*N446)+(VLOOKUP($T$8,Prices[],2,FALSE)*T446)+(VLOOKUP($U$8,Prices[],2,FALSE)*U446)+(VLOOKUP($V$8,Prices[],2,FALSE)*V446)+(VLOOKUP($W$8,Prices[],2,FALSE)*W446)+(VLOOKUP($X$8,Prices[],2,FALSE)*X446)+(VLOOKUP($Y$8,Prices[],2,FALSE)*Y446)+(VLOOKUP($Z$8,Prices[],2,FALSE)*Z446)+(VLOOKUP($AB$8,Prices[],2,FALSE)*AB446)+(VLOOKUP($O$8,Prices[],2,FALSE)*O446)+(VLOOKUP($P$8,Prices[],2,FALSE)*P446)+(VLOOKUP($Q$8,Prices[],2,FALSE)*Q446)+(VLOOKUP($R$8,Prices[],2,FALSE)*R446)+(VLOOKUP($AA$8,Prices[],2,FALSE)*AA446)+(VLOOKUP($S$8,Prices[],2,FALSE)*S446)</f>
        <v>40732500</v>
      </c>
      <c r="AD446" s="137"/>
      <c r="AE446" s="135">
        <f t="shared" si="25"/>
        <v>68</v>
      </c>
      <c r="AF446" s="133"/>
      <c r="AG446" s="133"/>
      <c r="AH446" s="133">
        <v>50</v>
      </c>
      <c r="AI446" s="133"/>
      <c r="AJ446" s="133">
        <v>3</v>
      </c>
      <c r="AK446" s="133"/>
      <c r="AL446" s="133">
        <v>10</v>
      </c>
      <c r="AM446" s="133">
        <v>5</v>
      </c>
      <c r="AN446" s="133"/>
      <c r="AO446" s="133"/>
      <c r="AP446" s="133"/>
      <c r="AQ446" s="133"/>
      <c r="AR446" s="133"/>
      <c r="AS446" s="133"/>
      <c r="AT446" s="133"/>
      <c r="AU446" s="132">
        <f>(VLOOKUP($AF$8,Prices[],2,FALSE)*AF446)+(VLOOKUP($AG$8,Prices[],2,FALSE)*AG446)+(VLOOKUP($AH$8,Prices[],2,FALSE)*AH446)+(VLOOKUP($AI$8,Prices[],2,FALSE)*AI446)+(VLOOKUP($AJ$8,Prices[],2,FALSE)*AJ446)+(VLOOKUP($AK$8,Prices[],2,FALSE)*AK446)+(VLOOKUP($AL$8,Prices[],2,FALSE)*AL446)+(VLOOKUP($AM$8,Prices[],2,FALSE)*AM446)+(VLOOKUP($AN$8,Prices[],2,FALSE)*AN446)+(VLOOKUP($AO$8,Prices[],2,FALSE)*AO446)+(VLOOKUP($AP$8,Prices[],2,FALSE)*AP446)+(VLOOKUP($AT$8,Prices[],2,FALSE)*AT446)+(VLOOKUP($AQ$8,Prices[],2,FALSE)*AQ446)+(VLOOKUP($AR$8,Prices[],2,FALSE)*AR446)+(VLOOKUP($AS$8,Prices[],2,FALSE)*AS446)</f>
        <v>12137000</v>
      </c>
      <c r="AV446" s="132">
        <f t="shared" si="26"/>
        <v>14256375</v>
      </c>
      <c r="AW446" s="133" t="str">
        <f t="shared" si="27"/>
        <v>Credit is within Limit</v>
      </c>
      <c r="AX446" s="133" t="str">
        <f>IFERROR(IF(VLOOKUP(C446,'Overdue Credits'!$A:$F,6,0)&gt;2,"High Risk Customer",IF(VLOOKUP(C446,'Overdue Credits'!$A:$F,6,0)&gt;0,"Medium Risk Customer","Low Risk Customer")),"Low Risk Customer")</f>
        <v>Medium Risk Customer</v>
      </c>
    </row>
    <row r="447" spans="1:50" x14ac:dyDescent="0.3">
      <c r="A447" s="16">
        <v>439</v>
      </c>
      <c r="B447" s="16" t="s">
        <v>358</v>
      </c>
      <c r="C447" s="16" t="s">
        <v>1097</v>
      </c>
      <c r="D447" s="16"/>
      <c r="E447" s="16" t="s">
        <v>903</v>
      </c>
      <c r="F447" s="16" t="s">
        <v>13</v>
      </c>
      <c r="G447" s="131">
        <f t="shared" si="24"/>
        <v>0</v>
      </c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B447" s="133"/>
      <c r="AC447" s="134">
        <f>(VLOOKUP($H$8,Prices[],2,FALSE)*H447)+(VLOOKUP($I$8,Prices[],2,FALSE)*I447)+(VLOOKUP($J$8,Prices[],2,FALSE)*J447)+(VLOOKUP($K$8,Prices[],2,FALSE)*K447)+(VLOOKUP($L$8,Prices[],2,FALSE)*L447)+(VLOOKUP($M$8,Prices[],2,FALSE)*M447)+(VLOOKUP($N$8,Prices[],2,FALSE)*N447)+(VLOOKUP($T$8,Prices[],2,FALSE)*T447)+(VLOOKUP($U$8,Prices[],2,FALSE)*U447)+(VLOOKUP($V$8,Prices[],2,FALSE)*V447)+(VLOOKUP($W$8,Prices[],2,FALSE)*W447)+(VLOOKUP($X$8,Prices[],2,FALSE)*X447)+(VLOOKUP($Y$8,Prices[],2,FALSE)*Y447)+(VLOOKUP($Z$8,Prices[],2,FALSE)*Z447)+(VLOOKUP($AB$8,Prices[],2,FALSE)*AB447)+(VLOOKUP($O$8,Prices[],2,FALSE)*O447)+(VLOOKUP($P$8,Prices[],2,FALSE)*P447)+(VLOOKUP($Q$8,Prices[],2,FALSE)*Q447)+(VLOOKUP($R$8,Prices[],2,FALSE)*R447)+(VLOOKUP($AA$8,Prices[],2,FALSE)*AA447)+(VLOOKUP($S$8,Prices[],2,FALSE)*S447)</f>
        <v>0</v>
      </c>
      <c r="AD447" s="137"/>
      <c r="AE447" s="135">
        <f t="shared" si="25"/>
        <v>0</v>
      </c>
      <c r="AF447" s="133"/>
      <c r="AG447" s="133"/>
      <c r="AH447" s="133"/>
      <c r="AI447" s="133"/>
      <c r="AJ447" s="133"/>
      <c r="AK447" s="133"/>
      <c r="AL447" s="133"/>
      <c r="AM447" s="133"/>
      <c r="AN447" s="133"/>
      <c r="AO447" s="133"/>
      <c r="AP447" s="133"/>
      <c r="AQ447" s="133"/>
      <c r="AR447" s="133"/>
      <c r="AS447" s="133"/>
      <c r="AT447" s="133"/>
      <c r="AU447" s="132">
        <f>(VLOOKUP($AF$8,Prices[],2,FALSE)*AF447)+(VLOOKUP($AG$8,Prices[],2,FALSE)*AG447)+(VLOOKUP($AH$8,Prices[],2,FALSE)*AH447)+(VLOOKUP($AI$8,Prices[],2,FALSE)*AI447)+(VLOOKUP($AJ$8,Prices[],2,FALSE)*AJ447)+(VLOOKUP($AK$8,Prices[],2,FALSE)*AK447)+(VLOOKUP($AL$8,Prices[],2,FALSE)*AL447)+(VLOOKUP($AM$8,Prices[],2,FALSE)*AM447)+(VLOOKUP($AN$8,Prices[],2,FALSE)*AN447)+(VLOOKUP($AO$8,Prices[],2,FALSE)*AO447)+(VLOOKUP($AP$8,Prices[],2,FALSE)*AP447)+(VLOOKUP($AT$8,Prices[],2,FALSE)*AT447)+(VLOOKUP($AQ$8,Prices[],2,FALSE)*AQ447)+(VLOOKUP($AR$8,Prices[],2,FALSE)*AR447)+(VLOOKUP($AS$8,Prices[],2,FALSE)*AS447)</f>
        <v>0</v>
      </c>
      <c r="AV447" s="132">
        <f t="shared" si="26"/>
        <v>0</v>
      </c>
      <c r="AW447" s="133" t="str">
        <f t="shared" si="27"/>
        <v xml:space="preserve"> </v>
      </c>
      <c r="AX447" s="133" t="str">
        <f>IFERROR(IF(VLOOKUP(C447,'Overdue Credits'!$A:$F,6,0)&gt;2,"High Risk Customer",IF(VLOOKUP(C447,'Overdue Credits'!$A:$F,6,0)&gt;0,"Medium Risk Customer","Low Risk Customer")),"Low Risk Customer")</f>
        <v>Low Risk Customer</v>
      </c>
    </row>
    <row r="448" spans="1:50" x14ac:dyDescent="0.3">
      <c r="A448" s="16">
        <v>440</v>
      </c>
      <c r="B448" s="16" t="s">
        <v>358</v>
      </c>
      <c r="C448" s="16" t="s">
        <v>359</v>
      </c>
      <c r="D448" s="16"/>
      <c r="E448" s="16" t="s">
        <v>726</v>
      </c>
      <c r="F448" s="16" t="s">
        <v>933</v>
      </c>
      <c r="G448" s="131">
        <f t="shared" si="24"/>
        <v>800</v>
      </c>
      <c r="H448" s="133"/>
      <c r="I448" s="133"/>
      <c r="J448" s="133">
        <v>50</v>
      </c>
      <c r="K448" s="133">
        <v>35</v>
      </c>
      <c r="L448" s="133"/>
      <c r="M448" s="133">
        <v>10</v>
      </c>
      <c r="N448" s="133">
        <v>80</v>
      </c>
      <c r="O448" s="133">
        <v>72</v>
      </c>
      <c r="P448" s="133">
        <v>2</v>
      </c>
      <c r="Q448" s="133">
        <v>1</v>
      </c>
      <c r="R448" s="133"/>
      <c r="S448" s="133"/>
      <c r="T448" s="133"/>
      <c r="U448" s="133"/>
      <c r="V448" s="133">
        <v>345</v>
      </c>
      <c r="W448" s="133">
        <v>50</v>
      </c>
      <c r="X448" s="133">
        <v>150</v>
      </c>
      <c r="Y448" s="133">
        <v>5</v>
      </c>
      <c r="Z448" s="133"/>
      <c r="AA448" s="133"/>
      <c r="AB448" s="133"/>
      <c r="AC448" s="134">
        <f>(VLOOKUP($H$8,Prices[],2,FALSE)*H448)+(VLOOKUP($I$8,Prices[],2,FALSE)*I448)+(VLOOKUP($J$8,Prices[],2,FALSE)*J448)+(VLOOKUP($K$8,Prices[],2,FALSE)*K448)+(VLOOKUP($L$8,Prices[],2,FALSE)*L448)+(VLOOKUP($M$8,Prices[],2,FALSE)*M448)+(VLOOKUP($N$8,Prices[],2,FALSE)*N448)+(VLOOKUP($T$8,Prices[],2,FALSE)*T448)+(VLOOKUP($U$8,Prices[],2,FALSE)*U448)+(VLOOKUP($V$8,Prices[],2,FALSE)*V448)+(VLOOKUP($W$8,Prices[],2,FALSE)*W448)+(VLOOKUP($X$8,Prices[],2,FALSE)*X448)+(VLOOKUP($Y$8,Prices[],2,FALSE)*Y448)+(VLOOKUP($Z$8,Prices[],2,FALSE)*Z448)+(VLOOKUP($AB$8,Prices[],2,FALSE)*AB448)+(VLOOKUP($O$8,Prices[],2,FALSE)*O448)+(VLOOKUP($P$8,Prices[],2,FALSE)*P448)+(VLOOKUP($Q$8,Prices[],2,FALSE)*Q448)+(VLOOKUP($R$8,Prices[],2,FALSE)*R448)+(VLOOKUP($AA$8,Prices[],2,FALSE)*AA448)+(VLOOKUP($S$8,Prices[],2,FALSE)*S448)</f>
        <v>103282000</v>
      </c>
      <c r="AD448" s="137"/>
      <c r="AE448" s="135">
        <f t="shared" si="25"/>
        <v>182</v>
      </c>
      <c r="AF448" s="133"/>
      <c r="AG448" s="133"/>
      <c r="AH448" s="133">
        <v>120</v>
      </c>
      <c r="AI448" s="133">
        <v>2</v>
      </c>
      <c r="AJ448" s="133">
        <v>5</v>
      </c>
      <c r="AK448" s="133"/>
      <c r="AL448" s="133">
        <v>40</v>
      </c>
      <c r="AM448" s="133">
        <v>15</v>
      </c>
      <c r="AN448" s="133"/>
      <c r="AO448" s="133"/>
      <c r="AP448" s="133"/>
      <c r="AQ448" s="133"/>
      <c r="AR448" s="133"/>
      <c r="AS448" s="133"/>
      <c r="AT448" s="133"/>
      <c r="AU448" s="132">
        <f>(VLOOKUP($AF$8,Prices[],2,FALSE)*AF448)+(VLOOKUP($AG$8,Prices[],2,FALSE)*AG448)+(VLOOKUP($AH$8,Prices[],2,FALSE)*AH448)+(VLOOKUP($AI$8,Prices[],2,FALSE)*AI448)+(VLOOKUP($AJ$8,Prices[],2,FALSE)*AJ448)+(VLOOKUP($AK$8,Prices[],2,FALSE)*AK448)+(VLOOKUP($AL$8,Prices[],2,FALSE)*AL448)+(VLOOKUP($AM$8,Prices[],2,FALSE)*AM448)+(VLOOKUP($AN$8,Prices[],2,FALSE)*AN448)+(VLOOKUP($AO$8,Prices[],2,FALSE)*AO448)+(VLOOKUP($AP$8,Prices[],2,FALSE)*AP448)+(VLOOKUP($AT$8,Prices[],2,FALSE)*AT448)+(VLOOKUP($AQ$8,Prices[],2,FALSE)*AQ448)+(VLOOKUP($AR$8,Prices[],2,FALSE)*AR448)+(VLOOKUP($AS$8,Prices[],2,FALSE)*AS448)</f>
        <v>32145000</v>
      </c>
      <c r="AV448" s="132">
        <f t="shared" si="26"/>
        <v>36148700</v>
      </c>
      <c r="AW448" s="133" t="str">
        <f t="shared" si="27"/>
        <v>Credit is within Limit</v>
      </c>
      <c r="AX448" s="133" t="str">
        <f>IFERROR(IF(VLOOKUP(C448,'Overdue Credits'!$A:$F,6,0)&gt;2,"High Risk Customer",IF(VLOOKUP(C448,'Overdue Credits'!$A:$F,6,0)&gt;0,"Medium Risk Customer","Low Risk Customer")),"Low Risk Customer")</f>
        <v>Medium Risk Customer</v>
      </c>
    </row>
    <row r="449" spans="1:50" x14ac:dyDescent="0.3">
      <c r="A449" s="16">
        <v>441</v>
      </c>
      <c r="B449" s="16" t="s">
        <v>358</v>
      </c>
      <c r="C449" s="16" t="s">
        <v>538</v>
      </c>
      <c r="D449" s="16"/>
      <c r="E449" s="16" t="s">
        <v>987</v>
      </c>
      <c r="F449" s="16" t="s">
        <v>13</v>
      </c>
      <c r="G449" s="131">
        <f t="shared" si="24"/>
        <v>130</v>
      </c>
      <c r="H449" s="133"/>
      <c r="I449" s="133"/>
      <c r="J449" s="133">
        <v>2</v>
      </c>
      <c r="K449" s="133">
        <v>7</v>
      </c>
      <c r="L449" s="133"/>
      <c r="M449" s="133">
        <v>2</v>
      </c>
      <c r="N449" s="133">
        <v>35</v>
      </c>
      <c r="O449" s="133">
        <v>13</v>
      </c>
      <c r="P449" s="133"/>
      <c r="Q449" s="133"/>
      <c r="R449" s="133"/>
      <c r="S449" s="133"/>
      <c r="T449" s="133"/>
      <c r="U449" s="133"/>
      <c r="V449" s="133">
        <v>15</v>
      </c>
      <c r="W449" s="133">
        <v>1</v>
      </c>
      <c r="X449" s="133">
        <v>55</v>
      </c>
      <c r="Y449" s="133"/>
      <c r="Z449" s="133"/>
      <c r="AA449" s="133"/>
      <c r="AB449" s="133"/>
      <c r="AC449" s="134">
        <f>(VLOOKUP($H$8,Prices[],2,FALSE)*H449)+(VLOOKUP($I$8,Prices[],2,FALSE)*I449)+(VLOOKUP($J$8,Prices[],2,FALSE)*J449)+(VLOOKUP($K$8,Prices[],2,FALSE)*K449)+(VLOOKUP($L$8,Prices[],2,FALSE)*L449)+(VLOOKUP($M$8,Prices[],2,FALSE)*M449)+(VLOOKUP($N$8,Prices[],2,FALSE)*N449)+(VLOOKUP($T$8,Prices[],2,FALSE)*T449)+(VLOOKUP($U$8,Prices[],2,FALSE)*U449)+(VLOOKUP($V$8,Prices[],2,FALSE)*V449)+(VLOOKUP($W$8,Prices[],2,FALSE)*W449)+(VLOOKUP($X$8,Prices[],2,FALSE)*X449)+(VLOOKUP($Y$8,Prices[],2,FALSE)*Y449)+(VLOOKUP($Z$8,Prices[],2,FALSE)*Z449)+(VLOOKUP($AB$8,Prices[],2,FALSE)*AB449)+(VLOOKUP($O$8,Prices[],2,FALSE)*O449)+(VLOOKUP($P$8,Prices[],2,FALSE)*P449)+(VLOOKUP($Q$8,Prices[],2,FALSE)*Q449)+(VLOOKUP($R$8,Prices[],2,FALSE)*R449)+(VLOOKUP($AA$8,Prices[],2,FALSE)*AA449)+(VLOOKUP($S$8,Prices[],2,FALSE)*S449)</f>
        <v>17184500</v>
      </c>
      <c r="AD449" s="137"/>
      <c r="AE449" s="135">
        <f t="shared" si="25"/>
        <v>25</v>
      </c>
      <c r="AF449" s="133"/>
      <c r="AG449" s="133"/>
      <c r="AH449" s="133">
        <v>15</v>
      </c>
      <c r="AI449" s="133"/>
      <c r="AJ449" s="133">
        <v>1</v>
      </c>
      <c r="AK449" s="133"/>
      <c r="AL449" s="133">
        <v>8</v>
      </c>
      <c r="AM449" s="133">
        <v>1</v>
      </c>
      <c r="AN449" s="133"/>
      <c r="AO449" s="133"/>
      <c r="AP449" s="133"/>
      <c r="AQ449" s="133"/>
      <c r="AR449" s="133"/>
      <c r="AS449" s="133"/>
      <c r="AT449" s="133"/>
      <c r="AU449" s="132">
        <f>(VLOOKUP($AF$8,Prices[],2,FALSE)*AF449)+(VLOOKUP($AG$8,Prices[],2,FALSE)*AG449)+(VLOOKUP($AH$8,Prices[],2,FALSE)*AH449)+(VLOOKUP($AI$8,Prices[],2,FALSE)*AI449)+(VLOOKUP($AJ$8,Prices[],2,FALSE)*AJ449)+(VLOOKUP($AK$8,Prices[],2,FALSE)*AK449)+(VLOOKUP($AL$8,Prices[],2,FALSE)*AL449)+(VLOOKUP($AM$8,Prices[],2,FALSE)*AM449)+(VLOOKUP($AN$8,Prices[],2,FALSE)*AN449)+(VLOOKUP($AO$8,Prices[],2,FALSE)*AO449)+(VLOOKUP($AP$8,Prices[],2,FALSE)*AP449)+(VLOOKUP($AT$8,Prices[],2,FALSE)*AT449)+(VLOOKUP($AQ$8,Prices[],2,FALSE)*AQ449)+(VLOOKUP($AR$8,Prices[],2,FALSE)*AR449)+(VLOOKUP($AS$8,Prices[],2,FALSE)*AS449)</f>
        <v>4339500</v>
      </c>
      <c r="AV449" s="132">
        <f t="shared" si="26"/>
        <v>6014575</v>
      </c>
      <c r="AW449" s="133" t="str">
        <f t="shared" si="27"/>
        <v>Credit is within Limit</v>
      </c>
      <c r="AX449" s="133" t="str">
        <f>IFERROR(IF(VLOOKUP(C449,'Overdue Credits'!$A:$F,6,0)&gt;2,"High Risk Customer",IF(VLOOKUP(C449,'Overdue Credits'!$A:$F,6,0)&gt;0,"Medium Risk Customer","Low Risk Customer")),"Low Risk Customer")</f>
        <v>Low Risk Customer</v>
      </c>
    </row>
    <row r="450" spans="1:50" x14ac:dyDescent="0.3">
      <c r="A450" s="16">
        <v>442</v>
      </c>
      <c r="B450" s="16" t="s">
        <v>358</v>
      </c>
      <c r="C450" s="16" t="s">
        <v>534</v>
      </c>
      <c r="D450" s="16"/>
      <c r="E450" s="16" t="s">
        <v>765</v>
      </c>
      <c r="F450" s="16" t="s">
        <v>13</v>
      </c>
      <c r="G450" s="131">
        <f t="shared" si="24"/>
        <v>120</v>
      </c>
      <c r="H450" s="133"/>
      <c r="I450" s="133"/>
      <c r="J450" s="133">
        <v>3</v>
      </c>
      <c r="K450" s="133">
        <v>5</v>
      </c>
      <c r="L450" s="133"/>
      <c r="M450" s="133">
        <v>2</v>
      </c>
      <c r="N450" s="133">
        <v>20</v>
      </c>
      <c r="O450" s="133">
        <v>40</v>
      </c>
      <c r="P450" s="133"/>
      <c r="Q450" s="133"/>
      <c r="R450" s="133"/>
      <c r="S450" s="133"/>
      <c r="T450" s="133"/>
      <c r="U450" s="133"/>
      <c r="V450" s="133">
        <v>15</v>
      </c>
      <c r="W450" s="133"/>
      <c r="X450" s="133">
        <v>35</v>
      </c>
      <c r="Y450" s="133"/>
      <c r="Z450" s="133"/>
      <c r="AA450" s="133"/>
      <c r="AB450" s="133"/>
      <c r="AC450" s="134">
        <f>(VLOOKUP($H$8,Prices[],2,FALSE)*H450)+(VLOOKUP($I$8,Prices[],2,FALSE)*I450)+(VLOOKUP($J$8,Prices[],2,FALSE)*J450)+(VLOOKUP($K$8,Prices[],2,FALSE)*K450)+(VLOOKUP($L$8,Prices[],2,FALSE)*L450)+(VLOOKUP($M$8,Prices[],2,FALSE)*M450)+(VLOOKUP($N$8,Prices[],2,FALSE)*N450)+(VLOOKUP($T$8,Prices[],2,FALSE)*T450)+(VLOOKUP($U$8,Prices[],2,FALSE)*U450)+(VLOOKUP($V$8,Prices[],2,FALSE)*V450)+(VLOOKUP($W$8,Prices[],2,FALSE)*W450)+(VLOOKUP($X$8,Prices[],2,FALSE)*X450)+(VLOOKUP($Y$8,Prices[],2,FALSE)*Y450)+(VLOOKUP($Z$8,Prices[],2,FALSE)*Z450)+(VLOOKUP($AB$8,Prices[],2,FALSE)*AB450)+(VLOOKUP($O$8,Prices[],2,FALSE)*O450)+(VLOOKUP($P$8,Prices[],2,FALSE)*P450)+(VLOOKUP($Q$8,Prices[],2,FALSE)*Q450)+(VLOOKUP($R$8,Prices[],2,FALSE)*R450)+(VLOOKUP($AA$8,Prices[],2,FALSE)*AA450)+(VLOOKUP($S$8,Prices[],2,FALSE)*S450)</f>
        <v>17803000</v>
      </c>
      <c r="AD450" s="137"/>
      <c r="AE450" s="135">
        <f t="shared" si="25"/>
        <v>28</v>
      </c>
      <c r="AF450" s="133"/>
      <c r="AG450" s="133"/>
      <c r="AH450" s="133">
        <v>18</v>
      </c>
      <c r="AI450" s="133"/>
      <c r="AJ450" s="133">
        <v>2</v>
      </c>
      <c r="AK450" s="133"/>
      <c r="AL450" s="133">
        <v>7</v>
      </c>
      <c r="AM450" s="133">
        <v>1</v>
      </c>
      <c r="AN450" s="133"/>
      <c r="AO450" s="133"/>
      <c r="AP450" s="133"/>
      <c r="AQ450" s="133"/>
      <c r="AR450" s="133"/>
      <c r="AS450" s="133"/>
      <c r="AT450" s="133"/>
      <c r="AU450" s="132">
        <f>(VLOOKUP($AF$8,Prices[],2,FALSE)*AF450)+(VLOOKUP($AG$8,Prices[],2,FALSE)*AG450)+(VLOOKUP($AH$8,Prices[],2,FALSE)*AH450)+(VLOOKUP($AI$8,Prices[],2,FALSE)*AI450)+(VLOOKUP($AJ$8,Prices[],2,FALSE)*AJ450)+(VLOOKUP($AK$8,Prices[],2,FALSE)*AK450)+(VLOOKUP($AL$8,Prices[],2,FALSE)*AL450)+(VLOOKUP($AM$8,Prices[],2,FALSE)*AM450)+(VLOOKUP($AN$8,Prices[],2,FALSE)*AN450)+(VLOOKUP($AO$8,Prices[],2,FALSE)*AO450)+(VLOOKUP($AP$8,Prices[],2,FALSE)*AP450)+(VLOOKUP($AT$8,Prices[],2,FALSE)*AT450)+(VLOOKUP($AQ$8,Prices[],2,FALSE)*AQ450)+(VLOOKUP($AR$8,Prices[],2,FALSE)*AR450)+(VLOOKUP($AS$8,Prices[],2,FALSE)*AS450)</f>
        <v>4897000</v>
      </c>
      <c r="AV450" s="132">
        <f t="shared" si="26"/>
        <v>6231050</v>
      </c>
      <c r="AW450" s="133" t="str">
        <f t="shared" si="27"/>
        <v>Credit is within Limit</v>
      </c>
      <c r="AX450" s="133" t="str">
        <f>IFERROR(IF(VLOOKUP(C450,'Overdue Credits'!$A:$F,6,0)&gt;2,"High Risk Customer",IF(VLOOKUP(C450,'Overdue Credits'!$A:$F,6,0)&gt;0,"Medium Risk Customer","Low Risk Customer")),"Low Risk Customer")</f>
        <v>Low Risk Customer</v>
      </c>
    </row>
    <row r="451" spans="1:50" x14ac:dyDescent="0.3">
      <c r="A451" s="16">
        <v>443</v>
      </c>
      <c r="B451" s="16" t="s">
        <v>358</v>
      </c>
      <c r="C451" s="16" t="s">
        <v>982</v>
      </c>
      <c r="D451" s="16"/>
      <c r="E451" s="16" t="s">
        <v>988</v>
      </c>
      <c r="F451" s="16" t="s">
        <v>11</v>
      </c>
      <c r="G451" s="131">
        <f t="shared" si="24"/>
        <v>85</v>
      </c>
      <c r="H451" s="133"/>
      <c r="I451" s="133"/>
      <c r="J451" s="133"/>
      <c r="K451" s="133"/>
      <c r="L451" s="133"/>
      <c r="M451" s="133"/>
      <c r="N451" s="133">
        <v>50</v>
      </c>
      <c r="O451" s="133"/>
      <c r="P451" s="133"/>
      <c r="Q451" s="133"/>
      <c r="R451" s="133"/>
      <c r="S451" s="133"/>
      <c r="T451" s="133"/>
      <c r="U451" s="133"/>
      <c r="V451" s="133">
        <v>20</v>
      </c>
      <c r="W451" s="133"/>
      <c r="X451" s="133">
        <v>5</v>
      </c>
      <c r="Y451" s="133">
        <v>10</v>
      </c>
      <c r="Z451" s="133"/>
      <c r="AA451" s="133"/>
      <c r="AB451" s="133"/>
      <c r="AC451" s="134">
        <f>(VLOOKUP($H$8,Prices[],2,FALSE)*H451)+(VLOOKUP($I$8,Prices[],2,FALSE)*I451)+(VLOOKUP($J$8,Prices[],2,FALSE)*J451)+(VLOOKUP($K$8,Prices[],2,FALSE)*K451)+(VLOOKUP($L$8,Prices[],2,FALSE)*L451)+(VLOOKUP($M$8,Prices[],2,FALSE)*M451)+(VLOOKUP($N$8,Prices[],2,FALSE)*N451)+(VLOOKUP($T$8,Prices[],2,FALSE)*T451)+(VLOOKUP($U$8,Prices[],2,FALSE)*U451)+(VLOOKUP($V$8,Prices[],2,FALSE)*V451)+(VLOOKUP($W$8,Prices[],2,FALSE)*W451)+(VLOOKUP($X$8,Prices[],2,FALSE)*X451)+(VLOOKUP($Y$8,Prices[],2,FALSE)*Y451)+(VLOOKUP($Z$8,Prices[],2,FALSE)*Z451)+(VLOOKUP($AB$8,Prices[],2,FALSE)*AB451)+(VLOOKUP($O$8,Prices[],2,FALSE)*O451)+(VLOOKUP($P$8,Prices[],2,FALSE)*P451)+(VLOOKUP($Q$8,Prices[],2,FALSE)*Q451)+(VLOOKUP($R$8,Prices[],2,FALSE)*R451)+(VLOOKUP($AA$8,Prices[],2,FALSE)*AA451)+(VLOOKUP($S$8,Prices[],2,FALSE)*S451)</f>
        <v>8045000</v>
      </c>
      <c r="AD451" s="137"/>
      <c r="AE451" s="135">
        <f t="shared" si="25"/>
        <v>0</v>
      </c>
      <c r="AF451" s="133"/>
      <c r="AG451" s="133"/>
      <c r="AH451" s="133"/>
      <c r="AI451" s="133"/>
      <c r="AJ451" s="133"/>
      <c r="AK451" s="133"/>
      <c r="AL451" s="133"/>
      <c r="AM451" s="133"/>
      <c r="AN451" s="133"/>
      <c r="AO451" s="133"/>
      <c r="AP451" s="133"/>
      <c r="AQ451" s="133"/>
      <c r="AR451" s="133"/>
      <c r="AS451" s="133"/>
      <c r="AT451" s="133"/>
      <c r="AU451" s="132">
        <f>(VLOOKUP($AF$8,Prices[],2,FALSE)*AF451)+(VLOOKUP($AG$8,Prices[],2,FALSE)*AG451)+(VLOOKUP($AH$8,Prices[],2,FALSE)*AH451)+(VLOOKUP($AI$8,Prices[],2,FALSE)*AI451)+(VLOOKUP($AJ$8,Prices[],2,FALSE)*AJ451)+(VLOOKUP($AK$8,Prices[],2,FALSE)*AK451)+(VLOOKUP($AL$8,Prices[],2,FALSE)*AL451)+(VLOOKUP($AM$8,Prices[],2,FALSE)*AM451)+(VLOOKUP($AN$8,Prices[],2,FALSE)*AN451)+(VLOOKUP($AO$8,Prices[],2,FALSE)*AO451)+(VLOOKUP($AP$8,Prices[],2,FALSE)*AP451)+(VLOOKUP($AT$8,Prices[],2,FALSE)*AT451)+(VLOOKUP($AQ$8,Prices[],2,FALSE)*AQ451)+(VLOOKUP($AR$8,Prices[],2,FALSE)*AR451)+(VLOOKUP($AS$8,Prices[],2,FALSE)*AS451)</f>
        <v>0</v>
      </c>
      <c r="AV451" s="132">
        <f t="shared" si="26"/>
        <v>2815750</v>
      </c>
      <c r="AW451" s="133" t="str">
        <f t="shared" si="27"/>
        <v xml:space="preserve"> </v>
      </c>
      <c r="AX451" s="133" t="str">
        <f>IFERROR(IF(VLOOKUP(C451,'Overdue Credits'!$A:$F,6,0)&gt;2,"High Risk Customer",IF(VLOOKUP(C451,'Overdue Credits'!$A:$F,6,0)&gt;0,"Medium Risk Customer","Low Risk Customer")),"Low Risk Customer")</f>
        <v>Low Risk Customer</v>
      </c>
    </row>
    <row r="452" spans="1:50" x14ac:dyDescent="0.3">
      <c r="A452" s="16">
        <v>444</v>
      </c>
      <c r="B452" s="16" t="s">
        <v>358</v>
      </c>
      <c r="C452" s="16" t="s">
        <v>1067</v>
      </c>
      <c r="D452" s="16" t="s">
        <v>1068</v>
      </c>
      <c r="E452" s="16" t="s">
        <v>1069</v>
      </c>
      <c r="F452" s="16" t="s">
        <v>11</v>
      </c>
      <c r="G452" s="131">
        <f t="shared" si="24"/>
        <v>70</v>
      </c>
      <c r="H452" s="133"/>
      <c r="I452" s="133"/>
      <c r="J452" s="133">
        <v>1</v>
      </c>
      <c r="K452" s="133">
        <v>3</v>
      </c>
      <c r="L452" s="133"/>
      <c r="M452" s="133">
        <v>4</v>
      </c>
      <c r="N452" s="133">
        <v>20</v>
      </c>
      <c r="O452" s="133">
        <v>10</v>
      </c>
      <c r="P452" s="133"/>
      <c r="Q452" s="133"/>
      <c r="R452" s="133"/>
      <c r="S452" s="133"/>
      <c r="T452" s="133"/>
      <c r="U452" s="133"/>
      <c r="V452" s="133">
        <v>10</v>
      </c>
      <c r="W452" s="133"/>
      <c r="X452" s="133">
        <v>20</v>
      </c>
      <c r="Y452" s="133">
        <v>2</v>
      </c>
      <c r="Z452" s="133"/>
      <c r="AA452" s="133"/>
      <c r="AB452" s="133"/>
      <c r="AC452" s="134">
        <f>(VLOOKUP($H$8,Prices[],2,FALSE)*H452)+(VLOOKUP($I$8,Prices[],2,FALSE)*I452)+(VLOOKUP($J$8,Prices[],2,FALSE)*J452)+(VLOOKUP($K$8,Prices[],2,FALSE)*K452)+(VLOOKUP($L$8,Prices[],2,FALSE)*L452)+(VLOOKUP($M$8,Prices[],2,FALSE)*M452)+(VLOOKUP($N$8,Prices[],2,FALSE)*N452)+(VLOOKUP($T$8,Prices[],2,FALSE)*T452)+(VLOOKUP($U$8,Prices[],2,FALSE)*U452)+(VLOOKUP($V$8,Prices[],2,FALSE)*V452)+(VLOOKUP($W$8,Prices[],2,FALSE)*W452)+(VLOOKUP($X$8,Prices[],2,FALSE)*X452)+(VLOOKUP($Y$8,Prices[],2,FALSE)*Y452)+(VLOOKUP($Z$8,Prices[],2,FALSE)*Z452)+(VLOOKUP($AB$8,Prices[],2,FALSE)*AB452)+(VLOOKUP($O$8,Prices[],2,FALSE)*O452)+(VLOOKUP($P$8,Prices[],2,FALSE)*P452)+(VLOOKUP($Q$8,Prices[],2,FALSE)*Q452)+(VLOOKUP($R$8,Prices[],2,FALSE)*R452)+(VLOOKUP($AA$8,Prices[],2,FALSE)*AA452)+(VLOOKUP($S$8,Prices[],2,FALSE)*S452)</f>
        <v>9093500</v>
      </c>
      <c r="AD452" s="137"/>
      <c r="AE452" s="135">
        <f t="shared" si="25"/>
        <v>14</v>
      </c>
      <c r="AF452" s="133"/>
      <c r="AG452" s="133"/>
      <c r="AH452" s="133">
        <v>5</v>
      </c>
      <c r="AI452" s="133"/>
      <c r="AJ452" s="133">
        <v>2</v>
      </c>
      <c r="AK452" s="133"/>
      <c r="AL452" s="133">
        <v>6</v>
      </c>
      <c r="AM452" s="133">
        <v>1</v>
      </c>
      <c r="AN452" s="133"/>
      <c r="AO452" s="133"/>
      <c r="AP452" s="133"/>
      <c r="AQ452" s="133"/>
      <c r="AR452" s="133"/>
      <c r="AS452" s="133"/>
      <c r="AT452" s="133"/>
      <c r="AU452" s="132">
        <f>(VLOOKUP($AF$8,Prices[],2,FALSE)*AF452)+(VLOOKUP($AG$8,Prices[],2,FALSE)*AG452)+(VLOOKUP($AH$8,Prices[],2,FALSE)*AH452)+(VLOOKUP($AI$8,Prices[],2,FALSE)*AI452)+(VLOOKUP($AJ$8,Prices[],2,FALSE)*AJ452)+(VLOOKUP($AK$8,Prices[],2,FALSE)*AK452)+(VLOOKUP($AL$8,Prices[],2,FALSE)*AL452)+(VLOOKUP($AM$8,Prices[],2,FALSE)*AM452)+(VLOOKUP($AN$8,Prices[],2,FALSE)*AN452)+(VLOOKUP($AO$8,Prices[],2,FALSE)*AO452)+(VLOOKUP($AP$8,Prices[],2,FALSE)*AP452)+(VLOOKUP($AT$8,Prices[],2,FALSE)*AT452)+(VLOOKUP($AQ$8,Prices[],2,FALSE)*AQ452)+(VLOOKUP($AR$8,Prices[],2,FALSE)*AR452)+(VLOOKUP($AS$8,Prices[],2,FALSE)*AS452)</f>
        <v>2294500</v>
      </c>
      <c r="AV452" s="132">
        <f t="shared" si="26"/>
        <v>3182725</v>
      </c>
      <c r="AW452" s="133" t="str">
        <f t="shared" si="27"/>
        <v>Credit is within Limit</v>
      </c>
      <c r="AX452" s="133" t="str">
        <f>IFERROR(IF(VLOOKUP(C452,'Overdue Credits'!$A:$F,6,0)&gt;2,"High Risk Customer",IF(VLOOKUP(C452,'Overdue Credits'!$A:$F,6,0)&gt;0,"Medium Risk Customer","Low Risk Customer")),"Low Risk Customer")</f>
        <v>Medium Risk Customer</v>
      </c>
    </row>
    <row r="453" spans="1:50" x14ac:dyDescent="0.3">
      <c r="A453" s="16">
        <v>445</v>
      </c>
      <c r="B453" s="16" t="s">
        <v>358</v>
      </c>
      <c r="C453" s="16" t="s">
        <v>1132</v>
      </c>
      <c r="D453" s="16" t="s">
        <v>1068</v>
      </c>
      <c r="E453" s="16" t="s">
        <v>1133</v>
      </c>
      <c r="F453" s="16" t="s">
        <v>11</v>
      </c>
      <c r="G453" s="131">
        <f t="shared" si="24"/>
        <v>120</v>
      </c>
      <c r="H453" s="133"/>
      <c r="I453" s="133"/>
      <c r="J453" s="133">
        <v>2</v>
      </c>
      <c r="K453" s="133">
        <v>2</v>
      </c>
      <c r="L453" s="133"/>
      <c r="M453" s="133">
        <v>3</v>
      </c>
      <c r="N453" s="133">
        <v>25</v>
      </c>
      <c r="O453" s="133">
        <v>13</v>
      </c>
      <c r="P453" s="133">
        <v>2</v>
      </c>
      <c r="Q453" s="133">
        <v>2</v>
      </c>
      <c r="R453" s="133"/>
      <c r="S453" s="133"/>
      <c r="T453" s="133"/>
      <c r="U453" s="133"/>
      <c r="V453" s="133">
        <v>15</v>
      </c>
      <c r="W453" s="133"/>
      <c r="X453" s="133">
        <v>54</v>
      </c>
      <c r="Y453" s="133">
        <v>2</v>
      </c>
      <c r="Z453" s="133"/>
      <c r="AA453" s="133"/>
      <c r="AB453" s="133"/>
      <c r="AC453" s="134">
        <f>(VLOOKUP($H$8,Prices[],2,FALSE)*H453)+(VLOOKUP($I$8,Prices[],2,FALSE)*I453)+(VLOOKUP($J$8,Prices[],2,FALSE)*J453)+(VLOOKUP($K$8,Prices[],2,FALSE)*K453)+(VLOOKUP($L$8,Prices[],2,FALSE)*L453)+(VLOOKUP($M$8,Prices[],2,FALSE)*M453)+(VLOOKUP($N$8,Prices[],2,FALSE)*N453)+(VLOOKUP($T$8,Prices[],2,FALSE)*T453)+(VLOOKUP($U$8,Prices[],2,FALSE)*U453)+(VLOOKUP($V$8,Prices[],2,FALSE)*V453)+(VLOOKUP($W$8,Prices[],2,FALSE)*W453)+(VLOOKUP($X$8,Prices[],2,FALSE)*X453)+(VLOOKUP($Y$8,Prices[],2,FALSE)*Y453)+(VLOOKUP($Z$8,Prices[],2,FALSE)*Z453)+(VLOOKUP($AB$8,Prices[],2,FALSE)*AB453)+(VLOOKUP($O$8,Prices[],2,FALSE)*O453)+(VLOOKUP($P$8,Prices[],2,FALSE)*P453)+(VLOOKUP($Q$8,Prices[],2,FALSE)*Q453)+(VLOOKUP($R$8,Prices[],2,FALSE)*R453)+(VLOOKUP($AA$8,Prices[],2,FALSE)*AA453)+(VLOOKUP($S$8,Prices[],2,FALSE)*S453)</f>
        <v>16428000</v>
      </c>
      <c r="AD453" s="137"/>
      <c r="AE453" s="135">
        <f t="shared" si="25"/>
        <v>25</v>
      </c>
      <c r="AF453" s="133"/>
      <c r="AG453" s="133"/>
      <c r="AH453" s="133">
        <v>8</v>
      </c>
      <c r="AI453" s="133"/>
      <c r="AJ453" s="133">
        <v>1</v>
      </c>
      <c r="AK453" s="133"/>
      <c r="AL453" s="133">
        <v>14</v>
      </c>
      <c r="AM453" s="133">
        <v>2</v>
      </c>
      <c r="AN453" s="133"/>
      <c r="AO453" s="133"/>
      <c r="AP453" s="133"/>
      <c r="AQ453" s="133"/>
      <c r="AR453" s="133"/>
      <c r="AS453" s="133"/>
      <c r="AT453" s="133"/>
      <c r="AU453" s="132">
        <f>(VLOOKUP($AF$8,Prices[],2,FALSE)*AF453)+(VLOOKUP($AG$8,Prices[],2,FALSE)*AG453)+(VLOOKUP($AH$8,Prices[],2,FALSE)*AH453)+(VLOOKUP($AI$8,Prices[],2,FALSE)*AI453)+(VLOOKUP($AJ$8,Prices[],2,FALSE)*AJ453)+(VLOOKUP($AK$8,Prices[],2,FALSE)*AK453)+(VLOOKUP($AL$8,Prices[],2,FALSE)*AL453)+(VLOOKUP($AM$8,Prices[],2,FALSE)*AM453)+(VLOOKUP($AN$8,Prices[],2,FALSE)*AN453)+(VLOOKUP($AO$8,Prices[],2,FALSE)*AO453)+(VLOOKUP($AP$8,Prices[],2,FALSE)*AP453)+(VLOOKUP($AT$8,Prices[],2,FALSE)*AT453)+(VLOOKUP($AQ$8,Prices[],2,FALSE)*AQ453)+(VLOOKUP($AR$8,Prices[],2,FALSE)*AR453)+(VLOOKUP($AS$8,Prices[],2,FALSE)*AS453)</f>
        <v>4084000</v>
      </c>
      <c r="AV453" s="132">
        <f t="shared" si="26"/>
        <v>5749800</v>
      </c>
      <c r="AW453" s="133" t="str">
        <f t="shared" si="27"/>
        <v>Credit is within Limit</v>
      </c>
      <c r="AX453" s="133" t="str">
        <f>IFERROR(IF(VLOOKUP(C453,'Overdue Credits'!$A:$F,6,0)&gt;2,"High Risk Customer",IF(VLOOKUP(C453,'Overdue Credits'!$A:$F,6,0)&gt;0,"Medium Risk Customer","Low Risk Customer")),"Low Risk Customer")</f>
        <v>Low Risk Customer</v>
      </c>
    </row>
    <row r="454" spans="1:50" x14ac:dyDescent="0.3">
      <c r="A454" s="16">
        <v>446</v>
      </c>
      <c r="B454" s="16" t="s">
        <v>358</v>
      </c>
      <c r="C454" s="16" t="s">
        <v>1124</v>
      </c>
      <c r="D454" s="16" t="s">
        <v>1068</v>
      </c>
      <c r="E454" s="16" t="s">
        <v>1125</v>
      </c>
      <c r="F454" s="16" t="s">
        <v>11</v>
      </c>
      <c r="G454" s="131">
        <f t="shared" si="24"/>
        <v>120</v>
      </c>
      <c r="H454" s="133"/>
      <c r="I454" s="133"/>
      <c r="J454" s="133">
        <v>2</v>
      </c>
      <c r="K454" s="133">
        <v>2</v>
      </c>
      <c r="L454" s="133"/>
      <c r="M454" s="133">
        <v>2</v>
      </c>
      <c r="N454" s="133">
        <v>30</v>
      </c>
      <c r="O454" s="133">
        <v>15</v>
      </c>
      <c r="P454" s="133">
        <v>1</v>
      </c>
      <c r="Q454" s="133">
        <v>1</v>
      </c>
      <c r="R454" s="133"/>
      <c r="S454" s="133"/>
      <c r="T454" s="133"/>
      <c r="U454" s="133"/>
      <c r="V454" s="133">
        <v>30</v>
      </c>
      <c r="W454" s="133"/>
      <c r="X454" s="133">
        <v>35</v>
      </c>
      <c r="Y454" s="133">
        <v>2</v>
      </c>
      <c r="Z454" s="133"/>
      <c r="AA454" s="133"/>
      <c r="AB454" s="133"/>
      <c r="AC454" s="134">
        <f>(VLOOKUP($H$8,Prices[],2,FALSE)*H454)+(VLOOKUP($I$8,Prices[],2,FALSE)*I454)+(VLOOKUP($J$8,Prices[],2,FALSE)*J454)+(VLOOKUP($K$8,Prices[],2,FALSE)*K454)+(VLOOKUP($L$8,Prices[],2,FALSE)*L454)+(VLOOKUP($M$8,Prices[],2,FALSE)*M454)+(VLOOKUP($N$8,Prices[],2,FALSE)*N454)+(VLOOKUP($T$8,Prices[],2,FALSE)*T454)+(VLOOKUP($U$8,Prices[],2,FALSE)*U454)+(VLOOKUP($V$8,Prices[],2,FALSE)*V454)+(VLOOKUP($W$8,Prices[],2,FALSE)*W454)+(VLOOKUP($X$8,Prices[],2,FALSE)*X454)+(VLOOKUP($Y$8,Prices[],2,FALSE)*Y454)+(VLOOKUP($Z$8,Prices[],2,FALSE)*Z454)+(VLOOKUP($AB$8,Prices[],2,FALSE)*AB454)+(VLOOKUP($O$8,Prices[],2,FALSE)*O454)+(VLOOKUP($P$8,Prices[],2,FALSE)*P454)+(VLOOKUP($Q$8,Prices[],2,FALSE)*Q454)+(VLOOKUP($R$8,Prices[],2,FALSE)*R454)+(VLOOKUP($AA$8,Prices[],2,FALSE)*AA454)+(VLOOKUP($S$8,Prices[],2,FALSE)*S454)</f>
        <v>15387000</v>
      </c>
      <c r="AD454" s="137"/>
      <c r="AE454" s="135">
        <f t="shared" si="25"/>
        <v>24</v>
      </c>
      <c r="AF454" s="133"/>
      <c r="AG454" s="133"/>
      <c r="AH454" s="133">
        <v>10</v>
      </c>
      <c r="AI454" s="133"/>
      <c r="AJ454" s="133">
        <v>2</v>
      </c>
      <c r="AK454" s="133"/>
      <c r="AL454" s="133">
        <v>10</v>
      </c>
      <c r="AM454" s="133">
        <v>2</v>
      </c>
      <c r="AN454" s="133"/>
      <c r="AO454" s="133"/>
      <c r="AP454" s="133"/>
      <c r="AQ454" s="133"/>
      <c r="AR454" s="133"/>
      <c r="AS454" s="133"/>
      <c r="AT454" s="133"/>
      <c r="AU454" s="132">
        <f>(VLOOKUP($AF$8,Prices[],2,FALSE)*AF454)+(VLOOKUP($AG$8,Prices[],2,FALSE)*AG454)+(VLOOKUP($AH$8,Prices[],2,FALSE)*AH454)+(VLOOKUP($AI$8,Prices[],2,FALSE)*AI454)+(VLOOKUP($AJ$8,Prices[],2,FALSE)*AJ454)+(VLOOKUP($AK$8,Prices[],2,FALSE)*AK454)+(VLOOKUP($AL$8,Prices[],2,FALSE)*AL454)+(VLOOKUP($AM$8,Prices[],2,FALSE)*AM454)+(VLOOKUP($AN$8,Prices[],2,FALSE)*AN454)+(VLOOKUP($AO$8,Prices[],2,FALSE)*AO454)+(VLOOKUP($AP$8,Prices[],2,FALSE)*AP454)+(VLOOKUP($AT$8,Prices[],2,FALSE)*AT454)+(VLOOKUP($AQ$8,Prices[],2,FALSE)*AQ454)+(VLOOKUP($AR$8,Prices[],2,FALSE)*AR454)+(VLOOKUP($AS$8,Prices[],2,FALSE)*AS454)</f>
        <v>3997000</v>
      </c>
      <c r="AV454" s="132">
        <f t="shared" si="26"/>
        <v>5385450</v>
      </c>
      <c r="AW454" s="133" t="str">
        <f t="shared" si="27"/>
        <v>Credit is within Limit</v>
      </c>
      <c r="AX454" s="133" t="str">
        <f>IFERROR(IF(VLOOKUP(C454,'Overdue Credits'!$A:$F,6,0)&gt;2,"High Risk Customer",IF(VLOOKUP(C454,'Overdue Credits'!$A:$F,6,0)&gt;0,"Medium Risk Customer","Low Risk Customer")),"Low Risk Customer")</f>
        <v>Medium Risk Customer</v>
      </c>
    </row>
    <row r="455" spans="1:50" x14ac:dyDescent="0.3">
      <c r="A455" s="16">
        <v>447</v>
      </c>
      <c r="B455" s="16" t="s">
        <v>398</v>
      </c>
      <c r="C455" s="16" t="s">
        <v>990</v>
      </c>
      <c r="D455" s="16"/>
      <c r="E455" s="16" t="s">
        <v>995</v>
      </c>
      <c r="F455" s="16" t="s">
        <v>13</v>
      </c>
      <c r="G455" s="131">
        <f t="shared" si="24"/>
        <v>0</v>
      </c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B455" s="133"/>
      <c r="AC455" s="134">
        <f>(VLOOKUP($H$8,Prices[],2,FALSE)*H455)+(VLOOKUP($I$8,Prices[],2,FALSE)*I455)+(VLOOKUP($J$8,Prices[],2,FALSE)*J455)+(VLOOKUP($K$8,Prices[],2,FALSE)*K455)+(VLOOKUP($L$8,Prices[],2,FALSE)*L455)+(VLOOKUP($M$8,Prices[],2,FALSE)*M455)+(VLOOKUP($N$8,Prices[],2,FALSE)*N455)+(VLOOKUP($T$8,Prices[],2,FALSE)*T455)+(VLOOKUP($U$8,Prices[],2,FALSE)*U455)+(VLOOKUP($V$8,Prices[],2,FALSE)*V455)+(VLOOKUP($W$8,Prices[],2,FALSE)*W455)+(VLOOKUP($X$8,Prices[],2,FALSE)*X455)+(VLOOKUP($Y$8,Prices[],2,FALSE)*Y455)+(VLOOKUP($Z$8,Prices[],2,FALSE)*Z455)+(VLOOKUP($AB$8,Prices[],2,FALSE)*AB455)+(VLOOKUP($O$8,Prices[],2,FALSE)*O455)+(VLOOKUP($P$8,Prices[],2,FALSE)*P455)+(VLOOKUP($Q$8,Prices[],2,FALSE)*Q455)+(VLOOKUP($R$8,Prices[],2,FALSE)*R455)+(VLOOKUP($AA$8,Prices[],2,FALSE)*AA455)+(VLOOKUP($S$8,Prices[],2,FALSE)*S455)</f>
        <v>0</v>
      </c>
      <c r="AD455" s="137"/>
      <c r="AE455" s="135">
        <f t="shared" si="25"/>
        <v>0</v>
      </c>
      <c r="AF455" s="133"/>
      <c r="AG455" s="133"/>
      <c r="AH455" s="133"/>
      <c r="AI455" s="133"/>
      <c r="AJ455" s="133"/>
      <c r="AK455" s="133"/>
      <c r="AL455" s="133"/>
      <c r="AM455" s="133"/>
      <c r="AN455" s="133"/>
      <c r="AO455" s="133"/>
      <c r="AP455" s="133"/>
      <c r="AQ455" s="133"/>
      <c r="AR455" s="133"/>
      <c r="AS455" s="133"/>
      <c r="AT455" s="133"/>
      <c r="AU455" s="132">
        <f>(VLOOKUP($AF$8,Prices[],2,FALSE)*AF455)+(VLOOKUP($AG$8,Prices[],2,FALSE)*AG455)+(VLOOKUP($AH$8,Prices[],2,FALSE)*AH455)+(VLOOKUP($AI$8,Prices[],2,FALSE)*AI455)+(VLOOKUP($AJ$8,Prices[],2,FALSE)*AJ455)+(VLOOKUP($AK$8,Prices[],2,FALSE)*AK455)+(VLOOKUP($AL$8,Prices[],2,FALSE)*AL455)+(VLOOKUP($AM$8,Prices[],2,FALSE)*AM455)+(VLOOKUP($AN$8,Prices[],2,FALSE)*AN455)+(VLOOKUP($AO$8,Prices[],2,FALSE)*AO455)+(VLOOKUP($AP$8,Prices[],2,FALSE)*AP455)+(VLOOKUP($AT$8,Prices[],2,FALSE)*AT455)+(VLOOKUP($AQ$8,Prices[],2,FALSE)*AQ455)+(VLOOKUP($AR$8,Prices[],2,FALSE)*AR455)+(VLOOKUP($AS$8,Prices[],2,FALSE)*AS455)</f>
        <v>0</v>
      </c>
      <c r="AV455" s="132">
        <f t="shared" si="26"/>
        <v>0</v>
      </c>
      <c r="AW455" s="133" t="str">
        <f t="shared" si="27"/>
        <v xml:space="preserve"> </v>
      </c>
      <c r="AX455" s="133" t="str">
        <f>IFERROR(IF(VLOOKUP(C455,'Overdue Credits'!$A:$F,6,0)&gt;2,"High Risk Customer",IF(VLOOKUP(C455,'Overdue Credits'!$A:$F,6,0)&gt;0,"Medium Risk Customer","Low Risk Customer")),"Low Risk Customer")</f>
        <v>High Risk Customer</v>
      </c>
    </row>
    <row r="456" spans="1:50" x14ac:dyDescent="0.3">
      <c r="A456" s="16">
        <v>448</v>
      </c>
      <c r="B456" s="16" t="s">
        <v>398</v>
      </c>
      <c r="C456" s="16" t="s">
        <v>991</v>
      </c>
      <c r="D456" s="16"/>
      <c r="E456" s="16" t="s">
        <v>996</v>
      </c>
      <c r="F456" s="16" t="s">
        <v>11</v>
      </c>
      <c r="G456" s="131">
        <f t="shared" si="24"/>
        <v>0</v>
      </c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B456" s="133"/>
      <c r="AC456" s="134">
        <f>(VLOOKUP($H$8,Prices[],2,FALSE)*H456)+(VLOOKUP($I$8,Prices[],2,FALSE)*I456)+(VLOOKUP($J$8,Prices[],2,FALSE)*J456)+(VLOOKUP($K$8,Prices[],2,FALSE)*K456)+(VLOOKUP($L$8,Prices[],2,FALSE)*L456)+(VLOOKUP($M$8,Prices[],2,FALSE)*M456)+(VLOOKUP($N$8,Prices[],2,FALSE)*N456)+(VLOOKUP($T$8,Prices[],2,FALSE)*T456)+(VLOOKUP($U$8,Prices[],2,FALSE)*U456)+(VLOOKUP($V$8,Prices[],2,FALSE)*V456)+(VLOOKUP($W$8,Prices[],2,FALSE)*W456)+(VLOOKUP($X$8,Prices[],2,FALSE)*X456)+(VLOOKUP($Y$8,Prices[],2,FALSE)*Y456)+(VLOOKUP($Z$8,Prices[],2,FALSE)*Z456)+(VLOOKUP($AB$8,Prices[],2,FALSE)*AB456)+(VLOOKUP($O$8,Prices[],2,FALSE)*O456)+(VLOOKUP($P$8,Prices[],2,FALSE)*P456)+(VLOOKUP($Q$8,Prices[],2,FALSE)*Q456)+(VLOOKUP($R$8,Prices[],2,FALSE)*R456)+(VLOOKUP($AA$8,Prices[],2,FALSE)*AA456)+(VLOOKUP($S$8,Prices[],2,FALSE)*S456)</f>
        <v>0</v>
      </c>
      <c r="AD456" s="137"/>
      <c r="AE456" s="135">
        <f t="shared" si="25"/>
        <v>0</v>
      </c>
      <c r="AF456" s="133"/>
      <c r="AG456" s="133"/>
      <c r="AH456" s="133"/>
      <c r="AI456" s="133"/>
      <c r="AJ456" s="133"/>
      <c r="AK456" s="133"/>
      <c r="AL456" s="133"/>
      <c r="AM456" s="133"/>
      <c r="AN456" s="133"/>
      <c r="AO456" s="133"/>
      <c r="AP456" s="133"/>
      <c r="AQ456" s="133"/>
      <c r="AR456" s="133"/>
      <c r="AS456" s="133"/>
      <c r="AT456" s="133"/>
      <c r="AU456" s="132">
        <f>(VLOOKUP($AF$8,Prices[],2,FALSE)*AF456)+(VLOOKUP($AG$8,Prices[],2,FALSE)*AG456)+(VLOOKUP($AH$8,Prices[],2,FALSE)*AH456)+(VLOOKUP($AI$8,Prices[],2,FALSE)*AI456)+(VLOOKUP($AJ$8,Prices[],2,FALSE)*AJ456)+(VLOOKUP($AK$8,Prices[],2,FALSE)*AK456)+(VLOOKUP($AL$8,Prices[],2,FALSE)*AL456)+(VLOOKUP($AM$8,Prices[],2,FALSE)*AM456)+(VLOOKUP($AN$8,Prices[],2,FALSE)*AN456)+(VLOOKUP($AO$8,Prices[],2,FALSE)*AO456)+(VLOOKUP($AP$8,Prices[],2,FALSE)*AP456)+(VLOOKUP($AT$8,Prices[],2,FALSE)*AT456)+(VLOOKUP($AQ$8,Prices[],2,FALSE)*AQ456)+(VLOOKUP($AR$8,Prices[],2,FALSE)*AR456)+(VLOOKUP($AS$8,Prices[],2,FALSE)*AS456)</f>
        <v>0</v>
      </c>
      <c r="AV456" s="132">
        <f t="shared" si="26"/>
        <v>0</v>
      </c>
      <c r="AW456" s="133" t="str">
        <f t="shared" si="27"/>
        <v xml:space="preserve"> </v>
      </c>
      <c r="AX456" s="133" t="str">
        <f>IFERROR(IF(VLOOKUP(C456,'Overdue Credits'!$A:$F,6,0)&gt;2,"High Risk Customer",IF(VLOOKUP(C456,'Overdue Credits'!$A:$F,6,0)&gt;0,"Medium Risk Customer","Low Risk Customer")),"Low Risk Customer")</f>
        <v>Low Risk Customer</v>
      </c>
    </row>
    <row r="457" spans="1:50" x14ac:dyDescent="0.3">
      <c r="A457" s="16">
        <v>449</v>
      </c>
      <c r="B457" s="16" t="s">
        <v>398</v>
      </c>
      <c r="C457" s="16" t="s">
        <v>695</v>
      </c>
      <c r="D457" s="16"/>
      <c r="E457" s="16" t="s">
        <v>696</v>
      </c>
      <c r="F457" s="16" t="s">
        <v>11</v>
      </c>
      <c r="G457" s="131">
        <f t="shared" ref="G457:G480" si="28">SUM(H457:AB457)</f>
        <v>70</v>
      </c>
      <c r="H457" s="133"/>
      <c r="I457" s="133"/>
      <c r="J457" s="133"/>
      <c r="K457" s="133">
        <v>1</v>
      </c>
      <c r="L457" s="133"/>
      <c r="M457" s="133">
        <v>1</v>
      </c>
      <c r="N457" s="133">
        <v>2</v>
      </c>
      <c r="O457" s="133">
        <v>5</v>
      </c>
      <c r="P457" s="133"/>
      <c r="Q457" s="133"/>
      <c r="R457" s="133"/>
      <c r="S457" s="133"/>
      <c r="T457" s="133"/>
      <c r="U457" s="133"/>
      <c r="V457" s="133">
        <v>5</v>
      </c>
      <c r="W457" s="133">
        <v>1</v>
      </c>
      <c r="X457" s="133">
        <v>19</v>
      </c>
      <c r="Y457" s="133">
        <v>36</v>
      </c>
      <c r="Z457" s="133"/>
      <c r="AA457" s="133"/>
      <c r="AB457" s="133"/>
      <c r="AC457" s="134">
        <f>(VLOOKUP($H$8,Prices[],2,FALSE)*H457)+(VLOOKUP($I$8,Prices[],2,FALSE)*I457)+(VLOOKUP($J$8,Prices[],2,FALSE)*J457)+(VLOOKUP($K$8,Prices[],2,FALSE)*K457)+(VLOOKUP($L$8,Prices[],2,FALSE)*L457)+(VLOOKUP($M$8,Prices[],2,FALSE)*M457)+(VLOOKUP($N$8,Prices[],2,FALSE)*N457)+(VLOOKUP($T$8,Prices[],2,FALSE)*T457)+(VLOOKUP($U$8,Prices[],2,FALSE)*U457)+(VLOOKUP($V$8,Prices[],2,FALSE)*V457)+(VLOOKUP($W$8,Prices[],2,FALSE)*W457)+(VLOOKUP($X$8,Prices[],2,FALSE)*X457)+(VLOOKUP($Y$8,Prices[],2,FALSE)*Y457)+(VLOOKUP($Z$8,Prices[],2,FALSE)*Z457)+(VLOOKUP($AB$8,Prices[],2,FALSE)*AB457)+(VLOOKUP($O$8,Prices[],2,FALSE)*O457)+(VLOOKUP($P$8,Prices[],2,FALSE)*P457)+(VLOOKUP($Q$8,Prices[],2,FALSE)*Q457)+(VLOOKUP($R$8,Prices[],2,FALSE)*R457)+(VLOOKUP($AA$8,Prices[],2,FALSE)*AA457)+(VLOOKUP($S$8,Prices[],2,FALSE)*S457)</f>
        <v>8681500</v>
      </c>
      <c r="AD457" s="137"/>
      <c r="AE457" s="135">
        <f t="shared" ref="AE457:AE480" si="29">SUM(AF457:AT457)</f>
        <v>14</v>
      </c>
      <c r="AF457" s="133"/>
      <c r="AG457" s="133"/>
      <c r="AH457" s="133">
        <v>5</v>
      </c>
      <c r="AI457" s="133">
        <v>4</v>
      </c>
      <c r="AJ457" s="133">
        <v>5</v>
      </c>
      <c r="AK457" s="133"/>
      <c r="AL457" s="133"/>
      <c r="AM457" s="133"/>
      <c r="AN457" s="133"/>
      <c r="AO457" s="133"/>
      <c r="AP457" s="133"/>
      <c r="AQ457" s="133"/>
      <c r="AR457" s="133"/>
      <c r="AS457" s="133"/>
      <c r="AT457" s="133"/>
      <c r="AU457" s="132">
        <f>(VLOOKUP($AF$8,Prices[],2,FALSE)*AF457)+(VLOOKUP($AG$8,Prices[],2,FALSE)*AG457)+(VLOOKUP($AH$8,Prices[],2,FALSE)*AH457)+(VLOOKUP($AI$8,Prices[],2,FALSE)*AI457)+(VLOOKUP($AJ$8,Prices[],2,FALSE)*AJ457)+(VLOOKUP($AK$8,Prices[],2,FALSE)*AK457)+(VLOOKUP($AL$8,Prices[],2,FALSE)*AL457)+(VLOOKUP($AM$8,Prices[],2,FALSE)*AM457)+(VLOOKUP($AN$8,Prices[],2,FALSE)*AN457)+(VLOOKUP($AO$8,Prices[],2,FALSE)*AO457)+(VLOOKUP($AP$8,Prices[],2,FALSE)*AP457)+(VLOOKUP($AT$8,Prices[],2,FALSE)*AT457)+(VLOOKUP($AQ$8,Prices[],2,FALSE)*AQ457)+(VLOOKUP($AR$8,Prices[],2,FALSE)*AR457)+(VLOOKUP($AS$8,Prices[],2,FALSE)*AS457)</f>
        <v>2552500</v>
      </c>
      <c r="AV457" s="132">
        <f t="shared" ref="AV457:AV480" si="30">AC457*0.35</f>
        <v>3038525</v>
      </c>
      <c r="AW457" s="133" t="str">
        <f t="shared" ref="AW457:AW480" si="31">IF(AU457&gt;AV457,"Credit is above Limit. Requires HOTM approval",IF(AU457=0," ",IF(AV457&gt;=AU457,"Credit is within Limit","CheckInput")))</f>
        <v>Credit is within Limit</v>
      </c>
      <c r="AX457" s="133" t="str">
        <f>IFERROR(IF(VLOOKUP(C457,'Overdue Credits'!$A:$F,6,0)&gt;2,"High Risk Customer",IF(VLOOKUP(C457,'Overdue Credits'!$A:$F,6,0)&gt;0,"Medium Risk Customer","Low Risk Customer")),"Low Risk Customer")</f>
        <v>Low Risk Customer</v>
      </c>
    </row>
    <row r="458" spans="1:50" x14ac:dyDescent="0.3">
      <c r="A458" s="16">
        <v>450</v>
      </c>
      <c r="B458" s="16" t="s">
        <v>398</v>
      </c>
      <c r="C458" s="16" t="s">
        <v>992</v>
      </c>
      <c r="D458" s="16"/>
      <c r="E458" s="16" t="s">
        <v>997</v>
      </c>
      <c r="F458" s="16" t="s">
        <v>13</v>
      </c>
      <c r="G458" s="131">
        <f t="shared" si="28"/>
        <v>0</v>
      </c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B458" s="133"/>
      <c r="AC458" s="134">
        <f>(VLOOKUP($H$8,Prices[],2,FALSE)*H458)+(VLOOKUP($I$8,Prices[],2,FALSE)*I458)+(VLOOKUP($J$8,Prices[],2,FALSE)*J458)+(VLOOKUP($K$8,Prices[],2,FALSE)*K458)+(VLOOKUP($L$8,Prices[],2,FALSE)*L458)+(VLOOKUP($M$8,Prices[],2,FALSE)*M458)+(VLOOKUP($N$8,Prices[],2,FALSE)*N458)+(VLOOKUP($T$8,Prices[],2,FALSE)*T458)+(VLOOKUP($U$8,Prices[],2,FALSE)*U458)+(VLOOKUP($V$8,Prices[],2,FALSE)*V458)+(VLOOKUP($W$8,Prices[],2,FALSE)*W458)+(VLOOKUP($X$8,Prices[],2,FALSE)*X458)+(VLOOKUP($Y$8,Prices[],2,FALSE)*Y458)+(VLOOKUP($Z$8,Prices[],2,FALSE)*Z458)+(VLOOKUP($AB$8,Prices[],2,FALSE)*AB458)+(VLOOKUP($O$8,Prices[],2,FALSE)*O458)+(VLOOKUP($P$8,Prices[],2,FALSE)*P458)+(VLOOKUP($Q$8,Prices[],2,FALSE)*Q458)+(VLOOKUP($R$8,Prices[],2,FALSE)*R458)+(VLOOKUP($AA$8,Prices[],2,FALSE)*AA458)+(VLOOKUP($S$8,Prices[],2,FALSE)*S458)</f>
        <v>0</v>
      </c>
      <c r="AD458" s="137"/>
      <c r="AE458" s="135">
        <f t="shared" si="29"/>
        <v>0</v>
      </c>
      <c r="AF458" s="133"/>
      <c r="AG458" s="133"/>
      <c r="AH458" s="133"/>
      <c r="AI458" s="133"/>
      <c r="AJ458" s="133"/>
      <c r="AK458" s="133"/>
      <c r="AL458" s="133"/>
      <c r="AM458" s="133"/>
      <c r="AN458" s="133"/>
      <c r="AO458" s="133"/>
      <c r="AP458" s="133"/>
      <c r="AQ458" s="133"/>
      <c r="AR458" s="133"/>
      <c r="AS458" s="133"/>
      <c r="AT458" s="133"/>
      <c r="AU458" s="132">
        <f>(VLOOKUP($AF$8,Prices[],2,FALSE)*AF458)+(VLOOKUP($AG$8,Prices[],2,FALSE)*AG458)+(VLOOKUP($AH$8,Prices[],2,FALSE)*AH458)+(VLOOKUP($AI$8,Prices[],2,FALSE)*AI458)+(VLOOKUP($AJ$8,Prices[],2,FALSE)*AJ458)+(VLOOKUP($AK$8,Prices[],2,FALSE)*AK458)+(VLOOKUP($AL$8,Prices[],2,FALSE)*AL458)+(VLOOKUP($AM$8,Prices[],2,FALSE)*AM458)+(VLOOKUP($AN$8,Prices[],2,FALSE)*AN458)+(VLOOKUP($AO$8,Prices[],2,FALSE)*AO458)+(VLOOKUP($AP$8,Prices[],2,FALSE)*AP458)+(VLOOKUP($AT$8,Prices[],2,FALSE)*AT458)+(VLOOKUP($AQ$8,Prices[],2,FALSE)*AQ458)+(VLOOKUP($AR$8,Prices[],2,FALSE)*AR458)+(VLOOKUP($AS$8,Prices[],2,FALSE)*AS458)</f>
        <v>0</v>
      </c>
      <c r="AV458" s="132">
        <f t="shared" si="30"/>
        <v>0</v>
      </c>
      <c r="AW458" s="133" t="str">
        <f t="shared" si="31"/>
        <v xml:space="preserve"> </v>
      </c>
      <c r="AX458" s="133" t="str">
        <f>IFERROR(IF(VLOOKUP(C458,'Overdue Credits'!$A:$F,6,0)&gt;2,"High Risk Customer",IF(VLOOKUP(C458,'Overdue Credits'!$A:$F,6,0)&gt;0,"Medium Risk Customer","Low Risk Customer")),"Low Risk Customer")</f>
        <v>Low Risk Customer</v>
      </c>
    </row>
    <row r="459" spans="1:50" x14ac:dyDescent="0.3">
      <c r="A459" s="16">
        <v>451</v>
      </c>
      <c r="B459" s="16" t="s">
        <v>398</v>
      </c>
      <c r="C459" s="16" t="s">
        <v>417</v>
      </c>
      <c r="D459" s="16"/>
      <c r="E459" s="16" t="s">
        <v>688</v>
      </c>
      <c r="F459" s="16" t="s">
        <v>11</v>
      </c>
      <c r="G459" s="131">
        <f t="shared" si="28"/>
        <v>0</v>
      </c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B459" s="133"/>
      <c r="AC459" s="134">
        <f>(VLOOKUP($H$8,Prices[],2,FALSE)*H459)+(VLOOKUP($I$8,Prices[],2,FALSE)*I459)+(VLOOKUP($J$8,Prices[],2,FALSE)*J459)+(VLOOKUP($K$8,Prices[],2,FALSE)*K459)+(VLOOKUP($L$8,Prices[],2,FALSE)*L459)+(VLOOKUP($M$8,Prices[],2,FALSE)*M459)+(VLOOKUP($N$8,Prices[],2,FALSE)*N459)+(VLOOKUP($T$8,Prices[],2,FALSE)*T459)+(VLOOKUP($U$8,Prices[],2,FALSE)*U459)+(VLOOKUP($V$8,Prices[],2,FALSE)*V459)+(VLOOKUP($W$8,Prices[],2,FALSE)*W459)+(VLOOKUP($X$8,Prices[],2,FALSE)*X459)+(VLOOKUP($Y$8,Prices[],2,FALSE)*Y459)+(VLOOKUP($Z$8,Prices[],2,FALSE)*Z459)+(VLOOKUP($AB$8,Prices[],2,FALSE)*AB459)+(VLOOKUP($O$8,Prices[],2,FALSE)*O459)+(VLOOKUP($P$8,Prices[],2,FALSE)*P459)+(VLOOKUP($Q$8,Prices[],2,FALSE)*Q459)+(VLOOKUP($R$8,Prices[],2,FALSE)*R459)+(VLOOKUP($AA$8,Prices[],2,FALSE)*AA459)+(VLOOKUP($S$8,Prices[],2,FALSE)*S459)</f>
        <v>0</v>
      </c>
      <c r="AD459" s="137"/>
      <c r="AE459" s="135">
        <f t="shared" si="29"/>
        <v>0</v>
      </c>
      <c r="AF459" s="133"/>
      <c r="AG459" s="133"/>
      <c r="AH459" s="133"/>
      <c r="AI459" s="133"/>
      <c r="AJ459" s="133"/>
      <c r="AK459" s="133"/>
      <c r="AL459" s="133"/>
      <c r="AM459" s="133"/>
      <c r="AN459" s="133"/>
      <c r="AO459" s="133"/>
      <c r="AP459" s="133"/>
      <c r="AQ459" s="133"/>
      <c r="AR459" s="133"/>
      <c r="AS459" s="133"/>
      <c r="AT459" s="133"/>
      <c r="AU459" s="132">
        <f>(VLOOKUP($AF$8,Prices[],2,FALSE)*AF459)+(VLOOKUP($AG$8,Prices[],2,FALSE)*AG459)+(VLOOKUP($AH$8,Prices[],2,FALSE)*AH459)+(VLOOKUP($AI$8,Prices[],2,FALSE)*AI459)+(VLOOKUP($AJ$8,Prices[],2,FALSE)*AJ459)+(VLOOKUP($AK$8,Prices[],2,FALSE)*AK459)+(VLOOKUP($AL$8,Prices[],2,FALSE)*AL459)+(VLOOKUP($AM$8,Prices[],2,FALSE)*AM459)+(VLOOKUP($AN$8,Prices[],2,FALSE)*AN459)+(VLOOKUP($AO$8,Prices[],2,FALSE)*AO459)+(VLOOKUP($AP$8,Prices[],2,FALSE)*AP459)+(VLOOKUP($AT$8,Prices[],2,FALSE)*AT459)+(VLOOKUP($AQ$8,Prices[],2,FALSE)*AQ459)+(VLOOKUP($AR$8,Prices[],2,FALSE)*AR459)+(VLOOKUP($AS$8,Prices[],2,FALSE)*AS459)</f>
        <v>0</v>
      </c>
      <c r="AV459" s="132">
        <f t="shared" si="30"/>
        <v>0</v>
      </c>
      <c r="AW459" s="133" t="str">
        <f t="shared" si="31"/>
        <v xml:space="preserve"> </v>
      </c>
      <c r="AX459" s="133" t="str">
        <f>IFERROR(IF(VLOOKUP(C459,'Overdue Credits'!$A:$F,6,0)&gt;2,"High Risk Customer",IF(VLOOKUP(C459,'Overdue Credits'!$A:$F,6,0)&gt;0,"Medium Risk Customer","Low Risk Customer")),"Low Risk Customer")</f>
        <v>Low Risk Customer</v>
      </c>
    </row>
    <row r="460" spans="1:50" x14ac:dyDescent="0.3">
      <c r="A460" s="16">
        <v>452</v>
      </c>
      <c r="B460" s="16" t="s">
        <v>398</v>
      </c>
      <c r="C460" s="16" t="s">
        <v>993</v>
      </c>
      <c r="D460" s="16"/>
      <c r="E460" s="16" t="s">
        <v>998</v>
      </c>
      <c r="F460" s="16" t="s">
        <v>13</v>
      </c>
      <c r="G460" s="131">
        <f t="shared" si="28"/>
        <v>0</v>
      </c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B460" s="133"/>
      <c r="AC460" s="134">
        <f>(VLOOKUP($H$8,Prices[],2,FALSE)*H460)+(VLOOKUP($I$8,Prices[],2,FALSE)*I460)+(VLOOKUP($J$8,Prices[],2,FALSE)*J460)+(VLOOKUP($K$8,Prices[],2,FALSE)*K460)+(VLOOKUP($L$8,Prices[],2,FALSE)*L460)+(VLOOKUP($M$8,Prices[],2,FALSE)*M460)+(VLOOKUP($N$8,Prices[],2,FALSE)*N460)+(VLOOKUP($T$8,Prices[],2,FALSE)*T460)+(VLOOKUP($U$8,Prices[],2,FALSE)*U460)+(VLOOKUP($V$8,Prices[],2,FALSE)*V460)+(VLOOKUP($W$8,Prices[],2,FALSE)*W460)+(VLOOKUP($X$8,Prices[],2,FALSE)*X460)+(VLOOKUP($Y$8,Prices[],2,FALSE)*Y460)+(VLOOKUP($Z$8,Prices[],2,FALSE)*Z460)+(VLOOKUP($AB$8,Prices[],2,FALSE)*AB460)+(VLOOKUP($O$8,Prices[],2,FALSE)*O460)+(VLOOKUP($P$8,Prices[],2,FALSE)*P460)+(VLOOKUP($Q$8,Prices[],2,FALSE)*Q460)+(VLOOKUP($R$8,Prices[],2,FALSE)*R460)+(VLOOKUP($AA$8,Prices[],2,FALSE)*AA460)+(VLOOKUP($S$8,Prices[],2,FALSE)*S460)</f>
        <v>0</v>
      </c>
      <c r="AD460" s="137"/>
      <c r="AE460" s="135">
        <f t="shared" si="29"/>
        <v>0</v>
      </c>
      <c r="AF460" s="133"/>
      <c r="AG460" s="133"/>
      <c r="AH460" s="133"/>
      <c r="AI460" s="133"/>
      <c r="AJ460" s="133"/>
      <c r="AK460" s="133"/>
      <c r="AL460" s="133"/>
      <c r="AM460" s="133"/>
      <c r="AN460" s="133"/>
      <c r="AO460" s="133"/>
      <c r="AP460" s="133"/>
      <c r="AQ460" s="133"/>
      <c r="AR460" s="133"/>
      <c r="AS460" s="133"/>
      <c r="AT460" s="133"/>
      <c r="AU460" s="132">
        <f>(VLOOKUP($AF$8,Prices[],2,FALSE)*AF460)+(VLOOKUP($AG$8,Prices[],2,FALSE)*AG460)+(VLOOKUP($AH$8,Prices[],2,FALSE)*AH460)+(VLOOKUP($AI$8,Prices[],2,FALSE)*AI460)+(VLOOKUP($AJ$8,Prices[],2,FALSE)*AJ460)+(VLOOKUP($AK$8,Prices[],2,FALSE)*AK460)+(VLOOKUP($AL$8,Prices[],2,FALSE)*AL460)+(VLOOKUP($AM$8,Prices[],2,FALSE)*AM460)+(VLOOKUP($AN$8,Prices[],2,FALSE)*AN460)+(VLOOKUP($AO$8,Prices[],2,FALSE)*AO460)+(VLOOKUP($AP$8,Prices[],2,FALSE)*AP460)+(VLOOKUP($AT$8,Prices[],2,FALSE)*AT460)+(VLOOKUP($AQ$8,Prices[],2,FALSE)*AQ460)+(VLOOKUP($AR$8,Prices[],2,FALSE)*AR460)+(VLOOKUP($AS$8,Prices[],2,FALSE)*AS460)</f>
        <v>0</v>
      </c>
      <c r="AV460" s="132">
        <f t="shared" si="30"/>
        <v>0</v>
      </c>
      <c r="AW460" s="133" t="str">
        <f t="shared" si="31"/>
        <v xml:space="preserve"> </v>
      </c>
      <c r="AX460" s="133" t="str">
        <f>IFERROR(IF(VLOOKUP(C460,'Overdue Credits'!$A:$F,6,0)&gt;2,"High Risk Customer",IF(VLOOKUP(C460,'Overdue Credits'!$A:$F,6,0)&gt;0,"Medium Risk Customer","Low Risk Customer")),"Low Risk Customer")</f>
        <v>Low Risk Customer</v>
      </c>
    </row>
    <row r="461" spans="1:50" x14ac:dyDescent="0.3">
      <c r="A461" s="16">
        <v>453</v>
      </c>
      <c r="B461" s="16" t="s">
        <v>398</v>
      </c>
      <c r="C461" s="16" t="s">
        <v>531</v>
      </c>
      <c r="D461" s="16"/>
      <c r="E461" s="16" t="s">
        <v>532</v>
      </c>
      <c r="F461" s="16" t="s">
        <v>20</v>
      </c>
      <c r="G461" s="131">
        <f t="shared" si="28"/>
        <v>0</v>
      </c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B461" s="133"/>
      <c r="AC461" s="134">
        <f>(VLOOKUP($H$8,Prices[],2,FALSE)*H461)+(VLOOKUP($I$8,Prices[],2,FALSE)*I461)+(VLOOKUP($J$8,Prices[],2,FALSE)*J461)+(VLOOKUP($K$8,Prices[],2,FALSE)*K461)+(VLOOKUP($L$8,Prices[],2,FALSE)*L461)+(VLOOKUP($M$8,Prices[],2,FALSE)*M461)+(VLOOKUP($N$8,Prices[],2,FALSE)*N461)+(VLOOKUP($T$8,Prices[],2,FALSE)*T461)+(VLOOKUP($U$8,Prices[],2,FALSE)*U461)+(VLOOKUP($V$8,Prices[],2,FALSE)*V461)+(VLOOKUP($W$8,Prices[],2,FALSE)*W461)+(VLOOKUP($X$8,Prices[],2,FALSE)*X461)+(VLOOKUP($Y$8,Prices[],2,FALSE)*Y461)+(VLOOKUP($Z$8,Prices[],2,FALSE)*Z461)+(VLOOKUP($AB$8,Prices[],2,FALSE)*AB461)+(VLOOKUP($O$8,Prices[],2,FALSE)*O461)+(VLOOKUP($P$8,Prices[],2,FALSE)*P461)+(VLOOKUP($Q$8,Prices[],2,FALSE)*Q461)+(VLOOKUP($R$8,Prices[],2,FALSE)*R461)+(VLOOKUP($AA$8,Prices[],2,FALSE)*AA461)+(VLOOKUP($S$8,Prices[],2,FALSE)*S461)</f>
        <v>0</v>
      </c>
      <c r="AD461" s="137"/>
      <c r="AE461" s="135">
        <f t="shared" si="29"/>
        <v>0</v>
      </c>
      <c r="AF461" s="133"/>
      <c r="AG461" s="133"/>
      <c r="AH461" s="133"/>
      <c r="AI461" s="133"/>
      <c r="AJ461" s="133"/>
      <c r="AK461" s="133"/>
      <c r="AL461" s="133"/>
      <c r="AM461" s="133"/>
      <c r="AN461" s="133"/>
      <c r="AO461" s="133"/>
      <c r="AP461" s="133"/>
      <c r="AQ461" s="133"/>
      <c r="AR461" s="133"/>
      <c r="AS461" s="133"/>
      <c r="AT461" s="133"/>
      <c r="AU461" s="132">
        <f>(VLOOKUP($AF$8,Prices[],2,FALSE)*AF461)+(VLOOKUP($AG$8,Prices[],2,FALSE)*AG461)+(VLOOKUP($AH$8,Prices[],2,FALSE)*AH461)+(VLOOKUP($AI$8,Prices[],2,FALSE)*AI461)+(VLOOKUP($AJ$8,Prices[],2,FALSE)*AJ461)+(VLOOKUP($AK$8,Prices[],2,FALSE)*AK461)+(VLOOKUP($AL$8,Prices[],2,FALSE)*AL461)+(VLOOKUP($AM$8,Prices[],2,FALSE)*AM461)+(VLOOKUP($AN$8,Prices[],2,FALSE)*AN461)+(VLOOKUP($AO$8,Prices[],2,FALSE)*AO461)+(VLOOKUP($AP$8,Prices[],2,FALSE)*AP461)+(VLOOKUP($AT$8,Prices[],2,FALSE)*AT461)+(VLOOKUP($AQ$8,Prices[],2,FALSE)*AQ461)+(VLOOKUP($AR$8,Prices[],2,FALSE)*AR461)+(VLOOKUP($AS$8,Prices[],2,FALSE)*AS461)</f>
        <v>0</v>
      </c>
      <c r="AV461" s="132">
        <f t="shared" si="30"/>
        <v>0</v>
      </c>
      <c r="AW461" s="133" t="str">
        <f t="shared" si="31"/>
        <v xml:space="preserve"> </v>
      </c>
      <c r="AX461" s="133" t="str">
        <f>IFERROR(IF(VLOOKUP(C461,'Overdue Credits'!$A:$F,6,0)&gt;2,"High Risk Customer",IF(VLOOKUP(C461,'Overdue Credits'!$A:$F,6,0)&gt;0,"Medium Risk Customer","Low Risk Customer")),"Low Risk Customer")</f>
        <v>High Risk Customer</v>
      </c>
    </row>
    <row r="462" spans="1:50" x14ac:dyDescent="0.3">
      <c r="A462" s="16">
        <v>454</v>
      </c>
      <c r="B462" s="16" t="s">
        <v>398</v>
      </c>
      <c r="C462" s="16" t="s">
        <v>402</v>
      </c>
      <c r="D462" s="16"/>
      <c r="E462" s="16" t="s">
        <v>403</v>
      </c>
      <c r="F462" s="16" t="s">
        <v>11</v>
      </c>
      <c r="G462" s="131">
        <f t="shared" si="28"/>
        <v>70</v>
      </c>
      <c r="H462" s="133"/>
      <c r="I462" s="133"/>
      <c r="J462" s="133"/>
      <c r="K462" s="133">
        <v>2</v>
      </c>
      <c r="L462" s="133"/>
      <c r="M462" s="133"/>
      <c r="N462" s="133">
        <v>3</v>
      </c>
      <c r="O462" s="133">
        <v>6</v>
      </c>
      <c r="P462" s="133"/>
      <c r="Q462" s="133"/>
      <c r="R462" s="133"/>
      <c r="S462" s="133"/>
      <c r="T462" s="133"/>
      <c r="U462" s="133"/>
      <c r="V462" s="133">
        <v>5</v>
      </c>
      <c r="W462" s="133">
        <v>1</v>
      </c>
      <c r="X462" s="133">
        <v>17</v>
      </c>
      <c r="Y462" s="133">
        <v>36</v>
      </c>
      <c r="Z462" s="133"/>
      <c r="AA462" s="133"/>
      <c r="AB462" s="133"/>
      <c r="AC462" s="134">
        <f>(VLOOKUP($H$8,Prices[],2,FALSE)*H462)+(VLOOKUP($I$8,Prices[],2,FALSE)*I462)+(VLOOKUP($J$8,Prices[],2,FALSE)*J462)+(VLOOKUP($K$8,Prices[],2,FALSE)*K462)+(VLOOKUP($L$8,Prices[],2,FALSE)*L462)+(VLOOKUP($M$8,Prices[],2,FALSE)*M462)+(VLOOKUP($N$8,Prices[],2,FALSE)*N462)+(VLOOKUP($T$8,Prices[],2,FALSE)*T462)+(VLOOKUP($U$8,Prices[],2,FALSE)*U462)+(VLOOKUP($V$8,Prices[],2,FALSE)*V462)+(VLOOKUP($W$8,Prices[],2,FALSE)*W462)+(VLOOKUP($X$8,Prices[],2,FALSE)*X462)+(VLOOKUP($Y$8,Prices[],2,FALSE)*Y462)+(VLOOKUP($Z$8,Prices[],2,FALSE)*Z462)+(VLOOKUP($AB$8,Prices[],2,FALSE)*AB462)+(VLOOKUP($O$8,Prices[],2,FALSE)*O462)+(VLOOKUP($P$8,Prices[],2,FALSE)*P462)+(VLOOKUP($Q$8,Prices[],2,FALSE)*Q462)+(VLOOKUP($R$8,Prices[],2,FALSE)*R462)+(VLOOKUP($AA$8,Prices[],2,FALSE)*AA462)+(VLOOKUP($S$8,Prices[],2,FALSE)*S462)</f>
        <v>8657000</v>
      </c>
      <c r="AD462" s="137"/>
      <c r="AE462" s="135">
        <f t="shared" si="29"/>
        <v>13</v>
      </c>
      <c r="AF462" s="133"/>
      <c r="AG462" s="133"/>
      <c r="AH462" s="133">
        <v>5</v>
      </c>
      <c r="AI462" s="133">
        <v>4</v>
      </c>
      <c r="AJ462" s="133">
        <v>3</v>
      </c>
      <c r="AK462" s="133"/>
      <c r="AL462" s="133">
        <v>1</v>
      </c>
      <c r="AM462" s="133"/>
      <c r="AN462" s="133"/>
      <c r="AO462" s="133"/>
      <c r="AP462" s="133"/>
      <c r="AQ462" s="133"/>
      <c r="AR462" s="133"/>
      <c r="AS462" s="133"/>
      <c r="AT462" s="133"/>
      <c r="AU462" s="132">
        <f>(VLOOKUP($AF$8,Prices[],2,FALSE)*AF462)+(VLOOKUP($AG$8,Prices[],2,FALSE)*AG462)+(VLOOKUP($AH$8,Prices[],2,FALSE)*AH462)+(VLOOKUP($AI$8,Prices[],2,FALSE)*AI462)+(VLOOKUP($AJ$8,Prices[],2,FALSE)*AJ462)+(VLOOKUP($AK$8,Prices[],2,FALSE)*AK462)+(VLOOKUP($AL$8,Prices[],2,FALSE)*AL462)+(VLOOKUP($AM$8,Prices[],2,FALSE)*AM462)+(VLOOKUP($AN$8,Prices[],2,FALSE)*AN462)+(VLOOKUP($AO$8,Prices[],2,FALSE)*AO462)+(VLOOKUP($AP$8,Prices[],2,FALSE)*AP462)+(VLOOKUP($AT$8,Prices[],2,FALSE)*AT462)+(VLOOKUP($AQ$8,Prices[],2,FALSE)*AQ462)+(VLOOKUP($AR$8,Prices[],2,FALSE)*AR462)+(VLOOKUP($AS$8,Prices[],2,FALSE)*AS462)</f>
        <v>2416500</v>
      </c>
      <c r="AV462" s="132">
        <f t="shared" si="30"/>
        <v>3029950</v>
      </c>
      <c r="AW462" s="133" t="str">
        <f t="shared" si="31"/>
        <v>Credit is within Limit</v>
      </c>
      <c r="AX462" s="133" t="str">
        <f>IFERROR(IF(VLOOKUP(C462,'Overdue Credits'!$A:$F,6,0)&gt;2,"High Risk Customer",IF(VLOOKUP(C462,'Overdue Credits'!$A:$F,6,0)&gt;0,"Medium Risk Customer","Low Risk Customer")),"Low Risk Customer")</f>
        <v>Low Risk Customer</v>
      </c>
    </row>
    <row r="463" spans="1:50" x14ac:dyDescent="0.3">
      <c r="A463" s="16">
        <v>455</v>
      </c>
      <c r="B463" s="16" t="s">
        <v>398</v>
      </c>
      <c r="C463" s="16" t="s">
        <v>411</v>
      </c>
      <c r="D463" s="16"/>
      <c r="E463" s="16" t="s">
        <v>412</v>
      </c>
      <c r="F463" s="16" t="s">
        <v>11</v>
      </c>
      <c r="G463" s="131">
        <f t="shared" si="28"/>
        <v>70</v>
      </c>
      <c r="H463" s="133"/>
      <c r="I463" s="133"/>
      <c r="J463" s="133"/>
      <c r="K463" s="133">
        <v>1</v>
      </c>
      <c r="L463" s="133"/>
      <c r="M463" s="133"/>
      <c r="N463" s="133">
        <v>4</v>
      </c>
      <c r="O463" s="133">
        <v>5</v>
      </c>
      <c r="P463" s="133"/>
      <c r="Q463" s="133"/>
      <c r="R463" s="133"/>
      <c r="S463" s="133"/>
      <c r="T463" s="133"/>
      <c r="U463" s="133"/>
      <c r="V463" s="133">
        <v>5</v>
      </c>
      <c r="W463" s="133">
        <v>1</v>
      </c>
      <c r="X463" s="133">
        <v>18</v>
      </c>
      <c r="Y463" s="133">
        <v>36</v>
      </c>
      <c r="Z463" s="133"/>
      <c r="AA463" s="133"/>
      <c r="AB463" s="133"/>
      <c r="AC463" s="134">
        <f>(VLOOKUP($H$8,Prices[],2,FALSE)*H463)+(VLOOKUP($I$8,Prices[],2,FALSE)*I463)+(VLOOKUP($J$8,Prices[],2,FALSE)*J463)+(VLOOKUP($K$8,Prices[],2,FALSE)*K463)+(VLOOKUP($L$8,Prices[],2,FALSE)*L463)+(VLOOKUP($M$8,Prices[],2,FALSE)*M463)+(VLOOKUP($N$8,Prices[],2,FALSE)*N463)+(VLOOKUP($T$8,Prices[],2,FALSE)*T463)+(VLOOKUP($U$8,Prices[],2,FALSE)*U463)+(VLOOKUP($V$8,Prices[],2,FALSE)*V463)+(VLOOKUP($W$8,Prices[],2,FALSE)*W463)+(VLOOKUP($X$8,Prices[],2,FALSE)*X463)+(VLOOKUP($Y$8,Prices[],2,FALSE)*Y463)+(VLOOKUP($Z$8,Prices[],2,FALSE)*Z463)+(VLOOKUP($AB$8,Prices[],2,FALSE)*AB463)+(VLOOKUP($O$8,Prices[],2,FALSE)*O463)+(VLOOKUP($P$8,Prices[],2,FALSE)*P463)+(VLOOKUP($Q$8,Prices[],2,FALSE)*Q463)+(VLOOKUP($R$8,Prices[],2,FALSE)*R463)+(VLOOKUP($AA$8,Prices[],2,FALSE)*AA463)+(VLOOKUP($S$8,Prices[],2,FALSE)*S463)</f>
        <v>8551500</v>
      </c>
      <c r="AD463" s="137"/>
      <c r="AE463" s="135">
        <f t="shared" si="29"/>
        <v>10</v>
      </c>
      <c r="AF463" s="133"/>
      <c r="AG463" s="133"/>
      <c r="AH463" s="133">
        <v>5</v>
      </c>
      <c r="AI463" s="133">
        <v>4</v>
      </c>
      <c r="AJ463" s="133"/>
      <c r="AK463" s="133"/>
      <c r="AL463" s="133">
        <v>1</v>
      </c>
      <c r="AM463" s="133"/>
      <c r="AN463" s="133"/>
      <c r="AO463" s="133"/>
      <c r="AP463" s="133"/>
      <c r="AQ463" s="133"/>
      <c r="AR463" s="133"/>
      <c r="AS463" s="133"/>
      <c r="AT463" s="133"/>
      <c r="AU463" s="132">
        <f>(VLOOKUP($AF$8,Prices[],2,FALSE)*AF463)+(VLOOKUP($AG$8,Prices[],2,FALSE)*AG463)+(VLOOKUP($AH$8,Prices[],2,FALSE)*AH463)+(VLOOKUP($AI$8,Prices[],2,FALSE)*AI463)+(VLOOKUP($AJ$8,Prices[],2,FALSE)*AJ463)+(VLOOKUP($AK$8,Prices[],2,FALSE)*AK463)+(VLOOKUP($AL$8,Prices[],2,FALSE)*AL463)+(VLOOKUP($AM$8,Prices[],2,FALSE)*AM463)+(VLOOKUP($AN$8,Prices[],2,FALSE)*AN463)+(VLOOKUP($AO$8,Prices[],2,FALSE)*AO463)+(VLOOKUP($AP$8,Prices[],2,FALSE)*AP463)+(VLOOKUP($AT$8,Prices[],2,FALSE)*AT463)+(VLOOKUP($AQ$8,Prices[],2,FALSE)*AQ463)+(VLOOKUP($AR$8,Prices[],2,FALSE)*AR463)+(VLOOKUP($AS$8,Prices[],2,FALSE)*AS463)</f>
        <v>1984500</v>
      </c>
      <c r="AV463" s="132">
        <f t="shared" si="30"/>
        <v>2993025</v>
      </c>
      <c r="AW463" s="133" t="str">
        <f t="shared" si="31"/>
        <v>Credit is within Limit</v>
      </c>
      <c r="AX463" s="133" t="str">
        <f>IFERROR(IF(VLOOKUP(C463,'Overdue Credits'!$A:$F,6,0)&gt;2,"High Risk Customer",IF(VLOOKUP(C463,'Overdue Credits'!$A:$F,6,0)&gt;0,"Medium Risk Customer","Low Risk Customer")),"Low Risk Customer")</f>
        <v>Medium Risk Customer</v>
      </c>
    </row>
    <row r="464" spans="1:50" x14ac:dyDescent="0.3">
      <c r="A464" s="16">
        <v>456</v>
      </c>
      <c r="B464" s="16" t="s">
        <v>398</v>
      </c>
      <c r="C464" s="16" t="s">
        <v>407</v>
      </c>
      <c r="D464" s="16"/>
      <c r="E464" s="16" t="s">
        <v>408</v>
      </c>
      <c r="F464" s="16" t="s">
        <v>20</v>
      </c>
      <c r="G464" s="131">
        <f t="shared" si="28"/>
        <v>0</v>
      </c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B464" s="133"/>
      <c r="AC464" s="134">
        <f>(VLOOKUP($H$8,Prices[],2,FALSE)*H464)+(VLOOKUP($I$8,Prices[],2,FALSE)*I464)+(VLOOKUP($J$8,Prices[],2,FALSE)*J464)+(VLOOKUP($K$8,Prices[],2,FALSE)*K464)+(VLOOKUP($L$8,Prices[],2,FALSE)*L464)+(VLOOKUP($M$8,Prices[],2,FALSE)*M464)+(VLOOKUP($N$8,Prices[],2,FALSE)*N464)+(VLOOKUP($T$8,Prices[],2,FALSE)*T464)+(VLOOKUP($U$8,Prices[],2,FALSE)*U464)+(VLOOKUP($V$8,Prices[],2,FALSE)*V464)+(VLOOKUP($W$8,Prices[],2,FALSE)*W464)+(VLOOKUP($X$8,Prices[],2,FALSE)*X464)+(VLOOKUP($Y$8,Prices[],2,FALSE)*Y464)+(VLOOKUP($Z$8,Prices[],2,FALSE)*Z464)+(VLOOKUP($AB$8,Prices[],2,FALSE)*AB464)+(VLOOKUP($O$8,Prices[],2,FALSE)*O464)+(VLOOKUP($P$8,Prices[],2,FALSE)*P464)+(VLOOKUP($Q$8,Prices[],2,FALSE)*Q464)+(VLOOKUP($R$8,Prices[],2,FALSE)*R464)+(VLOOKUP($AA$8,Prices[],2,FALSE)*AA464)+(VLOOKUP($S$8,Prices[],2,FALSE)*S464)</f>
        <v>0</v>
      </c>
      <c r="AD464" s="137"/>
      <c r="AE464" s="135">
        <f t="shared" si="29"/>
        <v>0</v>
      </c>
      <c r="AF464" s="133"/>
      <c r="AG464" s="133"/>
      <c r="AH464" s="133"/>
      <c r="AI464" s="133"/>
      <c r="AJ464" s="133"/>
      <c r="AK464" s="133"/>
      <c r="AL464" s="133"/>
      <c r="AM464" s="133"/>
      <c r="AN464" s="133"/>
      <c r="AO464" s="133"/>
      <c r="AP464" s="133"/>
      <c r="AQ464" s="133"/>
      <c r="AR464" s="133"/>
      <c r="AS464" s="133"/>
      <c r="AT464" s="133"/>
      <c r="AU464" s="132">
        <f>(VLOOKUP($AF$8,Prices[],2,FALSE)*AF464)+(VLOOKUP($AG$8,Prices[],2,FALSE)*AG464)+(VLOOKUP($AH$8,Prices[],2,FALSE)*AH464)+(VLOOKUP($AI$8,Prices[],2,FALSE)*AI464)+(VLOOKUP($AJ$8,Prices[],2,FALSE)*AJ464)+(VLOOKUP($AK$8,Prices[],2,FALSE)*AK464)+(VLOOKUP($AL$8,Prices[],2,FALSE)*AL464)+(VLOOKUP($AM$8,Prices[],2,FALSE)*AM464)+(VLOOKUP($AN$8,Prices[],2,FALSE)*AN464)+(VLOOKUP($AO$8,Prices[],2,FALSE)*AO464)+(VLOOKUP($AP$8,Prices[],2,FALSE)*AP464)+(VLOOKUP($AT$8,Prices[],2,FALSE)*AT464)+(VLOOKUP($AQ$8,Prices[],2,FALSE)*AQ464)+(VLOOKUP($AR$8,Prices[],2,FALSE)*AR464)+(VLOOKUP($AS$8,Prices[],2,FALSE)*AS464)</f>
        <v>0</v>
      </c>
      <c r="AV464" s="132">
        <f t="shared" si="30"/>
        <v>0</v>
      </c>
      <c r="AW464" s="133" t="str">
        <f t="shared" si="31"/>
        <v xml:space="preserve"> </v>
      </c>
      <c r="AX464" s="133" t="str">
        <f>IFERROR(IF(VLOOKUP(C464,'Overdue Credits'!$A:$F,6,0)&gt;2,"High Risk Customer",IF(VLOOKUP(C464,'Overdue Credits'!$A:$F,6,0)&gt;0,"Medium Risk Customer","Low Risk Customer")),"Low Risk Customer")</f>
        <v>Low Risk Customer</v>
      </c>
    </row>
    <row r="465" spans="1:50" x14ac:dyDescent="0.3">
      <c r="A465" s="16">
        <v>457</v>
      </c>
      <c r="B465" s="16" t="s">
        <v>398</v>
      </c>
      <c r="C465" s="16" t="s">
        <v>406</v>
      </c>
      <c r="D465" s="16"/>
      <c r="E465" s="16" t="s">
        <v>847</v>
      </c>
      <c r="F465" s="16" t="s">
        <v>11</v>
      </c>
      <c r="G465" s="131">
        <f t="shared" si="28"/>
        <v>0</v>
      </c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B465" s="133"/>
      <c r="AC465" s="134">
        <f>(VLOOKUP($H$8,Prices[],2,FALSE)*H465)+(VLOOKUP($I$8,Prices[],2,FALSE)*I465)+(VLOOKUP($J$8,Prices[],2,FALSE)*J465)+(VLOOKUP($K$8,Prices[],2,FALSE)*K465)+(VLOOKUP($L$8,Prices[],2,FALSE)*L465)+(VLOOKUP($M$8,Prices[],2,FALSE)*M465)+(VLOOKUP($N$8,Prices[],2,FALSE)*N465)+(VLOOKUP($T$8,Prices[],2,FALSE)*T465)+(VLOOKUP($U$8,Prices[],2,FALSE)*U465)+(VLOOKUP($V$8,Prices[],2,FALSE)*V465)+(VLOOKUP($W$8,Prices[],2,FALSE)*W465)+(VLOOKUP($X$8,Prices[],2,FALSE)*X465)+(VLOOKUP($Y$8,Prices[],2,FALSE)*Y465)+(VLOOKUP($Z$8,Prices[],2,FALSE)*Z465)+(VLOOKUP($AB$8,Prices[],2,FALSE)*AB465)+(VLOOKUP($O$8,Prices[],2,FALSE)*O465)+(VLOOKUP($P$8,Prices[],2,FALSE)*P465)+(VLOOKUP($Q$8,Prices[],2,FALSE)*Q465)+(VLOOKUP($R$8,Prices[],2,FALSE)*R465)+(VLOOKUP($AA$8,Prices[],2,FALSE)*AA465)+(VLOOKUP($S$8,Prices[],2,FALSE)*S465)</f>
        <v>0</v>
      </c>
      <c r="AD465" s="137"/>
      <c r="AE465" s="135">
        <f t="shared" si="29"/>
        <v>0</v>
      </c>
      <c r="AF465" s="133"/>
      <c r="AG465" s="133"/>
      <c r="AH465" s="133"/>
      <c r="AI465" s="133"/>
      <c r="AJ465" s="133"/>
      <c r="AK465" s="133"/>
      <c r="AL465" s="133"/>
      <c r="AM465" s="133"/>
      <c r="AN465" s="133"/>
      <c r="AO465" s="133"/>
      <c r="AP465" s="133"/>
      <c r="AQ465" s="133"/>
      <c r="AR465" s="133"/>
      <c r="AS465" s="133"/>
      <c r="AT465" s="133"/>
      <c r="AU465" s="132">
        <f>(VLOOKUP($AF$8,Prices[],2,FALSE)*AF465)+(VLOOKUP($AG$8,Prices[],2,FALSE)*AG465)+(VLOOKUP($AH$8,Prices[],2,FALSE)*AH465)+(VLOOKUP($AI$8,Prices[],2,FALSE)*AI465)+(VLOOKUP($AJ$8,Prices[],2,FALSE)*AJ465)+(VLOOKUP($AK$8,Prices[],2,FALSE)*AK465)+(VLOOKUP($AL$8,Prices[],2,FALSE)*AL465)+(VLOOKUP($AM$8,Prices[],2,FALSE)*AM465)+(VLOOKUP($AN$8,Prices[],2,FALSE)*AN465)+(VLOOKUP($AO$8,Prices[],2,FALSE)*AO465)+(VLOOKUP($AP$8,Prices[],2,FALSE)*AP465)+(VLOOKUP($AT$8,Prices[],2,FALSE)*AT465)+(VLOOKUP($AQ$8,Prices[],2,FALSE)*AQ465)+(VLOOKUP($AR$8,Prices[],2,FALSE)*AR465)+(VLOOKUP($AS$8,Prices[],2,FALSE)*AS465)</f>
        <v>0</v>
      </c>
      <c r="AV465" s="132">
        <f t="shared" si="30"/>
        <v>0</v>
      </c>
      <c r="AW465" s="133" t="str">
        <f t="shared" si="31"/>
        <v xml:space="preserve"> </v>
      </c>
      <c r="AX465" s="133" t="str">
        <f>IFERROR(IF(VLOOKUP(C465,'Overdue Credits'!$A:$F,6,0)&gt;2,"High Risk Customer",IF(VLOOKUP(C465,'Overdue Credits'!$A:$F,6,0)&gt;0,"Medium Risk Customer","Low Risk Customer")),"Low Risk Customer")</f>
        <v>Low Risk Customer</v>
      </c>
    </row>
    <row r="466" spans="1:50" x14ac:dyDescent="0.3">
      <c r="A466" s="16">
        <v>458</v>
      </c>
      <c r="B466" s="16" t="s">
        <v>398</v>
      </c>
      <c r="C466" s="16" t="s">
        <v>423</v>
      </c>
      <c r="D466" s="16"/>
      <c r="E466" s="16" t="s">
        <v>741</v>
      </c>
      <c r="F466" s="16" t="s">
        <v>13</v>
      </c>
      <c r="G466" s="131">
        <f t="shared" si="28"/>
        <v>120</v>
      </c>
      <c r="H466" s="133"/>
      <c r="I466" s="133"/>
      <c r="J466" s="133"/>
      <c r="K466" s="133">
        <v>1</v>
      </c>
      <c r="L466" s="133"/>
      <c r="M466" s="133"/>
      <c r="N466" s="133">
        <v>5</v>
      </c>
      <c r="O466" s="133">
        <v>21</v>
      </c>
      <c r="P466" s="133"/>
      <c r="Q466" s="133"/>
      <c r="R466" s="133"/>
      <c r="S466" s="133"/>
      <c r="T466" s="133"/>
      <c r="U466" s="133"/>
      <c r="V466" s="133">
        <v>9</v>
      </c>
      <c r="W466" s="133">
        <v>1</v>
      </c>
      <c r="X466" s="133">
        <v>71</v>
      </c>
      <c r="Y466" s="133">
        <v>12</v>
      </c>
      <c r="Z466" s="133"/>
      <c r="AA466" s="133"/>
      <c r="AB466" s="133"/>
      <c r="AC466" s="134">
        <f>(VLOOKUP($H$8,Prices[],2,FALSE)*H466)+(VLOOKUP($I$8,Prices[],2,FALSE)*I466)+(VLOOKUP($J$8,Prices[],2,FALSE)*J466)+(VLOOKUP($K$8,Prices[],2,FALSE)*K466)+(VLOOKUP($L$8,Prices[],2,FALSE)*L466)+(VLOOKUP($M$8,Prices[],2,FALSE)*M466)+(VLOOKUP($N$8,Prices[],2,FALSE)*N466)+(VLOOKUP($T$8,Prices[],2,FALSE)*T466)+(VLOOKUP($U$8,Prices[],2,FALSE)*U466)+(VLOOKUP($V$8,Prices[],2,FALSE)*V466)+(VLOOKUP($W$8,Prices[],2,FALSE)*W466)+(VLOOKUP($X$8,Prices[],2,FALSE)*X466)+(VLOOKUP($Y$8,Prices[],2,FALSE)*Y466)+(VLOOKUP($Z$8,Prices[],2,FALSE)*Z466)+(VLOOKUP($AB$8,Prices[],2,FALSE)*AB466)+(VLOOKUP($O$8,Prices[],2,FALSE)*O466)+(VLOOKUP($P$8,Prices[],2,FALSE)*P466)+(VLOOKUP($Q$8,Prices[],2,FALSE)*Q466)+(VLOOKUP($R$8,Prices[],2,FALSE)*R466)+(VLOOKUP($AA$8,Prices[],2,FALSE)*AA466)+(VLOOKUP($S$8,Prices[],2,FALSE)*S466)</f>
        <v>17616500</v>
      </c>
      <c r="AD466" s="137"/>
      <c r="AE466" s="135">
        <f t="shared" si="29"/>
        <v>23</v>
      </c>
      <c r="AF466" s="133"/>
      <c r="AG466" s="133"/>
      <c r="AH466" s="133">
        <v>9</v>
      </c>
      <c r="AI466" s="133">
        <v>9</v>
      </c>
      <c r="AJ466" s="133">
        <v>3</v>
      </c>
      <c r="AK466" s="133"/>
      <c r="AL466" s="133">
        <v>2</v>
      </c>
      <c r="AM466" s="133"/>
      <c r="AN466" s="133"/>
      <c r="AO466" s="133"/>
      <c r="AP466" s="133"/>
      <c r="AQ466" s="133"/>
      <c r="AR466" s="133"/>
      <c r="AS466" s="133"/>
      <c r="AT466" s="133"/>
      <c r="AU466" s="132">
        <f>(VLOOKUP($AF$8,Prices[],2,FALSE)*AF466)+(VLOOKUP($AG$8,Prices[],2,FALSE)*AG466)+(VLOOKUP($AH$8,Prices[],2,FALSE)*AH466)+(VLOOKUP($AI$8,Prices[],2,FALSE)*AI466)+(VLOOKUP($AJ$8,Prices[],2,FALSE)*AJ466)+(VLOOKUP($AK$8,Prices[],2,FALSE)*AK466)+(VLOOKUP($AL$8,Prices[],2,FALSE)*AL466)+(VLOOKUP($AM$8,Prices[],2,FALSE)*AM466)+(VLOOKUP($AN$8,Prices[],2,FALSE)*AN466)+(VLOOKUP($AO$8,Prices[],2,FALSE)*AO466)+(VLOOKUP($AP$8,Prices[],2,FALSE)*AP466)+(VLOOKUP($AT$8,Prices[],2,FALSE)*AT466)+(VLOOKUP($AQ$8,Prices[],2,FALSE)*AQ466)+(VLOOKUP($AR$8,Prices[],2,FALSE)*AR466)+(VLOOKUP($AS$8,Prices[],2,FALSE)*AS466)</f>
        <v>4435000</v>
      </c>
      <c r="AV466" s="132">
        <f t="shared" si="30"/>
        <v>6165775</v>
      </c>
      <c r="AW466" s="133" t="str">
        <f t="shared" si="31"/>
        <v>Credit is within Limit</v>
      </c>
      <c r="AX466" s="133" t="str">
        <f>IFERROR(IF(VLOOKUP(C466,'Overdue Credits'!$A:$F,6,0)&gt;2,"High Risk Customer",IF(VLOOKUP(C466,'Overdue Credits'!$A:$F,6,0)&gt;0,"Medium Risk Customer","Low Risk Customer")),"Low Risk Customer")</f>
        <v>Low Risk Customer</v>
      </c>
    </row>
    <row r="467" spans="1:50" x14ac:dyDescent="0.3">
      <c r="A467" s="16">
        <v>459</v>
      </c>
      <c r="B467" s="16" t="s">
        <v>398</v>
      </c>
      <c r="C467" s="16" t="s">
        <v>409</v>
      </c>
      <c r="D467" s="16"/>
      <c r="E467" s="16" t="s">
        <v>410</v>
      </c>
      <c r="F467" s="16" t="s">
        <v>13</v>
      </c>
      <c r="G467" s="131">
        <f t="shared" si="28"/>
        <v>0</v>
      </c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B467" s="133"/>
      <c r="AC467" s="134">
        <f>(VLOOKUP($H$8,Prices[],2,FALSE)*H467)+(VLOOKUP($I$8,Prices[],2,FALSE)*I467)+(VLOOKUP($J$8,Prices[],2,FALSE)*J467)+(VLOOKUP($K$8,Prices[],2,FALSE)*K467)+(VLOOKUP($L$8,Prices[],2,FALSE)*L467)+(VLOOKUP($M$8,Prices[],2,FALSE)*M467)+(VLOOKUP($N$8,Prices[],2,FALSE)*N467)+(VLOOKUP($T$8,Prices[],2,FALSE)*T467)+(VLOOKUP($U$8,Prices[],2,FALSE)*U467)+(VLOOKUP($V$8,Prices[],2,FALSE)*V467)+(VLOOKUP($W$8,Prices[],2,FALSE)*W467)+(VLOOKUP($X$8,Prices[],2,FALSE)*X467)+(VLOOKUP($Y$8,Prices[],2,FALSE)*Y467)+(VLOOKUP($Z$8,Prices[],2,FALSE)*Z467)+(VLOOKUP($AB$8,Prices[],2,FALSE)*AB467)+(VLOOKUP($O$8,Prices[],2,FALSE)*O467)+(VLOOKUP($P$8,Prices[],2,FALSE)*P467)+(VLOOKUP($Q$8,Prices[],2,FALSE)*Q467)+(VLOOKUP($R$8,Prices[],2,FALSE)*R467)+(VLOOKUP($AA$8,Prices[],2,FALSE)*AA467)+(VLOOKUP($S$8,Prices[],2,FALSE)*S467)</f>
        <v>0</v>
      </c>
      <c r="AD467" s="137"/>
      <c r="AE467" s="135">
        <f t="shared" si="29"/>
        <v>0</v>
      </c>
      <c r="AF467" s="133"/>
      <c r="AG467" s="133"/>
      <c r="AH467" s="133"/>
      <c r="AI467" s="133"/>
      <c r="AJ467" s="133"/>
      <c r="AK467" s="133"/>
      <c r="AL467" s="133"/>
      <c r="AM467" s="133"/>
      <c r="AN467" s="133"/>
      <c r="AO467" s="133"/>
      <c r="AP467" s="133"/>
      <c r="AQ467" s="133"/>
      <c r="AR467" s="133"/>
      <c r="AS467" s="133"/>
      <c r="AT467" s="133"/>
      <c r="AU467" s="132">
        <f>(VLOOKUP($AF$8,Prices[],2,FALSE)*AF467)+(VLOOKUP($AG$8,Prices[],2,FALSE)*AG467)+(VLOOKUP($AH$8,Prices[],2,FALSE)*AH467)+(VLOOKUP($AI$8,Prices[],2,FALSE)*AI467)+(VLOOKUP($AJ$8,Prices[],2,FALSE)*AJ467)+(VLOOKUP($AK$8,Prices[],2,FALSE)*AK467)+(VLOOKUP($AL$8,Prices[],2,FALSE)*AL467)+(VLOOKUP($AM$8,Prices[],2,FALSE)*AM467)+(VLOOKUP($AN$8,Prices[],2,FALSE)*AN467)+(VLOOKUP($AO$8,Prices[],2,FALSE)*AO467)+(VLOOKUP($AP$8,Prices[],2,FALSE)*AP467)+(VLOOKUP($AT$8,Prices[],2,FALSE)*AT467)+(VLOOKUP($AQ$8,Prices[],2,FALSE)*AQ467)+(VLOOKUP($AR$8,Prices[],2,FALSE)*AR467)+(VLOOKUP($AS$8,Prices[],2,FALSE)*AS467)</f>
        <v>0</v>
      </c>
      <c r="AV467" s="132">
        <f t="shared" si="30"/>
        <v>0</v>
      </c>
      <c r="AW467" s="133" t="str">
        <f t="shared" si="31"/>
        <v xml:space="preserve"> </v>
      </c>
      <c r="AX467" s="133" t="str">
        <f>IFERROR(IF(VLOOKUP(C467,'Overdue Credits'!$A:$F,6,0)&gt;2,"High Risk Customer",IF(VLOOKUP(C467,'Overdue Credits'!$A:$F,6,0)&gt;0,"Medium Risk Customer","Low Risk Customer")),"Low Risk Customer")</f>
        <v>Low Risk Customer</v>
      </c>
    </row>
    <row r="468" spans="1:50" x14ac:dyDescent="0.3">
      <c r="A468" s="16">
        <v>460</v>
      </c>
      <c r="B468" s="16" t="s">
        <v>398</v>
      </c>
      <c r="C468" s="16" t="s">
        <v>415</v>
      </c>
      <c r="D468" s="16"/>
      <c r="E468" s="16" t="s">
        <v>416</v>
      </c>
      <c r="F468" s="16" t="s">
        <v>933</v>
      </c>
      <c r="G468" s="131">
        <f t="shared" si="28"/>
        <v>1541</v>
      </c>
      <c r="H468" s="133"/>
      <c r="I468" s="133"/>
      <c r="J468" s="133">
        <v>1</v>
      </c>
      <c r="K468" s="133">
        <v>11</v>
      </c>
      <c r="L468" s="133"/>
      <c r="M468" s="133">
        <v>1</v>
      </c>
      <c r="N468" s="133">
        <v>70</v>
      </c>
      <c r="O468" s="133">
        <v>25</v>
      </c>
      <c r="P468" s="133"/>
      <c r="Q468" s="133"/>
      <c r="R468" s="133"/>
      <c r="S468" s="133"/>
      <c r="T468" s="133"/>
      <c r="U468" s="133"/>
      <c r="V468" s="133">
        <v>160</v>
      </c>
      <c r="W468" s="133">
        <v>10</v>
      </c>
      <c r="X468" s="133">
        <v>184</v>
      </c>
      <c r="Y468" s="133">
        <v>1079</v>
      </c>
      <c r="Z468" s="133"/>
      <c r="AA468" s="133"/>
      <c r="AB468" s="133"/>
      <c r="AC468" s="134">
        <f>(VLOOKUP($H$8,Prices[],2,FALSE)*H468)+(VLOOKUP($I$8,Prices[],2,FALSE)*I468)+(VLOOKUP($J$8,Prices[],2,FALSE)*J468)+(VLOOKUP($K$8,Prices[],2,FALSE)*K468)+(VLOOKUP($L$8,Prices[],2,FALSE)*L468)+(VLOOKUP($M$8,Prices[],2,FALSE)*M468)+(VLOOKUP($N$8,Prices[],2,FALSE)*N468)+(VLOOKUP($T$8,Prices[],2,FALSE)*T468)+(VLOOKUP($U$8,Prices[],2,FALSE)*U468)+(VLOOKUP($V$8,Prices[],2,FALSE)*V468)+(VLOOKUP($W$8,Prices[],2,FALSE)*W468)+(VLOOKUP($X$8,Prices[],2,FALSE)*X468)+(VLOOKUP($Y$8,Prices[],2,FALSE)*Y468)+(VLOOKUP($Z$8,Prices[],2,FALSE)*Z468)+(VLOOKUP($AB$8,Prices[],2,FALSE)*AB468)+(VLOOKUP($O$8,Prices[],2,FALSE)*O468)+(VLOOKUP($P$8,Prices[],2,FALSE)*P468)+(VLOOKUP($Q$8,Prices[],2,FALSE)*Q468)+(VLOOKUP($R$8,Prices[],2,FALSE)*R468)+(VLOOKUP($AA$8,Prices[],2,FALSE)*AA468)+(VLOOKUP($S$8,Prices[],2,FALSE)*S468)</f>
        <v>171049500</v>
      </c>
      <c r="AD468" s="137"/>
      <c r="AE468" s="135">
        <f t="shared" si="29"/>
        <v>254</v>
      </c>
      <c r="AF468" s="133"/>
      <c r="AG468" s="133"/>
      <c r="AH468" s="133">
        <v>150</v>
      </c>
      <c r="AI468" s="133">
        <v>60</v>
      </c>
      <c r="AJ468" s="133">
        <v>4</v>
      </c>
      <c r="AK468" s="133"/>
      <c r="AL468" s="133">
        <v>40</v>
      </c>
      <c r="AM468" s="133"/>
      <c r="AN468" s="133"/>
      <c r="AO468" s="133"/>
      <c r="AP468" s="133"/>
      <c r="AQ468" s="133"/>
      <c r="AR468" s="133"/>
      <c r="AS468" s="133"/>
      <c r="AT468" s="133"/>
      <c r="AU468" s="132">
        <f>(VLOOKUP($AF$8,Prices[],2,FALSE)*AF468)+(VLOOKUP($AG$8,Prices[],2,FALSE)*AG468)+(VLOOKUP($AH$8,Prices[],2,FALSE)*AH468)+(VLOOKUP($AI$8,Prices[],2,FALSE)*AI468)+(VLOOKUP($AJ$8,Prices[],2,FALSE)*AJ468)+(VLOOKUP($AK$8,Prices[],2,FALSE)*AK468)+(VLOOKUP($AL$8,Prices[],2,FALSE)*AL468)+(VLOOKUP($AM$8,Prices[],2,FALSE)*AM468)+(VLOOKUP($AN$8,Prices[],2,FALSE)*AN468)+(VLOOKUP($AO$8,Prices[],2,FALSE)*AO468)+(VLOOKUP($AP$8,Prices[],2,FALSE)*AP468)+(VLOOKUP($AT$8,Prices[],2,FALSE)*AT468)+(VLOOKUP($AQ$8,Prices[],2,FALSE)*AQ468)+(VLOOKUP($AR$8,Prices[],2,FALSE)*AR468)+(VLOOKUP($AS$8,Prices[],2,FALSE)*AS468)</f>
        <v>48281000</v>
      </c>
      <c r="AV468" s="132">
        <f t="shared" si="30"/>
        <v>59867324.999999993</v>
      </c>
      <c r="AW468" s="133" t="str">
        <f t="shared" si="31"/>
        <v>Credit is within Limit</v>
      </c>
      <c r="AX468" s="133" t="str">
        <f>IFERROR(IF(VLOOKUP(C468,'Overdue Credits'!$A:$F,6,0)&gt;2,"High Risk Customer",IF(VLOOKUP(C468,'Overdue Credits'!$A:$F,6,0)&gt;0,"Medium Risk Customer","Low Risk Customer")),"Low Risk Customer")</f>
        <v>Low Risk Customer</v>
      </c>
    </row>
    <row r="469" spans="1:50" x14ac:dyDescent="0.3">
      <c r="A469" s="16">
        <v>461</v>
      </c>
      <c r="B469" s="16" t="s">
        <v>398</v>
      </c>
      <c r="C469" s="16" t="s">
        <v>424</v>
      </c>
      <c r="D469" s="16"/>
      <c r="E469" s="16" t="s">
        <v>425</v>
      </c>
      <c r="F469" s="16" t="s">
        <v>20</v>
      </c>
      <c r="G469" s="131">
        <f t="shared" si="28"/>
        <v>250</v>
      </c>
      <c r="H469" s="133"/>
      <c r="I469" s="133"/>
      <c r="J469" s="133">
        <v>1</v>
      </c>
      <c r="K469" s="133">
        <v>1</v>
      </c>
      <c r="L469" s="133"/>
      <c r="M469" s="133">
        <v>1</v>
      </c>
      <c r="N469" s="133">
        <v>5</v>
      </c>
      <c r="O469" s="133">
        <v>67</v>
      </c>
      <c r="P469" s="133"/>
      <c r="Q469" s="133"/>
      <c r="R469" s="133"/>
      <c r="S469" s="133"/>
      <c r="T469" s="133"/>
      <c r="U469" s="133"/>
      <c r="V469" s="133">
        <v>5</v>
      </c>
      <c r="W469" s="133">
        <v>1</v>
      </c>
      <c r="X469" s="133">
        <v>156</v>
      </c>
      <c r="Y469" s="133">
        <v>13</v>
      </c>
      <c r="Z469" s="133"/>
      <c r="AA469" s="133"/>
      <c r="AB469" s="133"/>
      <c r="AC469" s="134">
        <f>(VLOOKUP($H$8,Prices[],2,FALSE)*H469)+(VLOOKUP($I$8,Prices[],2,FALSE)*I469)+(VLOOKUP($J$8,Prices[],2,FALSE)*J469)+(VLOOKUP($K$8,Prices[],2,FALSE)*K469)+(VLOOKUP($L$8,Prices[],2,FALSE)*L469)+(VLOOKUP($M$8,Prices[],2,FALSE)*M469)+(VLOOKUP($N$8,Prices[],2,FALSE)*N469)+(VLOOKUP($T$8,Prices[],2,FALSE)*T469)+(VLOOKUP($U$8,Prices[],2,FALSE)*U469)+(VLOOKUP($V$8,Prices[],2,FALSE)*V469)+(VLOOKUP($W$8,Prices[],2,FALSE)*W469)+(VLOOKUP($X$8,Prices[],2,FALSE)*X469)+(VLOOKUP($Y$8,Prices[],2,FALSE)*Y469)+(VLOOKUP($Z$8,Prices[],2,FALSE)*Z469)+(VLOOKUP($AB$8,Prices[],2,FALSE)*AB469)+(VLOOKUP($O$8,Prices[],2,FALSE)*O469)+(VLOOKUP($P$8,Prices[],2,FALSE)*P469)+(VLOOKUP($Q$8,Prices[],2,FALSE)*Q469)+(VLOOKUP($R$8,Prices[],2,FALSE)*R469)+(VLOOKUP($AA$8,Prices[],2,FALSE)*AA469)+(VLOOKUP($S$8,Prices[],2,FALSE)*S469)</f>
        <v>39260500</v>
      </c>
      <c r="AD469" s="137"/>
      <c r="AE469" s="135">
        <f t="shared" si="29"/>
        <v>56</v>
      </c>
      <c r="AF469" s="133"/>
      <c r="AG469" s="133"/>
      <c r="AH469" s="133">
        <v>29</v>
      </c>
      <c r="AI469" s="133">
        <v>19</v>
      </c>
      <c r="AJ469" s="133">
        <v>3</v>
      </c>
      <c r="AK469" s="133"/>
      <c r="AL469" s="133">
        <v>5</v>
      </c>
      <c r="AM469" s="133"/>
      <c r="AN469" s="133"/>
      <c r="AO469" s="133"/>
      <c r="AP469" s="133"/>
      <c r="AQ469" s="133"/>
      <c r="AR469" s="133"/>
      <c r="AS469" s="133"/>
      <c r="AT469" s="133"/>
      <c r="AU469" s="132">
        <f>(VLOOKUP($AF$8,Prices[],2,FALSE)*AF469)+(VLOOKUP($AG$8,Prices[],2,FALSE)*AG469)+(VLOOKUP($AH$8,Prices[],2,FALSE)*AH469)+(VLOOKUP($AI$8,Prices[],2,FALSE)*AI469)+(VLOOKUP($AJ$8,Prices[],2,FALSE)*AJ469)+(VLOOKUP($AK$8,Prices[],2,FALSE)*AK469)+(VLOOKUP($AL$8,Prices[],2,FALSE)*AL469)+(VLOOKUP($AM$8,Prices[],2,FALSE)*AM469)+(VLOOKUP($AN$8,Prices[],2,FALSE)*AN469)+(VLOOKUP($AO$8,Prices[],2,FALSE)*AO469)+(VLOOKUP($AP$8,Prices[],2,FALSE)*AP469)+(VLOOKUP($AT$8,Prices[],2,FALSE)*AT469)+(VLOOKUP($AQ$8,Prices[],2,FALSE)*AQ469)+(VLOOKUP($AR$8,Prices[],2,FALSE)*AR469)+(VLOOKUP($AS$8,Prices[],2,FALSE)*AS469)</f>
        <v>10886000</v>
      </c>
      <c r="AV469" s="132">
        <f t="shared" si="30"/>
        <v>13741175</v>
      </c>
      <c r="AW469" s="133" t="str">
        <f t="shared" si="31"/>
        <v>Credit is within Limit</v>
      </c>
      <c r="AX469" s="133" t="str">
        <f>IFERROR(IF(VLOOKUP(C469,'Overdue Credits'!$A:$F,6,0)&gt;2,"High Risk Customer",IF(VLOOKUP(C469,'Overdue Credits'!$A:$F,6,0)&gt;0,"Medium Risk Customer","Low Risk Customer")),"Low Risk Customer")</f>
        <v>Low Risk Customer</v>
      </c>
    </row>
    <row r="470" spans="1:50" x14ac:dyDescent="0.3">
      <c r="A470" s="16">
        <v>462</v>
      </c>
      <c r="B470" s="16" t="s">
        <v>398</v>
      </c>
      <c r="C470" s="16" t="s">
        <v>399</v>
      </c>
      <c r="D470" s="16"/>
      <c r="E470" s="16" t="s">
        <v>400</v>
      </c>
      <c r="F470" s="16" t="s">
        <v>13</v>
      </c>
      <c r="G470" s="131">
        <f t="shared" si="28"/>
        <v>125</v>
      </c>
      <c r="H470" s="133"/>
      <c r="I470" s="133"/>
      <c r="J470" s="133">
        <v>1</v>
      </c>
      <c r="K470" s="133">
        <v>1</v>
      </c>
      <c r="L470" s="133"/>
      <c r="M470" s="133">
        <v>1</v>
      </c>
      <c r="N470" s="133">
        <v>5</v>
      </c>
      <c r="O470" s="133">
        <v>30</v>
      </c>
      <c r="P470" s="133"/>
      <c r="Q470" s="133"/>
      <c r="R470" s="133"/>
      <c r="S470" s="133"/>
      <c r="T470" s="133"/>
      <c r="U470" s="133"/>
      <c r="V470" s="133">
        <v>10</v>
      </c>
      <c r="W470" s="133">
        <v>1</v>
      </c>
      <c r="X470" s="133">
        <v>58</v>
      </c>
      <c r="Y470" s="133">
        <v>18</v>
      </c>
      <c r="Z470" s="133"/>
      <c r="AA470" s="133"/>
      <c r="AB470" s="133"/>
      <c r="AC470" s="134">
        <f>(VLOOKUP($H$8,Prices[],2,FALSE)*H470)+(VLOOKUP($I$8,Prices[],2,FALSE)*I470)+(VLOOKUP($J$8,Prices[],2,FALSE)*J470)+(VLOOKUP($K$8,Prices[],2,FALSE)*K470)+(VLOOKUP($L$8,Prices[],2,FALSE)*L470)+(VLOOKUP($M$8,Prices[],2,FALSE)*M470)+(VLOOKUP($N$8,Prices[],2,FALSE)*N470)+(VLOOKUP($T$8,Prices[],2,FALSE)*T470)+(VLOOKUP($U$8,Prices[],2,FALSE)*U470)+(VLOOKUP($V$8,Prices[],2,FALSE)*V470)+(VLOOKUP($W$8,Prices[],2,FALSE)*W470)+(VLOOKUP($X$8,Prices[],2,FALSE)*X470)+(VLOOKUP($Y$8,Prices[],2,FALSE)*Y470)+(VLOOKUP($Z$8,Prices[],2,FALSE)*Z470)+(VLOOKUP($AB$8,Prices[],2,FALSE)*AB470)+(VLOOKUP($O$8,Prices[],2,FALSE)*O470)+(VLOOKUP($P$8,Prices[],2,FALSE)*P470)+(VLOOKUP($Q$8,Prices[],2,FALSE)*Q470)+(VLOOKUP($R$8,Prices[],2,FALSE)*R470)+(VLOOKUP($AA$8,Prices[],2,FALSE)*AA470)+(VLOOKUP($S$8,Prices[],2,FALSE)*S470)</f>
        <v>18435000</v>
      </c>
      <c r="AD470" s="137"/>
      <c r="AE470" s="135">
        <f t="shared" si="29"/>
        <v>22</v>
      </c>
      <c r="AF470" s="133"/>
      <c r="AG470" s="133"/>
      <c r="AH470" s="133">
        <v>5</v>
      </c>
      <c r="AI470" s="133">
        <v>10</v>
      </c>
      <c r="AJ470" s="133">
        <v>2</v>
      </c>
      <c r="AK470" s="133"/>
      <c r="AL470" s="133">
        <v>5</v>
      </c>
      <c r="AM470" s="133"/>
      <c r="AN470" s="133"/>
      <c r="AO470" s="133"/>
      <c r="AP470" s="133"/>
      <c r="AQ470" s="133"/>
      <c r="AR470" s="133"/>
      <c r="AS470" s="133"/>
      <c r="AT470" s="133"/>
      <c r="AU470" s="132">
        <f>(VLOOKUP($AF$8,Prices[],2,FALSE)*AF470)+(VLOOKUP($AG$8,Prices[],2,FALSE)*AG470)+(VLOOKUP($AH$8,Prices[],2,FALSE)*AH470)+(VLOOKUP($AI$8,Prices[],2,FALSE)*AI470)+(VLOOKUP($AJ$8,Prices[],2,FALSE)*AJ470)+(VLOOKUP($AK$8,Prices[],2,FALSE)*AK470)+(VLOOKUP($AL$8,Prices[],2,FALSE)*AL470)+(VLOOKUP($AM$8,Prices[],2,FALSE)*AM470)+(VLOOKUP($AN$8,Prices[],2,FALSE)*AN470)+(VLOOKUP($AO$8,Prices[],2,FALSE)*AO470)+(VLOOKUP($AP$8,Prices[],2,FALSE)*AP470)+(VLOOKUP($AT$8,Prices[],2,FALSE)*AT470)+(VLOOKUP($AQ$8,Prices[],2,FALSE)*AQ470)+(VLOOKUP($AR$8,Prices[],2,FALSE)*AR470)+(VLOOKUP($AS$8,Prices[],2,FALSE)*AS470)</f>
        <v>4215500</v>
      </c>
      <c r="AV470" s="132">
        <f t="shared" si="30"/>
        <v>6452250</v>
      </c>
      <c r="AW470" s="133" t="str">
        <f t="shared" si="31"/>
        <v>Credit is within Limit</v>
      </c>
      <c r="AX470" s="133" t="str">
        <f>IFERROR(IF(VLOOKUP(C470,'Overdue Credits'!$A:$F,6,0)&gt;2,"High Risk Customer",IF(VLOOKUP(C470,'Overdue Credits'!$A:$F,6,0)&gt;0,"Medium Risk Customer","Low Risk Customer")),"Low Risk Customer")</f>
        <v>Medium Risk Customer</v>
      </c>
    </row>
    <row r="471" spans="1:50" x14ac:dyDescent="0.3">
      <c r="A471" s="16">
        <v>463</v>
      </c>
      <c r="B471" s="16" t="s">
        <v>398</v>
      </c>
      <c r="C471" s="16" t="s">
        <v>413</v>
      </c>
      <c r="D471" s="16"/>
      <c r="E471" s="16" t="s">
        <v>414</v>
      </c>
      <c r="F471" s="16" t="s">
        <v>20</v>
      </c>
      <c r="G471" s="131">
        <f t="shared" si="28"/>
        <v>500</v>
      </c>
      <c r="H471" s="133"/>
      <c r="I471" s="133"/>
      <c r="J471" s="133">
        <v>1</v>
      </c>
      <c r="K471" s="133">
        <v>2</v>
      </c>
      <c r="L471" s="133"/>
      <c r="M471" s="133">
        <v>1</v>
      </c>
      <c r="N471" s="133">
        <v>20</v>
      </c>
      <c r="O471" s="133">
        <v>42</v>
      </c>
      <c r="P471" s="133"/>
      <c r="Q471" s="133"/>
      <c r="R471" s="133"/>
      <c r="S471" s="133"/>
      <c r="T471" s="133"/>
      <c r="U471" s="133"/>
      <c r="V471" s="133">
        <v>40</v>
      </c>
      <c r="W471" s="133">
        <v>1</v>
      </c>
      <c r="X471" s="133">
        <v>136</v>
      </c>
      <c r="Y471" s="133">
        <v>257</v>
      </c>
      <c r="Z471" s="133"/>
      <c r="AA471" s="133"/>
      <c r="AB471" s="133"/>
      <c r="AC471" s="134">
        <f>(VLOOKUP($H$8,Prices[],2,FALSE)*H471)+(VLOOKUP($I$8,Prices[],2,FALSE)*I471)+(VLOOKUP($J$8,Prices[],2,FALSE)*J471)+(VLOOKUP($K$8,Prices[],2,FALSE)*K471)+(VLOOKUP($L$8,Prices[],2,FALSE)*L471)+(VLOOKUP($M$8,Prices[],2,FALSE)*M471)+(VLOOKUP($N$8,Prices[],2,FALSE)*N471)+(VLOOKUP($T$8,Prices[],2,FALSE)*T471)+(VLOOKUP($U$8,Prices[],2,FALSE)*U471)+(VLOOKUP($V$8,Prices[],2,FALSE)*V471)+(VLOOKUP($W$8,Prices[],2,FALSE)*W471)+(VLOOKUP($X$8,Prices[],2,FALSE)*X471)+(VLOOKUP($Y$8,Prices[],2,FALSE)*Y471)+(VLOOKUP($Z$8,Prices[],2,FALSE)*Z471)+(VLOOKUP($AB$8,Prices[],2,FALSE)*AB471)+(VLOOKUP($O$8,Prices[],2,FALSE)*O471)+(VLOOKUP($P$8,Prices[],2,FALSE)*P471)+(VLOOKUP($Q$8,Prices[],2,FALSE)*Q471)+(VLOOKUP($R$8,Prices[],2,FALSE)*R471)+(VLOOKUP($AA$8,Prices[],2,FALSE)*AA471)+(VLOOKUP($S$8,Prices[],2,FALSE)*S471)</f>
        <v>62060500</v>
      </c>
      <c r="AD471" s="137"/>
      <c r="AE471" s="135">
        <f t="shared" si="29"/>
        <v>105</v>
      </c>
      <c r="AF471" s="133"/>
      <c r="AG471" s="133"/>
      <c r="AH471" s="133">
        <v>55</v>
      </c>
      <c r="AI471" s="133">
        <v>16</v>
      </c>
      <c r="AJ471" s="133">
        <v>4</v>
      </c>
      <c r="AK471" s="133"/>
      <c r="AL471" s="133">
        <v>30</v>
      </c>
      <c r="AM471" s="133"/>
      <c r="AN471" s="133"/>
      <c r="AO471" s="133"/>
      <c r="AP471" s="133"/>
      <c r="AQ471" s="133"/>
      <c r="AR471" s="133"/>
      <c r="AS471" s="133"/>
      <c r="AT471" s="133"/>
      <c r="AU471" s="132">
        <f>(VLOOKUP($AF$8,Prices[],2,FALSE)*AF471)+(VLOOKUP($AG$8,Prices[],2,FALSE)*AG471)+(VLOOKUP($AH$8,Prices[],2,FALSE)*AH471)+(VLOOKUP($AI$8,Prices[],2,FALSE)*AI471)+(VLOOKUP($AJ$8,Prices[],2,FALSE)*AJ471)+(VLOOKUP($AK$8,Prices[],2,FALSE)*AK471)+(VLOOKUP($AL$8,Prices[],2,FALSE)*AL471)+(VLOOKUP($AM$8,Prices[],2,FALSE)*AM471)+(VLOOKUP($AN$8,Prices[],2,FALSE)*AN471)+(VLOOKUP($AO$8,Prices[],2,FALSE)*AO471)+(VLOOKUP($AP$8,Prices[],2,FALSE)*AP471)+(VLOOKUP($AT$8,Prices[],2,FALSE)*AT471)+(VLOOKUP($AQ$8,Prices[],2,FALSE)*AQ471)+(VLOOKUP($AR$8,Prices[],2,FALSE)*AR471)+(VLOOKUP($AS$8,Prices[],2,FALSE)*AS471)</f>
        <v>19063500</v>
      </c>
      <c r="AV471" s="132">
        <f t="shared" si="30"/>
        <v>21721175</v>
      </c>
      <c r="AW471" s="133" t="str">
        <f t="shared" si="31"/>
        <v>Credit is within Limit</v>
      </c>
      <c r="AX471" s="133" t="str">
        <f>IFERROR(IF(VLOOKUP(C471,'Overdue Credits'!$A:$F,6,0)&gt;2,"High Risk Customer",IF(VLOOKUP(C471,'Overdue Credits'!$A:$F,6,0)&gt;0,"Medium Risk Customer","Low Risk Customer")),"Low Risk Customer")</f>
        <v>Medium Risk Customer</v>
      </c>
    </row>
    <row r="472" spans="1:50" x14ac:dyDescent="0.3">
      <c r="A472" s="16">
        <v>464</v>
      </c>
      <c r="B472" s="16" t="s">
        <v>398</v>
      </c>
      <c r="C472" s="16" t="s">
        <v>420</v>
      </c>
      <c r="D472" s="16"/>
      <c r="E472" s="16" t="s">
        <v>421</v>
      </c>
      <c r="F472" s="16" t="s">
        <v>20</v>
      </c>
      <c r="G472" s="131">
        <f t="shared" si="28"/>
        <v>350</v>
      </c>
      <c r="H472" s="133"/>
      <c r="I472" s="133"/>
      <c r="J472" s="133"/>
      <c r="K472" s="133">
        <v>1</v>
      </c>
      <c r="L472" s="133"/>
      <c r="M472" s="133"/>
      <c r="N472" s="133">
        <v>13</v>
      </c>
      <c r="O472" s="133">
        <v>5</v>
      </c>
      <c r="P472" s="133"/>
      <c r="Q472" s="133"/>
      <c r="R472" s="133"/>
      <c r="S472" s="133"/>
      <c r="T472" s="133"/>
      <c r="U472" s="133"/>
      <c r="V472" s="133">
        <v>28</v>
      </c>
      <c r="W472" s="133">
        <v>1</v>
      </c>
      <c r="X472" s="133">
        <v>60</v>
      </c>
      <c r="Y472" s="133">
        <v>242</v>
      </c>
      <c r="Z472" s="133"/>
      <c r="AA472" s="133"/>
      <c r="AB472" s="133"/>
      <c r="AC472" s="134">
        <f>(VLOOKUP($H$8,Prices[],2,FALSE)*H472)+(VLOOKUP($I$8,Prices[],2,FALSE)*I472)+(VLOOKUP($J$8,Prices[],2,FALSE)*J472)+(VLOOKUP($K$8,Prices[],2,FALSE)*K472)+(VLOOKUP($L$8,Prices[],2,FALSE)*L472)+(VLOOKUP($M$8,Prices[],2,FALSE)*M472)+(VLOOKUP($N$8,Prices[],2,FALSE)*N472)+(VLOOKUP($T$8,Prices[],2,FALSE)*T472)+(VLOOKUP($U$8,Prices[],2,FALSE)*U472)+(VLOOKUP($V$8,Prices[],2,FALSE)*V472)+(VLOOKUP($W$8,Prices[],2,FALSE)*W472)+(VLOOKUP($X$8,Prices[],2,FALSE)*X472)+(VLOOKUP($Y$8,Prices[],2,FALSE)*Y472)+(VLOOKUP($Z$8,Prices[],2,FALSE)*Z472)+(VLOOKUP($AB$8,Prices[],2,FALSE)*AB472)+(VLOOKUP($O$8,Prices[],2,FALSE)*O472)+(VLOOKUP($P$8,Prices[],2,FALSE)*P472)+(VLOOKUP($Q$8,Prices[],2,FALSE)*Q472)+(VLOOKUP($R$8,Prices[],2,FALSE)*R472)+(VLOOKUP($AA$8,Prices[],2,FALSE)*AA472)+(VLOOKUP($S$8,Prices[],2,FALSE)*S472)</f>
        <v>39613000</v>
      </c>
      <c r="AD472" s="137"/>
      <c r="AE472" s="135">
        <f t="shared" si="29"/>
        <v>58</v>
      </c>
      <c r="AF472" s="133"/>
      <c r="AG472" s="133"/>
      <c r="AH472" s="133">
        <v>20</v>
      </c>
      <c r="AI472" s="133">
        <v>14</v>
      </c>
      <c r="AJ472" s="133">
        <v>4</v>
      </c>
      <c r="AK472" s="133"/>
      <c r="AL472" s="133">
        <v>15</v>
      </c>
      <c r="AM472" s="133">
        <v>5</v>
      </c>
      <c r="AN472" s="133"/>
      <c r="AO472" s="133"/>
      <c r="AP472" s="133"/>
      <c r="AQ472" s="133"/>
      <c r="AR472" s="133"/>
      <c r="AS472" s="133"/>
      <c r="AT472" s="133"/>
      <c r="AU472" s="132">
        <f>(VLOOKUP($AF$8,Prices[],2,FALSE)*AF472)+(VLOOKUP($AG$8,Prices[],2,FALSE)*AG472)+(VLOOKUP($AH$8,Prices[],2,FALSE)*AH472)+(VLOOKUP($AI$8,Prices[],2,FALSE)*AI472)+(VLOOKUP($AJ$8,Prices[],2,FALSE)*AJ472)+(VLOOKUP($AK$8,Prices[],2,FALSE)*AK472)+(VLOOKUP($AL$8,Prices[],2,FALSE)*AL472)+(VLOOKUP($AM$8,Prices[],2,FALSE)*AM472)+(VLOOKUP($AN$8,Prices[],2,FALSE)*AN472)+(VLOOKUP($AO$8,Prices[],2,FALSE)*AO472)+(VLOOKUP($AP$8,Prices[],2,FALSE)*AP472)+(VLOOKUP($AT$8,Prices[],2,FALSE)*AT472)+(VLOOKUP($AQ$8,Prices[],2,FALSE)*AQ472)+(VLOOKUP($AR$8,Prices[],2,FALSE)*AR472)+(VLOOKUP($AS$8,Prices[],2,FALSE)*AS472)</f>
        <v>10501000</v>
      </c>
      <c r="AV472" s="132">
        <f t="shared" si="30"/>
        <v>13864550</v>
      </c>
      <c r="AW472" s="133" t="str">
        <f t="shared" si="31"/>
        <v>Credit is within Limit</v>
      </c>
      <c r="AX472" s="133" t="str">
        <f>IFERROR(IF(VLOOKUP(C472,'Overdue Credits'!$A:$F,6,0)&gt;2,"High Risk Customer",IF(VLOOKUP(C472,'Overdue Credits'!$A:$F,6,0)&gt;0,"Medium Risk Customer","Low Risk Customer")),"Low Risk Customer")</f>
        <v>Low Risk Customer</v>
      </c>
    </row>
    <row r="473" spans="1:50" x14ac:dyDescent="0.3">
      <c r="A473" s="16">
        <v>465</v>
      </c>
      <c r="B473" s="16" t="s">
        <v>398</v>
      </c>
      <c r="C473" s="16" t="s">
        <v>994</v>
      </c>
      <c r="D473" s="16"/>
      <c r="E473" s="16" t="s">
        <v>999</v>
      </c>
      <c r="F473" s="16" t="s">
        <v>11</v>
      </c>
      <c r="G473" s="131">
        <f t="shared" si="28"/>
        <v>0</v>
      </c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4">
        <f>(VLOOKUP($H$8,Prices[],2,FALSE)*H473)+(VLOOKUP($I$8,Prices[],2,FALSE)*I473)+(VLOOKUP($J$8,Prices[],2,FALSE)*J473)+(VLOOKUP($K$8,Prices[],2,FALSE)*K473)+(VLOOKUP($L$8,Prices[],2,FALSE)*L473)+(VLOOKUP($M$8,Prices[],2,FALSE)*M473)+(VLOOKUP($N$8,Prices[],2,FALSE)*N473)+(VLOOKUP($T$8,Prices[],2,FALSE)*T473)+(VLOOKUP($U$8,Prices[],2,FALSE)*U473)+(VLOOKUP($V$8,Prices[],2,FALSE)*V473)+(VLOOKUP($W$8,Prices[],2,FALSE)*W473)+(VLOOKUP($X$8,Prices[],2,FALSE)*X473)+(VLOOKUP($Y$8,Prices[],2,FALSE)*Y473)+(VLOOKUP($Z$8,Prices[],2,FALSE)*Z473)+(VLOOKUP($AB$8,Prices[],2,FALSE)*AB473)+(VLOOKUP($O$8,Prices[],2,FALSE)*O473)+(VLOOKUP($P$8,Prices[],2,FALSE)*P473)+(VLOOKUP($Q$8,Prices[],2,FALSE)*Q473)+(VLOOKUP($R$8,Prices[],2,FALSE)*R473)+(VLOOKUP($AA$8,Prices[],2,FALSE)*AA473)+(VLOOKUP($S$8,Prices[],2,FALSE)*S473)</f>
        <v>0</v>
      </c>
      <c r="AD473" s="137"/>
      <c r="AE473" s="135">
        <f t="shared" si="29"/>
        <v>0</v>
      </c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  <c r="AP473" s="133"/>
      <c r="AQ473" s="133"/>
      <c r="AR473" s="133"/>
      <c r="AS473" s="133"/>
      <c r="AT473" s="133"/>
      <c r="AU473" s="132">
        <f>(VLOOKUP($AF$8,Prices[],2,FALSE)*AF473)+(VLOOKUP($AG$8,Prices[],2,FALSE)*AG473)+(VLOOKUP($AH$8,Prices[],2,FALSE)*AH473)+(VLOOKUP($AI$8,Prices[],2,FALSE)*AI473)+(VLOOKUP($AJ$8,Prices[],2,FALSE)*AJ473)+(VLOOKUP($AK$8,Prices[],2,FALSE)*AK473)+(VLOOKUP($AL$8,Prices[],2,FALSE)*AL473)+(VLOOKUP($AM$8,Prices[],2,FALSE)*AM473)+(VLOOKUP($AN$8,Prices[],2,FALSE)*AN473)+(VLOOKUP($AO$8,Prices[],2,FALSE)*AO473)+(VLOOKUP($AP$8,Prices[],2,FALSE)*AP473)+(VLOOKUP($AT$8,Prices[],2,FALSE)*AT473)+(VLOOKUP($AQ$8,Prices[],2,FALSE)*AQ473)+(VLOOKUP($AR$8,Prices[],2,FALSE)*AR473)+(VLOOKUP($AS$8,Prices[],2,FALSE)*AS473)</f>
        <v>0</v>
      </c>
      <c r="AV473" s="132">
        <f t="shared" si="30"/>
        <v>0</v>
      </c>
      <c r="AW473" s="133" t="str">
        <f t="shared" si="31"/>
        <v xml:space="preserve"> </v>
      </c>
      <c r="AX473" s="133" t="str">
        <f>IFERROR(IF(VLOOKUP(C473,'Overdue Credits'!$A:$F,6,0)&gt;2,"High Risk Customer",IF(VLOOKUP(C473,'Overdue Credits'!$A:$F,6,0)&gt;0,"Medium Risk Customer","Low Risk Customer")),"Low Risk Customer")</f>
        <v>Low Risk Customer</v>
      </c>
    </row>
    <row r="474" spans="1:50" x14ac:dyDescent="0.3">
      <c r="A474" s="16">
        <v>466</v>
      </c>
      <c r="B474" s="16" t="s">
        <v>398</v>
      </c>
      <c r="C474" s="16" t="s">
        <v>418</v>
      </c>
      <c r="D474" s="16"/>
      <c r="E474" s="16" t="s">
        <v>419</v>
      </c>
      <c r="F474" s="16" t="s">
        <v>11</v>
      </c>
      <c r="G474" s="131">
        <f t="shared" si="28"/>
        <v>0</v>
      </c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B474" s="133"/>
      <c r="AC474" s="134">
        <f>(VLOOKUP($H$8,Prices[],2,FALSE)*H474)+(VLOOKUP($I$8,Prices[],2,FALSE)*I474)+(VLOOKUP($J$8,Prices[],2,FALSE)*J474)+(VLOOKUP($K$8,Prices[],2,FALSE)*K474)+(VLOOKUP($L$8,Prices[],2,FALSE)*L474)+(VLOOKUP($M$8,Prices[],2,FALSE)*M474)+(VLOOKUP($N$8,Prices[],2,FALSE)*N474)+(VLOOKUP($T$8,Prices[],2,FALSE)*T474)+(VLOOKUP($U$8,Prices[],2,FALSE)*U474)+(VLOOKUP($V$8,Prices[],2,FALSE)*V474)+(VLOOKUP($W$8,Prices[],2,FALSE)*W474)+(VLOOKUP($X$8,Prices[],2,FALSE)*X474)+(VLOOKUP($Y$8,Prices[],2,FALSE)*Y474)+(VLOOKUP($Z$8,Prices[],2,FALSE)*Z474)+(VLOOKUP($AB$8,Prices[],2,FALSE)*AB474)+(VLOOKUP($O$8,Prices[],2,FALSE)*O474)+(VLOOKUP($P$8,Prices[],2,FALSE)*P474)+(VLOOKUP($Q$8,Prices[],2,FALSE)*Q474)+(VLOOKUP($R$8,Prices[],2,FALSE)*R474)+(VLOOKUP($AA$8,Prices[],2,FALSE)*AA474)+(VLOOKUP($S$8,Prices[],2,FALSE)*S474)</f>
        <v>0</v>
      </c>
      <c r="AD474" s="137"/>
      <c r="AE474" s="135">
        <f t="shared" si="29"/>
        <v>0</v>
      </c>
      <c r="AF474" s="133"/>
      <c r="AG474" s="133"/>
      <c r="AH474" s="133"/>
      <c r="AI474" s="133"/>
      <c r="AJ474" s="133"/>
      <c r="AK474" s="133"/>
      <c r="AL474" s="133"/>
      <c r="AM474" s="133"/>
      <c r="AN474" s="133"/>
      <c r="AO474" s="133"/>
      <c r="AP474" s="133"/>
      <c r="AQ474" s="133"/>
      <c r="AR474" s="133"/>
      <c r="AS474" s="133"/>
      <c r="AT474" s="133"/>
      <c r="AU474" s="132">
        <f>(VLOOKUP($AF$8,Prices[],2,FALSE)*AF474)+(VLOOKUP($AG$8,Prices[],2,FALSE)*AG474)+(VLOOKUP($AH$8,Prices[],2,FALSE)*AH474)+(VLOOKUP($AI$8,Prices[],2,FALSE)*AI474)+(VLOOKUP($AJ$8,Prices[],2,FALSE)*AJ474)+(VLOOKUP($AK$8,Prices[],2,FALSE)*AK474)+(VLOOKUP($AL$8,Prices[],2,FALSE)*AL474)+(VLOOKUP($AM$8,Prices[],2,FALSE)*AM474)+(VLOOKUP($AN$8,Prices[],2,FALSE)*AN474)+(VLOOKUP($AO$8,Prices[],2,FALSE)*AO474)+(VLOOKUP($AP$8,Prices[],2,FALSE)*AP474)+(VLOOKUP($AT$8,Prices[],2,FALSE)*AT474)+(VLOOKUP($AQ$8,Prices[],2,FALSE)*AQ474)+(VLOOKUP($AR$8,Prices[],2,FALSE)*AR474)+(VLOOKUP($AS$8,Prices[],2,FALSE)*AS474)</f>
        <v>0</v>
      </c>
      <c r="AV474" s="132">
        <f t="shared" si="30"/>
        <v>0</v>
      </c>
      <c r="AW474" s="133" t="str">
        <f t="shared" si="31"/>
        <v xml:space="preserve"> </v>
      </c>
      <c r="AX474" s="133" t="str">
        <f>IFERROR(IF(VLOOKUP(C474,'Overdue Credits'!$A:$F,6,0)&gt;2,"High Risk Customer",IF(VLOOKUP(C474,'Overdue Credits'!$A:$F,6,0)&gt;0,"Medium Risk Customer","Low Risk Customer")),"Low Risk Customer")</f>
        <v>High Risk Customer</v>
      </c>
    </row>
    <row r="475" spans="1:50" x14ac:dyDescent="0.3">
      <c r="A475" s="16">
        <v>467</v>
      </c>
      <c r="B475" s="16" t="s">
        <v>398</v>
      </c>
      <c r="C475" s="16" t="s">
        <v>401</v>
      </c>
      <c r="D475" s="16"/>
      <c r="E475" s="16" t="s">
        <v>759</v>
      </c>
      <c r="F475" s="16" t="s">
        <v>13</v>
      </c>
      <c r="G475" s="131">
        <f t="shared" si="28"/>
        <v>150</v>
      </c>
      <c r="H475" s="133"/>
      <c r="I475" s="133"/>
      <c r="J475" s="133">
        <v>4</v>
      </c>
      <c r="K475" s="133">
        <v>4</v>
      </c>
      <c r="L475" s="133"/>
      <c r="M475" s="133">
        <v>1</v>
      </c>
      <c r="N475" s="133">
        <v>1</v>
      </c>
      <c r="O475" s="133">
        <v>42</v>
      </c>
      <c r="P475" s="133">
        <v>1</v>
      </c>
      <c r="Q475" s="133"/>
      <c r="R475" s="133"/>
      <c r="S475" s="133"/>
      <c r="T475" s="133"/>
      <c r="U475" s="133"/>
      <c r="V475" s="133">
        <v>1</v>
      </c>
      <c r="W475" s="133">
        <v>1</v>
      </c>
      <c r="X475" s="133">
        <v>94</v>
      </c>
      <c r="Y475" s="133">
        <v>1</v>
      </c>
      <c r="Z475" s="133"/>
      <c r="AA475" s="133"/>
      <c r="AB475" s="133"/>
      <c r="AC475" s="134">
        <f>(VLOOKUP($H$8,Prices[],2,FALSE)*H475)+(VLOOKUP($I$8,Prices[],2,FALSE)*I475)+(VLOOKUP($J$8,Prices[],2,FALSE)*J475)+(VLOOKUP($K$8,Prices[],2,FALSE)*K475)+(VLOOKUP($L$8,Prices[],2,FALSE)*L475)+(VLOOKUP($M$8,Prices[],2,FALSE)*M475)+(VLOOKUP($N$8,Prices[],2,FALSE)*N475)+(VLOOKUP($T$8,Prices[],2,FALSE)*T475)+(VLOOKUP($U$8,Prices[],2,FALSE)*U475)+(VLOOKUP($V$8,Prices[],2,FALSE)*V475)+(VLOOKUP($W$8,Prices[],2,FALSE)*W475)+(VLOOKUP($X$8,Prices[],2,FALSE)*X475)+(VLOOKUP($Y$8,Prices[],2,FALSE)*Y475)+(VLOOKUP($Z$8,Prices[],2,FALSE)*Z475)+(VLOOKUP($AB$8,Prices[],2,FALSE)*AB475)+(VLOOKUP($O$8,Prices[],2,FALSE)*O475)+(VLOOKUP($P$8,Prices[],2,FALSE)*P475)+(VLOOKUP($Q$8,Prices[],2,FALSE)*Q475)+(VLOOKUP($R$8,Prices[],2,FALSE)*R475)+(VLOOKUP($AA$8,Prices[],2,FALSE)*AA475)+(VLOOKUP($S$8,Prices[],2,FALSE)*S475)</f>
        <v>24460000</v>
      </c>
      <c r="AD475" s="137"/>
      <c r="AE475" s="135">
        <f t="shared" si="29"/>
        <v>37</v>
      </c>
      <c r="AF475" s="133"/>
      <c r="AG475" s="133"/>
      <c r="AH475" s="133">
        <v>15</v>
      </c>
      <c r="AI475" s="133">
        <v>8</v>
      </c>
      <c r="AJ475" s="133">
        <v>4</v>
      </c>
      <c r="AK475" s="133"/>
      <c r="AL475" s="133">
        <v>10</v>
      </c>
      <c r="AM475" s="133"/>
      <c r="AN475" s="133"/>
      <c r="AO475" s="133"/>
      <c r="AP475" s="133"/>
      <c r="AQ475" s="133"/>
      <c r="AR475" s="133"/>
      <c r="AS475" s="133"/>
      <c r="AT475" s="133"/>
      <c r="AU475" s="132">
        <f>(VLOOKUP($AF$8,Prices[],2,FALSE)*AF475)+(VLOOKUP($AG$8,Prices[],2,FALSE)*AG475)+(VLOOKUP($AH$8,Prices[],2,FALSE)*AH475)+(VLOOKUP($AI$8,Prices[],2,FALSE)*AI475)+(VLOOKUP($AJ$8,Prices[],2,FALSE)*AJ475)+(VLOOKUP($AK$8,Prices[],2,FALSE)*AK475)+(VLOOKUP($AL$8,Prices[],2,FALSE)*AL475)+(VLOOKUP($AM$8,Prices[],2,FALSE)*AM475)+(VLOOKUP($AN$8,Prices[],2,FALSE)*AN475)+(VLOOKUP($AO$8,Prices[],2,FALSE)*AO475)+(VLOOKUP($AP$8,Prices[],2,FALSE)*AP475)+(VLOOKUP($AT$8,Prices[],2,FALSE)*AT475)+(VLOOKUP($AQ$8,Prices[],2,FALSE)*AQ475)+(VLOOKUP($AR$8,Prices[],2,FALSE)*AR475)+(VLOOKUP($AS$8,Prices[],2,FALSE)*AS475)</f>
        <v>6703500</v>
      </c>
      <c r="AV475" s="132">
        <f t="shared" si="30"/>
        <v>8561000</v>
      </c>
      <c r="AW475" s="133" t="str">
        <f t="shared" si="31"/>
        <v>Credit is within Limit</v>
      </c>
      <c r="AX475" s="133" t="str">
        <f>IFERROR(IF(VLOOKUP(C475,'Overdue Credits'!$A:$F,6,0)&gt;2,"High Risk Customer",IF(VLOOKUP(C475,'Overdue Credits'!$A:$F,6,0)&gt;0,"Medium Risk Customer","Low Risk Customer")),"Low Risk Customer")</f>
        <v>Low Risk Customer</v>
      </c>
    </row>
    <row r="476" spans="1:50" x14ac:dyDescent="0.3">
      <c r="A476" s="16">
        <v>468</v>
      </c>
      <c r="B476" s="16" t="s">
        <v>398</v>
      </c>
      <c r="C476" s="16" t="s">
        <v>422</v>
      </c>
      <c r="D476" s="16"/>
      <c r="E476" s="16" t="s">
        <v>905</v>
      </c>
      <c r="F476" s="16" t="s">
        <v>13</v>
      </c>
      <c r="G476" s="131">
        <f t="shared" si="28"/>
        <v>120</v>
      </c>
      <c r="H476" s="133"/>
      <c r="I476" s="133"/>
      <c r="J476" s="133"/>
      <c r="K476" s="133">
        <v>1</v>
      </c>
      <c r="L476" s="133"/>
      <c r="M476" s="133">
        <v>1</v>
      </c>
      <c r="N476" s="133">
        <v>5</v>
      </c>
      <c r="O476" s="133">
        <v>36</v>
      </c>
      <c r="P476" s="133"/>
      <c r="Q476" s="133"/>
      <c r="R476" s="133"/>
      <c r="S476" s="133"/>
      <c r="T476" s="133"/>
      <c r="U476" s="133"/>
      <c r="V476" s="133">
        <v>1</v>
      </c>
      <c r="W476" s="133">
        <v>1</v>
      </c>
      <c r="X476" s="133">
        <v>75</v>
      </c>
      <c r="Y476" s="133"/>
      <c r="Z476" s="133"/>
      <c r="AA476" s="133"/>
      <c r="AB476" s="133"/>
      <c r="AC476" s="134">
        <f>(VLOOKUP($H$8,Prices[],2,FALSE)*H476)+(VLOOKUP($I$8,Prices[],2,FALSE)*I476)+(VLOOKUP($J$8,Prices[],2,FALSE)*J476)+(VLOOKUP($K$8,Prices[],2,FALSE)*K476)+(VLOOKUP($L$8,Prices[],2,FALSE)*L476)+(VLOOKUP($M$8,Prices[],2,FALSE)*M476)+(VLOOKUP($N$8,Prices[],2,FALSE)*N476)+(VLOOKUP($T$8,Prices[],2,FALSE)*T476)+(VLOOKUP($U$8,Prices[],2,FALSE)*U476)+(VLOOKUP($V$8,Prices[],2,FALSE)*V476)+(VLOOKUP($W$8,Prices[],2,FALSE)*W476)+(VLOOKUP($X$8,Prices[],2,FALSE)*X476)+(VLOOKUP($Y$8,Prices[],2,FALSE)*Y476)+(VLOOKUP($Z$8,Prices[],2,FALSE)*Z476)+(VLOOKUP($AB$8,Prices[],2,FALSE)*AB476)+(VLOOKUP($O$8,Prices[],2,FALSE)*O476)+(VLOOKUP($P$8,Prices[],2,FALSE)*P476)+(VLOOKUP($Q$8,Prices[],2,FALSE)*Q476)+(VLOOKUP($R$8,Prices[],2,FALSE)*R476)+(VLOOKUP($AA$8,Prices[],2,FALSE)*AA476)+(VLOOKUP($S$8,Prices[],2,FALSE)*S476)</f>
        <v>19106000</v>
      </c>
      <c r="AD476" s="137"/>
      <c r="AE476" s="135">
        <f t="shared" si="29"/>
        <v>22</v>
      </c>
      <c r="AF476" s="133"/>
      <c r="AG476" s="133"/>
      <c r="AH476" s="133">
        <v>10</v>
      </c>
      <c r="AI476" s="133">
        <v>5</v>
      </c>
      <c r="AJ476" s="133"/>
      <c r="AK476" s="133"/>
      <c r="AL476" s="133">
        <v>7</v>
      </c>
      <c r="AM476" s="133"/>
      <c r="AN476" s="133"/>
      <c r="AO476" s="133"/>
      <c r="AP476" s="133"/>
      <c r="AQ476" s="133"/>
      <c r="AR476" s="133"/>
      <c r="AS476" s="133"/>
      <c r="AT476" s="133"/>
      <c r="AU476" s="132">
        <f>(VLOOKUP($AF$8,Prices[],2,FALSE)*AF476)+(VLOOKUP($AG$8,Prices[],2,FALSE)*AG476)+(VLOOKUP($AH$8,Prices[],2,FALSE)*AH476)+(VLOOKUP($AI$8,Prices[],2,FALSE)*AI476)+(VLOOKUP($AJ$8,Prices[],2,FALSE)*AJ476)+(VLOOKUP($AK$8,Prices[],2,FALSE)*AK476)+(VLOOKUP($AL$8,Prices[],2,FALSE)*AL476)+(VLOOKUP($AM$8,Prices[],2,FALSE)*AM476)+(VLOOKUP($AN$8,Prices[],2,FALSE)*AN476)+(VLOOKUP($AO$8,Prices[],2,FALSE)*AO476)+(VLOOKUP($AP$8,Prices[],2,FALSE)*AP476)+(VLOOKUP($AT$8,Prices[],2,FALSE)*AT476)+(VLOOKUP($AQ$8,Prices[],2,FALSE)*AQ476)+(VLOOKUP($AR$8,Prices[],2,FALSE)*AR476)+(VLOOKUP($AS$8,Prices[],2,FALSE)*AS476)</f>
        <v>4061500</v>
      </c>
      <c r="AV476" s="132">
        <f t="shared" si="30"/>
        <v>6687100</v>
      </c>
      <c r="AW476" s="133" t="str">
        <f t="shared" si="31"/>
        <v>Credit is within Limit</v>
      </c>
      <c r="AX476" s="133" t="str">
        <f>IFERROR(IF(VLOOKUP(C476,'Overdue Credits'!$A:$F,6,0)&gt;2,"High Risk Customer",IF(VLOOKUP(C476,'Overdue Credits'!$A:$F,6,0)&gt;0,"Medium Risk Customer","Low Risk Customer")),"Low Risk Customer")</f>
        <v>Low Risk Customer</v>
      </c>
    </row>
    <row r="477" spans="1:50" x14ac:dyDescent="0.3">
      <c r="A477" s="16">
        <v>469</v>
      </c>
      <c r="B477" s="16" t="s">
        <v>398</v>
      </c>
      <c r="C477" s="16" t="s">
        <v>426</v>
      </c>
      <c r="D477" s="16"/>
      <c r="E477" s="16" t="s">
        <v>427</v>
      </c>
      <c r="F477" s="16" t="s">
        <v>13</v>
      </c>
      <c r="G477" s="131">
        <f t="shared" si="28"/>
        <v>0</v>
      </c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B477" s="133"/>
      <c r="AC477" s="134">
        <f>(VLOOKUP($H$8,Prices[],2,FALSE)*H477)+(VLOOKUP($I$8,Prices[],2,FALSE)*I477)+(VLOOKUP($J$8,Prices[],2,FALSE)*J477)+(VLOOKUP($K$8,Prices[],2,FALSE)*K477)+(VLOOKUP($L$8,Prices[],2,FALSE)*L477)+(VLOOKUP($M$8,Prices[],2,FALSE)*M477)+(VLOOKUP($N$8,Prices[],2,FALSE)*N477)+(VLOOKUP($T$8,Prices[],2,FALSE)*T477)+(VLOOKUP($U$8,Prices[],2,FALSE)*U477)+(VLOOKUP($V$8,Prices[],2,FALSE)*V477)+(VLOOKUP($W$8,Prices[],2,FALSE)*W477)+(VLOOKUP($X$8,Prices[],2,FALSE)*X477)+(VLOOKUP($Y$8,Prices[],2,FALSE)*Y477)+(VLOOKUP($Z$8,Prices[],2,FALSE)*Z477)+(VLOOKUP($AB$8,Prices[],2,FALSE)*AB477)+(VLOOKUP($O$8,Prices[],2,FALSE)*O477)+(VLOOKUP($P$8,Prices[],2,FALSE)*P477)+(VLOOKUP($Q$8,Prices[],2,FALSE)*Q477)+(VLOOKUP($R$8,Prices[],2,FALSE)*R477)+(VLOOKUP($AA$8,Prices[],2,FALSE)*AA477)+(VLOOKUP($S$8,Prices[],2,FALSE)*S477)</f>
        <v>0</v>
      </c>
      <c r="AD477" s="137"/>
      <c r="AE477" s="135">
        <f t="shared" si="29"/>
        <v>0</v>
      </c>
      <c r="AF477" s="133"/>
      <c r="AG477" s="133"/>
      <c r="AH477" s="133"/>
      <c r="AI477" s="133"/>
      <c r="AJ477" s="133"/>
      <c r="AK477" s="133"/>
      <c r="AL477" s="133"/>
      <c r="AM477" s="133"/>
      <c r="AN477" s="133"/>
      <c r="AO477" s="133"/>
      <c r="AP477" s="133"/>
      <c r="AQ477" s="133"/>
      <c r="AR477" s="133"/>
      <c r="AS477" s="133"/>
      <c r="AT477" s="133"/>
      <c r="AU477" s="132">
        <f>(VLOOKUP($AF$8,Prices[],2,FALSE)*AF477)+(VLOOKUP($AG$8,Prices[],2,FALSE)*AG477)+(VLOOKUP($AH$8,Prices[],2,FALSE)*AH477)+(VLOOKUP($AI$8,Prices[],2,FALSE)*AI477)+(VLOOKUP($AJ$8,Prices[],2,FALSE)*AJ477)+(VLOOKUP($AK$8,Prices[],2,FALSE)*AK477)+(VLOOKUP($AL$8,Prices[],2,FALSE)*AL477)+(VLOOKUP($AM$8,Prices[],2,FALSE)*AM477)+(VLOOKUP($AN$8,Prices[],2,FALSE)*AN477)+(VLOOKUP($AO$8,Prices[],2,FALSE)*AO477)+(VLOOKUP($AP$8,Prices[],2,FALSE)*AP477)+(VLOOKUP($AT$8,Prices[],2,FALSE)*AT477)+(VLOOKUP($AQ$8,Prices[],2,FALSE)*AQ477)+(VLOOKUP($AR$8,Prices[],2,FALSE)*AR477)+(VLOOKUP($AS$8,Prices[],2,FALSE)*AS477)</f>
        <v>0</v>
      </c>
      <c r="AV477" s="132">
        <f t="shared" si="30"/>
        <v>0</v>
      </c>
      <c r="AW477" s="133" t="str">
        <f t="shared" si="31"/>
        <v xml:space="preserve"> </v>
      </c>
      <c r="AX477" s="133" t="str">
        <f>IFERROR(IF(VLOOKUP(C477,'Overdue Credits'!$A:$F,6,0)&gt;2,"High Risk Customer",IF(VLOOKUP(C477,'Overdue Credits'!$A:$F,6,0)&gt;0,"Medium Risk Customer","Low Risk Customer")),"Low Risk Customer")</f>
        <v>Low Risk Customer</v>
      </c>
    </row>
    <row r="478" spans="1:50" x14ac:dyDescent="0.3">
      <c r="A478" s="16">
        <v>470</v>
      </c>
      <c r="B478" s="16" t="s">
        <v>398</v>
      </c>
      <c r="C478" s="16" t="s">
        <v>533</v>
      </c>
      <c r="D478" s="16"/>
      <c r="E478" s="16" t="s">
        <v>1000</v>
      </c>
      <c r="F478" s="16" t="s">
        <v>13</v>
      </c>
      <c r="G478" s="131">
        <f t="shared" si="28"/>
        <v>0</v>
      </c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B478" s="133"/>
      <c r="AC478" s="134">
        <f>(VLOOKUP($H$8,Prices[],2,FALSE)*H478)+(VLOOKUP($I$8,Prices[],2,FALSE)*I478)+(VLOOKUP($J$8,Prices[],2,FALSE)*J478)+(VLOOKUP($K$8,Prices[],2,FALSE)*K478)+(VLOOKUP($L$8,Prices[],2,FALSE)*L478)+(VLOOKUP($M$8,Prices[],2,FALSE)*M478)+(VLOOKUP($N$8,Prices[],2,FALSE)*N478)+(VLOOKUP($T$8,Prices[],2,FALSE)*T478)+(VLOOKUP($U$8,Prices[],2,FALSE)*U478)+(VLOOKUP($V$8,Prices[],2,FALSE)*V478)+(VLOOKUP($W$8,Prices[],2,FALSE)*W478)+(VLOOKUP($X$8,Prices[],2,FALSE)*X478)+(VLOOKUP($Y$8,Prices[],2,FALSE)*Y478)+(VLOOKUP($Z$8,Prices[],2,FALSE)*Z478)+(VLOOKUP($AB$8,Prices[],2,FALSE)*AB478)+(VLOOKUP($O$8,Prices[],2,FALSE)*O478)+(VLOOKUP($P$8,Prices[],2,FALSE)*P478)+(VLOOKUP($Q$8,Prices[],2,FALSE)*Q478)+(VLOOKUP($R$8,Prices[],2,FALSE)*R478)+(VLOOKUP($AA$8,Prices[],2,FALSE)*AA478)+(VLOOKUP($S$8,Prices[],2,FALSE)*S478)</f>
        <v>0</v>
      </c>
      <c r="AD478" s="137"/>
      <c r="AE478" s="135">
        <f t="shared" si="29"/>
        <v>0</v>
      </c>
      <c r="AF478" s="133"/>
      <c r="AG478" s="133"/>
      <c r="AH478" s="133"/>
      <c r="AI478" s="133"/>
      <c r="AJ478" s="133"/>
      <c r="AK478" s="133"/>
      <c r="AL478" s="133"/>
      <c r="AM478" s="133"/>
      <c r="AN478" s="133"/>
      <c r="AO478" s="133"/>
      <c r="AP478" s="133"/>
      <c r="AQ478" s="133"/>
      <c r="AR478" s="133"/>
      <c r="AS478" s="133"/>
      <c r="AT478" s="133"/>
      <c r="AU478" s="132">
        <f>(VLOOKUP($AF$8,Prices[],2,FALSE)*AF478)+(VLOOKUP($AG$8,Prices[],2,FALSE)*AG478)+(VLOOKUP($AH$8,Prices[],2,FALSE)*AH478)+(VLOOKUP($AI$8,Prices[],2,FALSE)*AI478)+(VLOOKUP($AJ$8,Prices[],2,FALSE)*AJ478)+(VLOOKUP($AK$8,Prices[],2,FALSE)*AK478)+(VLOOKUP($AL$8,Prices[],2,FALSE)*AL478)+(VLOOKUP($AM$8,Prices[],2,FALSE)*AM478)+(VLOOKUP($AN$8,Prices[],2,FALSE)*AN478)+(VLOOKUP($AO$8,Prices[],2,FALSE)*AO478)+(VLOOKUP($AP$8,Prices[],2,FALSE)*AP478)+(VLOOKUP($AT$8,Prices[],2,FALSE)*AT478)+(VLOOKUP($AQ$8,Prices[],2,FALSE)*AQ478)+(VLOOKUP($AR$8,Prices[],2,FALSE)*AR478)+(VLOOKUP($AS$8,Prices[],2,FALSE)*AS478)</f>
        <v>0</v>
      </c>
      <c r="AV478" s="132">
        <f t="shared" si="30"/>
        <v>0</v>
      </c>
      <c r="AW478" s="133" t="str">
        <f t="shared" si="31"/>
        <v xml:space="preserve"> </v>
      </c>
      <c r="AX478" s="133" t="str">
        <f>IFERROR(IF(VLOOKUP(C478,'Overdue Credits'!$A:$F,6,0)&gt;2,"High Risk Customer",IF(VLOOKUP(C478,'Overdue Credits'!$A:$F,6,0)&gt;0,"Medium Risk Customer","Low Risk Customer")),"Low Risk Customer")</f>
        <v>Low Risk Customer</v>
      </c>
    </row>
    <row r="479" spans="1:50" x14ac:dyDescent="0.3">
      <c r="A479" s="16">
        <v>471</v>
      </c>
      <c r="B479" s="16" t="s">
        <v>398</v>
      </c>
      <c r="C479" s="16" t="s">
        <v>404</v>
      </c>
      <c r="D479" s="16"/>
      <c r="E479" s="16" t="s">
        <v>405</v>
      </c>
      <c r="F479" s="16" t="s">
        <v>43</v>
      </c>
      <c r="G479" s="131">
        <f t="shared" si="28"/>
        <v>500</v>
      </c>
      <c r="H479" s="133"/>
      <c r="I479" s="133"/>
      <c r="J479" s="133"/>
      <c r="K479" s="133">
        <v>3</v>
      </c>
      <c r="L479" s="133"/>
      <c r="M479" s="133">
        <v>1</v>
      </c>
      <c r="N479" s="133">
        <v>19</v>
      </c>
      <c r="O479" s="133">
        <v>42</v>
      </c>
      <c r="P479" s="133"/>
      <c r="Q479" s="133"/>
      <c r="R479" s="133"/>
      <c r="S479" s="133"/>
      <c r="T479" s="133"/>
      <c r="U479" s="133"/>
      <c r="V479" s="133">
        <v>41</v>
      </c>
      <c r="W479" s="133">
        <v>3</v>
      </c>
      <c r="X479" s="133">
        <v>133</v>
      </c>
      <c r="Y479" s="133">
        <v>258</v>
      </c>
      <c r="Z479" s="133"/>
      <c r="AA479" s="133"/>
      <c r="AB479" s="133"/>
      <c r="AC479" s="134">
        <f>(VLOOKUP($H$8,Prices[],2,FALSE)*H479)+(VLOOKUP($I$8,Prices[],2,FALSE)*I479)+(VLOOKUP($J$8,Prices[],2,FALSE)*J479)+(VLOOKUP($K$8,Prices[],2,FALSE)*K479)+(VLOOKUP($L$8,Prices[],2,FALSE)*L479)+(VLOOKUP($M$8,Prices[],2,FALSE)*M479)+(VLOOKUP($N$8,Prices[],2,FALSE)*N479)+(VLOOKUP($T$8,Prices[],2,FALSE)*T479)+(VLOOKUP($U$8,Prices[],2,FALSE)*U479)+(VLOOKUP($V$8,Prices[],2,FALSE)*V479)+(VLOOKUP($W$8,Prices[],2,FALSE)*W479)+(VLOOKUP($X$8,Prices[],2,FALSE)*X479)+(VLOOKUP($Y$8,Prices[],2,FALSE)*Y479)+(VLOOKUP($Z$8,Prices[],2,FALSE)*Z479)+(VLOOKUP($AB$8,Prices[],2,FALSE)*AB479)+(VLOOKUP($O$8,Prices[],2,FALSE)*O479)+(VLOOKUP($P$8,Prices[],2,FALSE)*P479)+(VLOOKUP($Q$8,Prices[],2,FALSE)*Q479)+(VLOOKUP($R$8,Prices[],2,FALSE)*R479)+(VLOOKUP($AA$8,Prices[],2,FALSE)*AA479)+(VLOOKUP($S$8,Prices[],2,FALSE)*S479)</f>
        <v>61869000</v>
      </c>
      <c r="AD479" s="137"/>
      <c r="AE479" s="135">
        <f t="shared" si="29"/>
        <v>97</v>
      </c>
      <c r="AF479" s="133"/>
      <c r="AG479" s="133"/>
      <c r="AH479" s="133">
        <v>60</v>
      </c>
      <c r="AI479" s="133">
        <v>25</v>
      </c>
      <c r="AJ479" s="133">
        <v>2</v>
      </c>
      <c r="AK479" s="133"/>
      <c r="AL479" s="133">
        <v>10</v>
      </c>
      <c r="AM479" s="133"/>
      <c r="AN479" s="133"/>
      <c r="AO479" s="133"/>
      <c r="AP479" s="133"/>
      <c r="AQ479" s="133"/>
      <c r="AR479" s="133"/>
      <c r="AS479" s="133"/>
      <c r="AT479" s="133"/>
      <c r="AU479" s="132">
        <f>(VLOOKUP($AF$8,Prices[],2,FALSE)*AF479)+(VLOOKUP($AG$8,Prices[],2,FALSE)*AG479)+(VLOOKUP($AH$8,Prices[],2,FALSE)*AH479)+(VLOOKUP($AI$8,Prices[],2,FALSE)*AI479)+(VLOOKUP($AJ$8,Prices[],2,FALSE)*AJ479)+(VLOOKUP($AK$8,Prices[],2,FALSE)*AK479)+(VLOOKUP($AL$8,Prices[],2,FALSE)*AL479)+(VLOOKUP($AM$8,Prices[],2,FALSE)*AM479)+(VLOOKUP($AN$8,Prices[],2,FALSE)*AN479)+(VLOOKUP($AO$8,Prices[],2,FALSE)*AO479)+(VLOOKUP($AP$8,Prices[],2,FALSE)*AP479)+(VLOOKUP($AT$8,Prices[],2,FALSE)*AT479)+(VLOOKUP($AQ$8,Prices[],2,FALSE)*AQ479)+(VLOOKUP($AR$8,Prices[],2,FALSE)*AR479)+(VLOOKUP($AS$8,Prices[],2,FALSE)*AS479)</f>
        <v>18680500</v>
      </c>
      <c r="AV479" s="132">
        <f t="shared" si="30"/>
        <v>21654150</v>
      </c>
      <c r="AW479" s="133" t="str">
        <f t="shared" si="31"/>
        <v>Credit is within Limit</v>
      </c>
      <c r="AX479" s="133" t="str">
        <f>IFERROR(IF(VLOOKUP(C479,'Overdue Credits'!$A:$F,6,0)&gt;2,"High Risk Customer",IF(VLOOKUP(C479,'Overdue Credits'!$A:$F,6,0)&gt;0,"Medium Risk Customer","Low Risk Customer")),"Low Risk Customer")</f>
        <v>Low Risk Customer</v>
      </c>
    </row>
    <row r="480" spans="1:50" x14ac:dyDescent="0.3">
      <c r="A480" s="16">
        <v>472</v>
      </c>
      <c r="B480" s="16" t="s">
        <v>398</v>
      </c>
      <c r="C480" s="16" t="s">
        <v>1077</v>
      </c>
      <c r="D480" s="16" t="s">
        <v>1068</v>
      </c>
      <c r="E480" s="16" t="s">
        <v>1078</v>
      </c>
      <c r="F480" s="16" t="s">
        <v>20</v>
      </c>
      <c r="G480" s="131">
        <f t="shared" si="28"/>
        <v>300</v>
      </c>
      <c r="H480" s="133"/>
      <c r="I480" s="133"/>
      <c r="J480" s="133"/>
      <c r="K480" s="133">
        <v>2</v>
      </c>
      <c r="L480" s="133"/>
      <c r="M480" s="133">
        <v>1</v>
      </c>
      <c r="N480" s="133">
        <v>12</v>
      </c>
      <c r="O480" s="133">
        <v>25</v>
      </c>
      <c r="P480" s="133"/>
      <c r="Q480" s="133"/>
      <c r="R480" s="133"/>
      <c r="S480" s="133"/>
      <c r="T480" s="133"/>
      <c r="U480" s="133"/>
      <c r="V480" s="133">
        <v>21</v>
      </c>
      <c r="W480" s="133">
        <v>4</v>
      </c>
      <c r="X480" s="133">
        <v>80</v>
      </c>
      <c r="Y480" s="133">
        <v>155</v>
      </c>
      <c r="Z480" s="133"/>
      <c r="AA480" s="133"/>
      <c r="AB480" s="133"/>
      <c r="AC480" s="134">
        <f>(VLOOKUP($H$8,Prices[],2,FALSE)*H480)+(VLOOKUP($I$8,Prices[],2,FALSE)*I480)+(VLOOKUP($J$8,Prices[],2,FALSE)*J480)+(VLOOKUP($K$8,Prices[],2,FALSE)*K480)+(VLOOKUP($L$8,Prices[],2,FALSE)*L480)+(VLOOKUP($M$8,Prices[],2,FALSE)*M480)+(VLOOKUP($N$8,Prices[],2,FALSE)*N480)+(VLOOKUP($T$8,Prices[],2,FALSE)*T480)+(VLOOKUP($U$8,Prices[],2,FALSE)*U480)+(VLOOKUP($V$8,Prices[],2,FALSE)*V480)+(VLOOKUP($W$8,Prices[],2,FALSE)*W480)+(VLOOKUP($X$8,Prices[],2,FALSE)*X480)+(VLOOKUP($Y$8,Prices[],2,FALSE)*Y480)+(VLOOKUP($Z$8,Prices[],2,FALSE)*Z480)+(VLOOKUP($AB$8,Prices[],2,FALSE)*AB480)+(VLOOKUP($O$8,Prices[],2,FALSE)*O480)+(VLOOKUP($P$8,Prices[],2,FALSE)*P480)+(VLOOKUP($Q$8,Prices[],2,FALSE)*Q480)+(VLOOKUP($R$8,Prices[],2,FALSE)*R480)+(VLOOKUP($AA$8,Prices[],2,FALSE)*AA480)+(VLOOKUP($S$8,Prices[],2,FALSE)*S480)</f>
        <v>37126500</v>
      </c>
      <c r="AD480" s="15"/>
      <c r="AE480" s="135">
        <f t="shared" si="29"/>
        <v>58</v>
      </c>
      <c r="AF480" s="133"/>
      <c r="AG480" s="133"/>
      <c r="AH480" s="133">
        <v>33</v>
      </c>
      <c r="AI480" s="133">
        <v>10</v>
      </c>
      <c r="AJ480" s="133">
        <v>1</v>
      </c>
      <c r="AK480" s="133"/>
      <c r="AL480" s="133">
        <v>14</v>
      </c>
      <c r="AM480" s="133"/>
      <c r="AN480" s="133"/>
      <c r="AO480" s="133"/>
      <c r="AP480" s="133"/>
      <c r="AQ480" s="133"/>
      <c r="AR480" s="133"/>
      <c r="AS480" s="133"/>
      <c r="AT480" s="133"/>
      <c r="AU480" s="132">
        <f>(VLOOKUP($AF$8,Prices[],2,FALSE)*AF480)+(VLOOKUP($AG$8,Prices[],2,FALSE)*AG480)+(VLOOKUP($AH$8,Prices[],2,FALSE)*AH480)+(VLOOKUP($AI$8,Prices[],2,FALSE)*AI480)+(VLOOKUP($AJ$8,Prices[],2,FALSE)*AJ480)+(VLOOKUP($AK$8,Prices[],2,FALSE)*AK480)+(VLOOKUP($AL$8,Prices[],2,FALSE)*AL480)+(VLOOKUP($AM$8,Prices[],2,FALSE)*AM480)+(VLOOKUP($AN$8,Prices[],2,FALSE)*AN480)+(VLOOKUP($AO$8,Prices[],2,FALSE)*AO480)+(VLOOKUP($AP$8,Prices[],2,FALSE)*AP480)+(VLOOKUP($AT$8,Prices[],2,FALSE)*AT480)+(VLOOKUP($AQ$8,Prices[],2,FALSE)*AQ480)+(VLOOKUP($AR$8,Prices[],2,FALSE)*AR480)+(VLOOKUP($AS$8,Prices[],2,FALSE)*AS480)</f>
        <v>10717500</v>
      </c>
      <c r="AV480" s="132">
        <f t="shared" si="30"/>
        <v>12994275</v>
      </c>
      <c r="AW480" s="133" t="str">
        <f t="shared" si="31"/>
        <v>Credit is within Limit</v>
      </c>
      <c r="AX480" s="133" t="str">
        <f>IFERROR(IF(VLOOKUP(C480,'Overdue Credits'!$A:$F,6,0)&gt;2,"High Risk Customer",IF(VLOOKUP(C480,'Overdue Credits'!$A:$F,6,0)&gt;0,"Medium Risk Customer","Low Risk Customer")),"Low Risk Customer")</f>
        <v>Low Risk Customer</v>
      </c>
    </row>
  </sheetData>
  <sheetProtection autoFilter="0"/>
  <protectedRanges>
    <protectedRange sqref="T56:T58 H57:H58 L57:S58 U57:U58 I56:K58 H59:U60 W56:AB60" name="Range1_1"/>
    <protectedRange sqref="T61:T68 T70:T80 I61:K68 I70:K80 W61:AB68 W70:AB80" name="Range1_4"/>
    <protectedRange sqref="V13:V47 V70:V93 H13:U33 W13:AB33 V49:V68 I10:I12 L10:L12 Q10:U12 W10:W12 Y10:Z12 AB10:AB12" name="Range1"/>
    <protectedRange sqref="J94:J106 H107:AB107" name="Range1_5"/>
    <protectedRange sqref="U94:U106 K94:S106 H94:I106" name="Range1_1_1"/>
    <protectedRange sqref="AB94:AB106" name="Range1_2_1"/>
    <protectedRange sqref="T94:T106 V94:AA106" name="Range1_4_1"/>
    <protectedRange sqref="H81:U93 W81:AB93" name="Range1_2"/>
    <protectedRange sqref="H11:H12" name="Range1_6"/>
    <protectedRange sqref="H10" name="Range1_3_1_2"/>
    <protectedRange sqref="J11:J12" name="Range1_7"/>
    <protectedRange sqref="J10" name="Range1_3_1_3"/>
    <protectedRange sqref="K11:K12" name="Range1_8"/>
    <protectedRange sqref="K10" name="Range1_3_1_4"/>
    <protectedRange sqref="M11:M12" name="Range1_9"/>
    <protectedRange sqref="M10" name="Range1_3_1_5"/>
    <protectedRange sqref="N11:N12" name="Range1_10"/>
    <protectedRange sqref="N10" name="Range1_3_1_6"/>
    <protectedRange sqref="O11:O12" name="Range1_11"/>
    <protectedRange sqref="O10" name="Range1_3_1_7"/>
    <protectedRange sqref="P11:P12" name="Range1_12"/>
    <protectedRange sqref="P10" name="Range1_3_1_8"/>
    <protectedRange sqref="V11:V12" name="Range1_13"/>
    <protectedRange sqref="V10" name="Range1_3_1_9"/>
    <protectedRange sqref="X11:X12" name="Range1_14"/>
    <protectedRange sqref="X10" name="Range1_3_1_10"/>
    <protectedRange sqref="AA11:AA12" name="Range1_15"/>
    <protectedRange sqref="AA10" name="Range1_3_1_11"/>
    <protectedRange sqref="H9:I9 Z9:AB9" name="Range1_3_1_12"/>
    <protectedRange sqref="J9:Y9" name="Range1_3_1_1_1"/>
  </protectedRanges>
  <autoFilter ref="A8:AX197" xr:uid="{00000000-0009-0000-0000-000004000000}"/>
  <mergeCells count="3">
    <mergeCell ref="B4:E5"/>
    <mergeCell ref="H4:AC5"/>
    <mergeCell ref="AE4:AX5"/>
  </mergeCells>
  <conditionalFormatting sqref="AW8:AW1048576">
    <cfRule type="cellIs" dxfId="9" priority="20" operator="equal">
      <formula>"Credit is above Limit. Requires HOTM approval"</formula>
    </cfRule>
    <cfRule type="cellIs" dxfId="8" priority="21" operator="equal">
      <formula>"Credit is within limit"</formula>
    </cfRule>
  </conditionalFormatting>
  <conditionalFormatting sqref="F2">
    <cfRule type="cellIs" dxfId="7" priority="19" operator="greaterThan">
      <formula>$F$1</formula>
    </cfRule>
  </conditionalFormatting>
  <conditionalFormatting sqref="AX8">
    <cfRule type="cellIs" dxfId="6" priority="17" operator="equal">
      <formula>"Credit is above Limit. Requires HOTM approval"</formula>
    </cfRule>
    <cfRule type="cellIs" dxfId="5" priority="18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" operator="equal" id="{3D355178-E7F9-4EAB-9165-6A0BE7A9F89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5" operator="equal" id="{6684947E-17EC-44A3-AF20-9402533415C3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6" operator="equal" id="{FC85143C-CE36-4020-9233-03F273E987B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AX9:AX480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Prices'!$G$2:$G$13</xm:f>
          </x14:formula1>
          <xm:sqref>C1:C2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26"/>
  <sheetViews>
    <sheetView workbookViewId="0">
      <selection activeCell="K7" sqref="K7"/>
    </sheetView>
  </sheetViews>
  <sheetFormatPr defaultRowHeight="14.4" x14ac:dyDescent="0.3"/>
  <cols>
    <col min="1" max="1" width="16" customWidth="1"/>
    <col min="2" max="2" width="33" bestFit="1" customWidth="1"/>
    <col min="3" max="5" width="15.44140625" bestFit="1" customWidth="1"/>
    <col min="6" max="6" width="18" bestFit="1" customWidth="1"/>
    <col min="9" max="9" width="18.44140625" bestFit="1" customWidth="1"/>
    <col min="11" max="11" width="20.44140625" customWidth="1"/>
    <col min="12" max="12" width="14.33203125" customWidth="1"/>
  </cols>
  <sheetData>
    <row r="1" spans="1:12" x14ac:dyDescent="0.3">
      <c r="A1" t="s">
        <v>832</v>
      </c>
      <c r="B1" t="s">
        <v>6</v>
      </c>
      <c r="C1" s="97" t="s">
        <v>509</v>
      </c>
      <c r="D1" s="97" t="s">
        <v>510</v>
      </c>
      <c r="E1" t="s">
        <v>428</v>
      </c>
      <c r="F1" t="s">
        <v>838</v>
      </c>
      <c r="K1" s="95"/>
      <c r="L1" s="96"/>
    </row>
    <row r="2" spans="1:12" x14ac:dyDescent="0.3">
      <c r="A2" t="s">
        <v>339</v>
      </c>
      <c r="B2" t="s">
        <v>770</v>
      </c>
      <c r="C2" s="83">
        <v>0</v>
      </c>
      <c r="D2" s="83">
        <v>0</v>
      </c>
      <c r="E2" s="83">
        <v>0</v>
      </c>
      <c r="F2">
        <f>COUNTIF(C2:E2,"&gt;0")</f>
        <v>0</v>
      </c>
      <c r="I2" t="s">
        <v>834</v>
      </c>
      <c r="K2" s="95"/>
      <c r="L2" s="96"/>
    </row>
    <row r="3" spans="1:12" x14ac:dyDescent="0.3">
      <c r="A3" t="s">
        <v>239</v>
      </c>
      <c r="B3" t="s">
        <v>240</v>
      </c>
      <c r="C3" s="83">
        <v>2474777.19</v>
      </c>
      <c r="D3" s="83">
        <v>2424777.19</v>
      </c>
      <c r="E3" s="83">
        <v>2424777.19</v>
      </c>
      <c r="F3" s="97">
        <f t="shared" ref="F3:F66" si="0">COUNTIF(C3:E3,"&gt;0")</f>
        <v>3</v>
      </c>
      <c r="I3" t="s">
        <v>835</v>
      </c>
      <c r="K3" s="95"/>
      <c r="L3" s="96"/>
    </row>
    <row r="4" spans="1:12" x14ac:dyDescent="0.3">
      <c r="A4" t="s">
        <v>315</v>
      </c>
      <c r="B4" t="s">
        <v>316</v>
      </c>
      <c r="C4" s="83">
        <v>0</v>
      </c>
      <c r="D4" s="83">
        <v>0</v>
      </c>
      <c r="E4" s="83">
        <v>0</v>
      </c>
      <c r="F4" s="97">
        <f t="shared" si="0"/>
        <v>0</v>
      </c>
      <c r="I4" t="s">
        <v>836</v>
      </c>
      <c r="K4" s="95"/>
      <c r="L4" s="96"/>
    </row>
    <row r="5" spans="1:12" x14ac:dyDescent="0.3">
      <c r="A5" t="s">
        <v>326</v>
      </c>
      <c r="B5" t="s">
        <v>327</v>
      </c>
      <c r="C5" s="83">
        <v>0</v>
      </c>
      <c r="D5" s="83">
        <v>0</v>
      </c>
      <c r="E5" s="83">
        <v>0</v>
      </c>
      <c r="F5" s="97">
        <f t="shared" si="0"/>
        <v>0</v>
      </c>
      <c r="K5" s="95"/>
      <c r="L5" s="96"/>
    </row>
    <row r="6" spans="1:12" x14ac:dyDescent="0.3">
      <c r="A6" t="s">
        <v>346</v>
      </c>
      <c r="B6" t="s">
        <v>347</v>
      </c>
      <c r="C6" s="83">
        <v>0</v>
      </c>
      <c r="D6" s="83">
        <v>0</v>
      </c>
      <c r="E6" s="83">
        <v>0</v>
      </c>
      <c r="F6" s="97">
        <f t="shared" si="0"/>
        <v>0</v>
      </c>
      <c r="K6" s="95"/>
      <c r="L6" s="96"/>
    </row>
    <row r="7" spans="1:12" x14ac:dyDescent="0.3">
      <c r="A7" t="s">
        <v>353</v>
      </c>
      <c r="B7" t="s">
        <v>670</v>
      </c>
      <c r="C7" s="83">
        <v>0</v>
      </c>
      <c r="D7" s="83">
        <v>0</v>
      </c>
      <c r="E7" s="83">
        <v>0</v>
      </c>
      <c r="F7" s="97">
        <f t="shared" si="0"/>
        <v>0</v>
      </c>
      <c r="K7" s="95"/>
      <c r="L7" s="96"/>
    </row>
    <row r="8" spans="1:12" x14ac:dyDescent="0.3">
      <c r="A8" t="s">
        <v>553</v>
      </c>
      <c r="B8" t="s">
        <v>348</v>
      </c>
      <c r="C8" s="83">
        <v>0</v>
      </c>
      <c r="D8" s="83">
        <v>0</v>
      </c>
      <c r="E8" s="83">
        <v>0</v>
      </c>
      <c r="F8" s="97">
        <f t="shared" si="0"/>
        <v>0</v>
      </c>
      <c r="K8" s="95"/>
      <c r="L8" s="96"/>
    </row>
    <row r="9" spans="1:12" x14ac:dyDescent="0.3">
      <c r="A9" t="s">
        <v>519</v>
      </c>
      <c r="B9" t="s">
        <v>520</v>
      </c>
      <c r="C9" s="83">
        <v>0</v>
      </c>
      <c r="D9" s="83">
        <v>0</v>
      </c>
      <c r="E9" s="83">
        <v>0</v>
      </c>
      <c r="F9" s="97">
        <f t="shared" si="0"/>
        <v>0</v>
      </c>
      <c r="K9" s="95"/>
      <c r="L9" s="96"/>
    </row>
    <row r="10" spans="1:12" x14ac:dyDescent="0.3">
      <c r="A10" t="s">
        <v>862</v>
      </c>
      <c r="B10" t="s">
        <v>863</v>
      </c>
      <c r="C10" s="83">
        <v>0</v>
      </c>
      <c r="D10" s="83">
        <v>0</v>
      </c>
      <c r="E10" s="83">
        <v>0</v>
      </c>
      <c r="F10" s="97">
        <f t="shared" si="0"/>
        <v>0</v>
      </c>
      <c r="K10" s="95"/>
      <c r="L10" s="96"/>
    </row>
    <row r="11" spans="1:12" x14ac:dyDescent="0.3">
      <c r="A11" t="s">
        <v>312</v>
      </c>
      <c r="B11" t="s">
        <v>313</v>
      </c>
      <c r="C11" s="83">
        <v>0</v>
      </c>
      <c r="D11" s="83">
        <v>0</v>
      </c>
      <c r="E11" s="83">
        <v>0</v>
      </c>
      <c r="F11" s="97">
        <f t="shared" si="0"/>
        <v>0</v>
      </c>
      <c r="K11" s="95"/>
      <c r="L11" s="96"/>
    </row>
    <row r="12" spans="1:12" x14ac:dyDescent="0.3">
      <c r="A12" t="s">
        <v>343</v>
      </c>
      <c r="B12" t="s">
        <v>672</v>
      </c>
      <c r="C12" s="83">
        <v>0</v>
      </c>
      <c r="D12" s="83">
        <v>0</v>
      </c>
      <c r="E12" s="83">
        <v>25264727.949999996</v>
      </c>
      <c r="F12" s="97">
        <f t="shared" si="0"/>
        <v>1</v>
      </c>
      <c r="K12" s="95"/>
      <c r="L12" s="96"/>
    </row>
    <row r="13" spans="1:12" x14ac:dyDescent="0.3">
      <c r="A13" t="s">
        <v>310</v>
      </c>
      <c r="B13" t="s">
        <v>311</v>
      </c>
      <c r="C13" s="83">
        <v>0</v>
      </c>
      <c r="D13" s="83">
        <v>0</v>
      </c>
      <c r="E13" s="83">
        <v>0</v>
      </c>
      <c r="F13" s="97">
        <f t="shared" si="0"/>
        <v>0</v>
      </c>
      <c r="K13" s="95"/>
      <c r="L13" s="96"/>
    </row>
    <row r="14" spans="1:12" x14ac:dyDescent="0.3">
      <c r="A14" t="s">
        <v>322</v>
      </c>
      <c r="B14" t="s">
        <v>323</v>
      </c>
      <c r="C14" s="83">
        <v>0</v>
      </c>
      <c r="D14" s="83">
        <v>0</v>
      </c>
      <c r="E14" s="83">
        <v>0</v>
      </c>
      <c r="F14" s="97">
        <f t="shared" si="0"/>
        <v>0</v>
      </c>
      <c r="K14" s="95"/>
      <c r="L14" s="96"/>
    </row>
    <row r="15" spans="1:12" x14ac:dyDescent="0.3">
      <c r="A15" t="s">
        <v>517</v>
      </c>
      <c r="B15" t="s">
        <v>857</v>
      </c>
      <c r="C15" s="83">
        <v>0</v>
      </c>
      <c r="D15" s="83">
        <v>0</v>
      </c>
      <c r="E15" s="83">
        <v>0</v>
      </c>
      <c r="F15" s="97">
        <f t="shared" si="0"/>
        <v>0</v>
      </c>
      <c r="K15" s="95"/>
      <c r="L15" s="96"/>
    </row>
    <row r="16" spans="1:12" x14ac:dyDescent="0.3">
      <c r="A16" t="s">
        <v>336</v>
      </c>
      <c r="B16" t="s">
        <v>669</v>
      </c>
      <c r="C16" s="83">
        <v>0</v>
      </c>
      <c r="D16" s="83">
        <v>0</v>
      </c>
      <c r="E16" s="83">
        <v>0</v>
      </c>
      <c r="F16" s="97">
        <f t="shared" si="0"/>
        <v>0</v>
      </c>
      <c r="K16" s="95"/>
      <c r="L16" s="96"/>
    </row>
    <row r="17" spans="1:12" x14ac:dyDescent="0.3">
      <c r="A17" t="s">
        <v>330</v>
      </c>
      <c r="B17" t="s">
        <v>667</v>
      </c>
      <c r="C17" s="83">
        <v>0</v>
      </c>
      <c r="D17" s="83">
        <v>0</v>
      </c>
      <c r="E17" s="83">
        <v>0</v>
      </c>
      <c r="F17" s="97">
        <f t="shared" si="0"/>
        <v>0</v>
      </c>
      <c r="K17" s="95"/>
      <c r="L17" s="96"/>
    </row>
    <row r="18" spans="1:12" x14ac:dyDescent="0.3">
      <c r="A18" t="s">
        <v>307</v>
      </c>
      <c r="B18" t="s">
        <v>668</v>
      </c>
      <c r="C18" s="83">
        <v>0</v>
      </c>
      <c r="D18" s="83">
        <v>0</v>
      </c>
      <c r="E18" s="83">
        <v>0</v>
      </c>
      <c r="F18" s="97">
        <f t="shared" si="0"/>
        <v>0</v>
      </c>
      <c r="K18" s="95"/>
      <c r="L18" s="96"/>
    </row>
    <row r="19" spans="1:12" x14ac:dyDescent="0.3">
      <c r="A19" t="s">
        <v>328</v>
      </c>
      <c r="B19" s="76" t="s">
        <v>329</v>
      </c>
      <c r="C19" s="83">
        <v>19809850.440000001</v>
      </c>
      <c r="D19" s="83">
        <v>0</v>
      </c>
      <c r="E19" s="83">
        <v>7454888.9800000004</v>
      </c>
      <c r="F19" s="97">
        <f t="shared" si="0"/>
        <v>2</v>
      </c>
      <c r="K19" s="95"/>
      <c r="L19" s="96"/>
    </row>
    <row r="20" spans="1:12" x14ac:dyDescent="0.3">
      <c r="A20" t="s">
        <v>331</v>
      </c>
      <c r="B20" t="s">
        <v>332</v>
      </c>
      <c r="C20" s="83">
        <v>0</v>
      </c>
      <c r="D20" s="83">
        <v>0</v>
      </c>
      <c r="E20" s="83">
        <v>0</v>
      </c>
      <c r="F20" s="97">
        <f t="shared" si="0"/>
        <v>0</v>
      </c>
      <c r="K20" s="95"/>
      <c r="L20" s="96"/>
    </row>
    <row r="21" spans="1:12" x14ac:dyDescent="0.3">
      <c r="A21" t="s">
        <v>333</v>
      </c>
      <c r="B21" t="s">
        <v>732</v>
      </c>
      <c r="C21" s="83">
        <v>0</v>
      </c>
      <c r="D21" s="83">
        <v>0</v>
      </c>
      <c r="E21" s="83">
        <v>0</v>
      </c>
      <c r="F21" s="97">
        <f t="shared" si="0"/>
        <v>0</v>
      </c>
      <c r="K21" s="95"/>
      <c r="L21" s="96"/>
    </row>
    <row r="22" spans="1:12" x14ac:dyDescent="0.3">
      <c r="A22" t="s">
        <v>320</v>
      </c>
      <c r="B22" t="s">
        <v>321</v>
      </c>
      <c r="C22" s="83">
        <v>2716398.0399999991</v>
      </c>
      <c r="D22" s="83">
        <v>0</v>
      </c>
      <c r="E22" s="83">
        <v>26907672.579999998</v>
      </c>
      <c r="F22" s="97">
        <f t="shared" si="0"/>
        <v>2</v>
      </c>
      <c r="K22" s="95"/>
      <c r="L22" s="96"/>
    </row>
    <row r="23" spans="1:12" x14ac:dyDescent="0.3">
      <c r="A23" t="s">
        <v>341</v>
      </c>
      <c r="B23" t="s">
        <v>342</v>
      </c>
      <c r="C23" s="83">
        <v>0</v>
      </c>
      <c r="D23" s="83">
        <v>0</v>
      </c>
      <c r="E23" s="83">
        <v>0</v>
      </c>
      <c r="F23" s="97">
        <f t="shared" si="0"/>
        <v>0</v>
      </c>
      <c r="K23" s="95"/>
      <c r="L23" s="96"/>
    </row>
    <row r="24" spans="1:12" x14ac:dyDescent="0.3">
      <c r="A24" t="s">
        <v>324</v>
      </c>
      <c r="B24" t="s">
        <v>325</v>
      </c>
      <c r="C24" s="83">
        <v>0</v>
      </c>
      <c r="D24" s="83">
        <v>0</v>
      </c>
      <c r="E24" s="83">
        <v>0</v>
      </c>
      <c r="F24" s="97">
        <f t="shared" si="0"/>
        <v>0</v>
      </c>
      <c r="K24" s="95"/>
      <c r="L24" s="96"/>
    </row>
    <row r="25" spans="1:12" x14ac:dyDescent="0.3">
      <c r="A25" t="s">
        <v>317</v>
      </c>
      <c r="B25" t="s">
        <v>318</v>
      </c>
      <c r="C25" s="83">
        <v>0</v>
      </c>
      <c r="D25" s="83">
        <v>0</v>
      </c>
      <c r="E25" s="83">
        <v>0</v>
      </c>
      <c r="F25" s="97">
        <f t="shared" si="0"/>
        <v>0</v>
      </c>
      <c r="K25" s="95"/>
      <c r="L25" s="96"/>
    </row>
    <row r="26" spans="1:12" x14ac:dyDescent="0.3">
      <c r="A26" t="s">
        <v>308</v>
      </c>
      <c r="B26" t="s">
        <v>309</v>
      </c>
      <c r="C26" s="83">
        <v>0</v>
      </c>
      <c r="D26" s="83">
        <v>4151418.8899999997</v>
      </c>
      <c r="E26" s="83">
        <v>2797418.8900000006</v>
      </c>
      <c r="F26" s="97">
        <f t="shared" si="0"/>
        <v>2</v>
      </c>
      <c r="K26" s="95"/>
      <c r="L26" s="96"/>
    </row>
    <row r="27" spans="1:12" x14ac:dyDescent="0.3">
      <c r="A27" t="s">
        <v>334</v>
      </c>
      <c r="B27" t="s">
        <v>335</v>
      </c>
      <c r="C27" s="83">
        <v>0</v>
      </c>
      <c r="D27" s="83">
        <v>57357071.800000012</v>
      </c>
      <c r="E27" s="83">
        <v>0</v>
      </c>
      <c r="F27" s="97">
        <f t="shared" si="0"/>
        <v>1</v>
      </c>
      <c r="K27" s="95"/>
      <c r="L27" s="96"/>
    </row>
    <row r="28" spans="1:12" x14ac:dyDescent="0.3">
      <c r="A28" t="s">
        <v>349</v>
      </c>
      <c r="B28" t="s">
        <v>350</v>
      </c>
      <c r="C28" s="83">
        <v>0</v>
      </c>
      <c r="D28" s="83">
        <v>0</v>
      </c>
      <c r="E28" s="83">
        <v>4682825.82</v>
      </c>
      <c r="F28" s="97">
        <f t="shared" si="0"/>
        <v>1</v>
      </c>
      <c r="K28" s="95"/>
      <c r="L28" s="96"/>
    </row>
    <row r="29" spans="1:12" x14ac:dyDescent="0.3">
      <c r="A29" t="s">
        <v>337</v>
      </c>
      <c r="B29" t="s">
        <v>338</v>
      </c>
      <c r="C29" s="83">
        <v>0</v>
      </c>
      <c r="D29" s="83">
        <v>0</v>
      </c>
      <c r="E29" s="83">
        <v>0</v>
      </c>
      <c r="F29" s="97">
        <f t="shared" si="0"/>
        <v>0</v>
      </c>
      <c r="K29" s="95"/>
      <c r="L29" s="96"/>
    </row>
    <row r="30" spans="1:12" x14ac:dyDescent="0.3">
      <c r="A30" t="s">
        <v>306</v>
      </c>
      <c r="B30" t="s">
        <v>725</v>
      </c>
      <c r="C30" s="83">
        <v>0</v>
      </c>
      <c r="D30" s="83">
        <v>0</v>
      </c>
      <c r="E30" s="83">
        <v>3237517.0800000019</v>
      </c>
      <c r="F30" s="97">
        <f t="shared" si="0"/>
        <v>1</v>
      </c>
      <c r="K30" s="95"/>
      <c r="L30" s="96"/>
    </row>
    <row r="31" spans="1:12" x14ac:dyDescent="0.3">
      <c r="A31" t="s">
        <v>344</v>
      </c>
      <c r="B31" t="s">
        <v>345</v>
      </c>
      <c r="C31" s="83">
        <v>0</v>
      </c>
      <c r="D31" s="83">
        <v>2433337.84</v>
      </c>
      <c r="E31" s="83">
        <v>18950407.84</v>
      </c>
      <c r="F31" s="97">
        <f t="shared" si="0"/>
        <v>2</v>
      </c>
      <c r="K31" s="95"/>
      <c r="L31" s="96"/>
    </row>
    <row r="32" spans="1:12" x14ac:dyDescent="0.3">
      <c r="A32" t="s">
        <v>319</v>
      </c>
      <c r="B32" t="s">
        <v>671</v>
      </c>
      <c r="C32" s="83">
        <v>0</v>
      </c>
      <c r="D32" s="83">
        <v>0</v>
      </c>
      <c r="E32" s="83">
        <v>0</v>
      </c>
      <c r="F32" s="97">
        <f t="shared" si="0"/>
        <v>0</v>
      </c>
      <c r="K32" s="95"/>
      <c r="L32" s="96"/>
    </row>
    <row r="33" spans="1:12" x14ac:dyDescent="0.3">
      <c r="A33" t="s">
        <v>864</v>
      </c>
      <c r="B33" t="s">
        <v>906</v>
      </c>
      <c r="C33" s="83">
        <v>0</v>
      </c>
      <c r="D33" s="83">
        <v>0</v>
      </c>
      <c r="E33" s="83">
        <v>0</v>
      </c>
      <c r="F33" s="97">
        <f t="shared" si="0"/>
        <v>0</v>
      </c>
      <c r="K33" s="95"/>
      <c r="L33" s="96"/>
    </row>
    <row r="34" spans="1:12" x14ac:dyDescent="0.3">
      <c r="A34" t="s">
        <v>522</v>
      </c>
      <c r="B34" t="s">
        <v>523</v>
      </c>
      <c r="C34" s="83">
        <v>2107164.46</v>
      </c>
      <c r="D34" s="83">
        <v>2107164.46</v>
      </c>
      <c r="E34" s="83">
        <v>2107164.46</v>
      </c>
      <c r="F34" s="97">
        <f t="shared" si="0"/>
        <v>3</v>
      </c>
      <c r="K34" s="95"/>
      <c r="L34" s="96"/>
    </row>
    <row r="35" spans="1:12" x14ac:dyDescent="0.3">
      <c r="A35" t="s">
        <v>524</v>
      </c>
      <c r="B35" t="s">
        <v>747</v>
      </c>
      <c r="C35" s="83">
        <v>194997.5</v>
      </c>
      <c r="D35" s="83">
        <v>194997.5</v>
      </c>
      <c r="E35" s="83">
        <v>194997.5</v>
      </c>
      <c r="F35" s="97">
        <f t="shared" si="0"/>
        <v>3</v>
      </c>
      <c r="K35" s="95"/>
      <c r="L35" s="96"/>
    </row>
    <row r="36" spans="1:12" x14ac:dyDescent="0.3">
      <c r="A36" t="s">
        <v>297</v>
      </c>
      <c r="B36" t="s">
        <v>298</v>
      </c>
      <c r="C36" s="83">
        <v>0</v>
      </c>
      <c r="D36" s="83">
        <v>0</v>
      </c>
      <c r="E36" s="83">
        <v>0</v>
      </c>
      <c r="F36" s="97">
        <f t="shared" si="0"/>
        <v>0</v>
      </c>
      <c r="K36" s="95"/>
      <c r="L36" s="96"/>
    </row>
    <row r="37" spans="1:12" x14ac:dyDescent="0.3">
      <c r="A37" t="s">
        <v>301</v>
      </c>
      <c r="B37" t="s">
        <v>302</v>
      </c>
      <c r="C37" s="83">
        <v>0</v>
      </c>
      <c r="D37" s="83">
        <v>0</v>
      </c>
      <c r="E37" s="83">
        <v>0</v>
      </c>
      <c r="F37" s="97">
        <f t="shared" si="0"/>
        <v>0</v>
      </c>
      <c r="K37" s="95"/>
      <c r="L37" s="96"/>
    </row>
    <row r="38" spans="1:12" x14ac:dyDescent="0.3">
      <c r="A38" t="s">
        <v>303</v>
      </c>
      <c r="B38" t="s">
        <v>304</v>
      </c>
      <c r="C38" s="83">
        <v>0</v>
      </c>
      <c r="D38" s="83">
        <v>0</v>
      </c>
      <c r="E38" s="83">
        <v>0</v>
      </c>
      <c r="F38" s="97">
        <f t="shared" si="0"/>
        <v>0</v>
      </c>
      <c r="K38" s="95"/>
      <c r="L38" s="96"/>
    </row>
    <row r="39" spans="1:12" x14ac:dyDescent="0.3">
      <c r="A39" t="s">
        <v>305</v>
      </c>
      <c r="B39" t="s">
        <v>734</v>
      </c>
      <c r="C39" s="83">
        <v>0</v>
      </c>
      <c r="D39" s="83">
        <v>0</v>
      </c>
      <c r="E39" s="83">
        <v>0</v>
      </c>
      <c r="F39" s="97">
        <f t="shared" si="0"/>
        <v>0</v>
      </c>
      <c r="K39" s="95"/>
      <c r="L39" s="96"/>
    </row>
    <row r="40" spans="1:12" x14ac:dyDescent="0.3">
      <c r="A40" t="s">
        <v>299</v>
      </c>
      <c r="B40" t="s">
        <v>300</v>
      </c>
      <c r="C40" s="83">
        <v>0</v>
      </c>
      <c r="D40" s="83">
        <v>0</v>
      </c>
      <c r="E40" s="83">
        <v>0</v>
      </c>
      <c r="F40" s="97">
        <f t="shared" si="0"/>
        <v>0</v>
      </c>
      <c r="K40" s="95"/>
      <c r="L40" s="96"/>
    </row>
    <row r="41" spans="1:12" x14ac:dyDescent="0.3">
      <c r="A41" t="s">
        <v>554</v>
      </c>
      <c r="B41" t="s">
        <v>268</v>
      </c>
      <c r="C41" s="83">
        <v>0</v>
      </c>
      <c r="D41" s="83">
        <v>0</v>
      </c>
      <c r="E41" s="83">
        <v>0</v>
      </c>
      <c r="F41" s="97">
        <f t="shared" si="0"/>
        <v>0</v>
      </c>
      <c r="K41" s="95"/>
      <c r="L41" s="96"/>
    </row>
    <row r="42" spans="1:12" x14ac:dyDescent="0.3">
      <c r="A42" t="s">
        <v>275</v>
      </c>
      <c r="B42" t="s">
        <v>673</v>
      </c>
      <c r="C42" s="83">
        <v>853902.75</v>
      </c>
      <c r="D42" s="83">
        <v>853902.75</v>
      </c>
      <c r="E42" s="83">
        <v>853902.75</v>
      </c>
      <c r="F42" s="97">
        <f t="shared" si="0"/>
        <v>3</v>
      </c>
      <c r="K42" s="95"/>
      <c r="L42" s="96"/>
    </row>
    <row r="43" spans="1:12" x14ac:dyDescent="0.3">
      <c r="A43" t="s">
        <v>278</v>
      </c>
      <c r="B43" t="s">
        <v>769</v>
      </c>
      <c r="C43" s="83">
        <v>0</v>
      </c>
      <c r="D43" s="83">
        <v>0</v>
      </c>
      <c r="E43" s="83">
        <v>0</v>
      </c>
      <c r="F43" s="97">
        <f t="shared" si="0"/>
        <v>0</v>
      </c>
      <c r="K43" s="95"/>
      <c r="L43" s="96"/>
    </row>
    <row r="44" spans="1:12" x14ac:dyDescent="0.3">
      <c r="A44" t="s">
        <v>290</v>
      </c>
      <c r="B44" t="s">
        <v>291</v>
      </c>
      <c r="C44" s="83">
        <v>0</v>
      </c>
      <c r="D44" s="83">
        <v>0</v>
      </c>
      <c r="E44" s="83">
        <v>0</v>
      </c>
      <c r="F44" s="97">
        <f t="shared" si="0"/>
        <v>0</v>
      </c>
      <c r="K44" s="95"/>
      <c r="L44" s="96"/>
    </row>
    <row r="45" spans="1:12" x14ac:dyDescent="0.3">
      <c r="A45" t="s">
        <v>768</v>
      </c>
      <c r="B45" t="s">
        <v>525</v>
      </c>
      <c r="C45" s="83">
        <v>0</v>
      </c>
      <c r="D45" s="83">
        <v>9677242.1500000004</v>
      </c>
      <c r="E45" s="83">
        <v>0</v>
      </c>
      <c r="F45" s="97">
        <f t="shared" si="0"/>
        <v>1</v>
      </c>
      <c r="K45" s="95"/>
      <c r="L45" s="96"/>
    </row>
    <row r="46" spans="1:12" x14ac:dyDescent="0.3">
      <c r="A46" t="s">
        <v>527</v>
      </c>
      <c r="B46" s="76" t="s">
        <v>766</v>
      </c>
      <c r="C46" s="83">
        <v>0</v>
      </c>
      <c r="D46" s="83">
        <v>0</v>
      </c>
      <c r="E46" s="83">
        <v>0</v>
      </c>
      <c r="F46" s="97">
        <f t="shared" si="0"/>
        <v>0</v>
      </c>
      <c r="K46" s="95"/>
      <c r="L46" s="96"/>
    </row>
    <row r="47" spans="1:12" x14ac:dyDescent="0.3">
      <c r="A47" t="s">
        <v>526</v>
      </c>
      <c r="B47" t="s">
        <v>881</v>
      </c>
      <c r="C47" s="83">
        <v>0</v>
      </c>
      <c r="D47" s="83">
        <v>0</v>
      </c>
      <c r="E47" s="83">
        <v>0</v>
      </c>
      <c r="F47" s="97">
        <f t="shared" si="0"/>
        <v>0</v>
      </c>
      <c r="K47" s="95"/>
      <c r="L47" s="96"/>
    </row>
    <row r="48" spans="1:12" x14ac:dyDescent="0.3">
      <c r="A48" t="s">
        <v>951</v>
      </c>
      <c r="B48" t="s">
        <v>678</v>
      </c>
      <c r="C48" s="83">
        <v>0</v>
      </c>
      <c r="D48" s="83">
        <v>0</v>
      </c>
      <c r="E48" s="83">
        <v>0</v>
      </c>
      <c r="F48" s="97">
        <f t="shared" si="0"/>
        <v>0</v>
      </c>
      <c r="K48" s="95"/>
      <c r="L48" s="96"/>
    </row>
    <row r="49" spans="1:12" x14ac:dyDescent="0.3">
      <c r="A49" t="s">
        <v>558</v>
      </c>
      <c r="B49" t="s">
        <v>528</v>
      </c>
      <c r="C49" s="83">
        <v>0</v>
      </c>
      <c r="D49" s="83">
        <v>5181735.57</v>
      </c>
      <c r="E49" s="83">
        <v>4233735.57</v>
      </c>
      <c r="F49" s="97">
        <f t="shared" si="0"/>
        <v>2</v>
      </c>
      <c r="K49" s="95"/>
      <c r="L49" s="96"/>
    </row>
    <row r="50" spans="1:12" x14ac:dyDescent="0.3">
      <c r="A50" t="s">
        <v>529</v>
      </c>
      <c r="B50" t="s">
        <v>680</v>
      </c>
      <c r="C50" s="83">
        <v>0</v>
      </c>
      <c r="D50" s="83">
        <v>0</v>
      </c>
      <c r="E50" s="83">
        <v>0</v>
      </c>
      <c r="F50" s="97">
        <f t="shared" si="0"/>
        <v>0</v>
      </c>
      <c r="K50" s="95"/>
      <c r="L50" s="96"/>
    </row>
    <row r="51" spans="1:12" x14ac:dyDescent="0.3">
      <c r="A51" t="s">
        <v>242</v>
      </c>
      <c r="B51" t="s">
        <v>243</v>
      </c>
      <c r="C51" s="83">
        <v>0</v>
      </c>
      <c r="D51" s="83">
        <v>0</v>
      </c>
      <c r="E51" s="83">
        <v>9612042.0500000007</v>
      </c>
      <c r="F51" s="97">
        <f t="shared" si="0"/>
        <v>1</v>
      </c>
      <c r="K51" s="95"/>
      <c r="L51" s="96"/>
    </row>
    <row r="52" spans="1:12" x14ac:dyDescent="0.3">
      <c r="A52" t="s">
        <v>283</v>
      </c>
      <c r="B52" s="76" t="s">
        <v>674</v>
      </c>
      <c r="C52" s="83">
        <v>0</v>
      </c>
      <c r="D52" s="83">
        <v>5364282.3899999987</v>
      </c>
      <c r="E52" s="83">
        <v>164282.38999999966</v>
      </c>
      <c r="F52" s="97">
        <f t="shared" si="0"/>
        <v>2</v>
      </c>
      <c r="K52" s="95"/>
      <c r="L52" s="96"/>
    </row>
    <row r="53" spans="1:12" x14ac:dyDescent="0.3">
      <c r="A53" t="s">
        <v>272</v>
      </c>
      <c r="B53" t="s">
        <v>273</v>
      </c>
      <c r="C53" s="83">
        <v>0</v>
      </c>
      <c r="D53" s="83">
        <v>0</v>
      </c>
      <c r="E53" s="83">
        <v>0</v>
      </c>
      <c r="F53" s="97">
        <f t="shared" si="0"/>
        <v>0</v>
      </c>
      <c r="K53" s="95"/>
      <c r="L53" s="96"/>
    </row>
    <row r="54" spans="1:12" x14ac:dyDescent="0.3">
      <c r="A54" t="s">
        <v>266</v>
      </c>
      <c r="B54" t="s">
        <v>267</v>
      </c>
      <c r="C54" s="83">
        <v>0</v>
      </c>
      <c r="D54" s="83">
        <v>5666681.3599999994</v>
      </c>
      <c r="E54" s="83">
        <v>0</v>
      </c>
      <c r="F54" s="97">
        <f t="shared" si="0"/>
        <v>1</v>
      </c>
      <c r="K54" s="95"/>
      <c r="L54" s="96"/>
    </row>
    <row r="55" spans="1:12" x14ac:dyDescent="0.3">
      <c r="A55" t="s">
        <v>286</v>
      </c>
      <c r="B55" t="s">
        <v>287</v>
      </c>
      <c r="C55" s="83">
        <v>0</v>
      </c>
      <c r="D55" s="83">
        <v>0</v>
      </c>
      <c r="E55" s="83">
        <v>0</v>
      </c>
      <c r="F55" s="97">
        <f t="shared" si="0"/>
        <v>0</v>
      </c>
      <c r="K55" s="95"/>
      <c r="L55" s="96"/>
    </row>
    <row r="56" spans="1:12" x14ac:dyDescent="0.3">
      <c r="A56" t="s">
        <v>555</v>
      </c>
      <c r="B56" t="s">
        <v>271</v>
      </c>
      <c r="C56" s="83">
        <v>0</v>
      </c>
      <c r="D56" s="83">
        <v>0</v>
      </c>
      <c r="E56" s="83">
        <v>0</v>
      </c>
      <c r="F56" s="97">
        <f t="shared" si="0"/>
        <v>0</v>
      </c>
      <c r="K56" s="95"/>
      <c r="L56" s="96"/>
    </row>
    <row r="57" spans="1:12" x14ac:dyDescent="0.3">
      <c r="A57" t="s">
        <v>281</v>
      </c>
      <c r="B57" t="s">
        <v>282</v>
      </c>
      <c r="C57" s="83">
        <v>0</v>
      </c>
      <c r="D57" s="83">
        <v>0</v>
      </c>
      <c r="E57" s="83">
        <v>1758762.5399999991</v>
      </c>
      <c r="F57" s="97">
        <f t="shared" si="0"/>
        <v>1</v>
      </c>
      <c r="K57" s="95"/>
      <c r="L57" s="96"/>
    </row>
    <row r="58" spans="1:12" x14ac:dyDescent="0.3">
      <c r="A58" t="s">
        <v>285</v>
      </c>
      <c r="B58" t="s">
        <v>729</v>
      </c>
      <c r="C58" s="83">
        <v>0</v>
      </c>
      <c r="D58" s="83">
        <v>0</v>
      </c>
      <c r="E58" s="83">
        <v>0</v>
      </c>
      <c r="F58" s="97">
        <f t="shared" si="0"/>
        <v>0</v>
      </c>
      <c r="K58" s="95"/>
      <c r="L58" s="96"/>
    </row>
    <row r="59" spans="1:12" x14ac:dyDescent="0.3">
      <c r="A59" t="s">
        <v>279</v>
      </c>
      <c r="B59" t="s">
        <v>280</v>
      </c>
      <c r="C59" s="83">
        <v>0</v>
      </c>
      <c r="D59" s="83">
        <v>3919842.5099999979</v>
      </c>
      <c r="E59" s="83">
        <v>0</v>
      </c>
      <c r="F59" s="97">
        <f t="shared" si="0"/>
        <v>1</v>
      </c>
      <c r="K59" s="95"/>
      <c r="L59" s="96"/>
    </row>
    <row r="60" spans="1:12" x14ac:dyDescent="0.3">
      <c r="A60" t="s">
        <v>288</v>
      </c>
      <c r="B60" t="s">
        <v>289</v>
      </c>
      <c r="C60" s="83">
        <v>0</v>
      </c>
      <c r="D60" s="83">
        <v>0</v>
      </c>
      <c r="E60" s="83">
        <v>0</v>
      </c>
      <c r="F60" s="97">
        <f t="shared" si="0"/>
        <v>0</v>
      </c>
      <c r="K60" s="95"/>
      <c r="L60" s="96"/>
    </row>
    <row r="61" spans="1:12" x14ac:dyDescent="0.3">
      <c r="A61" t="s">
        <v>274</v>
      </c>
      <c r="B61" t="s">
        <v>677</v>
      </c>
      <c r="C61" s="83">
        <v>0</v>
      </c>
      <c r="D61" s="83">
        <v>12839863.420000002</v>
      </c>
      <c r="E61" s="83">
        <v>0</v>
      </c>
      <c r="F61" s="97">
        <f t="shared" si="0"/>
        <v>1</v>
      </c>
      <c r="K61" s="95"/>
      <c r="L61" s="96"/>
    </row>
    <row r="62" spans="1:12" x14ac:dyDescent="0.3">
      <c r="A62" t="s">
        <v>284</v>
      </c>
      <c r="B62" t="s">
        <v>679</v>
      </c>
      <c r="C62" s="83">
        <v>0</v>
      </c>
      <c r="D62" s="83">
        <v>0</v>
      </c>
      <c r="E62" s="83">
        <v>33694330.299999982</v>
      </c>
      <c r="F62" s="97">
        <f t="shared" si="0"/>
        <v>1</v>
      </c>
      <c r="K62" s="95"/>
      <c r="L62" s="96"/>
    </row>
    <row r="63" spans="1:12" x14ac:dyDescent="0.3">
      <c r="A63" t="s">
        <v>556</v>
      </c>
      <c r="B63" t="s">
        <v>557</v>
      </c>
      <c r="C63" s="83">
        <v>5149432.99</v>
      </c>
      <c r="D63" s="83">
        <v>0</v>
      </c>
      <c r="E63" s="83">
        <v>0</v>
      </c>
      <c r="F63" s="97">
        <f t="shared" si="0"/>
        <v>1</v>
      </c>
      <c r="K63" s="95"/>
      <c r="L63" s="96"/>
    </row>
    <row r="64" spans="1:12" x14ac:dyDescent="0.3">
      <c r="A64" t="s">
        <v>276</v>
      </c>
      <c r="B64" t="s">
        <v>277</v>
      </c>
      <c r="C64" s="83">
        <v>0</v>
      </c>
      <c r="D64" s="83">
        <v>15265608.779999997</v>
      </c>
      <c r="E64" s="83">
        <v>0</v>
      </c>
      <c r="F64" s="97">
        <f t="shared" si="0"/>
        <v>1</v>
      </c>
      <c r="K64" s="95"/>
      <c r="L64" s="96"/>
    </row>
    <row r="65" spans="1:12" x14ac:dyDescent="0.3">
      <c r="A65" t="s">
        <v>356</v>
      </c>
      <c r="B65" t="s">
        <v>675</v>
      </c>
      <c r="C65" s="83">
        <v>1511557.79</v>
      </c>
      <c r="D65" s="83">
        <v>1511557.79</v>
      </c>
      <c r="E65" s="83">
        <v>1511557.79</v>
      </c>
      <c r="F65" s="97">
        <f t="shared" si="0"/>
        <v>3</v>
      </c>
      <c r="K65" s="95"/>
      <c r="L65" s="96"/>
    </row>
    <row r="66" spans="1:12" x14ac:dyDescent="0.3">
      <c r="A66" t="s">
        <v>254</v>
      </c>
      <c r="B66" t="s">
        <v>255</v>
      </c>
      <c r="C66" s="83">
        <v>0</v>
      </c>
      <c r="D66" s="83">
        <v>0</v>
      </c>
      <c r="E66" s="83">
        <v>0</v>
      </c>
      <c r="F66" s="97">
        <f t="shared" si="0"/>
        <v>0</v>
      </c>
      <c r="K66" s="95"/>
      <c r="L66" s="96"/>
    </row>
    <row r="67" spans="1:12" x14ac:dyDescent="0.3">
      <c r="A67" t="s">
        <v>354</v>
      </c>
      <c r="B67" t="s">
        <v>355</v>
      </c>
      <c r="C67" s="83">
        <v>1207030.06</v>
      </c>
      <c r="D67" s="83">
        <v>1207030.06</v>
      </c>
      <c r="E67" s="83">
        <v>1207030.06</v>
      </c>
      <c r="F67" s="97">
        <f t="shared" ref="F67:F130" si="1">COUNTIF(C67:E67,"&gt;0")</f>
        <v>3</v>
      </c>
      <c r="K67" s="95"/>
      <c r="L67" s="96"/>
    </row>
    <row r="68" spans="1:12" x14ac:dyDescent="0.3">
      <c r="A68" t="s">
        <v>530</v>
      </c>
      <c r="B68" t="s">
        <v>767</v>
      </c>
      <c r="C68" s="83">
        <v>2623591.1700000009</v>
      </c>
      <c r="D68" s="83">
        <v>1708644.7199999997</v>
      </c>
      <c r="E68" s="83">
        <v>0</v>
      </c>
      <c r="F68" s="97">
        <f t="shared" si="1"/>
        <v>2</v>
      </c>
      <c r="K68" s="95"/>
      <c r="L68" s="96"/>
    </row>
    <row r="69" spans="1:12" x14ac:dyDescent="0.3">
      <c r="A69" t="s">
        <v>249</v>
      </c>
      <c r="B69" t="s">
        <v>250</v>
      </c>
      <c r="C69" s="83">
        <v>11618331.52</v>
      </c>
      <c r="D69" s="83">
        <v>11618331.52</v>
      </c>
      <c r="E69" s="83">
        <v>11618331.52</v>
      </c>
      <c r="F69" s="97">
        <f t="shared" si="1"/>
        <v>3</v>
      </c>
      <c r="K69" s="95"/>
      <c r="L69" s="96"/>
    </row>
    <row r="70" spans="1:12" x14ac:dyDescent="0.3">
      <c r="A70" t="s">
        <v>248</v>
      </c>
      <c r="B70" t="s">
        <v>731</v>
      </c>
      <c r="C70" s="83">
        <v>0</v>
      </c>
      <c r="D70" s="83">
        <v>0</v>
      </c>
      <c r="E70" s="83">
        <v>0</v>
      </c>
      <c r="F70" s="97">
        <f t="shared" si="1"/>
        <v>0</v>
      </c>
      <c r="K70" s="95"/>
      <c r="L70" s="96"/>
    </row>
    <row r="71" spans="1:12" x14ac:dyDescent="0.3">
      <c r="A71" t="s">
        <v>258</v>
      </c>
      <c r="B71" t="s">
        <v>259</v>
      </c>
      <c r="C71" s="83">
        <v>0</v>
      </c>
      <c r="D71" s="83">
        <v>0</v>
      </c>
      <c r="E71" s="83">
        <v>12781160.480000012</v>
      </c>
      <c r="F71" s="97">
        <f t="shared" si="1"/>
        <v>1</v>
      </c>
      <c r="K71" s="95"/>
      <c r="L71" s="96"/>
    </row>
    <row r="72" spans="1:12" x14ac:dyDescent="0.3">
      <c r="A72" t="s">
        <v>251</v>
      </c>
      <c r="B72" t="s">
        <v>730</v>
      </c>
      <c r="C72" s="83">
        <v>0</v>
      </c>
      <c r="D72" s="83">
        <v>0</v>
      </c>
      <c r="E72" s="83">
        <v>0</v>
      </c>
      <c r="F72" s="97">
        <f t="shared" si="1"/>
        <v>0</v>
      </c>
      <c r="K72" s="95"/>
      <c r="L72" s="96"/>
    </row>
    <row r="73" spans="1:12" x14ac:dyDescent="0.3">
      <c r="A73" t="s">
        <v>252</v>
      </c>
      <c r="B73" t="s">
        <v>253</v>
      </c>
      <c r="C73" s="83">
        <v>0</v>
      </c>
      <c r="D73" s="83">
        <v>0</v>
      </c>
      <c r="E73" s="83">
        <v>0</v>
      </c>
      <c r="F73" s="97">
        <f t="shared" si="1"/>
        <v>0</v>
      </c>
      <c r="K73" s="95"/>
      <c r="L73" s="96"/>
    </row>
    <row r="74" spans="1:12" x14ac:dyDescent="0.3">
      <c r="A74" t="s">
        <v>245</v>
      </c>
      <c r="B74" t="s">
        <v>246</v>
      </c>
      <c r="C74" s="83">
        <v>0</v>
      </c>
      <c r="D74" s="83">
        <v>0</v>
      </c>
      <c r="E74" s="83">
        <v>0</v>
      </c>
      <c r="F74" s="97">
        <f t="shared" si="1"/>
        <v>0</v>
      </c>
      <c r="K74" s="95"/>
      <c r="L74" s="96"/>
    </row>
    <row r="75" spans="1:12" x14ac:dyDescent="0.3">
      <c r="A75" t="s">
        <v>840</v>
      </c>
      <c r="B75" t="s">
        <v>874</v>
      </c>
      <c r="C75" s="83">
        <v>4910804.1100000003</v>
      </c>
      <c r="D75" s="83">
        <v>4910804.1100000003</v>
      </c>
      <c r="E75" s="83">
        <v>4410804.1100000003</v>
      </c>
      <c r="F75" s="97">
        <f t="shared" si="1"/>
        <v>3</v>
      </c>
      <c r="K75" s="95"/>
      <c r="L75" s="96"/>
    </row>
    <row r="76" spans="1:12" x14ac:dyDescent="0.3">
      <c r="A76" t="s">
        <v>264</v>
      </c>
      <c r="B76" t="s">
        <v>265</v>
      </c>
      <c r="C76" s="83">
        <v>0</v>
      </c>
      <c r="D76" s="83">
        <v>0</v>
      </c>
      <c r="E76" s="83">
        <v>0</v>
      </c>
      <c r="F76" s="97">
        <f t="shared" si="1"/>
        <v>0</v>
      </c>
      <c r="K76" s="95"/>
      <c r="L76" s="96"/>
    </row>
    <row r="77" spans="1:12" x14ac:dyDescent="0.3">
      <c r="A77" t="s">
        <v>247</v>
      </c>
      <c r="B77" t="s">
        <v>727</v>
      </c>
      <c r="C77" s="83">
        <v>0</v>
      </c>
      <c r="D77" s="83">
        <v>0</v>
      </c>
      <c r="E77" s="83">
        <v>0</v>
      </c>
      <c r="F77" s="97">
        <f t="shared" si="1"/>
        <v>0</v>
      </c>
      <c r="K77" s="95"/>
      <c r="L77" s="96"/>
    </row>
    <row r="78" spans="1:12" x14ac:dyDescent="0.3">
      <c r="A78" t="s">
        <v>260</v>
      </c>
      <c r="B78" t="s">
        <v>261</v>
      </c>
      <c r="C78" s="83">
        <v>0</v>
      </c>
      <c r="D78" s="83">
        <v>0</v>
      </c>
      <c r="E78" s="83">
        <v>0</v>
      </c>
      <c r="F78" s="97">
        <f t="shared" si="1"/>
        <v>0</v>
      </c>
      <c r="K78" s="95"/>
      <c r="L78" s="96"/>
    </row>
    <row r="79" spans="1:12" x14ac:dyDescent="0.3">
      <c r="A79" t="s">
        <v>269</v>
      </c>
      <c r="B79" s="76" t="s">
        <v>270</v>
      </c>
      <c r="C79" s="83">
        <v>0</v>
      </c>
      <c r="D79" s="83">
        <v>0</v>
      </c>
      <c r="E79" s="83">
        <v>31460766.280000009</v>
      </c>
      <c r="F79" s="97">
        <f t="shared" si="1"/>
        <v>1</v>
      </c>
      <c r="K79" s="95"/>
      <c r="L79" s="96"/>
    </row>
    <row r="80" spans="1:12" x14ac:dyDescent="0.3">
      <c r="A80" t="s">
        <v>292</v>
      </c>
      <c r="B80" t="s">
        <v>293</v>
      </c>
      <c r="C80" s="83">
        <v>0</v>
      </c>
      <c r="D80" s="83">
        <v>0</v>
      </c>
      <c r="E80" s="83">
        <v>0</v>
      </c>
      <c r="F80" s="97">
        <f t="shared" si="1"/>
        <v>0</v>
      </c>
      <c r="K80" s="95"/>
      <c r="L80" s="96"/>
    </row>
    <row r="81" spans="1:12" x14ac:dyDescent="0.3">
      <c r="A81" t="s">
        <v>340</v>
      </c>
      <c r="B81" t="s">
        <v>1112</v>
      </c>
      <c r="C81" s="83">
        <v>0</v>
      </c>
      <c r="D81" s="83">
        <v>0</v>
      </c>
      <c r="E81" s="83">
        <v>0</v>
      </c>
      <c r="F81" s="97">
        <f t="shared" si="1"/>
        <v>0</v>
      </c>
      <c r="K81" s="95"/>
      <c r="L81" s="96"/>
    </row>
    <row r="82" spans="1:12" x14ac:dyDescent="0.3">
      <c r="A82" t="s">
        <v>956</v>
      </c>
      <c r="B82" t="s">
        <v>1064</v>
      </c>
      <c r="C82" s="83">
        <v>0</v>
      </c>
      <c r="D82" s="83">
        <v>13710012.600000001</v>
      </c>
      <c r="E82" s="83">
        <v>0</v>
      </c>
      <c r="F82" s="97">
        <f t="shared" si="1"/>
        <v>1</v>
      </c>
      <c r="K82" s="95"/>
      <c r="L82" s="96"/>
    </row>
    <row r="83" spans="1:12" x14ac:dyDescent="0.3">
      <c r="A83" t="s">
        <v>949</v>
      </c>
      <c r="B83" t="s">
        <v>1062</v>
      </c>
      <c r="C83" s="83">
        <v>0</v>
      </c>
      <c r="D83" s="83">
        <v>0</v>
      </c>
      <c r="E83" s="83">
        <v>4708519.96</v>
      </c>
      <c r="F83" s="97">
        <f t="shared" si="1"/>
        <v>1</v>
      </c>
      <c r="K83" s="95"/>
      <c r="L83" s="96"/>
    </row>
    <row r="84" spans="1:12" x14ac:dyDescent="0.3">
      <c r="A84" t="s">
        <v>1109</v>
      </c>
      <c r="B84" t="s">
        <v>1108</v>
      </c>
      <c r="C84" s="83">
        <v>0</v>
      </c>
      <c r="D84" s="83">
        <v>0</v>
      </c>
      <c r="E84" s="83">
        <v>0</v>
      </c>
      <c r="F84" s="97">
        <f t="shared" si="1"/>
        <v>0</v>
      </c>
      <c r="K84" s="95"/>
      <c r="L84" s="96"/>
    </row>
    <row r="85" spans="1:12" x14ac:dyDescent="0.3">
      <c r="A85" t="s">
        <v>1098</v>
      </c>
      <c r="B85" t="s">
        <v>1099</v>
      </c>
      <c r="C85" s="83">
        <v>1687164</v>
      </c>
      <c r="D85" s="83">
        <v>1687164</v>
      </c>
      <c r="E85" s="83">
        <v>1687164</v>
      </c>
      <c r="F85" s="97">
        <f t="shared" si="1"/>
        <v>3</v>
      </c>
      <c r="K85" s="95"/>
      <c r="L85" s="96"/>
    </row>
    <row r="86" spans="1:12" x14ac:dyDescent="0.3">
      <c r="A86" t="s">
        <v>693</v>
      </c>
      <c r="B86" t="s">
        <v>694</v>
      </c>
      <c r="C86" s="83">
        <v>0</v>
      </c>
      <c r="D86" s="83">
        <v>0</v>
      </c>
      <c r="E86" s="83">
        <v>0</v>
      </c>
      <c r="F86" s="97">
        <f t="shared" si="1"/>
        <v>0</v>
      </c>
      <c r="K86" s="95"/>
      <c r="L86" s="96"/>
    </row>
    <row r="87" spans="1:12" x14ac:dyDescent="0.3">
      <c r="A87" t="s">
        <v>841</v>
      </c>
      <c r="B87" t="s">
        <v>851</v>
      </c>
      <c r="C87" s="83">
        <v>0</v>
      </c>
      <c r="D87" s="83">
        <v>0</v>
      </c>
      <c r="E87" s="83">
        <v>0</v>
      </c>
      <c r="F87" s="97">
        <f t="shared" si="1"/>
        <v>0</v>
      </c>
      <c r="K87" s="95"/>
      <c r="L87" s="96"/>
    </row>
    <row r="88" spans="1:12" x14ac:dyDescent="0.3">
      <c r="A88" t="s">
        <v>364</v>
      </c>
      <c r="B88" t="s">
        <v>365</v>
      </c>
      <c r="C88" s="83">
        <v>0</v>
      </c>
      <c r="D88" s="83">
        <v>0</v>
      </c>
      <c r="E88" s="83">
        <v>0</v>
      </c>
      <c r="F88" s="97">
        <f t="shared" si="1"/>
        <v>0</v>
      </c>
      <c r="K88" s="95"/>
      <c r="L88" s="96"/>
    </row>
    <row r="89" spans="1:12" x14ac:dyDescent="0.3">
      <c r="A89" t="s">
        <v>371</v>
      </c>
      <c r="B89" t="s">
        <v>372</v>
      </c>
      <c r="C89" s="83">
        <v>0</v>
      </c>
      <c r="D89" s="83">
        <v>0</v>
      </c>
      <c r="E89" s="83">
        <v>0</v>
      </c>
      <c r="F89" s="97">
        <f t="shared" si="1"/>
        <v>0</v>
      </c>
      <c r="K89" s="95"/>
      <c r="L89" s="96"/>
    </row>
    <row r="90" spans="1:12" x14ac:dyDescent="0.3">
      <c r="A90" t="s">
        <v>369</v>
      </c>
      <c r="B90" t="s">
        <v>856</v>
      </c>
      <c r="C90" s="83">
        <v>0</v>
      </c>
      <c r="D90" s="83">
        <v>0</v>
      </c>
      <c r="E90" s="83">
        <v>51800</v>
      </c>
      <c r="F90" s="97">
        <f t="shared" si="1"/>
        <v>1</v>
      </c>
      <c r="K90" s="95"/>
      <c r="L90" s="96"/>
    </row>
    <row r="91" spans="1:12" x14ac:dyDescent="0.3">
      <c r="A91" t="s">
        <v>367</v>
      </c>
      <c r="B91" t="s">
        <v>368</v>
      </c>
      <c r="C91" s="83">
        <v>0</v>
      </c>
      <c r="D91" s="83">
        <v>0</v>
      </c>
      <c r="E91" s="83">
        <v>0</v>
      </c>
      <c r="F91" s="97">
        <f t="shared" si="1"/>
        <v>0</v>
      </c>
      <c r="K91" s="95"/>
      <c r="L91" s="96"/>
    </row>
    <row r="92" spans="1:12" x14ac:dyDescent="0.3">
      <c r="A92" t="s">
        <v>370</v>
      </c>
      <c r="B92" t="s">
        <v>746</v>
      </c>
      <c r="C92" s="83">
        <v>0</v>
      </c>
      <c r="D92" s="83">
        <v>0</v>
      </c>
      <c r="E92" s="83">
        <v>0</v>
      </c>
      <c r="F92" s="97">
        <f t="shared" si="1"/>
        <v>0</v>
      </c>
      <c r="K92" s="95"/>
      <c r="L92" s="96"/>
    </row>
    <row r="93" spans="1:12" x14ac:dyDescent="0.3">
      <c r="A93" t="s">
        <v>366</v>
      </c>
      <c r="B93" t="s">
        <v>745</v>
      </c>
      <c r="C93" s="83">
        <v>0</v>
      </c>
      <c r="D93" s="83">
        <v>0</v>
      </c>
      <c r="E93" s="83">
        <v>0</v>
      </c>
      <c r="F93" s="97">
        <f t="shared" si="1"/>
        <v>0</v>
      </c>
      <c r="K93" s="95"/>
      <c r="L93" s="96"/>
    </row>
    <row r="94" spans="1:12" x14ac:dyDescent="0.3">
      <c r="A94" t="s">
        <v>373</v>
      </c>
      <c r="B94" t="s">
        <v>374</v>
      </c>
      <c r="C94" s="83">
        <v>0</v>
      </c>
      <c r="D94" s="83">
        <v>0</v>
      </c>
      <c r="E94" s="83">
        <v>0</v>
      </c>
      <c r="F94" s="97">
        <f t="shared" si="1"/>
        <v>0</v>
      </c>
      <c r="K94" s="95"/>
      <c r="L94" s="96"/>
    </row>
    <row r="95" spans="1:12" x14ac:dyDescent="0.3">
      <c r="A95" t="s">
        <v>379</v>
      </c>
      <c r="B95" t="s">
        <v>380</v>
      </c>
      <c r="C95" s="83">
        <v>0</v>
      </c>
      <c r="D95" s="83">
        <v>0</v>
      </c>
      <c r="E95" s="83">
        <v>0</v>
      </c>
      <c r="F95" s="97">
        <f t="shared" si="1"/>
        <v>0</v>
      </c>
      <c r="K95" s="95"/>
      <c r="L95" s="96"/>
    </row>
    <row r="96" spans="1:12" x14ac:dyDescent="0.3">
      <c r="A96" t="s">
        <v>384</v>
      </c>
      <c r="B96" t="s">
        <v>764</v>
      </c>
      <c r="C96" s="83">
        <v>0</v>
      </c>
      <c r="D96" s="83">
        <v>0</v>
      </c>
      <c r="E96" s="83">
        <v>9826021</v>
      </c>
      <c r="F96" s="97">
        <f t="shared" si="1"/>
        <v>1</v>
      </c>
      <c r="K96" s="95"/>
      <c r="L96" s="96"/>
    </row>
    <row r="97" spans="1:12" x14ac:dyDescent="0.3">
      <c r="A97" t="s">
        <v>377</v>
      </c>
      <c r="B97" t="s">
        <v>378</v>
      </c>
      <c r="C97" s="83">
        <v>24983.75</v>
      </c>
      <c r="D97" s="83">
        <v>24983.75</v>
      </c>
      <c r="E97" s="83">
        <v>24983.75</v>
      </c>
      <c r="F97" s="97">
        <f t="shared" si="1"/>
        <v>3</v>
      </c>
      <c r="K97" s="95"/>
      <c r="L97" s="96"/>
    </row>
    <row r="98" spans="1:12" x14ac:dyDescent="0.3">
      <c r="A98" t="s">
        <v>376</v>
      </c>
      <c r="B98" t="s">
        <v>758</v>
      </c>
      <c r="C98" s="83">
        <v>0</v>
      </c>
      <c r="D98" s="83">
        <v>0</v>
      </c>
      <c r="E98" s="83">
        <v>0</v>
      </c>
      <c r="F98" s="97">
        <f t="shared" si="1"/>
        <v>0</v>
      </c>
      <c r="K98" s="95"/>
      <c r="L98" s="96"/>
    </row>
    <row r="99" spans="1:12" x14ac:dyDescent="0.3">
      <c r="A99" t="s">
        <v>382</v>
      </c>
      <c r="B99" t="s">
        <v>383</v>
      </c>
      <c r="C99" s="83">
        <v>0</v>
      </c>
      <c r="D99" s="83">
        <v>0</v>
      </c>
      <c r="E99" s="83">
        <v>0</v>
      </c>
      <c r="F99" s="97">
        <f t="shared" si="1"/>
        <v>0</v>
      </c>
      <c r="K99" s="95"/>
      <c r="L99" s="96"/>
    </row>
    <row r="100" spans="1:12" x14ac:dyDescent="0.3">
      <c r="A100" t="s">
        <v>682</v>
      </c>
      <c r="B100" t="s">
        <v>683</v>
      </c>
      <c r="C100" s="83">
        <v>869112</v>
      </c>
      <c r="D100" s="83">
        <v>869112</v>
      </c>
      <c r="E100" s="83">
        <v>869112</v>
      </c>
      <c r="F100" s="97">
        <f t="shared" si="1"/>
        <v>3</v>
      </c>
      <c r="K100" s="95"/>
      <c r="L100" s="96"/>
    </row>
    <row r="101" spans="1:12" x14ac:dyDescent="0.3">
      <c r="A101" t="s">
        <v>381</v>
      </c>
      <c r="B101" t="s">
        <v>744</v>
      </c>
      <c r="C101" s="83">
        <v>0</v>
      </c>
      <c r="D101" s="83">
        <v>0</v>
      </c>
      <c r="E101" s="83">
        <v>2398628.4300000002</v>
      </c>
      <c r="F101" s="97">
        <f t="shared" si="1"/>
        <v>1</v>
      </c>
      <c r="K101" s="95"/>
      <c r="L101" s="96"/>
    </row>
    <row r="102" spans="1:12" x14ac:dyDescent="0.3">
      <c r="A102" t="s">
        <v>534</v>
      </c>
      <c r="B102" t="s">
        <v>765</v>
      </c>
      <c r="C102" s="83">
        <v>0</v>
      </c>
      <c r="D102" s="83">
        <v>0</v>
      </c>
      <c r="E102" s="83">
        <v>0</v>
      </c>
      <c r="F102" s="97">
        <f t="shared" si="1"/>
        <v>0</v>
      </c>
      <c r="K102" s="95"/>
      <c r="L102" s="96"/>
    </row>
    <row r="103" spans="1:12" x14ac:dyDescent="0.3">
      <c r="A103" t="s">
        <v>538</v>
      </c>
      <c r="B103" t="s">
        <v>681</v>
      </c>
      <c r="C103" s="83">
        <v>0</v>
      </c>
      <c r="D103" s="83">
        <v>0</v>
      </c>
      <c r="E103" s="83">
        <v>0</v>
      </c>
      <c r="F103" s="97">
        <f t="shared" si="1"/>
        <v>0</v>
      </c>
      <c r="K103" s="95"/>
      <c r="L103" s="96"/>
    </row>
    <row r="104" spans="1:12" x14ac:dyDescent="0.3">
      <c r="A104" t="s">
        <v>390</v>
      </c>
      <c r="B104" t="s">
        <v>763</v>
      </c>
      <c r="C104" s="83">
        <v>0</v>
      </c>
      <c r="D104" s="83">
        <v>0</v>
      </c>
      <c r="E104" s="83">
        <v>8790481.8000000007</v>
      </c>
      <c r="F104" s="97">
        <f t="shared" si="1"/>
        <v>1</v>
      </c>
      <c r="K104" s="95"/>
      <c r="L104" s="96"/>
    </row>
    <row r="105" spans="1:12" x14ac:dyDescent="0.3">
      <c r="A105" t="s">
        <v>395</v>
      </c>
      <c r="B105" t="s">
        <v>760</v>
      </c>
      <c r="C105" s="83">
        <v>0</v>
      </c>
      <c r="D105" s="83">
        <v>0</v>
      </c>
      <c r="E105" s="83">
        <v>0</v>
      </c>
      <c r="F105" s="97">
        <f t="shared" si="1"/>
        <v>0</v>
      </c>
      <c r="K105" s="95"/>
      <c r="L105" s="96"/>
    </row>
    <row r="106" spans="1:12" x14ac:dyDescent="0.3">
      <c r="A106" t="s">
        <v>393</v>
      </c>
      <c r="B106" t="s">
        <v>394</v>
      </c>
      <c r="C106" s="83">
        <v>0</v>
      </c>
      <c r="D106" s="83">
        <v>0</v>
      </c>
      <c r="E106" s="83">
        <v>0</v>
      </c>
      <c r="F106" s="97">
        <f t="shared" si="1"/>
        <v>0</v>
      </c>
      <c r="K106" s="95"/>
      <c r="L106" s="96"/>
    </row>
    <row r="107" spans="1:12" x14ac:dyDescent="0.3">
      <c r="A107" t="s">
        <v>560</v>
      </c>
      <c r="B107" t="s">
        <v>535</v>
      </c>
      <c r="C107" s="83">
        <v>0</v>
      </c>
      <c r="D107" s="83">
        <v>0</v>
      </c>
      <c r="E107" s="83">
        <v>1300</v>
      </c>
      <c r="F107" s="97">
        <f t="shared" si="1"/>
        <v>1</v>
      </c>
      <c r="K107" s="95"/>
      <c r="L107" s="96"/>
    </row>
    <row r="108" spans="1:12" x14ac:dyDescent="0.3">
      <c r="A108" t="s">
        <v>391</v>
      </c>
      <c r="B108" t="s">
        <v>392</v>
      </c>
      <c r="C108" s="83">
        <v>0</v>
      </c>
      <c r="D108" s="83">
        <v>0</v>
      </c>
      <c r="E108" s="83">
        <v>0</v>
      </c>
      <c r="F108" s="97">
        <f t="shared" si="1"/>
        <v>0</v>
      </c>
      <c r="K108" s="95"/>
      <c r="L108" s="96"/>
    </row>
    <row r="109" spans="1:12" x14ac:dyDescent="0.3">
      <c r="A109" t="s">
        <v>396</v>
      </c>
      <c r="B109" t="s">
        <v>397</v>
      </c>
      <c r="C109" s="83">
        <v>0</v>
      </c>
      <c r="D109" s="83">
        <v>0</v>
      </c>
      <c r="E109" s="83">
        <v>0</v>
      </c>
      <c r="F109" s="97">
        <f t="shared" si="1"/>
        <v>0</v>
      </c>
      <c r="K109" s="95"/>
      <c r="L109" s="96"/>
    </row>
    <row r="110" spans="1:12" x14ac:dyDescent="0.3">
      <c r="A110" t="s">
        <v>686</v>
      </c>
      <c r="B110" t="s">
        <v>687</v>
      </c>
      <c r="C110" s="83">
        <v>0</v>
      </c>
      <c r="D110" s="83">
        <v>0</v>
      </c>
      <c r="E110" s="83">
        <v>0</v>
      </c>
      <c r="F110" s="97">
        <f t="shared" si="1"/>
        <v>0</v>
      </c>
      <c r="K110" s="95"/>
      <c r="L110" s="96"/>
    </row>
    <row r="111" spans="1:12" x14ac:dyDescent="0.3">
      <c r="A111" t="s">
        <v>360</v>
      </c>
      <c r="B111" t="s">
        <v>728</v>
      </c>
      <c r="C111" s="83">
        <v>0</v>
      </c>
      <c r="D111" s="83">
        <v>0</v>
      </c>
      <c r="E111" s="83">
        <v>0</v>
      </c>
      <c r="F111" s="97">
        <f t="shared" si="1"/>
        <v>0</v>
      </c>
      <c r="K111" s="95"/>
      <c r="L111" s="96"/>
    </row>
    <row r="112" spans="1:12" x14ac:dyDescent="0.3">
      <c r="A112" t="s">
        <v>359</v>
      </c>
      <c r="B112" t="s">
        <v>726</v>
      </c>
      <c r="C112" s="83">
        <v>0</v>
      </c>
      <c r="D112" s="83">
        <v>0</v>
      </c>
      <c r="E112" s="83">
        <v>21130962.350000001</v>
      </c>
      <c r="F112" s="97">
        <f t="shared" si="1"/>
        <v>1</v>
      </c>
      <c r="K112" s="95"/>
      <c r="L112" s="96"/>
    </row>
    <row r="113" spans="1:12" x14ac:dyDescent="0.3">
      <c r="A113" t="s">
        <v>362</v>
      </c>
      <c r="B113" t="s">
        <v>903</v>
      </c>
      <c r="C113" s="83">
        <v>0</v>
      </c>
      <c r="D113" s="83">
        <v>0</v>
      </c>
      <c r="E113" s="83">
        <v>0</v>
      </c>
      <c r="F113" s="97">
        <f t="shared" si="1"/>
        <v>0</v>
      </c>
      <c r="K113" s="95"/>
      <c r="L113" s="96"/>
    </row>
    <row r="114" spans="1:12" x14ac:dyDescent="0.3">
      <c r="A114" t="s">
        <v>762</v>
      </c>
      <c r="B114" t="s">
        <v>761</v>
      </c>
      <c r="C114" s="83">
        <v>4520000</v>
      </c>
      <c r="D114" s="83">
        <v>4520000</v>
      </c>
      <c r="E114" s="83">
        <v>4520000</v>
      </c>
      <c r="F114" s="97">
        <f t="shared" si="1"/>
        <v>3</v>
      </c>
      <c r="K114" s="95"/>
      <c r="L114" s="96"/>
    </row>
    <row r="115" spans="1:12" x14ac:dyDescent="0.3">
      <c r="A115" t="s">
        <v>404</v>
      </c>
      <c r="B115" t="s">
        <v>405</v>
      </c>
      <c r="C115" s="83">
        <v>0</v>
      </c>
      <c r="D115" s="83">
        <v>0</v>
      </c>
      <c r="E115" s="83">
        <v>0</v>
      </c>
      <c r="F115" s="97">
        <f t="shared" si="1"/>
        <v>0</v>
      </c>
      <c r="K115" s="95"/>
      <c r="L115" s="96"/>
    </row>
    <row r="116" spans="1:12" x14ac:dyDescent="0.3">
      <c r="A116" t="s">
        <v>422</v>
      </c>
      <c r="B116" t="s">
        <v>905</v>
      </c>
      <c r="C116" s="83">
        <v>0</v>
      </c>
      <c r="D116" s="83">
        <v>0</v>
      </c>
      <c r="E116" s="83">
        <v>0</v>
      </c>
      <c r="F116" s="97">
        <f t="shared" si="1"/>
        <v>0</v>
      </c>
      <c r="K116" s="95"/>
      <c r="L116" s="96"/>
    </row>
    <row r="117" spans="1:12" x14ac:dyDescent="0.3">
      <c r="A117" t="s">
        <v>401</v>
      </c>
      <c r="B117" t="s">
        <v>759</v>
      </c>
      <c r="C117" s="83">
        <v>0</v>
      </c>
      <c r="D117" s="83">
        <v>0</v>
      </c>
      <c r="E117" s="83">
        <v>0</v>
      </c>
      <c r="F117" s="97">
        <f t="shared" si="1"/>
        <v>0</v>
      </c>
      <c r="K117" s="95"/>
      <c r="L117" s="96"/>
    </row>
    <row r="118" spans="1:12" x14ac:dyDescent="0.3">
      <c r="A118" t="s">
        <v>409</v>
      </c>
      <c r="B118" t="s">
        <v>410</v>
      </c>
      <c r="C118" s="83">
        <v>0</v>
      </c>
      <c r="D118" s="83">
        <v>0</v>
      </c>
      <c r="E118" s="83">
        <v>0</v>
      </c>
      <c r="F118" s="97">
        <f t="shared" si="1"/>
        <v>0</v>
      </c>
      <c r="K118" s="95"/>
      <c r="L118" s="96"/>
    </row>
    <row r="119" spans="1:12" x14ac:dyDescent="0.3">
      <c r="A119" t="s">
        <v>418</v>
      </c>
      <c r="B119" t="s">
        <v>419</v>
      </c>
      <c r="C119" s="83">
        <v>336691.4</v>
      </c>
      <c r="D119" s="83">
        <v>286691.40000000002</v>
      </c>
      <c r="E119" s="83">
        <v>236691.4</v>
      </c>
      <c r="F119" s="97">
        <f t="shared" si="1"/>
        <v>3</v>
      </c>
      <c r="K119" s="95"/>
      <c r="L119" s="96"/>
    </row>
    <row r="120" spans="1:12" x14ac:dyDescent="0.3">
      <c r="A120" t="s">
        <v>531</v>
      </c>
      <c r="B120" t="s">
        <v>532</v>
      </c>
      <c r="C120" s="83">
        <v>170262.5</v>
      </c>
      <c r="D120" s="83">
        <v>170262.5</v>
      </c>
      <c r="E120" s="83">
        <v>170262.5</v>
      </c>
      <c r="F120" s="97">
        <f t="shared" si="1"/>
        <v>3</v>
      </c>
      <c r="K120" s="95"/>
      <c r="L120" s="96"/>
    </row>
    <row r="121" spans="1:12" x14ac:dyDescent="0.3">
      <c r="A121" t="s">
        <v>420</v>
      </c>
      <c r="B121" t="s">
        <v>421</v>
      </c>
      <c r="C121" s="83">
        <v>0</v>
      </c>
      <c r="D121" s="83">
        <v>0</v>
      </c>
      <c r="E121" s="83">
        <v>0</v>
      </c>
      <c r="F121" s="97">
        <f t="shared" si="1"/>
        <v>0</v>
      </c>
      <c r="K121" s="95"/>
      <c r="L121" s="96"/>
    </row>
    <row r="122" spans="1:12" x14ac:dyDescent="0.3">
      <c r="A122" t="s">
        <v>413</v>
      </c>
      <c r="B122" t="s">
        <v>414</v>
      </c>
      <c r="C122" s="83">
        <v>0</v>
      </c>
      <c r="D122" s="83">
        <v>0</v>
      </c>
      <c r="E122" s="83">
        <v>27628536.68</v>
      </c>
      <c r="F122" s="97">
        <f t="shared" si="1"/>
        <v>1</v>
      </c>
      <c r="K122" s="95"/>
      <c r="L122" s="96"/>
    </row>
    <row r="123" spans="1:12" x14ac:dyDescent="0.3">
      <c r="A123" t="s">
        <v>743</v>
      </c>
      <c r="B123" t="s">
        <v>742</v>
      </c>
      <c r="C123" s="83">
        <v>42029.5</v>
      </c>
      <c r="D123" s="83">
        <v>0</v>
      </c>
      <c r="E123" s="83">
        <v>42029.5</v>
      </c>
      <c r="F123" s="97">
        <f t="shared" si="1"/>
        <v>2</v>
      </c>
      <c r="K123" s="95"/>
      <c r="L123" s="96"/>
    </row>
    <row r="124" spans="1:12" x14ac:dyDescent="0.3">
      <c r="A124" t="s">
        <v>399</v>
      </c>
      <c r="B124" t="s">
        <v>400</v>
      </c>
      <c r="C124" s="83">
        <v>0</v>
      </c>
      <c r="D124" s="83">
        <v>0</v>
      </c>
      <c r="E124" s="83">
        <v>2548191.5699999998</v>
      </c>
      <c r="F124" s="97">
        <f t="shared" si="1"/>
        <v>1</v>
      </c>
      <c r="K124" s="95"/>
      <c r="L124" s="96"/>
    </row>
    <row r="125" spans="1:12" x14ac:dyDescent="0.3">
      <c r="A125" t="s">
        <v>424</v>
      </c>
      <c r="B125" t="s">
        <v>425</v>
      </c>
      <c r="C125" s="83">
        <v>0</v>
      </c>
      <c r="D125" s="83">
        <v>0</v>
      </c>
      <c r="E125" s="83">
        <v>0</v>
      </c>
      <c r="F125" s="97">
        <f t="shared" si="1"/>
        <v>0</v>
      </c>
      <c r="K125" s="95"/>
      <c r="L125" s="96"/>
    </row>
    <row r="126" spans="1:12" x14ac:dyDescent="0.3">
      <c r="A126" t="s">
        <v>415</v>
      </c>
      <c r="B126" t="s">
        <v>416</v>
      </c>
      <c r="C126" s="83">
        <v>0</v>
      </c>
      <c r="D126" s="83">
        <v>0</v>
      </c>
      <c r="E126" s="83">
        <v>0</v>
      </c>
      <c r="F126" s="97">
        <f t="shared" si="1"/>
        <v>0</v>
      </c>
      <c r="K126" s="95"/>
      <c r="L126" s="96"/>
    </row>
    <row r="127" spans="1:12" x14ac:dyDescent="0.3">
      <c r="A127" t="s">
        <v>423</v>
      </c>
      <c r="B127" t="s">
        <v>741</v>
      </c>
      <c r="C127" s="83">
        <v>0</v>
      </c>
      <c r="D127" s="83">
        <v>0</v>
      </c>
      <c r="E127" s="83">
        <v>0</v>
      </c>
      <c r="F127" s="97">
        <f t="shared" si="1"/>
        <v>0</v>
      </c>
      <c r="K127" s="95"/>
      <c r="L127" s="96"/>
    </row>
    <row r="128" spans="1:12" x14ac:dyDescent="0.3">
      <c r="A128" t="s">
        <v>406</v>
      </c>
      <c r="B128" t="s">
        <v>847</v>
      </c>
      <c r="C128" s="83">
        <v>0</v>
      </c>
      <c r="D128" s="83">
        <v>0</v>
      </c>
      <c r="E128" s="83">
        <v>0</v>
      </c>
      <c r="F128" s="97">
        <f t="shared" si="1"/>
        <v>0</v>
      </c>
      <c r="K128" s="95"/>
      <c r="L128" s="96"/>
    </row>
    <row r="129" spans="1:16" x14ac:dyDescent="0.3">
      <c r="A129" t="s">
        <v>407</v>
      </c>
      <c r="B129" t="s">
        <v>408</v>
      </c>
      <c r="C129" s="83">
        <v>0</v>
      </c>
      <c r="D129" s="83">
        <v>0</v>
      </c>
      <c r="E129" s="83">
        <v>0</v>
      </c>
      <c r="F129" s="97">
        <f t="shared" si="1"/>
        <v>0</v>
      </c>
      <c r="K129" s="95"/>
      <c r="L129" s="96"/>
    </row>
    <row r="130" spans="1:16" x14ac:dyDescent="0.3">
      <c r="A130" t="s">
        <v>411</v>
      </c>
      <c r="B130" t="s">
        <v>412</v>
      </c>
      <c r="C130" s="83">
        <v>2551947.5099999998</v>
      </c>
      <c r="D130" s="83">
        <v>0</v>
      </c>
      <c r="E130" s="83">
        <v>0</v>
      </c>
      <c r="F130" s="97">
        <f t="shared" si="1"/>
        <v>1</v>
      </c>
      <c r="K130" s="95"/>
      <c r="L130" s="96"/>
    </row>
    <row r="131" spans="1:16" x14ac:dyDescent="0.3">
      <c r="A131" t="s">
        <v>740</v>
      </c>
      <c r="B131" t="s">
        <v>739</v>
      </c>
      <c r="C131" s="83">
        <v>0.17</v>
      </c>
      <c r="D131" s="83">
        <v>0.17</v>
      </c>
      <c r="E131" s="83">
        <v>0.17</v>
      </c>
      <c r="F131" s="97">
        <f t="shared" ref="F131:F194" si="2">COUNTIF(C131:E131,"&gt;0")</f>
        <v>3</v>
      </c>
      <c r="K131" s="95"/>
      <c r="L131" s="96"/>
    </row>
    <row r="132" spans="1:16" x14ac:dyDescent="0.3">
      <c r="A132" t="s">
        <v>402</v>
      </c>
      <c r="B132" t="s">
        <v>403</v>
      </c>
      <c r="C132" s="83">
        <v>0</v>
      </c>
      <c r="D132" s="83">
        <v>0</v>
      </c>
      <c r="E132" s="83">
        <v>0</v>
      </c>
      <c r="F132" s="97">
        <f t="shared" si="2"/>
        <v>0</v>
      </c>
      <c r="K132" s="95"/>
      <c r="L132" s="96"/>
    </row>
    <row r="133" spans="1:16" x14ac:dyDescent="0.3">
      <c r="A133" t="s">
        <v>314</v>
      </c>
      <c r="B133" t="s">
        <v>930</v>
      </c>
      <c r="C133" s="83">
        <v>0</v>
      </c>
      <c r="D133" s="83">
        <v>0</v>
      </c>
      <c r="E133" s="83">
        <v>0</v>
      </c>
      <c r="F133" s="97">
        <f t="shared" si="2"/>
        <v>0</v>
      </c>
      <c r="K133" s="95"/>
      <c r="L133" s="96"/>
    </row>
    <row r="134" spans="1:16" x14ac:dyDescent="0.3">
      <c r="A134" t="s">
        <v>684</v>
      </c>
      <c r="B134" t="s">
        <v>685</v>
      </c>
      <c r="C134" s="83">
        <v>0</v>
      </c>
      <c r="D134" s="83">
        <v>0</v>
      </c>
      <c r="E134" s="83">
        <v>0</v>
      </c>
      <c r="F134" s="97">
        <f t="shared" si="2"/>
        <v>0</v>
      </c>
      <c r="K134" s="95"/>
      <c r="L134" s="96"/>
    </row>
    <row r="135" spans="1:16" x14ac:dyDescent="0.3">
      <c r="A135" t="s">
        <v>536</v>
      </c>
      <c r="B135" t="s">
        <v>537</v>
      </c>
      <c r="C135" s="83">
        <v>0</v>
      </c>
      <c r="D135" s="83">
        <v>0</v>
      </c>
      <c r="E135" s="83">
        <v>3000</v>
      </c>
      <c r="F135" s="97">
        <f t="shared" si="2"/>
        <v>1</v>
      </c>
      <c r="K135" s="95"/>
      <c r="L135" s="96"/>
    </row>
    <row r="136" spans="1:16" x14ac:dyDescent="0.3">
      <c r="A136" t="s">
        <v>695</v>
      </c>
      <c r="B136" t="s">
        <v>1110</v>
      </c>
      <c r="C136" s="83">
        <v>0</v>
      </c>
      <c r="D136" s="83">
        <v>0</v>
      </c>
      <c r="E136" s="83">
        <v>0</v>
      </c>
      <c r="F136" s="97">
        <f t="shared" si="2"/>
        <v>0</v>
      </c>
      <c r="K136" s="95"/>
      <c r="L136" s="96"/>
    </row>
    <row r="137" spans="1:16" x14ac:dyDescent="0.3">
      <c r="A137" t="s">
        <v>990</v>
      </c>
      <c r="B137" t="s">
        <v>995</v>
      </c>
      <c r="C137" s="83">
        <v>2851392.76</v>
      </c>
      <c r="D137" s="83">
        <v>2851392.76</v>
      </c>
      <c r="E137" s="83">
        <v>2851392.76</v>
      </c>
      <c r="F137" s="97">
        <f t="shared" si="2"/>
        <v>3</v>
      </c>
      <c r="K137" s="95"/>
      <c r="L137" s="96"/>
      <c r="P137">
        <v>0</v>
      </c>
    </row>
    <row r="138" spans="1:16" x14ac:dyDescent="0.3">
      <c r="A138" t="s">
        <v>979</v>
      </c>
      <c r="B138" t="s">
        <v>692</v>
      </c>
      <c r="C138" s="83">
        <v>0</v>
      </c>
      <c r="D138" s="83">
        <v>0</v>
      </c>
      <c r="E138" s="83">
        <v>55000</v>
      </c>
      <c r="F138" s="97">
        <f t="shared" si="2"/>
        <v>1</v>
      </c>
      <c r="K138" s="95"/>
      <c r="L138" s="96"/>
    </row>
    <row r="139" spans="1:16" x14ac:dyDescent="0.3">
      <c r="A139" t="s">
        <v>1077</v>
      </c>
      <c r="B139" t="s">
        <v>1111</v>
      </c>
      <c r="C139" s="83">
        <v>0</v>
      </c>
      <c r="D139" s="83">
        <v>0</v>
      </c>
      <c r="E139" s="83">
        <v>0</v>
      </c>
      <c r="F139" s="97">
        <f t="shared" si="2"/>
        <v>0</v>
      </c>
      <c r="K139" s="95"/>
      <c r="L139" s="96"/>
    </row>
    <row r="140" spans="1:16" x14ac:dyDescent="0.3">
      <c r="A140" t="s">
        <v>426</v>
      </c>
      <c r="B140" t="s">
        <v>427</v>
      </c>
      <c r="C140" s="83">
        <v>0</v>
      </c>
      <c r="D140" s="83">
        <v>0</v>
      </c>
      <c r="E140" s="83">
        <v>0</v>
      </c>
      <c r="F140" s="97">
        <f t="shared" si="2"/>
        <v>0</v>
      </c>
      <c r="K140" s="95"/>
      <c r="L140" s="96"/>
    </row>
    <row r="141" spans="1:16" x14ac:dyDescent="0.3">
      <c r="A141" t="s">
        <v>1067</v>
      </c>
      <c r="B141" t="s">
        <v>1069</v>
      </c>
      <c r="C141" s="83">
        <v>0</v>
      </c>
      <c r="D141" s="83">
        <v>0</v>
      </c>
      <c r="E141" s="83">
        <v>294863.12000000011</v>
      </c>
      <c r="F141" s="97">
        <f t="shared" si="2"/>
        <v>1</v>
      </c>
      <c r="K141" s="95"/>
      <c r="L141" s="96"/>
    </row>
    <row r="142" spans="1:16" x14ac:dyDescent="0.3">
      <c r="A142" t="s">
        <v>559</v>
      </c>
      <c r="B142" t="s">
        <v>389</v>
      </c>
      <c r="C142" s="83">
        <v>0</v>
      </c>
      <c r="D142" s="83">
        <v>0</v>
      </c>
      <c r="E142" s="83">
        <v>10000</v>
      </c>
      <c r="F142" s="97">
        <f t="shared" si="2"/>
        <v>1</v>
      </c>
      <c r="K142" s="95"/>
      <c r="L142" s="96"/>
    </row>
    <row r="143" spans="1:16" x14ac:dyDescent="0.3">
      <c r="A143" t="s">
        <v>978</v>
      </c>
      <c r="B143" t="s">
        <v>1122</v>
      </c>
      <c r="C143" s="83">
        <v>0</v>
      </c>
      <c r="D143" s="83">
        <v>0</v>
      </c>
      <c r="E143" s="83">
        <v>11786142.57</v>
      </c>
      <c r="F143" s="97">
        <f t="shared" si="2"/>
        <v>1</v>
      </c>
      <c r="K143" s="95"/>
      <c r="L143" s="96"/>
    </row>
    <row r="144" spans="1:16" x14ac:dyDescent="0.3">
      <c r="A144" t="s">
        <v>230</v>
      </c>
      <c r="B144" t="s">
        <v>231</v>
      </c>
      <c r="C144" s="83">
        <v>0</v>
      </c>
      <c r="D144" s="83">
        <v>0</v>
      </c>
      <c r="E144" s="83">
        <v>0</v>
      </c>
      <c r="F144" s="97">
        <f t="shared" si="2"/>
        <v>0</v>
      </c>
      <c r="K144" s="95"/>
      <c r="L144" s="96"/>
    </row>
    <row r="145" spans="1:12" x14ac:dyDescent="0.3">
      <c r="A145" t="s">
        <v>222</v>
      </c>
      <c r="B145" t="s">
        <v>223</v>
      </c>
      <c r="C145" s="83">
        <v>0</v>
      </c>
      <c r="D145" s="83">
        <v>0</v>
      </c>
      <c r="E145" s="83">
        <v>0</v>
      </c>
      <c r="F145" s="97">
        <f t="shared" si="2"/>
        <v>0</v>
      </c>
      <c r="K145" s="95"/>
      <c r="L145" s="96"/>
    </row>
    <row r="146" spans="1:12" x14ac:dyDescent="0.3">
      <c r="A146" t="s">
        <v>199</v>
      </c>
      <c r="B146" t="s">
        <v>748</v>
      </c>
      <c r="C146" s="83">
        <v>0</v>
      </c>
      <c r="D146" s="83">
        <v>0</v>
      </c>
      <c r="E146" s="83">
        <v>0</v>
      </c>
      <c r="F146" s="97">
        <f t="shared" si="2"/>
        <v>0</v>
      </c>
      <c r="K146" s="95"/>
      <c r="L146" s="96"/>
    </row>
    <row r="147" spans="1:12" x14ac:dyDescent="0.3">
      <c r="A147" t="s">
        <v>212</v>
      </c>
      <c r="B147" t="s">
        <v>213</v>
      </c>
      <c r="C147" s="83">
        <v>0</v>
      </c>
      <c r="D147" s="83">
        <v>0</v>
      </c>
      <c r="E147" s="83">
        <v>0</v>
      </c>
      <c r="F147" s="97">
        <f t="shared" si="2"/>
        <v>0</v>
      </c>
      <c r="K147" s="95"/>
      <c r="L147" s="96"/>
    </row>
    <row r="148" spans="1:12" x14ac:dyDescent="0.3">
      <c r="A148" t="s">
        <v>210</v>
      </c>
      <c r="B148" t="s">
        <v>211</v>
      </c>
      <c r="C148" s="83">
        <v>4344881.5999999996</v>
      </c>
      <c r="D148" s="83">
        <v>4344881.5999999996</v>
      </c>
      <c r="E148" s="83">
        <v>4344881.5999999996</v>
      </c>
      <c r="F148" s="97">
        <f t="shared" si="2"/>
        <v>3</v>
      </c>
      <c r="K148" s="95"/>
      <c r="L148" s="96"/>
    </row>
    <row r="149" spans="1:12" x14ac:dyDescent="0.3">
      <c r="A149" t="s">
        <v>236</v>
      </c>
      <c r="B149" t="s">
        <v>237</v>
      </c>
      <c r="C149" s="83">
        <v>0</v>
      </c>
      <c r="D149" s="83">
        <v>0</v>
      </c>
      <c r="E149" s="83">
        <v>0</v>
      </c>
      <c r="F149" s="97">
        <f t="shared" si="2"/>
        <v>0</v>
      </c>
      <c r="K149" s="95"/>
      <c r="L149" s="96"/>
    </row>
    <row r="150" spans="1:12" x14ac:dyDescent="0.3">
      <c r="A150" t="s">
        <v>854</v>
      </c>
      <c r="B150" t="s">
        <v>855</v>
      </c>
      <c r="C150" s="83">
        <v>0</v>
      </c>
      <c r="D150" s="83">
        <v>0</v>
      </c>
      <c r="E150" s="83">
        <v>0</v>
      </c>
      <c r="F150" s="97">
        <f t="shared" si="2"/>
        <v>0</v>
      </c>
      <c r="K150" s="95"/>
      <c r="L150" s="96"/>
    </row>
    <row r="151" spans="1:12" x14ac:dyDescent="0.3">
      <c r="A151" t="s">
        <v>204</v>
      </c>
      <c r="B151" t="s">
        <v>205</v>
      </c>
      <c r="C151" s="83">
        <v>0.09</v>
      </c>
      <c r="D151" s="83">
        <v>0.09</v>
      </c>
      <c r="E151" s="83">
        <v>0.09</v>
      </c>
      <c r="F151" s="97">
        <f t="shared" si="2"/>
        <v>3</v>
      </c>
      <c r="K151" s="95"/>
      <c r="L151" s="96"/>
    </row>
    <row r="152" spans="1:12" x14ac:dyDescent="0.3">
      <c r="A152" t="s">
        <v>200</v>
      </c>
      <c r="B152" t="s">
        <v>201</v>
      </c>
      <c r="C152" s="83">
        <v>0</v>
      </c>
      <c r="D152" s="83">
        <v>0</v>
      </c>
      <c r="E152" s="83">
        <v>0</v>
      </c>
      <c r="F152" s="97">
        <f t="shared" si="2"/>
        <v>0</v>
      </c>
      <c r="K152" s="95"/>
      <c r="L152" s="96"/>
    </row>
    <row r="153" spans="1:12" x14ac:dyDescent="0.3">
      <c r="A153" t="s">
        <v>234</v>
      </c>
      <c r="B153" t="s">
        <v>235</v>
      </c>
      <c r="C153" s="83">
        <v>0</v>
      </c>
      <c r="D153" s="83">
        <v>0</v>
      </c>
      <c r="E153" s="83">
        <v>0</v>
      </c>
      <c r="F153" s="97">
        <f t="shared" si="2"/>
        <v>0</v>
      </c>
      <c r="K153" s="95"/>
      <c r="L153" s="96"/>
    </row>
    <row r="154" spans="1:12" x14ac:dyDescent="0.3">
      <c r="A154" t="s">
        <v>220</v>
      </c>
      <c r="B154" t="s">
        <v>899</v>
      </c>
      <c r="C154" s="83">
        <v>1848470.91</v>
      </c>
      <c r="D154" s="83">
        <v>1848470.91</v>
      </c>
      <c r="E154" s="83">
        <v>1848470.91</v>
      </c>
      <c r="F154" s="97">
        <f t="shared" si="2"/>
        <v>3</v>
      </c>
      <c r="K154" s="95"/>
      <c r="L154" s="96"/>
    </row>
    <row r="155" spans="1:12" x14ac:dyDescent="0.3">
      <c r="A155" t="s">
        <v>214</v>
      </c>
      <c r="B155" t="s">
        <v>215</v>
      </c>
      <c r="C155" s="83">
        <v>1310436.25</v>
      </c>
      <c r="D155" s="83">
        <v>1310436.25</v>
      </c>
      <c r="E155" s="83">
        <v>1310436.25</v>
      </c>
      <c r="F155" s="97">
        <f t="shared" si="2"/>
        <v>3</v>
      </c>
      <c r="K155" s="95"/>
      <c r="L155" s="96"/>
    </row>
    <row r="156" spans="1:12" x14ac:dyDescent="0.3">
      <c r="A156" t="s">
        <v>193</v>
      </c>
      <c r="B156" t="s">
        <v>194</v>
      </c>
      <c r="C156" s="83">
        <v>0</v>
      </c>
      <c r="D156" s="83">
        <v>0</v>
      </c>
      <c r="E156" s="83">
        <v>0</v>
      </c>
      <c r="F156" s="97">
        <f t="shared" si="2"/>
        <v>0</v>
      </c>
      <c r="K156" s="95"/>
      <c r="L156" s="96"/>
    </row>
    <row r="157" spans="1:12" x14ac:dyDescent="0.3">
      <c r="A157" t="s">
        <v>228</v>
      </c>
      <c r="B157" t="s">
        <v>229</v>
      </c>
      <c r="C157" s="83">
        <v>0</v>
      </c>
      <c r="D157" s="83">
        <v>0</v>
      </c>
      <c r="E157" s="83">
        <v>0</v>
      </c>
      <c r="F157" s="97">
        <f t="shared" si="2"/>
        <v>0</v>
      </c>
      <c r="K157" s="95"/>
      <c r="L157" s="96"/>
    </row>
    <row r="158" spans="1:12" x14ac:dyDescent="0.3">
      <c r="A158" t="s">
        <v>197</v>
      </c>
      <c r="B158" t="s">
        <v>198</v>
      </c>
      <c r="C158" s="83">
        <v>0</v>
      </c>
      <c r="D158" s="83">
        <v>0</v>
      </c>
      <c r="E158" s="83">
        <v>0</v>
      </c>
      <c r="F158" s="97">
        <f t="shared" si="2"/>
        <v>0</v>
      </c>
      <c r="K158" s="95"/>
      <c r="L158" s="96"/>
    </row>
    <row r="159" spans="1:12" x14ac:dyDescent="0.3">
      <c r="A159" t="s">
        <v>226</v>
      </c>
      <c r="B159" t="s">
        <v>227</v>
      </c>
      <c r="C159" s="83">
        <v>0</v>
      </c>
      <c r="D159" s="83">
        <v>0</v>
      </c>
      <c r="E159" s="83">
        <v>0</v>
      </c>
      <c r="F159" s="97">
        <f t="shared" si="2"/>
        <v>0</v>
      </c>
      <c r="K159" s="95"/>
      <c r="L159" s="96"/>
    </row>
    <row r="160" spans="1:12" x14ac:dyDescent="0.3">
      <c r="A160" t="s">
        <v>216</v>
      </c>
      <c r="B160" t="s">
        <v>217</v>
      </c>
      <c r="C160" s="83">
        <v>0</v>
      </c>
      <c r="D160" s="83">
        <v>0</v>
      </c>
      <c r="E160" s="83">
        <v>6930670.7000000011</v>
      </c>
      <c r="F160" s="97">
        <f t="shared" si="2"/>
        <v>1</v>
      </c>
      <c r="K160" s="95"/>
      <c r="L160" s="96"/>
    </row>
    <row r="161" spans="1:12" x14ac:dyDescent="0.3">
      <c r="A161" t="s">
        <v>224</v>
      </c>
      <c r="B161" t="s">
        <v>225</v>
      </c>
      <c r="C161" s="83">
        <v>0</v>
      </c>
      <c r="D161" s="83">
        <v>0</v>
      </c>
      <c r="E161" s="83">
        <v>0</v>
      </c>
      <c r="F161" s="97">
        <f t="shared" si="2"/>
        <v>0</v>
      </c>
      <c r="K161" s="95"/>
      <c r="L161" s="96"/>
    </row>
    <row r="162" spans="1:12" x14ac:dyDescent="0.3">
      <c r="A162" t="s">
        <v>218</v>
      </c>
      <c r="B162" t="s">
        <v>219</v>
      </c>
      <c r="C162" s="83">
        <v>0</v>
      </c>
      <c r="D162" s="83">
        <v>0</v>
      </c>
      <c r="E162" s="83">
        <v>0</v>
      </c>
      <c r="F162" s="97">
        <f t="shared" si="2"/>
        <v>0</v>
      </c>
      <c r="K162" s="95"/>
      <c r="L162" s="96"/>
    </row>
    <row r="163" spans="1:12" x14ac:dyDescent="0.3">
      <c r="A163" t="s">
        <v>195</v>
      </c>
      <c r="B163" t="s">
        <v>196</v>
      </c>
      <c r="C163" s="83">
        <v>0</v>
      </c>
      <c r="D163" s="83">
        <v>0</v>
      </c>
      <c r="E163" s="83">
        <v>0</v>
      </c>
      <c r="F163" s="97">
        <f t="shared" si="2"/>
        <v>0</v>
      </c>
      <c r="K163" s="95"/>
      <c r="L163" s="96"/>
    </row>
    <row r="164" spans="1:12" x14ac:dyDescent="0.3">
      <c r="A164" t="s">
        <v>206</v>
      </c>
      <c r="B164" t="s">
        <v>207</v>
      </c>
      <c r="C164" s="83">
        <v>0</v>
      </c>
      <c r="D164" s="83">
        <v>0</v>
      </c>
      <c r="E164" s="83">
        <v>0</v>
      </c>
      <c r="F164" s="97">
        <f t="shared" si="2"/>
        <v>0</v>
      </c>
      <c r="K164" s="95"/>
      <c r="L164" s="96"/>
    </row>
    <row r="165" spans="1:12" x14ac:dyDescent="0.3">
      <c r="A165" t="s">
        <v>232</v>
      </c>
      <c r="B165" t="s">
        <v>233</v>
      </c>
      <c r="C165" s="83">
        <v>0</v>
      </c>
      <c r="D165" s="83">
        <v>0</v>
      </c>
      <c r="E165" s="83">
        <v>0</v>
      </c>
      <c r="F165" s="97">
        <f t="shared" si="2"/>
        <v>0</v>
      </c>
      <c r="K165" s="95"/>
      <c r="L165" s="96"/>
    </row>
    <row r="166" spans="1:12" x14ac:dyDescent="0.3">
      <c r="A166" t="s">
        <v>192</v>
      </c>
      <c r="B166" t="s">
        <v>664</v>
      </c>
      <c r="C166" s="83">
        <v>0</v>
      </c>
      <c r="D166" s="83">
        <v>0</v>
      </c>
      <c r="E166" s="83">
        <v>0</v>
      </c>
      <c r="F166" s="97">
        <f t="shared" si="2"/>
        <v>0</v>
      </c>
      <c r="K166" s="95"/>
      <c r="L166" s="96"/>
    </row>
    <row r="167" spans="1:12" x14ac:dyDescent="0.3">
      <c r="A167" t="s">
        <v>181</v>
      </c>
      <c r="B167" t="s">
        <v>182</v>
      </c>
      <c r="C167" s="83">
        <v>0</v>
      </c>
      <c r="D167" s="83">
        <v>0</v>
      </c>
      <c r="E167" s="83">
        <v>0</v>
      </c>
      <c r="F167" s="97">
        <f t="shared" si="2"/>
        <v>0</v>
      </c>
      <c r="K167" s="95"/>
      <c r="L167" s="96"/>
    </row>
    <row r="168" spans="1:12" x14ac:dyDescent="0.3">
      <c r="A168" t="s">
        <v>174</v>
      </c>
      <c r="B168" t="s">
        <v>175</v>
      </c>
      <c r="C168" s="83">
        <v>0</v>
      </c>
      <c r="D168" s="83">
        <v>0</v>
      </c>
      <c r="E168" s="83">
        <v>0</v>
      </c>
      <c r="F168" s="97">
        <f t="shared" si="2"/>
        <v>0</v>
      </c>
      <c r="K168" s="95"/>
      <c r="L168" s="96"/>
    </row>
    <row r="169" spans="1:12" x14ac:dyDescent="0.3">
      <c r="A169" t="s">
        <v>122</v>
      </c>
      <c r="B169" t="s">
        <v>123</v>
      </c>
      <c r="C169" s="83">
        <v>0</v>
      </c>
      <c r="D169" s="83">
        <v>0</v>
      </c>
      <c r="E169" s="83">
        <v>0</v>
      </c>
      <c r="F169" s="97">
        <f t="shared" si="2"/>
        <v>0</v>
      </c>
      <c r="K169" s="95"/>
      <c r="L169" s="96"/>
    </row>
    <row r="170" spans="1:12" x14ac:dyDescent="0.3">
      <c r="A170" t="s">
        <v>176</v>
      </c>
      <c r="B170" t="s">
        <v>754</v>
      </c>
      <c r="C170" s="83">
        <v>0</v>
      </c>
      <c r="D170" s="83">
        <v>0</v>
      </c>
      <c r="E170" s="83">
        <v>0</v>
      </c>
      <c r="F170" s="97">
        <f t="shared" si="2"/>
        <v>0</v>
      </c>
      <c r="K170" s="95"/>
      <c r="L170" s="96"/>
    </row>
    <row r="171" spans="1:12" x14ac:dyDescent="0.3">
      <c r="A171" t="s">
        <v>184</v>
      </c>
      <c r="B171" t="s">
        <v>753</v>
      </c>
      <c r="C171" s="83">
        <v>0</v>
      </c>
      <c r="D171" s="83">
        <v>0</v>
      </c>
      <c r="E171" s="83">
        <v>0</v>
      </c>
      <c r="F171" s="97">
        <f t="shared" si="2"/>
        <v>0</v>
      </c>
      <c r="K171" s="95"/>
      <c r="L171" s="96"/>
    </row>
    <row r="172" spans="1:12" x14ac:dyDescent="0.3">
      <c r="A172" t="s">
        <v>860</v>
      </c>
      <c r="B172" t="s">
        <v>861</v>
      </c>
      <c r="C172" s="83">
        <v>0</v>
      </c>
      <c r="D172" s="83">
        <v>0</v>
      </c>
      <c r="E172" s="83">
        <v>0</v>
      </c>
      <c r="F172" s="97">
        <f t="shared" si="2"/>
        <v>0</v>
      </c>
      <c r="K172" s="95"/>
      <c r="L172" s="96"/>
    </row>
    <row r="173" spans="1:12" x14ac:dyDescent="0.3">
      <c r="A173" t="s">
        <v>177</v>
      </c>
      <c r="B173" t="s">
        <v>846</v>
      </c>
      <c r="C173" s="83">
        <v>0</v>
      </c>
      <c r="D173" s="83">
        <v>0</v>
      </c>
      <c r="E173" s="83">
        <v>0</v>
      </c>
      <c r="F173" s="97">
        <f t="shared" si="2"/>
        <v>0</v>
      </c>
      <c r="K173" s="95"/>
      <c r="L173" s="96"/>
    </row>
    <row r="174" spans="1:12" x14ac:dyDescent="0.3">
      <c r="A174" t="s">
        <v>183</v>
      </c>
      <c r="B174" t="s">
        <v>722</v>
      </c>
      <c r="C174" s="83">
        <v>0</v>
      </c>
      <c r="D174" s="83">
        <v>0</v>
      </c>
      <c r="E174" s="83">
        <v>0</v>
      </c>
      <c r="F174" s="97">
        <f t="shared" si="2"/>
        <v>0</v>
      </c>
      <c r="K174" s="95"/>
      <c r="L174" s="96"/>
    </row>
    <row r="175" spans="1:12" x14ac:dyDescent="0.3">
      <c r="A175" t="s">
        <v>189</v>
      </c>
      <c r="B175" t="s">
        <v>721</v>
      </c>
      <c r="C175" s="83">
        <v>0</v>
      </c>
      <c r="D175" s="83">
        <v>0</v>
      </c>
      <c r="E175" s="83">
        <v>0</v>
      </c>
      <c r="F175" s="97">
        <f t="shared" si="2"/>
        <v>0</v>
      </c>
      <c r="K175" s="95"/>
      <c r="L175" s="96"/>
    </row>
    <row r="176" spans="1:12" x14ac:dyDescent="0.3">
      <c r="A176" t="s">
        <v>178</v>
      </c>
      <c r="B176" t="s">
        <v>720</v>
      </c>
      <c r="C176" s="83">
        <v>0</v>
      </c>
      <c r="D176" s="83">
        <v>0</v>
      </c>
      <c r="E176" s="83">
        <v>0</v>
      </c>
      <c r="F176" s="97">
        <f t="shared" si="2"/>
        <v>0</v>
      </c>
      <c r="K176" s="95"/>
      <c r="L176" s="96"/>
    </row>
    <row r="177" spans="1:12" x14ac:dyDescent="0.3">
      <c r="A177" t="s">
        <v>186</v>
      </c>
      <c r="B177" t="s">
        <v>719</v>
      </c>
      <c r="C177" s="83">
        <v>0</v>
      </c>
      <c r="D177" s="83">
        <v>0</v>
      </c>
      <c r="E177" s="83">
        <v>0</v>
      </c>
      <c r="F177" s="97">
        <f t="shared" si="2"/>
        <v>0</v>
      </c>
      <c r="K177" s="95"/>
      <c r="L177" s="96"/>
    </row>
    <row r="178" spans="1:12" x14ac:dyDescent="0.3">
      <c r="A178" t="s">
        <v>179</v>
      </c>
      <c r="B178" t="s">
        <v>707</v>
      </c>
      <c r="C178" s="83">
        <v>0</v>
      </c>
      <c r="D178" s="83">
        <v>0</v>
      </c>
      <c r="E178" s="83">
        <v>0</v>
      </c>
      <c r="F178" s="97">
        <f t="shared" si="2"/>
        <v>0</v>
      </c>
      <c r="K178" s="95"/>
      <c r="L178" s="96"/>
    </row>
    <row r="179" spans="1:12" x14ac:dyDescent="0.3">
      <c r="A179" t="s">
        <v>191</v>
      </c>
      <c r="B179" t="s">
        <v>900</v>
      </c>
      <c r="C179" s="83">
        <v>0</v>
      </c>
      <c r="D179" s="83">
        <v>0</v>
      </c>
      <c r="E179" s="83">
        <v>0</v>
      </c>
      <c r="F179" s="97">
        <f t="shared" si="2"/>
        <v>0</v>
      </c>
      <c r="K179" s="95"/>
      <c r="L179" s="96"/>
    </row>
    <row r="180" spans="1:12" x14ac:dyDescent="0.3">
      <c r="A180" t="s">
        <v>180</v>
      </c>
      <c r="B180" t="s">
        <v>706</v>
      </c>
      <c r="C180" s="83">
        <v>6258417.9199999999</v>
      </c>
      <c r="D180" s="83">
        <v>0</v>
      </c>
      <c r="E180" s="83">
        <v>0</v>
      </c>
      <c r="F180" s="97">
        <f t="shared" si="2"/>
        <v>1</v>
      </c>
      <c r="K180" s="95"/>
      <c r="L180" s="96"/>
    </row>
    <row r="181" spans="1:12" x14ac:dyDescent="0.3">
      <c r="A181" t="s">
        <v>187</v>
      </c>
      <c r="B181" t="s">
        <v>705</v>
      </c>
      <c r="C181" s="83">
        <v>0</v>
      </c>
      <c r="D181" s="83">
        <v>0</v>
      </c>
      <c r="E181" s="83">
        <v>0</v>
      </c>
      <c r="F181" s="97">
        <f t="shared" si="2"/>
        <v>0</v>
      </c>
      <c r="K181" s="95"/>
      <c r="L181" s="96"/>
    </row>
    <row r="182" spans="1:12" x14ac:dyDescent="0.3">
      <c r="A182" t="s">
        <v>185</v>
      </c>
      <c r="B182" t="s">
        <v>704</v>
      </c>
      <c r="C182" s="83">
        <v>0</v>
      </c>
      <c r="D182" s="83">
        <v>0</v>
      </c>
      <c r="E182" s="83">
        <v>0</v>
      </c>
      <c r="F182" s="97">
        <f t="shared" si="2"/>
        <v>0</v>
      </c>
      <c r="K182" s="95"/>
      <c r="L182" s="96"/>
    </row>
    <row r="183" spans="1:12" x14ac:dyDescent="0.3">
      <c r="A183" t="s">
        <v>188</v>
      </c>
      <c r="B183" t="s">
        <v>703</v>
      </c>
      <c r="C183" s="83">
        <v>0</v>
      </c>
      <c r="D183" s="83">
        <v>0</v>
      </c>
      <c r="E183" s="83">
        <v>0</v>
      </c>
      <c r="F183" s="97">
        <f t="shared" si="2"/>
        <v>0</v>
      </c>
      <c r="K183" s="95"/>
      <c r="L183" s="96"/>
    </row>
    <row r="184" spans="1:12" x14ac:dyDescent="0.3">
      <c r="A184" t="s">
        <v>190</v>
      </c>
      <c r="B184" t="s">
        <v>702</v>
      </c>
      <c r="C184" s="83">
        <v>0</v>
      </c>
      <c r="D184" s="83">
        <v>0</v>
      </c>
      <c r="E184" s="83">
        <v>0</v>
      </c>
      <c r="F184" s="97">
        <f t="shared" si="2"/>
        <v>0</v>
      </c>
      <c r="K184" s="95"/>
      <c r="L184" s="96"/>
    </row>
    <row r="185" spans="1:12" x14ac:dyDescent="0.3">
      <c r="A185" t="s">
        <v>141</v>
      </c>
      <c r="B185" t="s">
        <v>701</v>
      </c>
      <c r="C185" s="83">
        <v>0</v>
      </c>
      <c r="D185" s="83">
        <v>0</v>
      </c>
      <c r="E185" s="83">
        <v>0</v>
      </c>
      <c r="F185" s="97">
        <f t="shared" si="2"/>
        <v>0</v>
      </c>
      <c r="K185" s="95"/>
      <c r="L185" s="96"/>
    </row>
    <row r="186" spans="1:12" x14ac:dyDescent="0.3">
      <c r="A186" t="s">
        <v>156</v>
      </c>
      <c r="B186" t="s">
        <v>757</v>
      </c>
      <c r="C186" s="83">
        <v>0</v>
      </c>
      <c r="D186" s="83">
        <v>0</v>
      </c>
      <c r="E186" s="83">
        <v>0</v>
      </c>
      <c r="F186" s="97">
        <f t="shared" si="2"/>
        <v>0</v>
      </c>
      <c r="K186" s="95"/>
      <c r="L186" s="96"/>
    </row>
    <row r="187" spans="1:12" x14ac:dyDescent="0.3">
      <c r="A187" t="s">
        <v>168</v>
      </c>
      <c r="B187" t="s">
        <v>169</v>
      </c>
      <c r="C187" s="83">
        <v>0</v>
      </c>
      <c r="D187" s="83">
        <v>0</v>
      </c>
      <c r="E187" s="83">
        <v>0</v>
      </c>
      <c r="F187" s="97">
        <f t="shared" si="2"/>
        <v>0</v>
      </c>
      <c r="K187" s="95"/>
      <c r="L187" s="96"/>
    </row>
    <row r="188" spans="1:12" x14ac:dyDescent="0.3">
      <c r="A188" t="s">
        <v>159</v>
      </c>
      <c r="B188" t="s">
        <v>160</v>
      </c>
      <c r="C188" s="83">
        <v>0</v>
      </c>
      <c r="D188" s="83">
        <v>0</v>
      </c>
      <c r="E188" s="83">
        <v>0</v>
      </c>
      <c r="F188" s="97">
        <f t="shared" si="2"/>
        <v>0</v>
      </c>
      <c r="K188" s="95"/>
      <c r="L188" s="96"/>
    </row>
    <row r="189" spans="1:12" x14ac:dyDescent="0.3">
      <c r="A189" t="s">
        <v>154</v>
      </c>
      <c r="B189" t="s">
        <v>155</v>
      </c>
      <c r="C189" s="83">
        <v>0</v>
      </c>
      <c r="D189" s="83">
        <v>0</v>
      </c>
      <c r="E189" s="83">
        <v>0</v>
      </c>
      <c r="F189" s="97">
        <f t="shared" si="2"/>
        <v>0</v>
      </c>
      <c r="K189" s="95"/>
      <c r="L189" s="96"/>
    </row>
    <row r="190" spans="1:12" x14ac:dyDescent="0.3">
      <c r="A190" t="s">
        <v>158</v>
      </c>
      <c r="B190" t="s">
        <v>756</v>
      </c>
      <c r="C190" s="83">
        <v>0</v>
      </c>
      <c r="D190" s="83">
        <v>0</v>
      </c>
      <c r="E190" s="83">
        <v>0</v>
      </c>
      <c r="F190" s="97">
        <f t="shared" si="2"/>
        <v>0</v>
      </c>
      <c r="K190" s="95"/>
      <c r="L190" s="96"/>
    </row>
    <row r="191" spans="1:12" x14ac:dyDescent="0.3">
      <c r="A191" t="s">
        <v>167</v>
      </c>
      <c r="B191" t="s">
        <v>755</v>
      </c>
      <c r="C191" s="83">
        <v>0</v>
      </c>
      <c r="D191" s="83">
        <v>0</v>
      </c>
      <c r="E191" s="83">
        <v>0</v>
      </c>
      <c r="F191" s="97">
        <f t="shared" si="2"/>
        <v>0</v>
      </c>
      <c r="K191" s="95"/>
      <c r="L191" s="96"/>
    </row>
    <row r="192" spans="1:12" x14ac:dyDescent="0.3">
      <c r="A192" t="s">
        <v>164</v>
      </c>
      <c r="B192" t="s">
        <v>165</v>
      </c>
      <c r="C192" s="83">
        <v>2198731.39</v>
      </c>
      <c r="D192" s="83">
        <v>2198731.39</v>
      </c>
      <c r="E192" s="83">
        <v>2198731.39</v>
      </c>
      <c r="F192" s="97">
        <f t="shared" si="2"/>
        <v>3</v>
      </c>
      <c r="K192" s="95"/>
      <c r="L192" s="96"/>
    </row>
    <row r="193" spans="1:12" x14ac:dyDescent="0.3">
      <c r="A193" t="s">
        <v>173</v>
      </c>
      <c r="B193" t="s">
        <v>752</v>
      </c>
      <c r="C193" s="83">
        <v>0</v>
      </c>
      <c r="D193" s="83">
        <v>0</v>
      </c>
      <c r="E193" s="83">
        <v>0</v>
      </c>
      <c r="F193" s="97">
        <f t="shared" si="2"/>
        <v>0</v>
      </c>
      <c r="K193" s="95"/>
      <c r="L193" s="96"/>
    </row>
    <row r="194" spans="1:12" x14ac:dyDescent="0.3">
      <c r="A194" t="s">
        <v>171</v>
      </c>
      <c r="B194" t="s">
        <v>172</v>
      </c>
      <c r="C194" s="83">
        <v>588155.79999999981</v>
      </c>
      <c r="D194" s="83">
        <v>0</v>
      </c>
      <c r="E194" s="83">
        <v>0</v>
      </c>
      <c r="F194" s="97">
        <f t="shared" si="2"/>
        <v>1</v>
      </c>
      <c r="K194" s="95"/>
      <c r="L194" s="96"/>
    </row>
    <row r="195" spans="1:12" x14ac:dyDescent="0.3">
      <c r="A195" t="s">
        <v>689</v>
      </c>
      <c r="B195" t="s">
        <v>690</v>
      </c>
      <c r="C195" s="83">
        <v>0</v>
      </c>
      <c r="D195" s="83">
        <v>0</v>
      </c>
      <c r="E195" s="83">
        <v>0</v>
      </c>
      <c r="F195" s="97">
        <f t="shared" ref="F195:F258" si="3">COUNTIF(C195:E195,"&gt;0")</f>
        <v>0</v>
      </c>
      <c r="K195" s="95"/>
      <c r="L195" s="96"/>
    </row>
    <row r="196" spans="1:12" x14ac:dyDescent="0.3">
      <c r="A196" t="s">
        <v>882</v>
      </c>
      <c r="B196" t="s">
        <v>883</v>
      </c>
      <c r="C196" s="83">
        <v>0</v>
      </c>
      <c r="D196" s="83">
        <v>0</v>
      </c>
      <c r="E196" s="83">
        <v>0</v>
      </c>
      <c r="F196" s="97">
        <f t="shared" si="3"/>
        <v>0</v>
      </c>
      <c r="K196" s="95"/>
      <c r="L196" s="96"/>
    </row>
    <row r="197" spans="1:12" x14ac:dyDescent="0.3">
      <c r="A197" t="s">
        <v>120</v>
      </c>
      <c r="B197" t="s">
        <v>716</v>
      </c>
      <c r="C197" s="83">
        <v>0</v>
      </c>
      <c r="D197" s="83">
        <v>0</v>
      </c>
      <c r="E197" s="83">
        <v>0</v>
      </c>
      <c r="F197" s="97">
        <f t="shared" si="3"/>
        <v>0</v>
      </c>
      <c r="K197" s="95"/>
      <c r="L197" s="96"/>
    </row>
    <row r="198" spans="1:12" x14ac:dyDescent="0.3">
      <c r="A198" t="s">
        <v>119</v>
      </c>
      <c r="B198" t="s">
        <v>715</v>
      </c>
      <c r="C198" s="83">
        <v>0</v>
      </c>
      <c r="D198" s="83">
        <v>0</v>
      </c>
      <c r="E198" s="83">
        <v>0</v>
      </c>
      <c r="F198" s="97">
        <f t="shared" si="3"/>
        <v>0</v>
      </c>
      <c r="K198" s="95"/>
      <c r="L198" s="96"/>
    </row>
    <row r="199" spans="1:12" x14ac:dyDescent="0.3">
      <c r="A199" t="s">
        <v>163</v>
      </c>
      <c r="B199" t="s">
        <v>714</v>
      </c>
      <c r="C199" s="83">
        <v>0</v>
      </c>
      <c r="D199" s="83">
        <v>0</v>
      </c>
      <c r="E199" s="83">
        <v>0</v>
      </c>
      <c r="F199" s="97">
        <f t="shared" si="3"/>
        <v>0</v>
      </c>
      <c r="K199" s="95"/>
      <c r="L199" s="96"/>
    </row>
    <row r="200" spans="1:12" x14ac:dyDescent="0.3">
      <c r="A200" t="s">
        <v>170</v>
      </c>
      <c r="B200" t="s">
        <v>713</v>
      </c>
      <c r="C200" s="83">
        <v>0</v>
      </c>
      <c r="D200" s="83">
        <v>0</v>
      </c>
      <c r="E200" s="83">
        <v>0</v>
      </c>
      <c r="F200" s="97">
        <f t="shared" si="3"/>
        <v>0</v>
      </c>
      <c r="K200" s="95"/>
      <c r="L200" s="96"/>
    </row>
    <row r="201" spans="1:12" x14ac:dyDescent="0.3">
      <c r="A201" t="s">
        <v>162</v>
      </c>
      <c r="B201" t="s">
        <v>712</v>
      </c>
      <c r="C201" s="83">
        <v>0</v>
      </c>
      <c r="D201" s="83">
        <v>0</v>
      </c>
      <c r="E201" s="83">
        <v>0</v>
      </c>
      <c r="F201" s="97">
        <f t="shared" si="3"/>
        <v>0</v>
      </c>
      <c r="K201" s="95"/>
      <c r="L201" s="96"/>
    </row>
    <row r="202" spans="1:12" x14ac:dyDescent="0.3">
      <c r="A202" t="s">
        <v>166</v>
      </c>
      <c r="B202" t="s">
        <v>711</v>
      </c>
      <c r="C202" s="83">
        <v>0</v>
      </c>
      <c r="D202" s="83">
        <v>0</v>
      </c>
      <c r="E202" s="83">
        <v>0</v>
      </c>
      <c r="F202" s="97">
        <f t="shared" si="3"/>
        <v>0</v>
      </c>
      <c r="K202" s="95"/>
      <c r="L202" s="96"/>
    </row>
    <row r="203" spans="1:12" x14ac:dyDescent="0.3">
      <c r="A203" t="s">
        <v>157</v>
      </c>
      <c r="B203" t="s">
        <v>710</v>
      </c>
      <c r="C203" s="83">
        <v>0</v>
      </c>
      <c r="D203" s="83">
        <v>0</v>
      </c>
      <c r="E203" s="83">
        <v>0</v>
      </c>
      <c r="F203" s="97">
        <f t="shared" si="3"/>
        <v>0</v>
      </c>
      <c r="K203" s="95"/>
      <c r="L203" s="96"/>
    </row>
    <row r="204" spans="1:12" x14ac:dyDescent="0.3">
      <c r="A204" t="s">
        <v>153</v>
      </c>
      <c r="B204" t="s">
        <v>709</v>
      </c>
      <c r="C204" s="83">
        <v>0</v>
      </c>
      <c r="D204" s="83">
        <v>0</v>
      </c>
      <c r="E204" s="83">
        <v>99308030.819999963</v>
      </c>
      <c r="F204" s="97">
        <f t="shared" si="3"/>
        <v>1</v>
      </c>
      <c r="K204" s="95"/>
      <c r="L204" s="96"/>
    </row>
    <row r="205" spans="1:12" x14ac:dyDescent="0.3">
      <c r="A205" t="s">
        <v>161</v>
      </c>
      <c r="B205" t="s">
        <v>708</v>
      </c>
      <c r="C205" s="83">
        <v>0</v>
      </c>
      <c r="D205" s="83">
        <v>0</v>
      </c>
      <c r="E205" s="83">
        <v>1405201.3199999928</v>
      </c>
      <c r="F205" s="97">
        <f t="shared" si="3"/>
        <v>1</v>
      </c>
      <c r="K205" s="95"/>
      <c r="L205" s="96"/>
    </row>
    <row r="206" spans="1:12" x14ac:dyDescent="0.3">
      <c r="A206" t="s">
        <v>111</v>
      </c>
      <c r="B206" t="s">
        <v>112</v>
      </c>
      <c r="C206" s="83">
        <v>0</v>
      </c>
      <c r="D206" s="83">
        <v>0</v>
      </c>
      <c r="E206" s="83">
        <v>0</v>
      </c>
      <c r="F206" s="97">
        <f t="shared" si="3"/>
        <v>0</v>
      </c>
      <c r="K206" s="95"/>
      <c r="L206" s="96"/>
    </row>
    <row r="207" spans="1:12" x14ac:dyDescent="0.3">
      <c r="A207" t="s">
        <v>116</v>
      </c>
      <c r="B207" t="s">
        <v>117</v>
      </c>
      <c r="C207" s="83">
        <v>0</v>
      </c>
      <c r="D207" s="83">
        <v>0</v>
      </c>
      <c r="E207" s="83">
        <v>0</v>
      </c>
      <c r="F207" s="97">
        <f t="shared" si="3"/>
        <v>0</v>
      </c>
      <c r="K207" s="95"/>
      <c r="L207" s="96"/>
    </row>
    <row r="208" spans="1:12" x14ac:dyDescent="0.3">
      <c r="A208" t="s">
        <v>150</v>
      </c>
      <c r="B208" t="s">
        <v>751</v>
      </c>
      <c r="C208" s="83">
        <v>0</v>
      </c>
      <c r="D208" s="83">
        <v>0</v>
      </c>
      <c r="E208" s="83">
        <v>13695584.149999999</v>
      </c>
      <c r="F208" s="97">
        <f t="shared" si="3"/>
        <v>1</v>
      </c>
      <c r="K208" s="95"/>
      <c r="L208" s="96"/>
    </row>
    <row r="209" spans="1:12" x14ac:dyDescent="0.3">
      <c r="A209" t="s">
        <v>551</v>
      </c>
      <c r="B209" t="s">
        <v>750</v>
      </c>
      <c r="C209" s="83">
        <v>1810994.099999994</v>
      </c>
      <c r="D209" s="83">
        <v>0</v>
      </c>
      <c r="E209" s="83">
        <v>29898244.100000009</v>
      </c>
      <c r="F209" s="97">
        <f t="shared" si="3"/>
        <v>2</v>
      </c>
      <c r="K209" s="95"/>
      <c r="L209" s="96"/>
    </row>
    <row r="210" spans="1:12" x14ac:dyDescent="0.3">
      <c r="A210" t="s">
        <v>552</v>
      </c>
      <c r="B210" t="s">
        <v>749</v>
      </c>
      <c r="C210" s="83">
        <v>0</v>
      </c>
      <c r="D210" s="83">
        <v>0</v>
      </c>
      <c r="E210" s="83">
        <v>0</v>
      </c>
      <c r="F210" s="97">
        <f t="shared" si="3"/>
        <v>0</v>
      </c>
      <c r="K210" s="95"/>
      <c r="L210" s="96"/>
    </row>
    <row r="211" spans="1:12" x14ac:dyDescent="0.3">
      <c r="A211" t="s">
        <v>844</v>
      </c>
      <c r="B211" t="s">
        <v>845</v>
      </c>
      <c r="C211" s="83">
        <v>0</v>
      </c>
      <c r="D211" s="83">
        <v>0</v>
      </c>
      <c r="E211" s="83">
        <v>0</v>
      </c>
      <c r="F211" s="97">
        <f t="shared" si="3"/>
        <v>0</v>
      </c>
      <c r="K211" s="95"/>
      <c r="L211" s="96"/>
    </row>
    <row r="212" spans="1:12" x14ac:dyDescent="0.3">
      <c r="A212" t="s">
        <v>839</v>
      </c>
      <c r="B212" t="s">
        <v>842</v>
      </c>
      <c r="C212" s="83">
        <v>0</v>
      </c>
      <c r="D212" s="83">
        <v>0</v>
      </c>
      <c r="E212" s="83">
        <v>0</v>
      </c>
      <c r="F212" s="97">
        <f t="shared" si="3"/>
        <v>0</v>
      </c>
      <c r="K212" s="95"/>
      <c r="L212" s="96"/>
    </row>
    <row r="213" spans="1:12" x14ac:dyDescent="0.3">
      <c r="A213" t="s">
        <v>876</v>
      </c>
      <c r="B213" t="s">
        <v>877</v>
      </c>
      <c r="C213" s="83">
        <v>0</v>
      </c>
      <c r="D213" s="83">
        <v>0</v>
      </c>
      <c r="E213" s="83">
        <v>0</v>
      </c>
      <c r="F213" s="97">
        <f t="shared" si="3"/>
        <v>0</v>
      </c>
      <c r="K213" s="95"/>
      <c r="L213" s="96"/>
    </row>
    <row r="214" spans="1:12" x14ac:dyDescent="0.3">
      <c r="A214" t="s">
        <v>146</v>
      </c>
      <c r="B214" t="s">
        <v>147</v>
      </c>
      <c r="C214" s="83">
        <v>0</v>
      </c>
      <c r="D214" s="83">
        <v>0</v>
      </c>
      <c r="E214" s="83">
        <v>0</v>
      </c>
      <c r="F214" s="97">
        <f t="shared" si="3"/>
        <v>0</v>
      </c>
      <c r="K214" s="95"/>
      <c r="L214" s="96"/>
    </row>
    <row r="215" spans="1:12" x14ac:dyDescent="0.3">
      <c r="A215" t="s">
        <v>126</v>
      </c>
      <c r="B215" t="s">
        <v>127</v>
      </c>
      <c r="C215" s="83">
        <v>0</v>
      </c>
      <c r="D215" s="83">
        <v>4781600.1000000015</v>
      </c>
      <c r="E215" s="83">
        <v>4493600.1000000034</v>
      </c>
      <c r="F215" s="97">
        <f t="shared" si="3"/>
        <v>2</v>
      </c>
      <c r="K215" s="95"/>
      <c r="L215" s="96"/>
    </row>
    <row r="216" spans="1:12" x14ac:dyDescent="0.3">
      <c r="A216" t="s">
        <v>539</v>
      </c>
      <c r="B216" t="s">
        <v>540</v>
      </c>
      <c r="C216" s="83">
        <v>0</v>
      </c>
      <c r="D216" s="83">
        <v>0</v>
      </c>
      <c r="E216" s="83">
        <v>0</v>
      </c>
      <c r="F216" s="97">
        <f t="shared" si="3"/>
        <v>0</v>
      </c>
      <c r="K216" s="95"/>
      <c r="L216" s="96"/>
    </row>
    <row r="217" spans="1:12" x14ac:dyDescent="0.3">
      <c r="A217" t="s">
        <v>114</v>
      </c>
      <c r="B217" t="s">
        <v>115</v>
      </c>
      <c r="C217" s="83">
        <v>0</v>
      </c>
      <c r="D217" s="83">
        <v>0</v>
      </c>
      <c r="E217" s="83">
        <v>0</v>
      </c>
      <c r="F217" s="97">
        <f t="shared" si="3"/>
        <v>0</v>
      </c>
      <c r="K217" s="95"/>
      <c r="L217" s="96"/>
    </row>
    <row r="218" spans="1:12" x14ac:dyDescent="0.3">
      <c r="A218" t="s">
        <v>142</v>
      </c>
      <c r="B218" t="s">
        <v>143</v>
      </c>
      <c r="C218" s="83">
        <v>0</v>
      </c>
      <c r="D218" s="83">
        <v>0</v>
      </c>
      <c r="E218" s="83">
        <v>5937584.7899999917</v>
      </c>
      <c r="F218" s="97">
        <f t="shared" si="3"/>
        <v>1</v>
      </c>
      <c r="K218" s="95"/>
      <c r="L218" s="96"/>
    </row>
    <row r="219" spans="1:12" x14ac:dyDescent="0.3">
      <c r="A219" t="s">
        <v>144</v>
      </c>
      <c r="B219" t="s">
        <v>145</v>
      </c>
      <c r="C219" s="83">
        <v>4499524.1399999997</v>
      </c>
      <c r="D219" s="83">
        <v>4499524.1399999997</v>
      </c>
      <c r="E219" s="83">
        <v>4499524.1399999997</v>
      </c>
      <c r="F219" s="97">
        <f t="shared" si="3"/>
        <v>3</v>
      </c>
      <c r="K219" s="95"/>
      <c r="L219" s="96"/>
    </row>
    <row r="220" spans="1:12" x14ac:dyDescent="0.3">
      <c r="A220" t="s">
        <v>130</v>
      </c>
      <c r="B220" t="s">
        <v>131</v>
      </c>
      <c r="C220" s="83">
        <v>0</v>
      </c>
      <c r="D220" s="83">
        <v>0</v>
      </c>
      <c r="E220" s="83">
        <v>0</v>
      </c>
      <c r="F220" s="97">
        <f t="shared" si="3"/>
        <v>0</v>
      </c>
      <c r="K220" s="95"/>
      <c r="L220" s="96"/>
    </row>
    <row r="221" spans="1:12" x14ac:dyDescent="0.3">
      <c r="A221" t="s">
        <v>124</v>
      </c>
      <c r="B221" t="s">
        <v>125</v>
      </c>
      <c r="C221" s="83">
        <v>0</v>
      </c>
      <c r="D221" s="83">
        <v>0</v>
      </c>
      <c r="E221" s="83">
        <v>0</v>
      </c>
      <c r="F221" s="97">
        <f t="shared" si="3"/>
        <v>0</v>
      </c>
      <c r="K221" s="95"/>
      <c r="L221" s="96"/>
    </row>
    <row r="222" spans="1:12" x14ac:dyDescent="0.3">
      <c r="A222" t="s">
        <v>133</v>
      </c>
      <c r="B222" t="s">
        <v>134</v>
      </c>
      <c r="C222" s="83">
        <v>6820161.5899999999</v>
      </c>
      <c r="D222" s="83">
        <v>6291661.5899999999</v>
      </c>
      <c r="E222" s="83">
        <v>2855161.59</v>
      </c>
      <c r="F222" s="97">
        <f t="shared" si="3"/>
        <v>3</v>
      </c>
      <c r="K222" s="95"/>
      <c r="L222" s="96"/>
    </row>
    <row r="223" spans="1:12" x14ac:dyDescent="0.3">
      <c r="A223" t="s">
        <v>849</v>
      </c>
      <c r="B223" t="s">
        <v>850</v>
      </c>
      <c r="C223" s="83">
        <v>0</v>
      </c>
      <c r="D223" s="83">
        <v>0</v>
      </c>
      <c r="E223" s="83">
        <v>0</v>
      </c>
      <c r="F223" s="97">
        <f t="shared" si="3"/>
        <v>0</v>
      </c>
      <c r="K223" s="95"/>
      <c r="L223" s="96"/>
    </row>
    <row r="224" spans="1:12" x14ac:dyDescent="0.3">
      <c r="A224" t="s">
        <v>135</v>
      </c>
      <c r="B224" t="s">
        <v>724</v>
      </c>
      <c r="C224" s="83">
        <v>0</v>
      </c>
      <c r="D224" s="83">
        <v>0</v>
      </c>
      <c r="E224" s="83">
        <v>0</v>
      </c>
      <c r="F224" s="97">
        <f t="shared" si="3"/>
        <v>0</v>
      </c>
      <c r="K224" s="95"/>
      <c r="L224" s="96"/>
    </row>
    <row r="225" spans="1:12" x14ac:dyDescent="0.3">
      <c r="A225" t="s">
        <v>139</v>
      </c>
      <c r="B225" t="s">
        <v>904</v>
      </c>
      <c r="C225" s="83">
        <v>0</v>
      </c>
      <c r="D225" s="83">
        <v>0</v>
      </c>
      <c r="E225" s="83">
        <v>0</v>
      </c>
      <c r="F225" s="97">
        <f t="shared" si="3"/>
        <v>0</v>
      </c>
      <c r="K225" s="95"/>
      <c r="L225" s="96"/>
    </row>
    <row r="226" spans="1:12" x14ac:dyDescent="0.3">
      <c r="A226" t="s">
        <v>129</v>
      </c>
      <c r="B226" t="s">
        <v>723</v>
      </c>
      <c r="C226" s="83">
        <v>0</v>
      </c>
      <c r="D226" s="83">
        <v>0</v>
      </c>
      <c r="E226" s="83">
        <v>0</v>
      </c>
      <c r="F226" s="97">
        <f t="shared" si="3"/>
        <v>0</v>
      </c>
      <c r="K226" s="95"/>
      <c r="L226" s="96"/>
    </row>
    <row r="227" spans="1:12" x14ac:dyDescent="0.3">
      <c r="A227" t="s">
        <v>137</v>
      </c>
      <c r="B227" t="s">
        <v>901</v>
      </c>
      <c r="C227" s="83">
        <v>0</v>
      </c>
      <c r="D227" s="83">
        <v>0</v>
      </c>
      <c r="E227" s="83">
        <v>0</v>
      </c>
      <c r="F227" s="97">
        <f t="shared" si="3"/>
        <v>0</v>
      </c>
      <c r="K227" s="95"/>
      <c r="L227" s="96"/>
    </row>
    <row r="228" spans="1:12" x14ac:dyDescent="0.3">
      <c r="A228" t="s">
        <v>138</v>
      </c>
      <c r="B228" t="s">
        <v>892</v>
      </c>
      <c r="C228" s="83">
        <v>0</v>
      </c>
      <c r="D228" s="83">
        <v>0</v>
      </c>
      <c r="E228" s="83">
        <v>0</v>
      </c>
      <c r="F228" s="97">
        <f t="shared" si="3"/>
        <v>0</v>
      </c>
      <c r="K228" s="95"/>
      <c r="L228" s="96"/>
    </row>
    <row r="229" spans="1:12" x14ac:dyDescent="0.3">
      <c r="A229" t="s">
        <v>136</v>
      </c>
      <c r="B229" t="s">
        <v>718</v>
      </c>
      <c r="C229" s="83">
        <v>602358</v>
      </c>
      <c r="D229" s="83">
        <v>602358</v>
      </c>
      <c r="E229" s="83">
        <v>602358</v>
      </c>
      <c r="F229" s="97">
        <f t="shared" si="3"/>
        <v>3</v>
      </c>
      <c r="K229" s="95"/>
      <c r="L229" s="96"/>
    </row>
    <row r="230" spans="1:12" x14ac:dyDescent="0.3">
      <c r="A230" t="s">
        <v>109</v>
      </c>
      <c r="B230" t="s">
        <v>902</v>
      </c>
      <c r="C230" s="83">
        <v>0</v>
      </c>
      <c r="D230" s="83">
        <v>1856741.4700000007</v>
      </c>
      <c r="E230" s="83">
        <v>0</v>
      </c>
      <c r="F230" s="97">
        <f t="shared" si="3"/>
        <v>1</v>
      </c>
      <c r="K230" s="95"/>
      <c r="L230" s="96"/>
    </row>
    <row r="231" spans="1:12" x14ac:dyDescent="0.3">
      <c r="A231" t="s">
        <v>128</v>
      </c>
      <c r="B231" t="s">
        <v>909</v>
      </c>
      <c r="C231" s="83">
        <v>0</v>
      </c>
      <c r="D231" s="83">
        <v>22234749.539999992</v>
      </c>
      <c r="E231" s="83">
        <v>32112319.539999999</v>
      </c>
      <c r="F231" s="97">
        <f t="shared" si="3"/>
        <v>2</v>
      </c>
      <c r="K231" s="95"/>
      <c r="L231" s="96"/>
    </row>
    <row r="232" spans="1:12" x14ac:dyDescent="0.3">
      <c r="A232" t="s">
        <v>132</v>
      </c>
      <c r="B232" t="s">
        <v>717</v>
      </c>
      <c r="C232" s="83">
        <v>0</v>
      </c>
      <c r="D232" s="83">
        <v>0</v>
      </c>
      <c r="E232" s="83">
        <v>0</v>
      </c>
      <c r="F232" s="97">
        <f t="shared" si="3"/>
        <v>0</v>
      </c>
      <c r="K232" s="95"/>
      <c r="L232" s="96"/>
    </row>
    <row r="233" spans="1:12" x14ac:dyDescent="0.3">
      <c r="A233" t="s">
        <v>148</v>
      </c>
      <c r="B233" t="s">
        <v>149</v>
      </c>
      <c r="C233" s="83">
        <v>0</v>
      </c>
      <c r="D233" s="83">
        <v>0</v>
      </c>
      <c r="E233" s="83">
        <v>3780252.51</v>
      </c>
      <c r="F233" s="97">
        <f t="shared" si="3"/>
        <v>1</v>
      </c>
      <c r="K233" s="95"/>
      <c r="L233" s="96"/>
    </row>
    <row r="234" spans="1:12" x14ac:dyDescent="0.3">
      <c r="A234" t="s">
        <v>1074</v>
      </c>
      <c r="B234" t="s">
        <v>1113</v>
      </c>
      <c r="C234" s="83">
        <v>0</v>
      </c>
      <c r="D234" s="83">
        <v>0</v>
      </c>
      <c r="E234" s="83">
        <v>0</v>
      </c>
      <c r="F234" s="97">
        <f t="shared" si="3"/>
        <v>0</v>
      </c>
      <c r="K234" s="95"/>
      <c r="L234" s="96"/>
    </row>
    <row r="235" spans="1:12" x14ac:dyDescent="0.3">
      <c r="A235" t="s">
        <v>1100</v>
      </c>
      <c r="B235" t="s">
        <v>1114</v>
      </c>
      <c r="C235" s="83">
        <v>0</v>
      </c>
      <c r="D235" s="83">
        <v>0</v>
      </c>
      <c r="E235" s="83">
        <v>0</v>
      </c>
      <c r="F235" s="97">
        <f t="shared" si="3"/>
        <v>0</v>
      </c>
      <c r="K235" s="95"/>
      <c r="L235" s="96"/>
    </row>
    <row r="236" spans="1:12" x14ac:dyDescent="0.3">
      <c r="A236" t="s">
        <v>1102</v>
      </c>
      <c r="B236" t="s">
        <v>1115</v>
      </c>
      <c r="C236" s="83">
        <v>0</v>
      </c>
      <c r="D236" s="83">
        <v>0</v>
      </c>
      <c r="E236" s="83">
        <v>0</v>
      </c>
      <c r="F236" s="97">
        <f t="shared" si="3"/>
        <v>0</v>
      </c>
      <c r="K236" s="95"/>
      <c r="L236" s="96"/>
    </row>
    <row r="237" spans="1:12" x14ac:dyDescent="0.3">
      <c r="A237" t="s">
        <v>514</v>
      </c>
      <c r="B237" t="s">
        <v>515</v>
      </c>
      <c r="C237" s="83">
        <v>0</v>
      </c>
      <c r="D237" s="83">
        <v>0</v>
      </c>
      <c r="E237" s="83">
        <v>0</v>
      </c>
      <c r="F237" s="97">
        <f t="shared" si="3"/>
        <v>0</v>
      </c>
      <c r="K237" s="95"/>
      <c r="L237" s="96"/>
    </row>
    <row r="238" spans="1:12" x14ac:dyDescent="0.3">
      <c r="A238" t="s">
        <v>1071</v>
      </c>
      <c r="B238" t="s">
        <v>1116</v>
      </c>
      <c r="C238" s="83">
        <v>0</v>
      </c>
      <c r="D238" s="83">
        <v>0</v>
      </c>
      <c r="E238" s="83">
        <v>0</v>
      </c>
      <c r="F238" s="97">
        <f t="shared" si="3"/>
        <v>0</v>
      </c>
      <c r="K238" s="95"/>
      <c r="L238" s="96"/>
    </row>
    <row r="239" spans="1:12" x14ac:dyDescent="0.3">
      <c r="A239" t="s">
        <v>102</v>
      </c>
      <c r="B239" t="s">
        <v>812</v>
      </c>
      <c r="C239" s="83">
        <v>0</v>
      </c>
      <c r="D239" s="83">
        <v>4524790.1399999997</v>
      </c>
      <c r="E239" s="83">
        <v>43191890.140000001</v>
      </c>
      <c r="F239" s="97">
        <f t="shared" si="3"/>
        <v>2</v>
      </c>
      <c r="K239" s="95"/>
      <c r="L239" s="96"/>
    </row>
    <row r="240" spans="1:12" x14ac:dyDescent="0.3">
      <c r="A240" t="s">
        <v>96</v>
      </c>
      <c r="B240" t="s">
        <v>811</v>
      </c>
      <c r="C240" s="83">
        <v>6122668.9400000004</v>
      </c>
      <c r="D240" s="83">
        <v>6122668.9400000004</v>
      </c>
      <c r="E240" s="83">
        <v>5622668.9400000004</v>
      </c>
      <c r="F240" s="97">
        <f t="shared" si="3"/>
        <v>3</v>
      </c>
      <c r="K240" s="95"/>
      <c r="L240" s="96"/>
    </row>
    <row r="241" spans="1:12" x14ac:dyDescent="0.3">
      <c r="A241" t="s">
        <v>19</v>
      </c>
      <c r="B241" t="s">
        <v>890</v>
      </c>
      <c r="C241" s="83">
        <v>0</v>
      </c>
      <c r="D241" s="83">
        <v>0</v>
      </c>
      <c r="E241" s="83">
        <v>0</v>
      </c>
      <c r="F241" s="97">
        <f t="shared" si="3"/>
        <v>0</v>
      </c>
      <c r="K241" s="95"/>
      <c r="L241" s="96"/>
    </row>
    <row r="242" spans="1:12" x14ac:dyDescent="0.3">
      <c r="A242" t="s">
        <v>871</v>
      </c>
      <c r="B242" t="s">
        <v>872</v>
      </c>
      <c r="C242" s="83">
        <v>482</v>
      </c>
      <c r="D242" s="83">
        <v>482</v>
      </c>
      <c r="E242" s="83">
        <v>482</v>
      </c>
      <c r="F242" s="97">
        <f t="shared" si="3"/>
        <v>3</v>
      </c>
      <c r="K242" s="95"/>
      <c r="L242" s="96"/>
    </row>
    <row r="243" spans="1:12" x14ac:dyDescent="0.3">
      <c r="A243" t="s">
        <v>99</v>
      </c>
      <c r="B243" t="s">
        <v>563</v>
      </c>
      <c r="C243" s="83">
        <v>0</v>
      </c>
      <c r="D243" s="83">
        <v>0</v>
      </c>
      <c r="E243" s="83">
        <v>0</v>
      </c>
      <c r="F243" s="97">
        <f t="shared" si="3"/>
        <v>0</v>
      </c>
      <c r="K243" s="95"/>
      <c r="L243" s="96"/>
    </row>
    <row r="244" spans="1:12" x14ac:dyDescent="0.3">
      <c r="A244" t="s">
        <v>101</v>
      </c>
      <c r="B244" t="s">
        <v>561</v>
      </c>
      <c r="C244" s="83">
        <v>414286.22</v>
      </c>
      <c r="D244" s="83">
        <v>414286.22</v>
      </c>
      <c r="E244" s="83">
        <v>414286.22</v>
      </c>
      <c r="F244" s="97">
        <f t="shared" si="3"/>
        <v>3</v>
      </c>
      <c r="K244" s="95"/>
      <c r="L244" s="96"/>
    </row>
    <row r="245" spans="1:12" x14ac:dyDescent="0.3">
      <c r="A245" t="s">
        <v>108</v>
      </c>
      <c r="B245" t="s">
        <v>810</v>
      </c>
      <c r="C245" s="83">
        <v>0</v>
      </c>
      <c r="D245" s="83">
        <v>0</v>
      </c>
      <c r="E245" s="83">
        <v>0</v>
      </c>
      <c r="F245" s="97">
        <f t="shared" si="3"/>
        <v>0</v>
      </c>
      <c r="K245" s="95"/>
      <c r="L245" s="96"/>
    </row>
    <row r="246" spans="1:12" x14ac:dyDescent="0.3">
      <c r="A246" t="s">
        <v>104</v>
      </c>
      <c r="B246" t="s">
        <v>809</v>
      </c>
      <c r="C246" s="83">
        <v>10198286.25</v>
      </c>
      <c r="D246" s="83">
        <v>10198286.25</v>
      </c>
      <c r="E246" s="83">
        <v>10198286.25</v>
      </c>
      <c r="F246" s="97">
        <f t="shared" si="3"/>
        <v>3</v>
      </c>
      <c r="K246" s="95"/>
      <c r="L246" s="96"/>
    </row>
    <row r="247" spans="1:12" x14ac:dyDescent="0.3">
      <c r="A247" t="s">
        <v>94</v>
      </c>
      <c r="B247" t="s">
        <v>808</v>
      </c>
      <c r="C247" s="83">
        <v>0</v>
      </c>
      <c r="D247" s="83">
        <v>0</v>
      </c>
      <c r="E247" s="83">
        <v>0</v>
      </c>
      <c r="F247" s="97">
        <f t="shared" si="3"/>
        <v>0</v>
      </c>
      <c r="K247" s="95"/>
      <c r="L247" s="96"/>
    </row>
    <row r="248" spans="1:12" x14ac:dyDescent="0.3">
      <c r="A248" t="s">
        <v>93</v>
      </c>
      <c r="B248" t="s">
        <v>807</v>
      </c>
      <c r="C248" s="83">
        <v>0</v>
      </c>
      <c r="D248" s="83">
        <v>0</v>
      </c>
      <c r="E248" s="83">
        <v>0</v>
      </c>
      <c r="F248" s="97">
        <f t="shared" si="3"/>
        <v>0</v>
      </c>
      <c r="K248" s="95"/>
      <c r="L248" s="96"/>
    </row>
    <row r="249" spans="1:12" x14ac:dyDescent="0.3">
      <c r="A249" t="s">
        <v>15</v>
      </c>
      <c r="B249" t="s">
        <v>806</v>
      </c>
      <c r="C249" s="83">
        <v>0</v>
      </c>
      <c r="D249" s="83">
        <v>0</v>
      </c>
      <c r="E249" s="83">
        <v>0</v>
      </c>
      <c r="F249" s="97">
        <f t="shared" si="3"/>
        <v>0</v>
      </c>
      <c r="K249" s="95"/>
      <c r="L249" s="96"/>
    </row>
    <row r="250" spans="1:12" x14ac:dyDescent="0.3">
      <c r="A250" t="s">
        <v>92</v>
      </c>
      <c r="B250" t="s">
        <v>785</v>
      </c>
      <c r="C250" s="83">
        <v>0</v>
      </c>
      <c r="D250" s="83">
        <v>0</v>
      </c>
      <c r="E250" s="83">
        <v>0</v>
      </c>
      <c r="F250" s="97">
        <f t="shared" si="3"/>
        <v>0</v>
      </c>
      <c r="K250" s="95"/>
      <c r="L250" s="96"/>
    </row>
    <row r="251" spans="1:12" x14ac:dyDescent="0.3">
      <c r="A251" t="s">
        <v>95</v>
      </c>
      <c r="B251" t="s">
        <v>565</v>
      </c>
      <c r="C251" s="83">
        <v>0</v>
      </c>
      <c r="D251" s="83">
        <v>0</v>
      </c>
      <c r="E251" s="83">
        <v>0</v>
      </c>
      <c r="F251" s="97">
        <f t="shared" si="3"/>
        <v>0</v>
      </c>
      <c r="K251" s="95"/>
      <c r="L251" s="96"/>
    </row>
    <row r="252" spans="1:12" x14ac:dyDescent="0.3">
      <c r="A252" t="s">
        <v>97</v>
      </c>
      <c r="B252" t="s">
        <v>784</v>
      </c>
      <c r="C252" s="83">
        <v>4942169.0999999996</v>
      </c>
      <c r="D252" s="83">
        <v>4942169.0999999996</v>
      </c>
      <c r="E252" s="83">
        <v>4942169.0999999996</v>
      </c>
      <c r="F252" s="97">
        <f t="shared" si="3"/>
        <v>3</v>
      </c>
      <c r="K252" s="95"/>
      <c r="L252" s="96"/>
    </row>
    <row r="253" spans="1:12" x14ac:dyDescent="0.3">
      <c r="A253" t="s">
        <v>100</v>
      </c>
      <c r="B253" t="s">
        <v>566</v>
      </c>
      <c r="C253" s="83">
        <v>0</v>
      </c>
      <c r="D253" s="83">
        <v>0</v>
      </c>
      <c r="E253" s="83">
        <v>0</v>
      </c>
      <c r="F253" s="97">
        <f t="shared" si="3"/>
        <v>0</v>
      </c>
      <c r="K253" s="95"/>
      <c r="L253" s="96"/>
    </row>
    <row r="254" spans="1:12" x14ac:dyDescent="0.3">
      <c r="A254" t="s">
        <v>98</v>
      </c>
      <c r="B254" t="s">
        <v>562</v>
      </c>
      <c r="C254" s="83">
        <v>5026539.0599999996</v>
      </c>
      <c r="D254" s="83">
        <v>5026539.0599999996</v>
      </c>
      <c r="E254" s="83">
        <v>5026539.0599999996</v>
      </c>
      <c r="F254" s="97">
        <f t="shared" si="3"/>
        <v>3</v>
      </c>
      <c r="K254" s="95"/>
      <c r="L254" s="96"/>
    </row>
    <row r="255" spans="1:12" x14ac:dyDescent="0.3">
      <c r="A255" t="s">
        <v>105</v>
      </c>
      <c r="B255" t="s">
        <v>564</v>
      </c>
      <c r="C255" s="83">
        <v>0</v>
      </c>
      <c r="D255" s="83">
        <v>0</v>
      </c>
      <c r="E255" s="83">
        <v>0</v>
      </c>
      <c r="F255" s="97">
        <f t="shared" si="3"/>
        <v>0</v>
      </c>
      <c r="K255" s="95"/>
      <c r="L255" s="96"/>
    </row>
    <row r="256" spans="1:12" x14ac:dyDescent="0.3">
      <c r="A256" t="s">
        <v>103</v>
      </c>
      <c r="B256" t="s">
        <v>780</v>
      </c>
      <c r="C256" s="83">
        <v>0</v>
      </c>
      <c r="D256" s="83">
        <v>0</v>
      </c>
      <c r="E256" s="83">
        <v>0</v>
      </c>
      <c r="F256" s="97">
        <f t="shared" si="3"/>
        <v>0</v>
      </c>
      <c r="K256" s="95"/>
      <c r="L256" s="96"/>
    </row>
    <row r="257" spans="1:12" x14ac:dyDescent="0.3">
      <c r="A257" t="s">
        <v>106</v>
      </c>
      <c r="B257" t="s">
        <v>778</v>
      </c>
      <c r="C257" s="83">
        <v>0</v>
      </c>
      <c r="D257" s="83">
        <v>0</v>
      </c>
      <c r="E257" s="83">
        <v>0</v>
      </c>
      <c r="F257" s="97">
        <f t="shared" si="3"/>
        <v>0</v>
      </c>
      <c r="K257" s="95"/>
      <c r="L257" s="96"/>
    </row>
    <row r="258" spans="1:12" x14ac:dyDescent="0.3">
      <c r="A258" t="s">
        <v>478</v>
      </c>
      <c r="B258" t="s">
        <v>907</v>
      </c>
      <c r="C258" s="83">
        <v>0</v>
      </c>
      <c r="D258" s="83">
        <v>0</v>
      </c>
      <c r="E258" s="83">
        <v>0</v>
      </c>
      <c r="F258" s="97">
        <f t="shared" si="3"/>
        <v>0</v>
      </c>
      <c r="K258" s="95"/>
      <c r="L258" s="96"/>
    </row>
    <row r="259" spans="1:12" x14ac:dyDescent="0.3">
      <c r="A259" t="s">
        <v>479</v>
      </c>
      <c r="B259" t="s">
        <v>772</v>
      </c>
      <c r="C259" s="83">
        <v>0</v>
      </c>
      <c r="D259" s="83">
        <v>0</v>
      </c>
      <c r="E259" s="83">
        <v>1680837.47</v>
      </c>
      <c r="F259" s="97">
        <f t="shared" ref="F259:F322" si="4">COUNTIF(C259:E259,"&gt;0")</f>
        <v>1</v>
      </c>
      <c r="K259" s="95"/>
      <c r="L259" s="96"/>
    </row>
    <row r="260" spans="1:12" x14ac:dyDescent="0.3">
      <c r="A260" t="s">
        <v>485</v>
      </c>
      <c r="B260" t="s">
        <v>567</v>
      </c>
      <c r="C260" s="83">
        <v>0</v>
      </c>
      <c r="D260" s="83">
        <v>0</v>
      </c>
      <c r="E260" s="83">
        <v>0</v>
      </c>
      <c r="F260" s="97">
        <f t="shared" si="4"/>
        <v>0</v>
      </c>
      <c r="K260" s="95"/>
      <c r="L260" s="96"/>
    </row>
    <row r="261" spans="1:12" x14ac:dyDescent="0.3">
      <c r="A261" t="s">
        <v>550</v>
      </c>
      <c r="B261" t="s">
        <v>873</v>
      </c>
      <c r="C261" s="83">
        <v>0</v>
      </c>
      <c r="D261" s="83">
        <v>0</v>
      </c>
      <c r="E261" s="83">
        <v>0</v>
      </c>
      <c r="F261" s="97">
        <f t="shared" si="4"/>
        <v>0</v>
      </c>
      <c r="K261" s="95"/>
      <c r="L261" s="96"/>
    </row>
    <row r="262" spans="1:12" x14ac:dyDescent="0.3">
      <c r="A262" t="s">
        <v>88</v>
      </c>
      <c r="B262" t="s">
        <v>569</v>
      </c>
      <c r="C262" s="83">
        <v>0</v>
      </c>
      <c r="D262" s="83">
        <v>0</v>
      </c>
      <c r="E262" s="83">
        <v>1574104.25</v>
      </c>
      <c r="F262" s="97">
        <f t="shared" si="4"/>
        <v>1</v>
      </c>
      <c r="K262" s="95"/>
      <c r="L262" s="96"/>
    </row>
    <row r="263" spans="1:12" x14ac:dyDescent="0.3">
      <c r="A263" t="s">
        <v>699</v>
      </c>
      <c r="B263" t="s">
        <v>700</v>
      </c>
      <c r="C263" s="83">
        <v>0</v>
      </c>
      <c r="D263" s="83">
        <v>0</v>
      </c>
      <c r="E263" s="83">
        <v>0</v>
      </c>
      <c r="F263" s="97">
        <f t="shared" si="4"/>
        <v>0</v>
      </c>
      <c r="K263" s="95"/>
      <c r="L263" s="96"/>
    </row>
    <row r="264" spans="1:12" x14ac:dyDescent="0.3">
      <c r="A264" t="s">
        <v>90</v>
      </c>
      <c r="B264" t="s">
        <v>573</v>
      </c>
      <c r="C264" s="83">
        <v>2912538.1</v>
      </c>
      <c r="D264" s="83">
        <v>2912538.1</v>
      </c>
      <c r="E264" s="83">
        <v>2912538.1</v>
      </c>
      <c r="F264" s="97">
        <f t="shared" si="4"/>
        <v>3</v>
      </c>
      <c r="K264" s="95"/>
      <c r="L264" s="96"/>
    </row>
    <row r="265" spans="1:12" x14ac:dyDescent="0.3">
      <c r="A265" t="s">
        <v>85</v>
      </c>
      <c r="B265" t="s">
        <v>570</v>
      </c>
      <c r="C265" s="83">
        <v>0</v>
      </c>
      <c r="D265" s="83">
        <v>0</v>
      </c>
      <c r="E265" s="83">
        <v>0</v>
      </c>
      <c r="F265" s="97">
        <f t="shared" si="4"/>
        <v>0</v>
      </c>
      <c r="K265" s="95"/>
      <c r="L265" s="96"/>
    </row>
    <row r="266" spans="1:12" x14ac:dyDescent="0.3">
      <c r="A266" t="s">
        <v>86</v>
      </c>
      <c r="B266" t="s">
        <v>574</v>
      </c>
      <c r="C266" s="83">
        <v>0</v>
      </c>
      <c r="D266" s="83">
        <v>0</v>
      </c>
      <c r="E266" s="83">
        <v>8179901.400000006</v>
      </c>
      <c r="F266" s="97">
        <f t="shared" si="4"/>
        <v>1</v>
      </c>
      <c r="K266" s="95"/>
      <c r="L266" s="96"/>
    </row>
    <row r="267" spans="1:12" x14ac:dyDescent="0.3">
      <c r="A267" t="s">
        <v>87</v>
      </c>
      <c r="B267" t="s">
        <v>571</v>
      </c>
      <c r="C267" s="83">
        <v>0</v>
      </c>
      <c r="D267" s="83">
        <v>12886601.870000005</v>
      </c>
      <c r="E267" s="83">
        <v>10492599.869999997</v>
      </c>
      <c r="F267" s="97">
        <f t="shared" si="4"/>
        <v>2</v>
      </c>
      <c r="K267" s="95"/>
      <c r="L267" s="96"/>
    </row>
    <row r="268" spans="1:12" x14ac:dyDescent="0.3">
      <c r="A268" t="s">
        <v>84</v>
      </c>
      <c r="B268" t="s">
        <v>733</v>
      </c>
      <c r="C268" s="83">
        <v>0</v>
      </c>
      <c r="D268" s="83">
        <v>0</v>
      </c>
      <c r="E268" s="83">
        <v>0</v>
      </c>
      <c r="F268" s="97">
        <f t="shared" si="4"/>
        <v>0</v>
      </c>
      <c r="K268" s="95"/>
      <c r="L268" s="96"/>
    </row>
    <row r="269" spans="1:12" x14ac:dyDescent="0.3">
      <c r="A269" t="s">
        <v>89</v>
      </c>
      <c r="B269" t="s">
        <v>568</v>
      </c>
      <c r="C269" s="83">
        <v>0</v>
      </c>
      <c r="D269" s="83">
        <v>0</v>
      </c>
      <c r="E269" s="83">
        <v>0</v>
      </c>
      <c r="F269" s="97">
        <f t="shared" si="4"/>
        <v>0</v>
      </c>
      <c r="K269" s="95"/>
      <c r="L269" s="96"/>
    </row>
    <row r="270" spans="1:12" x14ac:dyDescent="0.3">
      <c r="A270" t="s">
        <v>202</v>
      </c>
      <c r="B270" t="s">
        <v>203</v>
      </c>
      <c r="C270" s="83">
        <v>1284731.7</v>
      </c>
      <c r="D270" s="83">
        <v>1184731.7</v>
      </c>
      <c r="E270" s="83">
        <v>1084731.7</v>
      </c>
      <c r="F270" s="97">
        <f t="shared" si="4"/>
        <v>3</v>
      </c>
      <c r="K270" s="95"/>
      <c r="L270" s="96"/>
    </row>
    <row r="271" spans="1:12" x14ac:dyDescent="0.3">
      <c r="A271" t="s">
        <v>82</v>
      </c>
      <c r="B271" t="s">
        <v>935</v>
      </c>
      <c r="C271" s="83">
        <v>0</v>
      </c>
      <c r="D271" s="83">
        <v>0</v>
      </c>
      <c r="E271" s="83">
        <v>0</v>
      </c>
      <c r="F271" s="97">
        <f t="shared" si="4"/>
        <v>0</v>
      </c>
      <c r="K271" s="95"/>
      <c r="L271" s="96"/>
    </row>
    <row r="272" spans="1:12" x14ac:dyDescent="0.3">
      <c r="A272" t="s">
        <v>21</v>
      </c>
      <c r="B272" t="s">
        <v>805</v>
      </c>
      <c r="C272" s="83">
        <v>0</v>
      </c>
      <c r="D272" s="83">
        <v>0</v>
      </c>
      <c r="E272" s="83">
        <v>0</v>
      </c>
      <c r="F272" s="97">
        <f t="shared" si="4"/>
        <v>0</v>
      </c>
      <c r="K272" s="95"/>
      <c r="L272" s="96"/>
    </row>
    <row r="273" spans="1:12" x14ac:dyDescent="0.3">
      <c r="A273" t="s">
        <v>79</v>
      </c>
      <c r="B273" t="s">
        <v>804</v>
      </c>
      <c r="C273" s="83">
        <v>0</v>
      </c>
      <c r="D273" s="83">
        <v>0</v>
      </c>
      <c r="E273" s="83">
        <v>0</v>
      </c>
      <c r="F273" s="97">
        <f t="shared" si="4"/>
        <v>0</v>
      </c>
      <c r="K273" s="95"/>
      <c r="L273" s="96"/>
    </row>
    <row r="274" spans="1:12" x14ac:dyDescent="0.3">
      <c r="A274" t="s">
        <v>76</v>
      </c>
      <c r="B274" t="s">
        <v>852</v>
      </c>
      <c r="C274" s="83">
        <v>846237.6</v>
      </c>
      <c r="D274" s="83">
        <v>846237.6</v>
      </c>
      <c r="E274" s="83">
        <v>846237.6</v>
      </c>
      <c r="F274" s="97">
        <f t="shared" si="4"/>
        <v>3</v>
      </c>
      <c r="K274" s="95"/>
      <c r="L274" s="96"/>
    </row>
    <row r="275" spans="1:12" x14ac:dyDescent="0.3">
      <c r="A275" t="s">
        <v>80</v>
      </c>
      <c r="B275" t="s">
        <v>803</v>
      </c>
      <c r="C275" s="83">
        <v>0</v>
      </c>
      <c r="D275" s="83">
        <v>0</v>
      </c>
      <c r="E275" s="83">
        <v>0</v>
      </c>
      <c r="F275" s="97">
        <f t="shared" si="4"/>
        <v>0</v>
      </c>
      <c r="K275" s="95"/>
      <c r="L275" s="96"/>
    </row>
    <row r="276" spans="1:12" x14ac:dyDescent="0.3">
      <c r="A276" t="s">
        <v>77</v>
      </c>
      <c r="B276" t="s">
        <v>802</v>
      </c>
      <c r="C276" s="83">
        <v>0</v>
      </c>
      <c r="D276" s="83">
        <v>0</v>
      </c>
      <c r="E276" s="83">
        <v>0</v>
      </c>
      <c r="F276" s="97">
        <f t="shared" si="4"/>
        <v>0</v>
      </c>
      <c r="K276" s="95"/>
      <c r="L276" s="96"/>
    </row>
    <row r="277" spans="1:12" x14ac:dyDescent="0.3">
      <c r="A277" t="s">
        <v>81</v>
      </c>
      <c r="B277" t="s">
        <v>801</v>
      </c>
      <c r="C277" s="83">
        <v>0</v>
      </c>
      <c r="D277" s="83">
        <v>0</v>
      </c>
      <c r="E277" s="83">
        <v>0</v>
      </c>
      <c r="F277" s="97">
        <f t="shared" si="4"/>
        <v>0</v>
      </c>
      <c r="K277" s="95"/>
      <c r="L277" s="96"/>
    </row>
    <row r="278" spans="1:12" x14ac:dyDescent="0.3">
      <c r="A278" t="s">
        <v>17</v>
      </c>
      <c r="B278" t="s">
        <v>800</v>
      </c>
      <c r="C278" s="83">
        <v>0</v>
      </c>
      <c r="D278" s="83">
        <v>0</v>
      </c>
      <c r="E278" s="83">
        <v>0</v>
      </c>
      <c r="F278" s="97">
        <f t="shared" si="4"/>
        <v>0</v>
      </c>
      <c r="K278" s="95"/>
      <c r="L278" s="96"/>
    </row>
    <row r="279" spans="1:12" x14ac:dyDescent="0.3">
      <c r="A279" t="s">
        <v>78</v>
      </c>
      <c r="B279" t="s">
        <v>576</v>
      </c>
      <c r="C279" s="83">
        <v>9043319.6600000001</v>
      </c>
      <c r="D279" s="83">
        <v>8384819.6600000001</v>
      </c>
      <c r="E279" s="83">
        <v>8713819.6600000001</v>
      </c>
      <c r="F279" s="97">
        <f t="shared" si="4"/>
        <v>3</v>
      </c>
      <c r="K279" s="95"/>
      <c r="L279" s="96"/>
    </row>
    <row r="280" spans="1:12" x14ac:dyDescent="0.3">
      <c r="A280" t="s">
        <v>543</v>
      </c>
      <c r="B280" t="s">
        <v>908</v>
      </c>
      <c r="C280" s="83">
        <v>0</v>
      </c>
      <c r="D280" s="83">
        <v>0</v>
      </c>
      <c r="E280" s="83">
        <v>0</v>
      </c>
      <c r="F280" s="97">
        <f t="shared" si="4"/>
        <v>0</v>
      </c>
      <c r="K280" s="95"/>
      <c r="L280" s="96"/>
    </row>
    <row r="281" spans="1:12" x14ac:dyDescent="0.3">
      <c r="A281" t="s">
        <v>429</v>
      </c>
      <c r="B281" t="s">
        <v>893</v>
      </c>
      <c r="C281" s="83">
        <v>0</v>
      </c>
      <c r="D281" s="83">
        <v>0</v>
      </c>
      <c r="E281" s="83">
        <v>0</v>
      </c>
      <c r="F281" s="97">
        <f t="shared" si="4"/>
        <v>0</v>
      </c>
      <c r="K281" s="95"/>
      <c r="L281" s="96"/>
    </row>
    <row r="282" spans="1:12" x14ac:dyDescent="0.3">
      <c r="A282" t="s">
        <v>544</v>
      </c>
      <c r="B282" t="s">
        <v>777</v>
      </c>
      <c r="C282" s="83">
        <v>0</v>
      </c>
      <c r="D282" s="83">
        <v>0</v>
      </c>
      <c r="E282" s="83">
        <v>0</v>
      </c>
      <c r="F282" s="97">
        <f t="shared" si="4"/>
        <v>0</v>
      </c>
      <c r="K282" s="95"/>
      <c r="L282" s="96"/>
    </row>
    <row r="283" spans="1:12" x14ac:dyDescent="0.3">
      <c r="A283" t="s">
        <v>545</v>
      </c>
      <c r="B283" t="s">
        <v>776</v>
      </c>
      <c r="C283" s="83">
        <v>0</v>
      </c>
      <c r="D283" s="83">
        <v>0</v>
      </c>
      <c r="E283" s="83">
        <v>0</v>
      </c>
      <c r="F283" s="97">
        <f t="shared" si="4"/>
        <v>0</v>
      </c>
      <c r="K283" s="95"/>
      <c r="L283" s="96"/>
    </row>
    <row r="284" spans="1:12" x14ac:dyDescent="0.3">
      <c r="A284" t="s">
        <v>546</v>
      </c>
      <c r="B284" t="s">
        <v>75</v>
      </c>
      <c r="C284" s="83">
        <v>0</v>
      </c>
      <c r="D284" s="83">
        <v>0</v>
      </c>
      <c r="E284" s="83">
        <v>6122242.7199999997</v>
      </c>
      <c r="F284" s="97">
        <f t="shared" si="4"/>
        <v>1</v>
      </c>
      <c r="K284" s="95"/>
      <c r="L284" s="96"/>
    </row>
    <row r="285" spans="1:12" x14ac:dyDescent="0.3">
      <c r="A285" t="s">
        <v>775</v>
      </c>
      <c r="B285" t="s">
        <v>774</v>
      </c>
      <c r="C285" s="83">
        <v>3000</v>
      </c>
      <c r="D285" s="83">
        <v>3000</v>
      </c>
      <c r="E285" s="83">
        <v>3000</v>
      </c>
      <c r="F285" s="97">
        <f t="shared" si="4"/>
        <v>3</v>
      </c>
      <c r="K285" s="95"/>
      <c r="L285" s="96"/>
    </row>
    <row r="286" spans="1:12" x14ac:dyDescent="0.3">
      <c r="A286" t="s">
        <v>548</v>
      </c>
      <c r="B286" t="s">
        <v>773</v>
      </c>
      <c r="C286" s="83">
        <v>0</v>
      </c>
      <c r="D286" s="83">
        <v>0</v>
      </c>
      <c r="E286" s="83">
        <v>0</v>
      </c>
      <c r="F286" s="97">
        <f t="shared" si="4"/>
        <v>0</v>
      </c>
      <c r="K286" s="95"/>
      <c r="L286" s="96"/>
    </row>
    <row r="287" spans="1:12" x14ac:dyDescent="0.3">
      <c r="A287" t="s">
        <v>547</v>
      </c>
      <c r="B287" t="s">
        <v>936</v>
      </c>
      <c r="C287" s="83">
        <v>0</v>
      </c>
      <c r="D287" s="83">
        <v>0</v>
      </c>
      <c r="E287" s="83">
        <v>0</v>
      </c>
      <c r="F287" s="97">
        <f t="shared" si="4"/>
        <v>0</v>
      </c>
      <c r="K287" s="95"/>
      <c r="L287" s="96"/>
    </row>
    <row r="288" spans="1:12" x14ac:dyDescent="0.3">
      <c r="A288" t="s">
        <v>549</v>
      </c>
      <c r="B288" t="s">
        <v>575</v>
      </c>
      <c r="C288" s="83">
        <v>0</v>
      </c>
      <c r="D288" s="83">
        <v>0</v>
      </c>
      <c r="E288" s="83">
        <v>0</v>
      </c>
      <c r="F288" s="97">
        <f t="shared" si="4"/>
        <v>0</v>
      </c>
      <c r="K288" s="95"/>
      <c r="L288" s="96"/>
    </row>
    <row r="289" spans="1:12" x14ac:dyDescent="0.3">
      <c r="A289" t="s">
        <v>887</v>
      </c>
      <c r="B289" t="s">
        <v>894</v>
      </c>
      <c r="C289" s="83">
        <v>0</v>
      </c>
      <c r="D289" s="83">
        <v>0</v>
      </c>
      <c r="E289" s="83">
        <v>0</v>
      </c>
      <c r="F289" s="97">
        <f t="shared" si="4"/>
        <v>0</v>
      </c>
      <c r="K289" s="95"/>
      <c r="L289" s="96"/>
    </row>
    <row r="290" spans="1:12" x14ac:dyDescent="0.3">
      <c r="A290" t="s">
        <v>879</v>
      </c>
      <c r="B290" t="s">
        <v>891</v>
      </c>
      <c r="C290" s="83">
        <v>0</v>
      </c>
      <c r="D290" s="83">
        <v>0</v>
      </c>
      <c r="E290" s="83">
        <v>0</v>
      </c>
      <c r="F290" s="97">
        <f t="shared" si="4"/>
        <v>0</v>
      </c>
      <c r="K290" s="95"/>
      <c r="L290" s="96"/>
    </row>
    <row r="291" spans="1:12" x14ac:dyDescent="0.3">
      <c r="A291" t="s">
        <v>869</v>
      </c>
      <c r="B291" t="s">
        <v>870</v>
      </c>
      <c r="C291" s="83">
        <v>0</v>
      </c>
      <c r="D291" s="83">
        <v>0</v>
      </c>
      <c r="E291" s="83">
        <v>0</v>
      </c>
      <c r="F291" s="97">
        <f t="shared" si="4"/>
        <v>0</v>
      </c>
      <c r="K291" s="95"/>
      <c r="L291" s="96"/>
    </row>
    <row r="292" spans="1:12" x14ac:dyDescent="0.3">
      <c r="A292" t="s">
        <v>878</v>
      </c>
      <c r="B292" t="s">
        <v>885</v>
      </c>
      <c r="C292" s="83">
        <v>0</v>
      </c>
      <c r="D292" s="83">
        <v>0</v>
      </c>
      <c r="E292" s="83">
        <v>0</v>
      </c>
      <c r="F292" s="97">
        <f t="shared" si="4"/>
        <v>0</v>
      </c>
      <c r="K292" s="95"/>
      <c r="L292" s="96"/>
    </row>
    <row r="293" spans="1:12" x14ac:dyDescent="0.3">
      <c r="A293" t="s">
        <v>44</v>
      </c>
      <c r="B293" t="s">
        <v>590</v>
      </c>
      <c r="C293" s="83">
        <v>0</v>
      </c>
      <c r="D293" s="83">
        <v>0</v>
      </c>
      <c r="E293" s="83">
        <v>0</v>
      </c>
      <c r="F293" s="97">
        <f t="shared" si="4"/>
        <v>0</v>
      </c>
      <c r="K293" s="95"/>
      <c r="L293" s="96"/>
    </row>
    <row r="294" spans="1:12" x14ac:dyDescent="0.3">
      <c r="A294" t="s">
        <v>67</v>
      </c>
      <c r="B294" t="s">
        <v>604</v>
      </c>
      <c r="C294" s="83">
        <v>891355</v>
      </c>
      <c r="D294" s="83">
        <v>891355</v>
      </c>
      <c r="E294" s="83">
        <v>891355</v>
      </c>
      <c r="F294" s="97">
        <f t="shared" si="4"/>
        <v>3</v>
      </c>
      <c r="K294" s="95"/>
      <c r="L294" s="96"/>
    </row>
    <row r="295" spans="1:12" x14ac:dyDescent="0.3">
      <c r="A295" t="s">
        <v>61</v>
      </c>
      <c r="B295" t="s">
        <v>606</v>
      </c>
      <c r="C295" s="83">
        <v>0</v>
      </c>
      <c r="D295" s="83">
        <v>4160923.8600000003</v>
      </c>
      <c r="E295" s="83">
        <v>2675923.8599999994</v>
      </c>
      <c r="F295" s="97">
        <f t="shared" si="4"/>
        <v>2</v>
      </c>
      <c r="K295" s="95"/>
      <c r="L295" s="96"/>
    </row>
    <row r="296" spans="1:12" x14ac:dyDescent="0.3">
      <c r="A296" t="s">
        <v>62</v>
      </c>
      <c r="B296" t="s">
        <v>605</v>
      </c>
      <c r="C296" s="83">
        <v>0</v>
      </c>
      <c r="D296" s="83">
        <v>0</v>
      </c>
      <c r="E296" s="83">
        <v>0</v>
      </c>
      <c r="F296" s="97">
        <f t="shared" si="4"/>
        <v>0</v>
      </c>
      <c r="K296" s="95"/>
      <c r="L296" s="96"/>
    </row>
    <row r="297" spans="1:12" x14ac:dyDescent="0.3">
      <c r="A297" t="s">
        <v>39</v>
      </c>
      <c r="B297" t="s">
        <v>884</v>
      </c>
      <c r="C297" s="83">
        <v>0</v>
      </c>
      <c r="D297" s="83">
        <v>0</v>
      </c>
      <c r="E297" s="83">
        <v>0</v>
      </c>
      <c r="F297" s="97">
        <f t="shared" si="4"/>
        <v>0</v>
      </c>
      <c r="K297" s="95"/>
      <c r="L297" s="96"/>
    </row>
    <row r="298" spans="1:12" x14ac:dyDescent="0.3">
      <c r="A298" t="s">
        <v>430</v>
      </c>
      <c r="B298" t="s">
        <v>837</v>
      </c>
      <c r="C298" s="83">
        <v>0</v>
      </c>
      <c r="D298" s="83">
        <v>0</v>
      </c>
      <c r="E298" s="83">
        <v>0</v>
      </c>
      <c r="F298" s="97">
        <f t="shared" si="4"/>
        <v>0</v>
      </c>
      <c r="K298" s="95"/>
      <c r="L298" s="96"/>
    </row>
    <row r="299" spans="1:12" x14ac:dyDescent="0.3">
      <c r="A299" t="s">
        <v>482</v>
      </c>
      <c r="B299" t="s">
        <v>483</v>
      </c>
      <c r="C299" s="83">
        <v>0</v>
      </c>
      <c r="D299" s="83">
        <v>0</v>
      </c>
      <c r="E299" s="83">
        <v>0</v>
      </c>
      <c r="F299" s="97">
        <f t="shared" si="4"/>
        <v>0</v>
      </c>
      <c r="K299" s="95"/>
      <c r="L299" s="96"/>
    </row>
    <row r="300" spans="1:12" x14ac:dyDescent="0.3">
      <c r="A300" t="s">
        <v>66</v>
      </c>
      <c r="B300" t="s">
        <v>596</v>
      </c>
      <c r="C300" s="83">
        <v>292957.40000000037</v>
      </c>
      <c r="D300" s="83">
        <v>292957.40000000037</v>
      </c>
      <c r="E300" s="83">
        <v>292957.40000000037</v>
      </c>
      <c r="F300" s="97">
        <f t="shared" si="4"/>
        <v>3</v>
      </c>
      <c r="K300" s="95"/>
      <c r="L300" s="96"/>
    </row>
    <row r="301" spans="1:12" x14ac:dyDescent="0.3">
      <c r="A301" t="s">
        <v>54</v>
      </c>
      <c r="B301" t="s">
        <v>577</v>
      </c>
      <c r="C301" s="83">
        <v>0</v>
      </c>
      <c r="D301" s="83">
        <v>0</v>
      </c>
      <c r="E301" s="83">
        <v>2947106.2800000012</v>
      </c>
      <c r="F301" s="97">
        <f t="shared" si="4"/>
        <v>1</v>
      </c>
      <c r="K301" s="95"/>
      <c r="L301" s="96"/>
    </row>
    <row r="302" spans="1:12" x14ac:dyDescent="0.3">
      <c r="A302" t="s">
        <v>73</v>
      </c>
      <c r="B302" t="s">
        <v>586</v>
      </c>
      <c r="C302" s="83">
        <v>0</v>
      </c>
      <c r="D302" s="83">
        <v>267970.51999999955</v>
      </c>
      <c r="E302" s="83">
        <v>0</v>
      </c>
      <c r="F302" s="97">
        <f t="shared" si="4"/>
        <v>1</v>
      </c>
      <c r="K302" s="95"/>
      <c r="L302" s="96"/>
    </row>
    <row r="303" spans="1:12" x14ac:dyDescent="0.3">
      <c r="A303" t="s">
        <v>69</v>
      </c>
      <c r="B303" t="s">
        <v>600</v>
      </c>
      <c r="C303" s="83">
        <v>0</v>
      </c>
      <c r="D303" s="83">
        <v>0</v>
      </c>
      <c r="E303" s="83">
        <v>0</v>
      </c>
      <c r="F303" s="97">
        <f t="shared" si="4"/>
        <v>0</v>
      </c>
      <c r="K303" s="95"/>
      <c r="L303" s="96"/>
    </row>
    <row r="304" spans="1:12" x14ac:dyDescent="0.3">
      <c r="A304" t="s">
        <v>46</v>
      </c>
      <c r="B304" t="s">
        <v>603</v>
      </c>
      <c r="C304" s="83">
        <v>0</v>
      </c>
      <c r="D304" s="83">
        <v>0</v>
      </c>
      <c r="E304" s="83">
        <v>0</v>
      </c>
      <c r="F304" s="97">
        <f t="shared" si="4"/>
        <v>0</v>
      </c>
      <c r="K304" s="95"/>
      <c r="L304" s="96"/>
    </row>
    <row r="305" spans="1:12" x14ac:dyDescent="0.3">
      <c r="A305" t="s">
        <v>70</v>
      </c>
      <c r="B305" t="s">
        <v>595</v>
      </c>
      <c r="C305" s="83">
        <v>0</v>
      </c>
      <c r="D305" s="83">
        <v>0</v>
      </c>
      <c r="E305" s="83">
        <v>0</v>
      </c>
      <c r="F305" s="97">
        <f t="shared" si="4"/>
        <v>0</v>
      </c>
      <c r="K305" s="95"/>
      <c r="L305" s="96"/>
    </row>
    <row r="306" spans="1:12" x14ac:dyDescent="0.3">
      <c r="A306" t="s">
        <v>45</v>
      </c>
      <c r="B306" t="s">
        <v>738</v>
      </c>
      <c r="C306" s="83">
        <v>0</v>
      </c>
      <c r="D306" s="83">
        <v>6444873.5300000003</v>
      </c>
      <c r="E306" s="83">
        <v>0</v>
      </c>
      <c r="F306" s="97">
        <f t="shared" si="4"/>
        <v>1</v>
      </c>
      <c r="K306" s="95"/>
      <c r="L306" s="96"/>
    </row>
    <row r="307" spans="1:12" x14ac:dyDescent="0.3">
      <c r="A307" t="s">
        <v>55</v>
      </c>
      <c r="B307" t="s">
        <v>593</v>
      </c>
      <c r="C307" s="83">
        <v>0</v>
      </c>
      <c r="D307" s="83">
        <v>0</v>
      </c>
      <c r="E307" s="83">
        <v>5763605.5</v>
      </c>
      <c r="F307" s="97">
        <f t="shared" si="4"/>
        <v>1</v>
      </c>
      <c r="K307" s="95"/>
      <c r="L307" s="96"/>
    </row>
    <row r="308" spans="1:12" x14ac:dyDescent="0.3">
      <c r="A308" t="s">
        <v>42</v>
      </c>
      <c r="B308" t="s">
        <v>610</v>
      </c>
      <c r="C308" s="83">
        <v>0</v>
      </c>
      <c r="D308" s="83">
        <v>0</v>
      </c>
      <c r="E308" s="83">
        <v>44188175.290000007</v>
      </c>
      <c r="F308" s="97">
        <f t="shared" si="4"/>
        <v>1</v>
      </c>
      <c r="K308" s="95"/>
      <c r="L308" s="96"/>
    </row>
    <row r="309" spans="1:12" x14ac:dyDescent="0.3">
      <c r="A309" t="s">
        <v>737</v>
      </c>
      <c r="B309" t="s">
        <v>736</v>
      </c>
      <c r="C309" s="83">
        <v>0.5</v>
      </c>
      <c r="D309" s="83">
        <v>0.5</v>
      </c>
      <c r="E309" s="83">
        <v>0.5</v>
      </c>
      <c r="F309" s="97">
        <f t="shared" si="4"/>
        <v>3</v>
      </c>
      <c r="K309" s="95"/>
      <c r="L309" s="96"/>
    </row>
    <row r="310" spans="1:12" x14ac:dyDescent="0.3">
      <c r="A310" t="s">
        <v>72</v>
      </c>
      <c r="B310" t="s">
        <v>592</v>
      </c>
      <c r="C310" s="83">
        <v>0</v>
      </c>
      <c r="D310" s="83">
        <v>6002822.7699999996</v>
      </c>
      <c r="E310" s="83">
        <v>0</v>
      </c>
      <c r="F310" s="97">
        <f t="shared" si="4"/>
        <v>1</v>
      </c>
      <c r="K310" s="95"/>
      <c r="L310" s="96"/>
    </row>
    <row r="311" spans="1:12" x14ac:dyDescent="0.3">
      <c r="A311" t="s">
        <v>68</v>
      </c>
      <c r="B311" t="s">
        <v>601</v>
      </c>
      <c r="C311" s="83">
        <v>0</v>
      </c>
      <c r="D311" s="83">
        <v>520206.8200000003</v>
      </c>
      <c r="E311" s="83">
        <v>0</v>
      </c>
      <c r="F311" s="97">
        <f t="shared" si="4"/>
        <v>1</v>
      </c>
      <c r="K311" s="95"/>
      <c r="L311" s="96"/>
    </row>
    <row r="312" spans="1:12" x14ac:dyDescent="0.3">
      <c r="A312" t="s">
        <v>50</v>
      </c>
      <c r="B312" t="s">
        <v>585</v>
      </c>
      <c r="C312" s="83">
        <v>15155763.49</v>
      </c>
      <c r="D312" s="83">
        <v>0</v>
      </c>
      <c r="E312" s="83">
        <v>0</v>
      </c>
      <c r="F312" s="97">
        <f t="shared" si="4"/>
        <v>1</v>
      </c>
      <c r="K312" s="95"/>
      <c r="L312" s="96"/>
    </row>
    <row r="313" spans="1:12" x14ac:dyDescent="0.3">
      <c r="A313" t="s">
        <v>51</v>
      </c>
      <c r="B313" t="s">
        <v>582</v>
      </c>
      <c r="C313" s="83">
        <v>0</v>
      </c>
      <c r="D313" s="83">
        <v>23801264.640000001</v>
      </c>
      <c r="E313" s="83">
        <v>0</v>
      </c>
      <c r="F313" s="97">
        <f t="shared" si="4"/>
        <v>1</v>
      </c>
      <c r="K313" s="95"/>
      <c r="L313" s="96"/>
    </row>
    <row r="314" spans="1:12" x14ac:dyDescent="0.3">
      <c r="A314" t="s">
        <v>52</v>
      </c>
      <c r="B314" t="s">
        <v>580</v>
      </c>
      <c r="C314" s="83">
        <v>0</v>
      </c>
      <c r="D314" s="83">
        <v>2852140.78</v>
      </c>
      <c r="E314" s="83">
        <v>0</v>
      </c>
      <c r="F314" s="97">
        <f t="shared" si="4"/>
        <v>1</v>
      </c>
      <c r="K314" s="95"/>
      <c r="L314" s="96"/>
    </row>
    <row r="315" spans="1:12" x14ac:dyDescent="0.3">
      <c r="A315" t="s">
        <v>58</v>
      </c>
      <c r="B315" t="s">
        <v>598</v>
      </c>
      <c r="C315" s="83">
        <v>0</v>
      </c>
      <c r="D315" s="83">
        <v>0</v>
      </c>
      <c r="E315" s="83">
        <v>7753913.3200000003</v>
      </c>
      <c r="F315" s="97">
        <f t="shared" si="4"/>
        <v>1</v>
      </c>
      <c r="K315" s="95"/>
      <c r="L315" s="96"/>
    </row>
    <row r="316" spans="1:12" x14ac:dyDescent="0.3">
      <c r="A316" t="s">
        <v>48</v>
      </c>
      <c r="B316" t="s">
        <v>594</v>
      </c>
      <c r="C316" s="83">
        <v>1559031.74</v>
      </c>
      <c r="D316" s="83">
        <v>1559031.74</v>
      </c>
      <c r="E316" s="83">
        <v>1559031.74</v>
      </c>
      <c r="F316" s="97">
        <f t="shared" si="4"/>
        <v>3</v>
      </c>
      <c r="K316" s="95"/>
      <c r="L316" s="96"/>
    </row>
    <row r="317" spans="1:12" x14ac:dyDescent="0.3">
      <c r="A317" t="s">
        <v>38</v>
      </c>
      <c r="B317" t="s">
        <v>589</v>
      </c>
      <c r="C317" s="83">
        <v>270761.5</v>
      </c>
      <c r="D317" s="83">
        <v>634761.5</v>
      </c>
      <c r="E317" s="83">
        <v>0</v>
      </c>
      <c r="F317" s="97">
        <f t="shared" si="4"/>
        <v>2</v>
      </c>
      <c r="K317" s="95"/>
      <c r="L317" s="96"/>
    </row>
    <row r="318" spans="1:12" x14ac:dyDescent="0.3">
      <c r="A318" t="s">
        <v>64</v>
      </c>
      <c r="B318" t="s">
        <v>599</v>
      </c>
      <c r="C318" s="83">
        <v>0</v>
      </c>
      <c r="D318" s="83">
        <v>0</v>
      </c>
      <c r="E318" s="83">
        <v>0</v>
      </c>
      <c r="F318" s="97">
        <f t="shared" si="4"/>
        <v>0</v>
      </c>
      <c r="K318" s="95"/>
      <c r="L318" s="96"/>
    </row>
    <row r="319" spans="1:12" x14ac:dyDescent="0.3">
      <c r="A319" t="s">
        <v>65</v>
      </c>
      <c r="B319" t="s">
        <v>578</v>
      </c>
      <c r="C319" s="83">
        <v>0</v>
      </c>
      <c r="D319" s="83">
        <v>8685800.0800000001</v>
      </c>
      <c r="E319" s="83">
        <v>0</v>
      </c>
      <c r="F319" s="97">
        <f t="shared" si="4"/>
        <v>1</v>
      </c>
      <c r="K319" s="95"/>
      <c r="L319" s="96"/>
    </row>
    <row r="320" spans="1:12" x14ac:dyDescent="0.3">
      <c r="A320" t="s">
        <v>57</v>
      </c>
      <c r="B320" t="s">
        <v>579</v>
      </c>
      <c r="C320" s="83">
        <v>0</v>
      </c>
      <c r="D320" s="83">
        <v>6347419.5899999999</v>
      </c>
      <c r="E320" s="83">
        <v>0</v>
      </c>
      <c r="F320" s="97">
        <f t="shared" si="4"/>
        <v>1</v>
      </c>
      <c r="K320" s="95"/>
      <c r="L320" s="96"/>
    </row>
    <row r="321" spans="1:12" x14ac:dyDescent="0.3">
      <c r="A321" t="s">
        <v>47</v>
      </c>
      <c r="B321" t="s">
        <v>607</v>
      </c>
      <c r="C321" s="83">
        <v>580437.26</v>
      </c>
      <c r="D321" s="83">
        <v>580437.26</v>
      </c>
      <c r="E321" s="83">
        <v>580437.26</v>
      </c>
      <c r="F321" s="97">
        <f t="shared" si="4"/>
        <v>3</v>
      </c>
      <c r="K321" s="95"/>
      <c r="L321" s="96"/>
    </row>
    <row r="322" spans="1:12" x14ac:dyDescent="0.3">
      <c r="A322" t="s">
        <v>49</v>
      </c>
      <c r="B322" t="s">
        <v>584</v>
      </c>
      <c r="C322" s="83">
        <v>2765618.78</v>
      </c>
      <c r="D322" s="83">
        <v>2765618.78</v>
      </c>
      <c r="E322" s="83">
        <v>2765618.78</v>
      </c>
      <c r="F322" s="97">
        <f t="shared" si="4"/>
        <v>3</v>
      </c>
      <c r="K322" s="95"/>
      <c r="L322" s="96"/>
    </row>
    <row r="323" spans="1:12" x14ac:dyDescent="0.3">
      <c r="A323" t="s">
        <v>60</v>
      </c>
      <c r="B323" t="s">
        <v>581</v>
      </c>
      <c r="C323" s="83">
        <v>122454543.63</v>
      </c>
      <c r="D323" s="83">
        <v>110454543.63</v>
      </c>
      <c r="E323" s="83">
        <v>91831543.629999995</v>
      </c>
      <c r="F323" s="97">
        <f t="shared" ref="F323:F386" si="5">COUNTIF(C323:E323,"&gt;0")</f>
        <v>3</v>
      </c>
      <c r="K323" s="95"/>
      <c r="L323" s="96"/>
    </row>
    <row r="324" spans="1:12" x14ac:dyDescent="0.3">
      <c r="A324" t="s">
        <v>41</v>
      </c>
      <c r="B324" t="s">
        <v>602</v>
      </c>
      <c r="C324" s="83">
        <v>0</v>
      </c>
      <c r="D324" s="83">
        <v>0</v>
      </c>
      <c r="E324" s="83">
        <v>0</v>
      </c>
      <c r="F324" s="97">
        <f t="shared" si="5"/>
        <v>0</v>
      </c>
      <c r="K324" s="95"/>
      <c r="L324" s="96"/>
    </row>
    <row r="325" spans="1:12" x14ac:dyDescent="0.3">
      <c r="A325" t="s">
        <v>71</v>
      </c>
      <c r="B325" t="s">
        <v>587</v>
      </c>
      <c r="C325" s="83">
        <v>0</v>
      </c>
      <c r="D325" s="83">
        <v>0</v>
      </c>
      <c r="E325" s="83">
        <v>0</v>
      </c>
      <c r="F325" s="97">
        <f t="shared" si="5"/>
        <v>0</v>
      </c>
      <c r="K325" s="95"/>
      <c r="L325" s="96"/>
    </row>
    <row r="326" spans="1:12" x14ac:dyDescent="0.3">
      <c r="A326" t="s">
        <v>59</v>
      </c>
      <c r="B326" t="s">
        <v>735</v>
      </c>
      <c r="C326" s="83">
        <v>0</v>
      </c>
      <c r="D326" s="83">
        <v>0</v>
      </c>
      <c r="E326" s="83">
        <v>0</v>
      </c>
      <c r="F326" s="97">
        <f t="shared" si="5"/>
        <v>0</v>
      </c>
      <c r="K326" s="95"/>
      <c r="L326" s="96"/>
    </row>
    <row r="327" spans="1:12" x14ac:dyDescent="0.3">
      <c r="A327" t="s">
        <v>53</v>
      </c>
      <c r="B327" t="s">
        <v>597</v>
      </c>
      <c r="C327" s="83">
        <v>0</v>
      </c>
      <c r="D327" s="83">
        <v>8310580.7200000016</v>
      </c>
      <c r="E327" s="83">
        <v>0</v>
      </c>
      <c r="F327" s="97">
        <f t="shared" si="5"/>
        <v>1</v>
      </c>
      <c r="K327" s="95"/>
      <c r="L327" s="96"/>
    </row>
    <row r="328" spans="1:12" x14ac:dyDescent="0.3">
      <c r="A328" t="s">
        <v>40</v>
      </c>
      <c r="B328" t="s">
        <v>609</v>
      </c>
      <c r="C328" s="83">
        <v>1924896.5</v>
      </c>
      <c r="D328" s="83">
        <v>1924896.5</v>
      </c>
      <c r="E328" s="83">
        <v>1924896.5</v>
      </c>
      <c r="F328" s="97">
        <f t="shared" si="5"/>
        <v>3</v>
      </c>
      <c r="K328" s="95"/>
      <c r="L328" s="96"/>
    </row>
    <row r="329" spans="1:12" x14ac:dyDescent="0.3">
      <c r="A329" t="s">
        <v>33</v>
      </c>
      <c r="B329" t="s">
        <v>624</v>
      </c>
      <c r="C329" s="83">
        <v>0</v>
      </c>
      <c r="D329" s="83">
        <v>0</v>
      </c>
      <c r="E329" s="83">
        <v>5036231.04</v>
      </c>
      <c r="F329" s="97">
        <f t="shared" si="5"/>
        <v>1</v>
      </c>
      <c r="K329" s="95"/>
      <c r="L329" s="96"/>
    </row>
    <row r="330" spans="1:12" x14ac:dyDescent="0.3">
      <c r="A330" t="s">
        <v>18</v>
      </c>
      <c r="B330" t="s">
        <v>618</v>
      </c>
      <c r="C330" s="83">
        <v>0</v>
      </c>
      <c r="D330" s="83">
        <v>0</v>
      </c>
      <c r="E330" s="83">
        <v>0</v>
      </c>
      <c r="F330" s="97">
        <f t="shared" si="5"/>
        <v>0</v>
      </c>
      <c r="K330" s="95"/>
      <c r="L330" s="96"/>
    </row>
    <row r="331" spans="1:12" x14ac:dyDescent="0.3">
      <c r="A331" t="s">
        <v>34</v>
      </c>
      <c r="B331" t="s">
        <v>617</v>
      </c>
      <c r="C331" s="83">
        <v>0</v>
      </c>
      <c r="D331" s="83">
        <v>0</v>
      </c>
      <c r="E331" s="83">
        <v>0</v>
      </c>
      <c r="F331" s="97">
        <f t="shared" si="5"/>
        <v>0</v>
      </c>
      <c r="K331" s="95"/>
      <c r="L331" s="96"/>
    </row>
    <row r="332" spans="1:12" x14ac:dyDescent="0.3">
      <c r="A332" t="s">
        <v>31</v>
      </c>
      <c r="B332" t="s">
        <v>625</v>
      </c>
      <c r="C332" s="83">
        <v>0</v>
      </c>
      <c r="D332" s="83">
        <v>0</v>
      </c>
      <c r="E332" s="83">
        <v>322018.29000000004</v>
      </c>
      <c r="F332" s="97">
        <f t="shared" si="5"/>
        <v>1</v>
      </c>
      <c r="K332" s="95"/>
      <c r="L332" s="96"/>
    </row>
    <row r="333" spans="1:12" x14ac:dyDescent="0.3">
      <c r="A333" t="s">
        <v>37</v>
      </c>
      <c r="B333" t="s">
        <v>611</v>
      </c>
      <c r="C333" s="83">
        <v>0</v>
      </c>
      <c r="D333" s="83">
        <v>0</v>
      </c>
      <c r="E333" s="83">
        <v>0</v>
      </c>
      <c r="F333" s="97">
        <f t="shared" si="5"/>
        <v>0</v>
      </c>
      <c r="K333" s="95"/>
      <c r="L333" s="96"/>
    </row>
    <row r="334" spans="1:12" x14ac:dyDescent="0.3">
      <c r="A334" t="s">
        <v>28</v>
      </c>
      <c r="B334" t="s">
        <v>628</v>
      </c>
      <c r="C334" s="83">
        <v>0</v>
      </c>
      <c r="D334" s="83">
        <v>0</v>
      </c>
      <c r="E334" s="83">
        <v>0</v>
      </c>
      <c r="F334" s="97">
        <f t="shared" si="5"/>
        <v>0</v>
      </c>
      <c r="K334" s="95"/>
      <c r="L334" s="96"/>
    </row>
    <row r="335" spans="1:12" x14ac:dyDescent="0.3">
      <c r="A335" t="s">
        <v>29</v>
      </c>
      <c r="B335" t="s">
        <v>615</v>
      </c>
      <c r="C335" s="83">
        <v>0</v>
      </c>
      <c r="D335" s="83">
        <v>0</v>
      </c>
      <c r="E335" s="83">
        <v>2068658.75</v>
      </c>
      <c r="F335" s="97">
        <f t="shared" si="5"/>
        <v>1</v>
      </c>
      <c r="K335" s="95"/>
      <c r="L335" s="96"/>
    </row>
    <row r="336" spans="1:12" x14ac:dyDescent="0.3">
      <c r="A336" t="s">
        <v>26</v>
      </c>
      <c r="B336" t="s">
        <v>616</v>
      </c>
      <c r="C336" s="83">
        <v>0</v>
      </c>
      <c r="D336" s="83">
        <v>0</v>
      </c>
      <c r="E336" s="83">
        <v>0</v>
      </c>
      <c r="F336" s="97">
        <f t="shared" si="5"/>
        <v>0</v>
      </c>
      <c r="K336" s="95"/>
      <c r="L336" s="96"/>
    </row>
    <row r="337" spans="1:12" x14ac:dyDescent="0.3">
      <c r="A337" t="s">
        <v>32</v>
      </c>
      <c r="B337" t="s">
        <v>621</v>
      </c>
      <c r="C337" s="83">
        <v>0</v>
      </c>
      <c r="D337" s="83">
        <v>0</v>
      </c>
      <c r="E337" s="83">
        <v>0</v>
      </c>
      <c r="F337" s="97">
        <f t="shared" si="5"/>
        <v>0</v>
      </c>
      <c r="K337" s="95"/>
      <c r="L337" s="96"/>
    </row>
    <row r="338" spans="1:12" x14ac:dyDescent="0.3">
      <c r="A338" t="s">
        <v>23</v>
      </c>
      <c r="B338" t="s">
        <v>613</v>
      </c>
      <c r="C338" s="83">
        <v>0</v>
      </c>
      <c r="D338" s="83">
        <v>0</v>
      </c>
      <c r="E338" s="83">
        <v>0</v>
      </c>
      <c r="F338" s="97">
        <f t="shared" si="5"/>
        <v>0</v>
      </c>
      <c r="K338" s="95"/>
      <c r="L338" s="96"/>
    </row>
    <row r="339" spans="1:12" x14ac:dyDescent="0.3">
      <c r="A339" t="s">
        <v>24</v>
      </c>
      <c r="B339" t="s">
        <v>619</v>
      </c>
      <c r="C339" s="83">
        <v>0</v>
      </c>
      <c r="D339" s="83">
        <v>0</v>
      </c>
      <c r="E339" s="83">
        <v>0</v>
      </c>
      <c r="F339" s="97">
        <f t="shared" si="5"/>
        <v>0</v>
      </c>
      <c r="K339" s="95"/>
      <c r="L339" s="96"/>
    </row>
    <row r="340" spans="1:12" x14ac:dyDescent="0.3">
      <c r="A340" t="s">
        <v>30</v>
      </c>
      <c r="B340" t="s">
        <v>614</v>
      </c>
      <c r="C340" s="83">
        <v>0</v>
      </c>
      <c r="D340" s="83">
        <v>0</v>
      </c>
      <c r="E340" s="83">
        <v>0</v>
      </c>
      <c r="F340" s="97">
        <f t="shared" si="5"/>
        <v>0</v>
      </c>
      <c r="K340" s="95"/>
      <c r="L340" s="96"/>
    </row>
    <row r="341" spans="1:12" x14ac:dyDescent="0.3">
      <c r="A341" t="s">
        <v>14</v>
      </c>
      <c r="B341" t="s">
        <v>622</v>
      </c>
      <c r="C341" s="83">
        <v>0.05</v>
      </c>
      <c r="D341" s="83">
        <v>0.05</v>
      </c>
      <c r="E341" s="83">
        <v>0.05</v>
      </c>
      <c r="F341" s="97">
        <f t="shared" si="5"/>
        <v>3</v>
      </c>
      <c r="K341" s="95"/>
      <c r="L341" s="96"/>
    </row>
    <row r="342" spans="1:12" x14ac:dyDescent="0.3">
      <c r="A342" t="s">
        <v>25</v>
      </c>
      <c r="B342" t="s">
        <v>620</v>
      </c>
      <c r="C342" s="83">
        <v>0</v>
      </c>
      <c r="D342" s="83">
        <v>0</v>
      </c>
      <c r="E342" s="83">
        <v>0</v>
      </c>
      <c r="F342" s="97">
        <f t="shared" si="5"/>
        <v>0</v>
      </c>
      <c r="K342" s="95"/>
      <c r="L342" s="96"/>
    </row>
    <row r="343" spans="1:12" x14ac:dyDescent="0.3">
      <c r="A343" t="s">
        <v>36</v>
      </c>
      <c r="B343" t="s">
        <v>626</v>
      </c>
      <c r="C343" s="83">
        <v>538991.35</v>
      </c>
      <c r="D343" s="83">
        <v>538991.35</v>
      </c>
      <c r="E343" s="83">
        <v>538991.35</v>
      </c>
      <c r="F343" s="97">
        <f t="shared" si="5"/>
        <v>3</v>
      </c>
      <c r="K343" s="95"/>
      <c r="L343" s="96"/>
    </row>
    <row r="344" spans="1:12" x14ac:dyDescent="0.3">
      <c r="A344" t="s">
        <v>35</v>
      </c>
      <c r="B344" t="s">
        <v>627</v>
      </c>
      <c r="C344" s="83">
        <v>0</v>
      </c>
      <c r="D344" s="83">
        <v>0</v>
      </c>
      <c r="E344" s="83">
        <v>0</v>
      </c>
      <c r="F344" s="97">
        <f t="shared" si="5"/>
        <v>0</v>
      </c>
      <c r="K344" s="95"/>
      <c r="L344" s="96"/>
    </row>
    <row r="345" spans="1:12" x14ac:dyDescent="0.3">
      <c r="A345" t="s">
        <v>27</v>
      </c>
      <c r="B345" t="s">
        <v>623</v>
      </c>
      <c r="C345" s="83">
        <v>0</v>
      </c>
      <c r="D345" s="83">
        <v>0</v>
      </c>
      <c r="E345" s="83">
        <v>0</v>
      </c>
      <c r="F345" s="97">
        <f t="shared" si="5"/>
        <v>0</v>
      </c>
      <c r="K345" s="95"/>
      <c r="L345" s="96"/>
    </row>
    <row r="346" spans="1:12" x14ac:dyDescent="0.3">
      <c r="A346" t="s">
        <v>10</v>
      </c>
      <c r="B346" t="s">
        <v>612</v>
      </c>
      <c r="C346" s="83">
        <v>0</v>
      </c>
      <c r="D346" s="83">
        <v>0</v>
      </c>
      <c r="E346" s="83">
        <v>0</v>
      </c>
      <c r="F346" s="97">
        <f t="shared" si="5"/>
        <v>0</v>
      </c>
      <c r="K346" s="95"/>
      <c r="L346" s="96"/>
    </row>
    <row r="347" spans="1:12" x14ac:dyDescent="0.3">
      <c r="A347" t="s">
        <v>432</v>
      </c>
      <c r="B347" t="s">
        <v>831</v>
      </c>
      <c r="C347" s="83">
        <v>932345.4</v>
      </c>
      <c r="D347" s="83">
        <v>932345.4</v>
      </c>
      <c r="E347" s="83">
        <v>932345.4</v>
      </c>
      <c r="F347" s="97">
        <f t="shared" si="5"/>
        <v>3</v>
      </c>
      <c r="K347" s="95"/>
      <c r="L347" s="96"/>
    </row>
    <row r="348" spans="1:12" x14ac:dyDescent="0.3">
      <c r="A348" t="s">
        <v>433</v>
      </c>
      <c r="B348" t="s">
        <v>830</v>
      </c>
      <c r="C348" s="83">
        <v>822784.12</v>
      </c>
      <c r="D348" s="83">
        <v>822784.12</v>
      </c>
      <c r="E348" s="83">
        <v>822784.12</v>
      </c>
      <c r="F348" s="97">
        <f t="shared" si="5"/>
        <v>3</v>
      </c>
      <c r="K348" s="95"/>
      <c r="L348" s="96"/>
    </row>
    <row r="349" spans="1:12" x14ac:dyDescent="0.3">
      <c r="A349" t="s">
        <v>434</v>
      </c>
      <c r="B349" t="s">
        <v>829</v>
      </c>
      <c r="C349" s="83">
        <v>0</v>
      </c>
      <c r="D349" s="83">
        <v>0</v>
      </c>
      <c r="E349" s="83">
        <v>0</v>
      </c>
      <c r="F349" s="97">
        <f t="shared" si="5"/>
        <v>0</v>
      </c>
      <c r="K349" s="95"/>
      <c r="L349" s="96"/>
    </row>
    <row r="350" spans="1:12" x14ac:dyDescent="0.3">
      <c r="A350" t="s">
        <v>435</v>
      </c>
      <c r="B350" t="s">
        <v>828</v>
      </c>
      <c r="C350" s="83">
        <v>0</v>
      </c>
      <c r="D350" s="83">
        <v>0</v>
      </c>
      <c r="E350" s="83">
        <v>0</v>
      </c>
      <c r="F350" s="97">
        <f t="shared" si="5"/>
        <v>0</v>
      </c>
      <c r="K350" s="95"/>
      <c r="L350" s="96"/>
    </row>
    <row r="351" spans="1:12" x14ac:dyDescent="0.3">
      <c r="A351" t="s">
        <v>436</v>
      </c>
      <c r="B351" t="s">
        <v>827</v>
      </c>
      <c r="C351" s="83">
        <v>0</v>
      </c>
      <c r="D351" s="83">
        <v>0</v>
      </c>
      <c r="E351" s="83">
        <v>0</v>
      </c>
      <c r="F351" s="97">
        <f t="shared" si="5"/>
        <v>0</v>
      </c>
      <c r="K351" s="95"/>
      <c r="L351" s="96"/>
    </row>
    <row r="352" spans="1:12" x14ac:dyDescent="0.3">
      <c r="A352" t="s">
        <v>438</v>
      </c>
      <c r="B352" t="s">
        <v>826</v>
      </c>
      <c r="C352" s="83">
        <v>0</v>
      </c>
      <c r="D352" s="83">
        <v>0</v>
      </c>
      <c r="E352" s="83">
        <v>0</v>
      </c>
      <c r="F352" s="97">
        <f t="shared" si="5"/>
        <v>0</v>
      </c>
      <c r="K352" s="95"/>
      <c r="L352" s="96"/>
    </row>
    <row r="353" spans="1:12" x14ac:dyDescent="0.3">
      <c r="A353" t="s">
        <v>439</v>
      </c>
      <c r="B353" t="s">
        <v>825</v>
      </c>
      <c r="C353" s="83">
        <v>0</v>
      </c>
      <c r="D353" s="83">
        <v>0</v>
      </c>
      <c r="E353" s="83">
        <v>0</v>
      </c>
      <c r="F353" s="97">
        <f t="shared" si="5"/>
        <v>0</v>
      </c>
      <c r="K353" s="95"/>
      <c r="L353" s="96"/>
    </row>
    <row r="354" spans="1:12" x14ac:dyDescent="0.3">
      <c r="A354" t="s">
        <v>1136</v>
      </c>
      <c r="B354" t="s">
        <v>824</v>
      </c>
      <c r="C354" s="83">
        <v>0</v>
      </c>
      <c r="D354" s="83">
        <v>0</v>
      </c>
      <c r="E354" s="83">
        <v>0</v>
      </c>
      <c r="F354" s="97">
        <f t="shared" si="5"/>
        <v>0</v>
      </c>
      <c r="K354" s="95"/>
      <c r="L354" s="96"/>
    </row>
    <row r="355" spans="1:12" x14ac:dyDescent="0.3">
      <c r="A355" t="s">
        <v>1141</v>
      </c>
      <c r="B355" t="s">
        <v>824</v>
      </c>
      <c r="C355" s="83">
        <v>53.75</v>
      </c>
      <c r="D355" s="83">
        <v>0</v>
      </c>
      <c r="E355" s="83">
        <v>0</v>
      </c>
      <c r="F355" s="97">
        <f t="shared" si="5"/>
        <v>1</v>
      </c>
      <c r="K355" s="95"/>
      <c r="L355" s="96"/>
    </row>
    <row r="356" spans="1:12" x14ac:dyDescent="0.3">
      <c r="A356" t="s">
        <v>440</v>
      </c>
      <c r="B356" t="s">
        <v>823</v>
      </c>
      <c r="C356" s="83">
        <v>0</v>
      </c>
      <c r="D356" s="83">
        <v>0</v>
      </c>
      <c r="E356" s="83">
        <v>0</v>
      </c>
      <c r="F356" s="97">
        <f t="shared" si="5"/>
        <v>0</v>
      </c>
      <c r="K356" s="95"/>
      <c r="L356" s="96"/>
    </row>
    <row r="357" spans="1:12" x14ac:dyDescent="0.3">
      <c r="A357" t="s">
        <v>441</v>
      </c>
      <c r="B357" t="s">
        <v>822</v>
      </c>
      <c r="C357" s="83">
        <v>13159773.65</v>
      </c>
      <c r="D357" s="83">
        <v>13159773.65</v>
      </c>
      <c r="E357" s="83">
        <v>13159773.65</v>
      </c>
      <c r="F357" s="97">
        <f t="shared" si="5"/>
        <v>3</v>
      </c>
      <c r="K357" s="95"/>
      <c r="L357" s="96"/>
    </row>
    <row r="358" spans="1:12" x14ac:dyDescent="0.3">
      <c r="A358" t="s">
        <v>442</v>
      </c>
      <c r="B358" t="s">
        <v>821</v>
      </c>
      <c r="C358" s="83">
        <v>0</v>
      </c>
      <c r="D358" s="83">
        <v>0</v>
      </c>
      <c r="E358" s="83">
        <v>0</v>
      </c>
      <c r="F358" s="97">
        <f t="shared" si="5"/>
        <v>0</v>
      </c>
      <c r="K358" s="95"/>
      <c r="L358" s="96"/>
    </row>
    <row r="359" spans="1:12" x14ac:dyDescent="0.3">
      <c r="A359" t="s">
        <v>443</v>
      </c>
      <c r="B359" t="s">
        <v>820</v>
      </c>
      <c r="C359" s="83">
        <v>3503106.79</v>
      </c>
      <c r="D359" s="83">
        <v>0</v>
      </c>
      <c r="E359" s="83">
        <v>0</v>
      </c>
      <c r="F359" s="97">
        <f t="shared" si="5"/>
        <v>1</v>
      </c>
      <c r="K359" s="95"/>
      <c r="L359" s="96"/>
    </row>
    <row r="360" spans="1:12" x14ac:dyDescent="0.3">
      <c r="A360" t="s">
        <v>445</v>
      </c>
      <c r="B360" t="s">
        <v>819</v>
      </c>
      <c r="C360" s="83">
        <v>453946.68</v>
      </c>
      <c r="D360" s="83">
        <v>453946.68</v>
      </c>
      <c r="E360" s="83">
        <v>453946.68</v>
      </c>
      <c r="F360" s="97">
        <f t="shared" si="5"/>
        <v>3</v>
      </c>
      <c r="K360" s="95"/>
      <c r="L360" s="96"/>
    </row>
    <row r="361" spans="1:12" x14ac:dyDescent="0.3">
      <c r="A361" t="s">
        <v>446</v>
      </c>
      <c r="B361" t="s">
        <v>631</v>
      </c>
      <c r="C361" s="83">
        <v>0</v>
      </c>
      <c r="D361" s="83">
        <v>0</v>
      </c>
      <c r="E361" s="83">
        <v>0</v>
      </c>
      <c r="F361" s="97">
        <f t="shared" si="5"/>
        <v>0</v>
      </c>
      <c r="K361" s="95"/>
      <c r="L361" s="96"/>
    </row>
    <row r="362" spans="1:12" x14ac:dyDescent="0.3">
      <c r="A362" t="s">
        <v>447</v>
      </c>
      <c r="B362" t="s">
        <v>818</v>
      </c>
      <c r="C362" s="83">
        <v>0</v>
      </c>
      <c r="D362" s="83">
        <v>0</v>
      </c>
      <c r="E362" s="83">
        <v>0</v>
      </c>
      <c r="F362" s="97">
        <f t="shared" si="5"/>
        <v>0</v>
      </c>
      <c r="K362" s="95"/>
      <c r="L362" s="96"/>
    </row>
    <row r="363" spans="1:12" x14ac:dyDescent="0.3">
      <c r="A363" t="s">
        <v>448</v>
      </c>
      <c r="B363" t="s">
        <v>817</v>
      </c>
      <c r="C363" s="83">
        <v>0</v>
      </c>
      <c r="D363" s="83">
        <v>0</v>
      </c>
      <c r="E363" s="83">
        <v>0</v>
      </c>
      <c r="F363" s="97">
        <f t="shared" si="5"/>
        <v>0</v>
      </c>
      <c r="K363" s="95"/>
      <c r="L363" s="96"/>
    </row>
    <row r="364" spans="1:12" x14ac:dyDescent="0.3">
      <c r="A364" t="s">
        <v>449</v>
      </c>
      <c r="B364" t="s">
        <v>816</v>
      </c>
      <c r="C364" s="83">
        <v>0</v>
      </c>
      <c r="D364" s="83">
        <v>0</v>
      </c>
      <c r="E364" s="83">
        <v>0</v>
      </c>
      <c r="F364" s="97">
        <f t="shared" si="5"/>
        <v>0</v>
      </c>
      <c r="K364" s="95"/>
      <c r="L364" s="96"/>
    </row>
    <row r="365" spans="1:12" x14ac:dyDescent="0.3">
      <c r="A365" t="s">
        <v>450</v>
      </c>
      <c r="B365" t="s">
        <v>880</v>
      </c>
      <c r="C365" s="83">
        <v>0</v>
      </c>
      <c r="D365" s="83">
        <v>0</v>
      </c>
      <c r="E365" s="83">
        <v>0</v>
      </c>
      <c r="F365" s="97">
        <f t="shared" si="5"/>
        <v>0</v>
      </c>
      <c r="K365" s="95"/>
      <c r="L365" s="96"/>
    </row>
    <row r="366" spans="1:12" x14ac:dyDescent="0.3">
      <c r="A366" t="s">
        <v>451</v>
      </c>
      <c r="B366" t="s">
        <v>843</v>
      </c>
      <c r="C366" s="83">
        <v>0</v>
      </c>
      <c r="D366" s="83">
        <v>0</v>
      </c>
      <c r="E366" s="83">
        <v>0</v>
      </c>
      <c r="F366" s="97">
        <f t="shared" si="5"/>
        <v>0</v>
      </c>
      <c r="K366" s="95"/>
      <c r="L366" s="96"/>
    </row>
    <row r="367" spans="1:12" x14ac:dyDescent="0.3">
      <c r="A367" t="s">
        <v>815</v>
      </c>
      <c r="B367" t="s">
        <v>814</v>
      </c>
      <c r="C367" s="83">
        <v>0</v>
      </c>
      <c r="D367" s="83">
        <v>0</v>
      </c>
      <c r="E367" s="83">
        <v>0</v>
      </c>
      <c r="F367" s="97">
        <f t="shared" si="5"/>
        <v>0</v>
      </c>
      <c r="K367" s="95"/>
      <c r="L367" s="96"/>
    </row>
    <row r="368" spans="1:12" x14ac:dyDescent="0.3">
      <c r="A368" t="s">
        <v>486</v>
      </c>
      <c r="B368" t="s">
        <v>813</v>
      </c>
      <c r="C368" s="83">
        <v>201245</v>
      </c>
      <c r="D368" s="83">
        <v>201245</v>
      </c>
      <c r="E368" s="83">
        <v>201245</v>
      </c>
      <c r="F368" s="97">
        <f t="shared" si="5"/>
        <v>3</v>
      </c>
      <c r="K368" s="95"/>
      <c r="L368" s="96"/>
    </row>
    <row r="369" spans="1:12" x14ac:dyDescent="0.3">
      <c r="A369" t="s">
        <v>480</v>
      </c>
      <c r="B369" t="s">
        <v>786</v>
      </c>
      <c r="C369" s="83">
        <v>962691.12</v>
      </c>
      <c r="D369" s="83">
        <v>962691.12</v>
      </c>
      <c r="E369" s="83">
        <v>962691.12</v>
      </c>
      <c r="F369" s="97">
        <f t="shared" si="5"/>
        <v>3</v>
      </c>
      <c r="K369" s="95"/>
      <c r="L369" s="96"/>
    </row>
    <row r="370" spans="1:12" x14ac:dyDescent="0.3">
      <c r="A370" t="s">
        <v>452</v>
      </c>
      <c r="B370" t="s">
        <v>630</v>
      </c>
      <c r="C370" s="83">
        <v>0</v>
      </c>
      <c r="D370" s="83">
        <v>0</v>
      </c>
      <c r="E370" s="83">
        <v>0</v>
      </c>
      <c r="F370" s="97">
        <f t="shared" si="5"/>
        <v>0</v>
      </c>
      <c r="K370" s="95"/>
      <c r="L370" s="96"/>
    </row>
    <row r="371" spans="1:12" x14ac:dyDescent="0.3">
      <c r="A371" t="s">
        <v>453</v>
      </c>
      <c r="B371" t="s">
        <v>633</v>
      </c>
      <c r="C371" s="83">
        <v>0</v>
      </c>
      <c r="D371" s="83">
        <v>0</v>
      </c>
      <c r="E371" s="83">
        <v>0</v>
      </c>
      <c r="F371" s="97">
        <f t="shared" si="5"/>
        <v>0</v>
      </c>
      <c r="K371" s="95"/>
      <c r="L371" s="96"/>
    </row>
    <row r="372" spans="1:12" x14ac:dyDescent="0.3">
      <c r="A372" t="s">
        <v>1137</v>
      </c>
      <c r="B372" t="s">
        <v>632</v>
      </c>
      <c r="C372" s="83">
        <v>0</v>
      </c>
      <c r="D372" s="83">
        <v>0</v>
      </c>
      <c r="E372" s="83">
        <v>0</v>
      </c>
      <c r="F372" s="97">
        <f t="shared" si="5"/>
        <v>0</v>
      </c>
      <c r="K372" s="95"/>
      <c r="L372" s="96"/>
    </row>
    <row r="373" spans="1:12" x14ac:dyDescent="0.3">
      <c r="A373" t="s">
        <v>454</v>
      </c>
      <c r="B373" t="s">
        <v>937</v>
      </c>
      <c r="C373" s="83">
        <v>327186.62</v>
      </c>
      <c r="D373" s="83">
        <v>327186.62</v>
      </c>
      <c r="E373" s="83">
        <v>327186.62</v>
      </c>
      <c r="F373" s="97">
        <f t="shared" si="5"/>
        <v>3</v>
      </c>
      <c r="K373" s="95"/>
      <c r="L373" s="96"/>
    </row>
    <row r="374" spans="1:12" x14ac:dyDescent="0.3">
      <c r="A374" t="s">
        <v>455</v>
      </c>
      <c r="B374" t="s">
        <v>781</v>
      </c>
      <c r="C374" s="83">
        <v>0</v>
      </c>
      <c r="D374" s="83">
        <v>0</v>
      </c>
      <c r="E374" s="83">
        <v>0</v>
      </c>
      <c r="F374" s="97">
        <f t="shared" si="5"/>
        <v>0</v>
      </c>
      <c r="K374" s="95"/>
      <c r="L374" s="96"/>
    </row>
    <row r="375" spans="1:12" x14ac:dyDescent="0.3">
      <c r="A375" t="s">
        <v>1138</v>
      </c>
      <c r="B375" t="s">
        <v>629</v>
      </c>
      <c r="C375" s="83">
        <v>0</v>
      </c>
      <c r="D375" s="83">
        <v>0</v>
      </c>
      <c r="E375" s="83">
        <v>0</v>
      </c>
      <c r="F375" s="97">
        <f t="shared" si="5"/>
        <v>0</v>
      </c>
      <c r="K375" s="95"/>
      <c r="L375" s="96"/>
    </row>
    <row r="376" spans="1:12" x14ac:dyDescent="0.3">
      <c r="A376" t="s">
        <v>437</v>
      </c>
      <c r="B376" t="s">
        <v>779</v>
      </c>
      <c r="C376" s="83">
        <v>0</v>
      </c>
      <c r="D376" s="83">
        <v>0</v>
      </c>
      <c r="E376" s="83">
        <v>0</v>
      </c>
      <c r="F376" s="97">
        <f t="shared" si="5"/>
        <v>0</v>
      </c>
      <c r="K376" s="95"/>
      <c r="L376" s="96"/>
    </row>
    <row r="377" spans="1:12" x14ac:dyDescent="0.3">
      <c r="A377" t="s">
        <v>865</v>
      </c>
      <c r="B377" t="s">
        <v>875</v>
      </c>
      <c r="C377" s="83">
        <v>2982159.75</v>
      </c>
      <c r="D377" s="83">
        <v>2982159.75</v>
      </c>
      <c r="E377" s="83">
        <v>2982159.75</v>
      </c>
      <c r="F377" s="97">
        <f t="shared" si="5"/>
        <v>3</v>
      </c>
      <c r="K377" s="95"/>
      <c r="L377" s="96"/>
    </row>
    <row r="378" spans="1:12" x14ac:dyDescent="0.3">
      <c r="A378" t="s">
        <v>457</v>
      </c>
      <c r="B378" t="s">
        <v>638</v>
      </c>
      <c r="C378" s="83">
        <v>1249581.31</v>
      </c>
      <c r="D378" s="83">
        <v>1249581.31</v>
      </c>
      <c r="E378" s="83">
        <v>1249581.31</v>
      </c>
      <c r="F378" s="97">
        <f t="shared" si="5"/>
        <v>3</v>
      </c>
      <c r="K378" s="95"/>
      <c r="L378" s="96"/>
    </row>
    <row r="379" spans="1:12" x14ac:dyDescent="0.3">
      <c r="A379" t="s">
        <v>458</v>
      </c>
      <c r="B379" t="s">
        <v>799</v>
      </c>
      <c r="C379" s="83">
        <v>0</v>
      </c>
      <c r="D379" s="83">
        <v>0</v>
      </c>
      <c r="E379" s="83">
        <v>0</v>
      </c>
      <c r="F379" s="97">
        <f t="shared" si="5"/>
        <v>0</v>
      </c>
      <c r="K379" s="95"/>
      <c r="L379" s="96"/>
    </row>
    <row r="380" spans="1:12" x14ac:dyDescent="0.3">
      <c r="A380" t="s">
        <v>459</v>
      </c>
      <c r="B380" t="s">
        <v>798</v>
      </c>
      <c r="C380" s="83">
        <v>0</v>
      </c>
      <c r="D380" s="83">
        <v>0</v>
      </c>
      <c r="E380" s="83">
        <v>0</v>
      </c>
      <c r="F380" s="97">
        <f t="shared" si="5"/>
        <v>0</v>
      </c>
      <c r="K380" s="95"/>
      <c r="L380" s="96"/>
    </row>
    <row r="381" spans="1:12" x14ac:dyDescent="0.3">
      <c r="A381" t="s">
        <v>460</v>
      </c>
      <c r="B381" t="s">
        <v>797</v>
      </c>
      <c r="C381" s="83">
        <v>0</v>
      </c>
      <c r="D381" s="83">
        <v>0</v>
      </c>
      <c r="E381" s="83">
        <v>0</v>
      </c>
      <c r="F381" s="97">
        <f t="shared" si="5"/>
        <v>0</v>
      </c>
      <c r="K381" s="95"/>
      <c r="L381" s="96"/>
    </row>
    <row r="382" spans="1:12" x14ac:dyDescent="0.3">
      <c r="A382" t="s">
        <v>461</v>
      </c>
      <c r="B382" t="s">
        <v>796</v>
      </c>
      <c r="C382" s="83">
        <v>0</v>
      </c>
      <c r="D382" s="83">
        <v>0</v>
      </c>
      <c r="E382" s="83">
        <v>0</v>
      </c>
      <c r="F382" s="97">
        <f t="shared" si="5"/>
        <v>0</v>
      </c>
      <c r="K382" s="95"/>
      <c r="L382" s="96"/>
    </row>
    <row r="383" spans="1:12" x14ac:dyDescent="0.3">
      <c r="A383" t="s">
        <v>477</v>
      </c>
      <c r="B383" t="s">
        <v>795</v>
      </c>
      <c r="C383" s="83">
        <v>0</v>
      </c>
      <c r="D383" s="83">
        <v>0</v>
      </c>
      <c r="E383" s="83">
        <v>0</v>
      </c>
      <c r="F383" s="97">
        <f t="shared" si="5"/>
        <v>0</v>
      </c>
      <c r="K383" s="95"/>
      <c r="L383" s="96"/>
    </row>
    <row r="384" spans="1:12" x14ac:dyDescent="0.3">
      <c r="A384" t="s">
        <v>463</v>
      </c>
      <c r="B384" t="s">
        <v>794</v>
      </c>
      <c r="C384" s="83">
        <v>0</v>
      </c>
      <c r="D384" s="83">
        <v>0</v>
      </c>
      <c r="E384" s="83">
        <v>0</v>
      </c>
      <c r="F384" s="97">
        <f t="shared" si="5"/>
        <v>0</v>
      </c>
      <c r="K384" s="95"/>
      <c r="L384" s="96"/>
    </row>
    <row r="385" spans="1:12" x14ac:dyDescent="0.3">
      <c r="A385" t="s">
        <v>464</v>
      </c>
      <c r="B385" t="s">
        <v>793</v>
      </c>
      <c r="C385" s="83">
        <v>0</v>
      </c>
      <c r="D385" s="83">
        <v>0</v>
      </c>
      <c r="E385" s="83">
        <v>0</v>
      </c>
      <c r="F385" s="97">
        <f t="shared" si="5"/>
        <v>0</v>
      </c>
      <c r="K385" s="95"/>
      <c r="L385" s="96"/>
    </row>
    <row r="386" spans="1:12" x14ac:dyDescent="0.3">
      <c r="A386" t="s">
        <v>466</v>
      </c>
      <c r="B386" t="s">
        <v>792</v>
      </c>
      <c r="C386" s="83">
        <v>0</v>
      </c>
      <c r="D386" s="83">
        <v>0</v>
      </c>
      <c r="E386" s="83">
        <v>0</v>
      </c>
      <c r="F386" s="97">
        <f t="shared" si="5"/>
        <v>0</v>
      </c>
      <c r="K386" s="95"/>
      <c r="L386" s="96"/>
    </row>
    <row r="387" spans="1:12" x14ac:dyDescent="0.3">
      <c r="A387" t="s">
        <v>467</v>
      </c>
      <c r="B387" t="s">
        <v>791</v>
      </c>
      <c r="C387" s="83">
        <v>2410032.21</v>
      </c>
      <c r="D387" s="83">
        <v>2410032.21</v>
      </c>
      <c r="E387" s="83">
        <v>2410032.21</v>
      </c>
      <c r="F387" s="97">
        <f t="shared" ref="F387:F422" si="6">COUNTIF(C387:E387,"&gt;0")</f>
        <v>3</v>
      </c>
      <c r="K387" s="95"/>
      <c r="L387" s="96"/>
    </row>
    <row r="388" spans="1:12" x14ac:dyDescent="0.3">
      <c r="A388" t="s">
        <v>468</v>
      </c>
      <c r="B388" t="s">
        <v>790</v>
      </c>
      <c r="C388" s="83">
        <v>0</v>
      </c>
      <c r="D388" s="83">
        <v>0</v>
      </c>
      <c r="E388" s="83">
        <v>0</v>
      </c>
      <c r="F388" s="97">
        <f t="shared" si="6"/>
        <v>0</v>
      </c>
      <c r="K388" s="95"/>
      <c r="L388" s="96"/>
    </row>
    <row r="389" spans="1:12" x14ac:dyDescent="0.3">
      <c r="A389" t="s">
        <v>469</v>
      </c>
      <c r="B389" t="s">
        <v>789</v>
      </c>
      <c r="C389" s="83">
        <v>0</v>
      </c>
      <c r="D389" s="83">
        <v>0</v>
      </c>
      <c r="E389" s="83">
        <v>0</v>
      </c>
      <c r="F389" s="97">
        <f t="shared" si="6"/>
        <v>0</v>
      </c>
      <c r="K389" s="95"/>
      <c r="L389" s="96"/>
    </row>
    <row r="390" spans="1:12" x14ac:dyDescent="0.3">
      <c r="A390" t="s">
        <v>470</v>
      </c>
      <c r="B390" t="s">
        <v>788</v>
      </c>
      <c r="C390" s="83">
        <v>0</v>
      </c>
      <c r="D390" s="83">
        <v>0</v>
      </c>
      <c r="E390" s="83">
        <v>0</v>
      </c>
      <c r="F390" s="97">
        <f t="shared" si="6"/>
        <v>0</v>
      </c>
      <c r="K390" s="95"/>
      <c r="L390" s="96"/>
    </row>
    <row r="391" spans="1:12" x14ac:dyDescent="0.3">
      <c r="A391" t="s">
        <v>471</v>
      </c>
      <c r="B391" t="s">
        <v>787</v>
      </c>
      <c r="C391" s="83">
        <v>0</v>
      </c>
      <c r="D391" s="83">
        <v>0</v>
      </c>
      <c r="E391" s="83">
        <v>0</v>
      </c>
      <c r="F391" s="97">
        <f t="shared" si="6"/>
        <v>0</v>
      </c>
      <c r="K391" s="95"/>
      <c r="L391" s="96"/>
    </row>
    <row r="392" spans="1:12" x14ac:dyDescent="0.3">
      <c r="A392" t="s">
        <v>472</v>
      </c>
      <c r="B392" t="s">
        <v>634</v>
      </c>
      <c r="C392" s="83">
        <v>1433034.2</v>
      </c>
      <c r="D392" s="83">
        <v>1433034.2</v>
      </c>
      <c r="E392" s="83">
        <v>1433034.2</v>
      </c>
      <c r="F392" s="97">
        <f t="shared" si="6"/>
        <v>3</v>
      </c>
      <c r="K392" s="95"/>
      <c r="L392" s="96"/>
    </row>
    <row r="393" spans="1:12" x14ac:dyDescent="0.3">
      <c r="A393" t="s">
        <v>473</v>
      </c>
      <c r="B393" t="s">
        <v>637</v>
      </c>
      <c r="C393" s="83">
        <v>0</v>
      </c>
      <c r="D393" s="83">
        <v>0</v>
      </c>
      <c r="E393" s="83">
        <v>0</v>
      </c>
      <c r="F393" s="97">
        <f t="shared" si="6"/>
        <v>0</v>
      </c>
      <c r="K393" s="95"/>
      <c r="L393" s="96"/>
    </row>
    <row r="394" spans="1:12" x14ac:dyDescent="0.3">
      <c r="A394" t="s">
        <v>474</v>
      </c>
      <c r="B394" t="s">
        <v>639</v>
      </c>
      <c r="C394" s="83">
        <v>0</v>
      </c>
      <c r="D394" s="83">
        <v>0</v>
      </c>
      <c r="E394" s="83">
        <v>0</v>
      </c>
      <c r="F394" s="97">
        <f t="shared" si="6"/>
        <v>0</v>
      </c>
      <c r="K394" s="95"/>
      <c r="L394" s="96"/>
    </row>
    <row r="395" spans="1:12" x14ac:dyDescent="0.3">
      <c r="A395" t="s">
        <v>475</v>
      </c>
      <c r="B395" t="s">
        <v>635</v>
      </c>
      <c r="C395" s="83">
        <v>0</v>
      </c>
      <c r="D395" s="83">
        <v>0</v>
      </c>
      <c r="E395" s="83">
        <v>0</v>
      </c>
      <c r="F395" s="97">
        <f t="shared" si="6"/>
        <v>0</v>
      </c>
      <c r="K395" s="95"/>
      <c r="L395" s="96"/>
    </row>
    <row r="396" spans="1:12" x14ac:dyDescent="0.3">
      <c r="A396" t="s">
        <v>476</v>
      </c>
      <c r="B396" t="s">
        <v>636</v>
      </c>
      <c r="C396" s="83">
        <v>0</v>
      </c>
      <c r="D396" s="83">
        <v>0</v>
      </c>
      <c r="E396" s="83">
        <v>0</v>
      </c>
      <c r="F396" s="97">
        <f t="shared" si="6"/>
        <v>0</v>
      </c>
      <c r="K396" s="95"/>
      <c r="L396" s="96"/>
    </row>
    <row r="397" spans="1:12" x14ac:dyDescent="0.3">
      <c r="A397" t="s">
        <v>783</v>
      </c>
      <c r="B397" t="s">
        <v>782</v>
      </c>
      <c r="C397" s="83">
        <v>1</v>
      </c>
      <c r="D397" s="83">
        <v>1</v>
      </c>
      <c r="E397" s="83">
        <v>1</v>
      </c>
      <c r="F397" s="97">
        <f t="shared" si="6"/>
        <v>3</v>
      </c>
      <c r="K397" s="95"/>
      <c r="L397" s="96"/>
    </row>
    <row r="398" spans="1:12" x14ac:dyDescent="0.3">
      <c r="A398" t="s">
        <v>484</v>
      </c>
      <c r="B398" t="s">
        <v>771</v>
      </c>
      <c r="C398" s="83">
        <v>11863272.550000001</v>
      </c>
      <c r="D398" s="83">
        <v>11863272.550000001</v>
      </c>
      <c r="E398" s="83">
        <v>11863272.550000001</v>
      </c>
      <c r="F398" s="97">
        <f t="shared" si="6"/>
        <v>3</v>
      </c>
      <c r="K398" s="95"/>
      <c r="L398" s="96"/>
    </row>
    <row r="399" spans="1:12" x14ac:dyDescent="0.3">
      <c r="A399" t="s">
        <v>867</v>
      </c>
      <c r="B399" t="s">
        <v>868</v>
      </c>
      <c r="C399" s="83">
        <v>0</v>
      </c>
      <c r="D399" s="83">
        <v>0</v>
      </c>
      <c r="E399" s="83">
        <v>0</v>
      </c>
      <c r="F399" s="97">
        <f t="shared" si="6"/>
        <v>0</v>
      </c>
      <c r="K399" s="95"/>
      <c r="L399" s="96"/>
    </row>
    <row r="400" spans="1:12" x14ac:dyDescent="0.3">
      <c r="A400" t="s">
        <v>931</v>
      </c>
      <c r="B400" t="s">
        <v>932</v>
      </c>
      <c r="C400" s="83">
        <v>0</v>
      </c>
      <c r="D400" s="83">
        <v>0</v>
      </c>
      <c r="E400" s="83">
        <v>0</v>
      </c>
      <c r="F400" s="97">
        <f t="shared" si="6"/>
        <v>0</v>
      </c>
      <c r="K400" s="95"/>
      <c r="L400" s="96"/>
    </row>
    <row r="401" spans="1:12" x14ac:dyDescent="0.3">
      <c r="A401" t="s">
        <v>91</v>
      </c>
      <c r="B401" t="s">
        <v>572</v>
      </c>
      <c r="C401" s="83">
        <v>1385118.91</v>
      </c>
      <c r="D401" s="83">
        <v>1335118.9099999999</v>
      </c>
      <c r="E401" s="83">
        <v>1285118.9099999999</v>
      </c>
      <c r="F401" s="97">
        <f t="shared" si="6"/>
        <v>3</v>
      </c>
      <c r="K401" s="95"/>
      <c r="L401" s="96"/>
    </row>
    <row r="402" spans="1:12" x14ac:dyDescent="0.3">
      <c r="A402" t="s">
        <v>1093</v>
      </c>
      <c r="B402" t="s">
        <v>1117</v>
      </c>
      <c r="C402" s="83">
        <v>0</v>
      </c>
      <c r="D402" s="83">
        <v>0</v>
      </c>
      <c r="E402" s="83">
        <v>0</v>
      </c>
      <c r="F402" s="97">
        <f t="shared" si="6"/>
        <v>0</v>
      </c>
      <c r="K402" s="95"/>
      <c r="L402" s="96"/>
    </row>
    <row r="403" spans="1:12" x14ac:dyDescent="0.3">
      <c r="A403" t="s">
        <v>465</v>
      </c>
      <c r="B403" t="s">
        <v>1056</v>
      </c>
      <c r="C403" s="83">
        <v>0</v>
      </c>
      <c r="D403" s="83">
        <v>0</v>
      </c>
      <c r="E403" s="83">
        <v>0</v>
      </c>
      <c r="F403" s="97">
        <f t="shared" si="6"/>
        <v>0</v>
      </c>
      <c r="K403" s="95"/>
      <c r="L403" s="96"/>
    </row>
    <row r="404" spans="1:12" x14ac:dyDescent="0.3">
      <c r="A404" t="s">
        <v>462</v>
      </c>
      <c r="B404" t="s">
        <v>1057</v>
      </c>
      <c r="C404" s="83">
        <v>0</v>
      </c>
      <c r="D404" s="83">
        <v>0</v>
      </c>
      <c r="E404" s="83">
        <v>0</v>
      </c>
      <c r="F404" s="97">
        <f t="shared" si="6"/>
        <v>0</v>
      </c>
      <c r="K404" s="95"/>
      <c r="L404" s="96"/>
    </row>
    <row r="405" spans="1:12" x14ac:dyDescent="0.3">
      <c r="A405" t="s">
        <v>444</v>
      </c>
      <c r="B405" t="s">
        <v>1051</v>
      </c>
      <c r="C405" s="83">
        <v>0</v>
      </c>
      <c r="D405" s="83">
        <v>0</v>
      </c>
      <c r="E405" s="83">
        <v>0</v>
      </c>
      <c r="F405" s="97">
        <f t="shared" si="6"/>
        <v>0</v>
      </c>
      <c r="K405" s="95"/>
      <c r="L405" s="96"/>
    </row>
    <row r="406" spans="1:12" x14ac:dyDescent="0.3">
      <c r="A406" t="s">
        <v>1001</v>
      </c>
      <c r="B406" t="s">
        <v>1008</v>
      </c>
      <c r="C406" s="83">
        <v>0</v>
      </c>
      <c r="D406" s="83">
        <v>0</v>
      </c>
      <c r="E406" s="83">
        <v>0</v>
      </c>
      <c r="F406" s="97">
        <f t="shared" si="6"/>
        <v>0</v>
      </c>
      <c r="K406" s="95"/>
      <c r="L406" s="96"/>
    </row>
    <row r="407" spans="1:12" x14ac:dyDescent="0.3">
      <c r="A407" t="s">
        <v>1124</v>
      </c>
      <c r="B407" s="76" t="s">
        <v>1125</v>
      </c>
      <c r="C407" s="83">
        <v>0</v>
      </c>
      <c r="D407" s="83">
        <v>0</v>
      </c>
      <c r="E407" s="83">
        <v>105000</v>
      </c>
      <c r="F407" s="97">
        <f t="shared" si="6"/>
        <v>1</v>
      </c>
      <c r="K407" s="95"/>
      <c r="L407" s="96"/>
    </row>
    <row r="408" spans="1:12" x14ac:dyDescent="0.3">
      <c r="A408" t="s">
        <v>1134</v>
      </c>
      <c r="B408" s="76" t="s">
        <v>1139</v>
      </c>
      <c r="C408" s="83">
        <v>4628589</v>
      </c>
      <c r="D408" s="83">
        <v>4628589</v>
      </c>
      <c r="E408" s="83">
        <v>4628589</v>
      </c>
      <c r="F408" s="97">
        <f t="shared" si="6"/>
        <v>3</v>
      </c>
      <c r="K408" s="95"/>
      <c r="L408" s="96"/>
    </row>
    <row r="409" spans="1:12" x14ac:dyDescent="0.3">
      <c r="A409" t="s">
        <v>1131</v>
      </c>
      <c r="B409" t="s">
        <v>1130</v>
      </c>
      <c r="C409" s="83">
        <v>0</v>
      </c>
      <c r="D409" s="83">
        <v>0</v>
      </c>
      <c r="E409" s="83">
        <v>0</v>
      </c>
      <c r="F409" s="97">
        <f t="shared" si="6"/>
        <v>0</v>
      </c>
      <c r="K409" s="95"/>
      <c r="L409" s="96"/>
    </row>
    <row r="410" spans="1:12" x14ac:dyDescent="0.3">
      <c r="A410" t="s">
        <v>387</v>
      </c>
      <c r="B410" t="s">
        <v>388</v>
      </c>
      <c r="C410" s="83">
        <v>0</v>
      </c>
      <c r="D410" s="83">
        <v>0</v>
      </c>
      <c r="E410" s="83">
        <v>49000</v>
      </c>
      <c r="F410" s="97">
        <f t="shared" si="6"/>
        <v>1</v>
      </c>
      <c r="K410" s="95"/>
      <c r="L410" s="96"/>
    </row>
    <row r="411" spans="1:12" x14ac:dyDescent="0.3">
      <c r="A411" t="s">
        <v>1132</v>
      </c>
      <c r="B411" t="s">
        <v>1133</v>
      </c>
      <c r="C411" s="83">
        <v>0</v>
      </c>
      <c r="D411" s="83">
        <v>0</v>
      </c>
      <c r="E411" s="83">
        <v>0</v>
      </c>
      <c r="F411" s="97">
        <f t="shared" si="6"/>
        <v>0</v>
      </c>
      <c r="K411" s="95"/>
      <c r="L411" s="96"/>
    </row>
    <row r="412" spans="1:12" x14ac:dyDescent="0.3">
      <c r="A412" t="s">
        <v>1126</v>
      </c>
      <c r="B412" t="s">
        <v>1127</v>
      </c>
      <c r="C412" s="83">
        <v>0</v>
      </c>
      <c r="D412" s="83">
        <v>0</v>
      </c>
      <c r="E412" s="83">
        <v>0</v>
      </c>
      <c r="F412" s="97">
        <f t="shared" si="6"/>
        <v>0</v>
      </c>
      <c r="K412" s="95"/>
      <c r="L412" s="96"/>
    </row>
    <row r="413" spans="1:12" x14ac:dyDescent="0.3">
      <c r="A413" t="s">
        <v>1017</v>
      </c>
      <c r="B413" t="s">
        <v>1021</v>
      </c>
      <c r="C413" s="83">
        <v>0</v>
      </c>
      <c r="D413" s="83">
        <v>0</v>
      </c>
      <c r="E413" s="83">
        <v>0</v>
      </c>
      <c r="F413" s="97">
        <f t="shared" si="6"/>
        <v>0</v>
      </c>
      <c r="K413" s="95"/>
      <c r="L413" s="96"/>
    </row>
    <row r="414" spans="1:12" x14ac:dyDescent="0.3">
      <c r="A414" t="s">
        <v>1142</v>
      </c>
      <c r="B414" t="s">
        <v>1144</v>
      </c>
      <c r="C414" s="83">
        <v>0</v>
      </c>
      <c r="D414" s="83">
        <v>0</v>
      </c>
      <c r="E414" s="83">
        <v>0</v>
      </c>
      <c r="F414" s="97">
        <f t="shared" si="6"/>
        <v>0</v>
      </c>
      <c r="K414" s="95"/>
      <c r="L414" s="96"/>
    </row>
    <row r="415" spans="1:12" x14ac:dyDescent="0.3">
      <c r="A415" t="s">
        <v>1143</v>
      </c>
      <c r="B415" t="s">
        <v>1145</v>
      </c>
      <c r="C415" s="83">
        <v>0</v>
      </c>
      <c r="D415" s="83">
        <v>0</v>
      </c>
      <c r="E415" s="83">
        <v>0</v>
      </c>
      <c r="F415" s="97">
        <f t="shared" si="6"/>
        <v>0</v>
      </c>
      <c r="K415" s="95"/>
      <c r="L415" s="96"/>
    </row>
    <row r="416" spans="1:12" x14ac:dyDescent="0.3">
      <c r="A416" t="s">
        <v>1147</v>
      </c>
      <c r="B416" t="s">
        <v>1150</v>
      </c>
      <c r="C416" s="83">
        <v>0</v>
      </c>
      <c r="D416" s="83">
        <v>0</v>
      </c>
      <c r="E416" s="83">
        <v>0</v>
      </c>
      <c r="F416" s="97">
        <f t="shared" si="6"/>
        <v>0</v>
      </c>
      <c r="K416" s="95"/>
      <c r="L416" s="96"/>
    </row>
    <row r="417" spans="1:12" x14ac:dyDescent="0.3">
      <c r="A417" t="s">
        <v>1148</v>
      </c>
      <c r="B417" t="s">
        <v>1151</v>
      </c>
      <c r="C417" s="83">
        <v>0</v>
      </c>
      <c r="D417" s="83">
        <v>0</v>
      </c>
      <c r="E417" s="83">
        <v>0</v>
      </c>
      <c r="F417" s="97">
        <f t="shared" si="6"/>
        <v>0</v>
      </c>
      <c r="K417" s="95"/>
      <c r="L417" s="96"/>
    </row>
    <row r="418" spans="1:12" x14ac:dyDescent="0.3">
      <c r="A418" t="s">
        <v>1153</v>
      </c>
      <c r="B418" s="76" t="s">
        <v>1154</v>
      </c>
      <c r="C418" s="83">
        <v>0</v>
      </c>
      <c r="D418" s="83">
        <v>0</v>
      </c>
      <c r="E418" s="83">
        <v>0</v>
      </c>
      <c r="F418" s="97">
        <f t="shared" si="6"/>
        <v>0</v>
      </c>
      <c r="K418" s="97"/>
      <c r="L418" s="96"/>
    </row>
    <row r="419" spans="1:12" x14ac:dyDescent="0.3">
      <c r="A419" t="s">
        <v>56</v>
      </c>
      <c r="B419" t="s">
        <v>608</v>
      </c>
      <c r="C419" s="83">
        <v>0</v>
      </c>
      <c r="D419" s="83">
        <v>0</v>
      </c>
      <c r="E419" s="83">
        <v>0</v>
      </c>
      <c r="F419" s="97">
        <f t="shared" si="6"/>
        <v>0</v>
      </c>
      <c r="K419" s="97"/>
      <c r="L419" s="96"/>
    </row>
    <row r="420" spans="1:12" x14ac:dyDescent="0.3">
      <c r="A420" t="s">
        <v>1149</v>
      </c>
      <c r="B420" t="s">
        <v>1152</v>
      </c>
      <c r="C420" s="83">
        <v>0</v>
      </c>
      <c r="D420" s="83">
        <v>0</v>
      </c>
      <c r="E420" s="83">
        <v>0</v>
      </c>
      <c r="F420" s="97">
        <f t="shared" si="6"/>
        <v>0</v>
      </c>
      <c r="K420" s="97"/>
      <c r="L420" s="96"/>
    </row>
    <row r="421" spans="1:12" x14ac:dyDescent="0.3">
      <c r="A421" t="s">
        <v>1156</v>
      </c>
      <c r="B421" s="98" t="s">
        <v>1157</v>
      </c>
      <c r="C421" s="83">
        <v>0</v>
      </c>
      <c r="D421" s="83">
        <v>0</v>
      </c>
      <c r="E421" s="83">
        <v>0</v>
      </c>
      <c r="F421" s="97">
        <f t="shared" si="6"/>
        <v>0</v>
      </c>
      <c r="K421" s="97"/>
      <c r="L421" s="96"/>
    </row>
    <row r="422" spans="1:12" x14ac:dyDescent="0.3">
      <c r="A422" t="s">
        <v>208</v>
      </c>
      <c r="B422" s="98" t="s">
        <v>209</v>
      </c>
      <c r="C422" s="83">
        <v>0</v>
      </c>
      <c r="D422" s="83">
        <f>IFERROR(VLOOKUP(#REF!,[2]UWS!$A$2:$V$422,22,0),0)</f>
        <v>0</v>
      </c>
      <c r="E422" s="83">
        <v>0</v>
      </c>
      <c r="F422" s="97">
        <f t="shared" si="6"/>
        <v>0</v>
      </c>
      <c r="K422" s="97"/>
      <c r="L422" s="96"/>
    </row>
    <row r="423" spans="1:12" x14ac:dyDescent="0.3">
      <c r="K423" s="97"/>
    </row>
    <row r="424" spans="1:12" x14ac:dyDescent="0.3">
      <c r="K424" s="97"/>
    </row>
    <row r="425" spans="1:12" x14ac:dyDescent="0.3">
      <c r="K425" s="97"/>
    </row>
    <row r="426" spans="1:12" x14ac:dyDescent="0.3">
      <c r="K426" s="97"/>
    </row>
  </sheetData>
  <sheetProtection algorithmName="SHA-512" hashValue="oueBQUZN8YHTCVi+gwazdzFkpAhGwQsuIViR0pIzeLuNLuCQifHBXnzZertYnLRSTGFUPfHJV737lgoibCynug==" saltValue="coxYBOW+c9V+RynrkE3i1g==" spinCount="100000" sheet="1" objects="1" scenarios="1"/>
  <conditionalFormatting sqref="A409:A417 A2:A353 A355:A407">
    <cfRule type="duplicateValues" dxfId="1" priority="2"/>
  </conditionalFormatting>
  <conditionalFormatting sqref="A35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0"/>
  <sheetViews>
    <sheetView showGridLines="0" workbookViewId="0">
      <selection activeCell="G20" sqref="G20"/>
    </sheetView>
  </sheetViews>
  <sheetFormatPr defaultColWidth="9.33203125" defaultRowHeight="14.4" x14ac:dyDescent="0.3"/>
  <cols>
    <col min="1" max="1" width="12.109375" style="26" customWidth="1"/>
    <col min="2" max="2" width="12" style="26" customWidth="1"/>
    <col min="3" max="3" width="12.33203125" style="26" customWidth="1"/>
    <col min="4" max="4" width="14.6640625" style="26" customWidth="1"/>
    <col min="5" max="5" width="16.6640625" style="26" customWidth="1"/>
    <col min="6" max="6" width="16.6640625" style="26" bestFit="1" customWidth="1"/>
    <col min="7" max="7" width="16.6640625" style="26" customWidth="1"/>
    <col min="8" max="8" width="10.5546875" style="26" bestFit="1" customWidth="1"/>
    <col min="9" max="9" width="12" style="26" customWidth="1"/>
    <col min="10" max="10" width="14.109375" style="26" customWidth="1"/>
    <col min="11" max="11" width="14.33203125" style="26" hidden="1" customWidth="1"/>
    <col min="12" max="12" width="0" style="26" hidden="1" customWidth="1"/>
    <col min="13" max="13" width="11.5546875" style="26" hidden="1" customWidth="1"/>
    <col min="14" max="17" width="0" style="26" hidden="1" customWidth="1"/>
    <col min="18" max="16384" width="9.33203125" style="26"/>
  </cols>
  <sheetData>
    <row r="1" spans="1:8" ht="15" thickBot="1" x14ac:dyDescent="0.35">
      <c r="A1" s="25" t="s">
        <v>910</v>
      </c>
      <c r="B1" s="25">
        <v>489.85</v>
      </c>
    </row>
    <row r="2" spans="1:8" ht="22.2" thickBot="1" x14ac:dyDescent="0.35">
      <c r="A2" s="28" t="s">
        <v>1155</v>
      </c>
      <c r="B2" s="29">
        <v>138000</v>
      </c>
      <c r="C2" s="27" t="s">
        <v>911</v>
      </c>
    </row>
    <row r="3" spans="1:8" ht="22.2" thickBot="1" x14ac:dyDescent="0.35">
      <c r="A3" s="28" t="s">
        <v>1158</v>
      </c>
      <c r="B3" s="29">
        <v>140000</v>
      </c>
      <c r="C3" s="30">
        <f>(B3-B2)/B2</f>
        <v>1.4492753623188406E-2</v>
      </c>
      <c r="D3" s="31"/>
    </row>
    <row r="4" spans="1:8" ht="21.6" thickBot="1" x14ac:dyDescent="0.45">
      <c r="B4" s="32" t="s">
        <v>912</v>
      </c>
    </row>
    <row r="5" spans="1:8" ht="29.4" thickBot="1" x14ac:dyDescent="0.35">
      <c r="B5" s="77" t="s">
        <v>913</v>
      </c>
      <c r="C5" s="78" t="s">
        <v>1123</v>
      </c>
      <c r="D5" s="79" t="s">
        <v>914</v>
      </c>
      <c r="E5" s="79" t="s">
        <v>915</v>
      </c>
      <c r="F5" s="84" t="s">
        <v>1140</v>
      </c>
      <c r="G5" s="80" t="s">
        <v>1167</v>
      </c>
    </row>
    <row r="6" spans="1:8" x14ac:dyDescent="0.3">
      <c r="B6" s="33" t="s">
        <v>916</v>
      </c>
      <c r="C6" s="90">
        <v>0.22</v>
      </c>
      <c r="D6" s="86">
        <f t="shared" ref="D6:D9" si="0">G6/$B$3</f>
        <v>5433.8710191857144</v>
      </c>
      <c r="E6" s="34">
        <f>C6*$E$10</f>
        <v>974466730.77600002</v>
      </c>
      <c r="F6" s="73">
        <v>213724788.09</v>
      </c>
      <c r="G6" s="87">
        <f>E6-F6</f>
        <v>760741942.68599999</v>
      </c>
      <c r="H6" s="35"/>
    </row>
    <row r="7" spans="1:8" x14ac:dyDescent="0.3">
      <c r="B7" s="38" t="s">
        <v>917</v>
      </c>
      <c r="C7" s="91">
        <v>0.30299999999999999</v>
      </c>
      <c r="D7" s="86">
        <f t="shared" si="0"/>
        <v>8016.1200780885711</v>
      </c>
      <c r="E7" s="34">
        <f>C7*$E$10</f>
        <v>1342106451.9324</v>
      </c>
      <c r="F7" s="73">
        <v>219849640.99999994</v>
      </c>
      <c r="G7" s="87">
        <f>E7-F7</f>
        <v>1122256810.9324</v>
      </c>
      <c r="H7" s="35"/>
    </row>
    <row r="8" spans="1:8" x14ac:dyDescent="0.3">
      <c r="B8" s="38" t="s">
        <v>918</v>
      </c>
      <c r="C8" s="91">
        <v>0.27700000000000002</v>
      </c>
      <c r="D8" s="86">
        <f t="shared" si="0"/>
        <v>6476.5159313685726</v>
      </c>
      <c r="E8" s="34">
        <f>C8*$E$10</f>
        <v>1226942201.9316001</v>
      </c>
      <c r="F8" s="73">
        <v>320229971.54000002</v>
      </c>
      <c r="G8" s="87">
        <f t="shared" ref="G8:G9" si="1">E8-F8</f>
        <v>906712230.39160013</v>
      </c>
      <c r="H8" s="35"/>
    </row>
    <row r="9" spans="1:8" ht="15" thickBot="1" x14ac:dyDescent="0.35">
      <c r="B9" s="75" t="s">
        <v>919</v>
      </c>
      <c r="C9" s="92">
        <v>0.2</v>
      </c>
      <c r="D9" s="86">
        <f t="shared" si="0"/>
        <v>5660.6103325714294</v>
      </c>
      <c r="E9" s="34">
        <f>C9*$E$10</f>
        <v>885878846.16000009</v>
      </c>
      <c r="F9" s="74">
        <v>93393399.599999994</v>
      </c>
      <c r="G9" s="87">
        <f t="shared" si="1"/>
        <v>792485446.56000006</v>
      </c>
      <c r="H9" s="35"/>
    </row>
    <row r="10" spans="1:8" ht="15" thickBot="1" x14ac:dyDescent="0.35">
      <c r="B10" s="109" t="s">
        <v>920</v>
      </c>
      <c r="C10" s="110"/>
      <c r="D10" s="41">
        <f>SUM(D6:D9)</f>
        <v>25587.117361214288</v>
      </c>
      <c r="E10" s="42">
        <v>4429394230.8000002</v>
      </c>
      <c r="F10" s="43">
        <f>SUM(F6:F9)</f>
        <v>847197800.2299999</v>
      </c>
      <c r="G10" s="44">
        <f>SUM(G6:G9)</f>
        <v>3582196430.5700002</v>
      </c>
      <c r="H10" s="35"/>
    </row>
    <row r="11" spans="1:8" ht="15" thickBot="1" x14ac:dyDescent="0.35">
      <c r="B11" s="111" t="s">
        <v>921</v>
      </c>
      <c r="C11" s="112"/>
      <c r="D11" s="45" t="s">
        <v>922</v>
      </c>
      <c r="E11" s="46">
        <f>E10/FXRate</f>
        <v>9042348.1286107991</v>
      </c>
      <c r="F11" s="46">
        <f>F10/FXRate</f>
        <v>1729504.5426763291</v>
      </c>
      <c r="G11" s="47">
        <f>G10/FXRate</f>
        <v>7312843.5859344695</v>
      </c>
      <c r="H11" s="35"/>
    </row>
    <row r="12" spans="1:8" x14ac:dyDescent="0.3">
      <c r="E12" s="39"/>
      <c r="F12" s="39"/>
      <c r="H12" s="35"/>
    </row>
    <row r="13" spans="1:8" x14ac:dyDescent="0.3">
      <c r="F13" s="48"/>
      <c r="H13" s="35"/>
    </row>
    <row r="14" spans="1:8" ht="21.6" thickBot="1" x14ac:dyDescent="0.45">
      <c r="B14" s="32" t="s">
        <v>923</v>
      </c>
      <c r="H14" s="35"/>
    </row>
    <row r="15" spans="1:8" ht="29.4" thickBot="1" x14ac:dyDescent="0.35">
      <c r="B15" s="81" t="s">
        <v>913</v>
      </c>
      <c r="C15" s="78" t="s">
        <v>1123</v>
      </c>
      <c r="D15" s="79" t="s">
        <v>914</v>
      </c>
      <c r="E15" s="79" t="s">
        <v>915</v>
      </c>
      <c r="F15" s="84" t="s">
        <v>1140</v>
      </c>
      <c r="G15" s="80" t="s">
        <v>1167</v>
      </c>
      <c r="H15" s="35"/>
    </row>
    <row r="16" spans="1:8" x14ac:dyDescent="0.3">
      <c r="B16" s="33" t="s">
        <v>916</v>
      </c>
      <c r="C16" s="85">
        <v>0.22</v>
      </c>
      <c r="D16" s="86">
        <f>G16/$B$3</f>
        <v>851.59170002471228</v>
      </c>
      <c r="E16" s="49">
        <f>C16*$E$20</f>
        <v>133118796.59345973</v>
      </c>
      <c r="F16" s="49">
        <v>13895958.590000007</v>
      </c>
      <c r="G16" s="49">
        <f>E16-F16</f>
        <v>119222838.00345972</v>
      </c>
      <c r="H16" s="35"/>
    </row>
    <row r="17" spans="2:14" x14ac:dyDescent="0.3">
      <c r="B17" s="38" t="s">
        <v>917</v>
      </c>
      <c r="C17" s="88">
        <v>0.32</v>
      </c>
      <c r="D17" s="86">
        <f>G17/$B$3</f>
        <v>1304.132693354127</v>
      </c>
      <c r="E17" s="49">
        <f>C17*$E$20</f>
        <v>193627340.49957779</v>
      </c>
      <c r="F17" s="49">
        <v>11048763.430000002</v>
      </c>
      <c r="G17" s="49">
        <f>E17-F17</f>
        <v>182578577.06957778</v>
      </c>
      <c r="H17" s="35"/>
    </row>
    <row r="18" spans="2:14" x14ac:dyDescent="0.3">
      <c r="B18" s="38" t="s">
        <v>918</v>
      </c>
      <c r="C18" s="88">
        <v>0.34</v>
      </c>
      <c r="D18" s="86">
        <f>G18/$B$3</f>
        <v>1357.5549423628672</v>
      </c>
      <c r="E18" s="49">
        <f>C18*$E$20</f>
        <v>205729049.28080142</v>
      </c>
      <c r="F18" s="49">
        <v>15671357.349999998</v>
      </c>
      <c r="G18" s="49">
        <f>E18-F18</f>
        <v>190057691.93080142</v>
      </c>
      <c r="H18" s="35"/>
    </row>
    <row r="19" spans="2:14" ht="15" thickBot="1" x14ac:dyDescent="0.35">
      <c r="B19" s="75" t="s">
        <v>919</v>
      </c>
      <c r="C19" s="89">
        <v>0.12</v>
      </c>
      <c r="D19" s="86">
        <f>G19/$B$3</f>
        <v>494.16828226672624</v>
      </c>
      <c r="E19" s="49">
        <f>C19*$E$20</f>
        <v>72610252.687341675</v>
      </c>
      <c r="F19" s="49">
        <v>3426693.17</v>
      </c>
      <c r="G19" s="49">
        <f>E19-F19</f>
        <v>69183559.517341673</v>
      </c>
      <c r="H19" s="35"/>
    </row>
    <row r="20" spans="2:14" ht="15" thickBot="1" x14ac:dyDescent="0.35">
      <c r="B20" s="109" t="s">
        <v>920</v>
      </c>
      <c r="C20" s="110"/>
      <c r="D20" s="41">
        <f>SUM(D16:D19)</f>
        <v>4007.447618008433</v>
      </c>
      <c r="E20" s="93">
        <v>605085439.06118059</v>
      </c>
      <c r="F20" s="44">
        <f>SUM(F16:F19)</f>
        <v>44042772.540000007</v>
      </c>
      <c r="G20" s="44">
        <f>SUM(G16:G19)</f>
        <v>561042666.52118063</v>
      </c>
      <c r="H20" s="35"/>
    </row>
    <row r="21" spans="2:14" ht="15" thickBot="1" x14ac:dyDescent="0.35">
      <c r="B21" s="111" t="s">
        <v>921</v>
      </c>
      <c r="C21" s="112"/>
      <c r="D21" s="45" t="s">
        <v>922</v>
      </c>
      <c r="E21" s="46">
        <f>E20/FXRate</f>
        <v>1235246.3796288264</v>
      </c>
      <c r="F21" s="46">
        <f>F20/FXRate</f>
        <v>89910.732959069108</v>
      </c>
      <c r="G21" s="47">
        <f>G20/FXRate</f>
        <v>1145335.6466697573</v>
      </c>
      <c r="H21" s="35"/>
    </row>
    <row r="22" spans="2:14" x14ac:dyDescent="0.3">
      <c r="B22" s="50"/>
      <c r="C22" s="50"/>
      <c r="D22" s="50"/>
      <c r="E22" s="51"/>
    </row>
    <row r="23" spans="2:14" x14ac:dyDescent="0.3">
      <c r="E23" s="39"/>
      <c r="F23" s="40"/>
      <c r="G23" s="40"/>
    </row>
    <row r="24" spans="2:14" x14ac:dyDescent="0.3">
      <c r="F24" s="40"/>
      <c r="G24" s="40"/>
    </row>
    <row r="25" spans="2:14" x14ac:dyDescent="0.3">
      <c r="F25" s="40"/>
    </row>
    <row r="26" spans="2:14" ht="21" x14ac:dyDescent="0.4">
      <c r="B26" s="32" t="s">
        <v>924</v>
      </c>
      <c r="K26" s="32" t="s">
        <v>924</v>
      </c>
    </row>
    <row r="27" spans="2:14" ht="15" thickBot="1" x14ac:dyDescent="0.35">
      <c r="B27" s="117"/>
      <c r="C27" s="118"/>
      <c r="D27" s="52" t="s">
        <v>925</v>
      </c>
      <c r="E27" s="53" t="s">
        <v>922</v>
      </c>
      <c r="G27" s="36"/>
      <c r="K27" s="117"/>
      <c r="L27" s="118"/>
      <c r="M27" s="52" t="s">
        <v>925</v>
      </c>
      <c r="N27" s="53" t="s">
        <v>922</v>
      </c>
    </row>
    <row r="28" spans="2:14" x14ac:dyDescent="0.3">
      <c r="B28" s="113" t="s">
        <v>926</v>
      </c>
      <c r="C28" s="114"/>
      <c r="D28" s="54">
        <v>97670928.319999993</v>
      </c>
      <c r="E28" s="55">
        <f>D28/FXRate</f>
        <v>199389.46273348981</v>
      </c>
      <c r="F28" s="35"/>
      <c r="K28" s="113" t="s">
        <v>926</v>
      </c>
      <c r="L28" s="114"/>
      <c r="M28" s="54">
        <v>97670928.319999993</v>
      </c>
      <c r="N28" s="55">
        <f>M28/FXRate</f>
        <v>199389.46273348981</v>
      </c>
    </row>
    <row r="29" spans="2:14" x14ac:dyDescent="0.3">
      <c r="B29" s="115" t="s">
        <v>927</v>
      </c>
      <c r="C29" s="116"/>
      <c r="D29" s="99">
        <v>52922884.759999998</v>
      </c>
      <c r="E29" s="56">
        <f>D29/FXRate</f>
        <v>108038.96041645401</v>
      </c>
      <c r="K29" s="115" t="s">
        <v>927</v>
      </c>
      <c r="L29" s="116"/>
      <c r="M29" s="94">
        <f>52922884.76</f>
        <v>52922884.759999998</v>
      </c>
      <c r="N29" s="56">
        <f>M29/FXRate</f>
        <v>108038.96041645401</v>
      </c>
    </row>
    <row r="30" spans="2:14" x14ac:dyDescent="0.3">
      <c r="B30" s="106" t="s">
        <v>928</v>
      </c>
      <c r="C30" s="107"/>
      <c r="D30" s="57">
        <f>D28-D29</f>
        <v>44748043.559999995</v>
      </c>
      <c r="E30" s="56">
        <f>D30/FXRate</f>
        <v>91350.502317035818</v>
      </c>
      <c r="K30" s="106" t="s">
        <v>928</v>
      </c>
      <c r="L30" s="107"/>
      <c r="M30" s="57">
        <f>M28-M29</f>
        <v>44748043.559999995</v>
      </c>
      <c r="N30" s="56">
        <f>M30/FXRate</f>
        <v>91350.502317035818</v>
      </c>
    </row>
    <row r="31" spans="2:14" x14ac:dyDescent="0.3">
      <c r="B31" s="108" t="s">
        <v>929</v>
      </c>
      <c r="C31" s="108"/>
      <c r="D31" s="108"/>
      <c r="E31" s="58">
        <v>300000</v>
      </c>
      <c r="F31" s="59">
        <f>E31*FXRate</f>
        <v>146955000</v>
      </c>
      <c r="G31" s="40"/>
      <c r="K31" s="108" t="s">
        <v>929</v>
      </c>
      <c r="L31" s="108"/>
      <c r="M31" s="108"/>
      <c r="N31" s="58">
        <v>300000</v>
      </c>
    </row>
    <row r="33" spans="1:8" x14ac:dyDescent="0.3">
      <c r="C33" s="60"/>
    </row>
    <row r="34" spans="1:8" x14ac:dyDescent="0.3">
      <c r="C34" s="40"/>
    </row>
    <row r="35" spans="1:8" x14ac:dyDescent="0.3">
      <c r="D35" s="37"/>
      <c r="E35" s="40">
        <f>E31+E21+E11</f>
        <v>10577594.508239625</v>
      </c>
      <c r="F35" s="40"/>
    </row>
    <row r="36" spans="1:8" x14ac:dyDescent="0.3">
      <c r="E36" s="39"/>
      <c r="G36" s="40"/>
    </row>
    <row r="37" spans="1:8" x14ac:dyDescent="0.3">
      <c r="G37"/>
    </row>
    <row r="38" spans="1:8" x14ac:dyDescent="0.3">
      <c r="E38" s="40"/>
      <c r="G38" s="40"/>
      <c r="H38" s="40"/>
    </row>
    <row r="39" spans="1:8" x14ac:dyDescent="0.3">
      <c r="D39" s="37"/>
      <c r="E39" s="40"/>
    </row>
    <row r="40" spans="1:8" x14ac:dyDescent="0.3">
      <c r="A40" s="37" t="s">
        <v>1079</v>
      </c>
      <c r="D40" s="37"/>
      <c r="E40" s="40"/>
      <c r="F40" s="40"/>
    </row>
    <row r="41" spans="1:8" x14ac:dyDescent="0.3">
      <c r="B41" s="37" t="s">
        <v>1080</v>
      </c>
      <c r="C41" s="37" t="s">
        <v>1081</v>
      </c>
      <c r="D41" s="37" t="s">
        <v>920</v>
      </c>
      <c r="E41" s="40"/>
    </row>
    <row r="42" spans="1:8" x14ac:dyDescent="0.3">
      <c r="A42" s="26" t="s">
        <v>916</v>
      </c>
      <c r="B42" s="66" t="e">
        <f>SUM(#REF!)</f>
        <v>#REF!</v>
      </c>
    </row>
    <row r="43" spans="1:8" x14ac:dyDescent="0.3">
      <c r="A43" s="26" t="s">
        <v>917</v>
      </c>
      <c r="B43" s="66" t="e">
        <f>SUM(#REF!)</f>
        <v>#REF!</v>
      </c>
    </row>
    <row r="44" spans="1:8" x14ac:dyDescent="0.3">
      <c r="A44" s="26" t="s">
        <v>918</v>
      </c>
      <c r="B44" s="66" t="e">
        <f>SUM(#REF!)</f>
        <v>#REF!</v>
      </c>
      <c r="C44" s="66">
        <v>2859208881.283236</v>
      </c>
    </row>
    <row r="45" spans="1:8" x14ac:dyDescent="0.3">
      <c r="A45" s="26" t="s">
        <v>1063</v>
      </c>
      <c r="B45" s="66" t="e">
        <f>SUM(#REF!)</f>
        <v>#REF!</v>
      </c>
    </row>
    <row r="56" spans="2:6" x14ac:dyDescent="0.3">
      <c r="B56" s="37" t="s">
        <v>1090</v>
      </c>
    </row>
    <row r="57" spans="2:6" x14ac:dyDescent="0.3">
      <c r="B57" s="68" t="s">
        <v>1088</v>
      </c>
      <c r="C57" s="68" t="s">
        <v>913</v>
      </c>
      <c r="D57" s="68"/>
      <c r="E57" s="68"/>
      <c r="F57" s="68"/>
    </row>
    <row r="58" spans="2:6" x14ac:dyDescent="0.3">
      <c r="B58" s="69" t="s">
        <v>1089</v>
      </c>
      <c r="C58" s="69" t="s">
        <v>1061</v>
      </c>
      <c r="D58" s="69" t="s">
        <v>1063</v>
      </c>
      <c r="E58" s="69" t="s">
        <v>1060</v>
      </c>
      <c r="F58" s="69" t="s">
        <v>1059</v>
      </c>
    </row>
    <row r="59" spans="2:6" x14ac:dyDescent="0.3">
      <c r="B59" t="s">
        <v>1082</v>
      </c>
      <c r="C59" s="67">
        <v>286335.8</v>
      </c>
      <c r="D59" s="67">
        <v>416541.2</v>
      </c>
      <c r="E59" s="67">
        <v>1509716.1</v>
      </c>
      <c r="F59" s="67">
        <v>647818.52</v>
      </c>
    </row>
    <row r="60" spans="2:6" x14ac:dyDescent="0.3">
      <c r="B60" t="s">
        <v>1083</v>
      </c>
      <c r="C60" s="67">
        <v>2661.8</v>
      </c>
      <c r="D60" s="67">
        <v>8330.44</v>
      </c>
      <c r="E60" s="67">
        <v>684.54</v>
      </c>
      <c r="F60" s="67">
        <v>2380.09</v>
      </c>
    </row>
    <row r="61" spans="2:6" x14ac:dyDescent="0.3">
      <c r="B61" t="s">
        <v>1084</v>
      </c>
      <c r="C61" s="67">
        <v>258.92</v>
      </c>
      <c r="D61" s="67">
        <v>57.160000000000011</v>
      </c>
      <c r="E61" s="67">
        <v>1265.58</v>
      </c>
      <c r="F61" s="67">
        <v>1445.528</v>
      </c>
    </row>
    <row r="62" spans="2:6" x14ac:dyDescent="0.3">
      <c r="B62" t="s">
        <v>1085</v>
      </c>
      <c r="C62" s="67">
        <v>130620</v>
      </c>
      <c r="D62" s="67">
        <v>54310.400000000001</v>
      </c>
      <c r="E62" s="67">
        <v>106286</v>
      </c>
      <c r="F62" s="67">
        <v>388286.81999999995</v>
      </c>
    </row>
    <row r="63" spans="2:6" x14ac:dyDescent="0.3">
      <c r="B63" t="s">
        <v>1086</v>
      </c>
      <c r="C63" s="67">
        <v>1939.2</v>
      </c>
      <c r="D63" s="67">
        <v>3720</v>
      </c>
      <c r="E63" s="67">
        <v>190</v>
      </c>
      <c r="F63" s="67">
        <v>596.4</v>
      </c>
    </row>
    <row r="64" spans="2:6" x14ac:dyDescent="0.3">
      <c r="B64" t="s">
        <v>1087</v>
      </c>
      <c r="C64" s="67">
        <v>10950.8</v>
      </c>
      <c r="D64" s="67">
        <v>9480</v>
      </c>
      <c r="E64" s="67">
        <v>9738</v>
      </c>
      <c r="F64" s="67">
        <v>15865.900000000001</v>
      </c>
    </row>
    <row r="65" spans="2:7" x14ac:dyDescent="0.3">
      <c r="C65" s="31">
        <f>SUM(C59:C64)</f>
        <v>432766.51999999996</v>
      </c>
      <c r="D65" s="31">
        <f>SUM(D59:D64)</f>
        <v>492439.2</v>
      </c>
      <c r="E65" s="31">
        <f>SUM(E59:E64)</f>
        <v>1627880.2200000002</v>
      </c>
      <c r="F65" s="31">
        <f>SUM(F59:F64)</f>
        <v>1056393.2579999999</v>
      </c>
      <c r="G65" s="31">
        <f>SUM(C65:F65)</f>
        <v>3609479.1980000003</v>
      </c>
    </row>
    <row r="66" spans="2:7" x14ac:dyDescent="0.3">
      <c r="C66" s="36">
        <f>C65/$G$65</f>
        <v>0.11989721958774395</v>
      </c>
      <c r="D66" s="36">
        <f>D65/$G$65</f>
        <v>0.13642943288684384</v>
      </c>
      <c r="E66" s="36">
        <f>E65/$G$65</f>
        <v>0.45100141341775923</v>
      </c>
      <c r="F66" s="36">
        <f>F65/$G$65</f>
        <v>0.29267193410765291</v>
      </c>
    </row>
    <row r="68" spans="2:7" x14ac:dyDescent="0.3">
      <c r="B68" s="37" t="s">
        <v>1091</v>
      </c>
    </row>
    <row r="69" spans="2:7" x14ac:dyDescent="0.3">
      <c r="B69" s="68" t="s">
        <v>1088</v>
      </c>
      <c r="C69" s="68" t="s">
        <v>913</v>
      </c>
      <c r="D69" s="68"/>
      <c r="E69" s="68"/>
      <c r="F69" s="68"/>
    </row>
    <row r="70" spans="2:7" x14ac:dyDescent="0.3">
      <c r="B70" s="69" t="s">
        <v>1089</v>
      </c>
      <c r="C70" s="69" t="s">
        <v>1061</v>
      </c>
      <c r="D70" s="69" t="s">
        <v>1063</v>
      </c>
      <c r="E70" s="69" t="s">
        <v>1060</v>
      </c>
      <c r="F70" s="69" t="s">
        <v>1059</v>
      </c>
    </row>
    <row r="71" spans="2:7" x14ac:dyDescent="0.3">
      <c r="B71" t="s">
        <v>1082</v>
      </c>
      <c r="C71" s="67">
        <v>41506.840000000004</v>
      </c>
      <c r="D71" s="67">
        <v>21683.359199999999</v>
      </c>
      <c r="E71" s="67">
        <v>148758.15999999997</v>
      </c>
      <c r="F71" s="67">
        <v>94708.64</v>
      </c>
    </row>
    <row r="72" spans="2:7" x14ac:dyDescent="0.3">
      <c r="B72" t="s">
        <v>1083</v>
      </c>
      <c r="C72" s="67">
        <v>973.95</v>
      </c>
      <c r="D72" s="67">
        <v>748.6</v>
      </c>
      <c r="E72" s="67">
        <v>558.36</v>
      </c>
      <c r="F72" s="67">
        <v>1382.7</v>
      </c>
    </row>
    <row r="73" spans="2:7" x14ac:dyDescent="0.3">
      <c r="B73" t="s">
        <v>1084</v>
      </c>
      <c r="C73" s="67">
        <v>8.0500000000000007</v>
      </c>
      <c r="D73" s="67">
        <v>4.4000000000000004</v>
      </c>
      <c r="E73" s="67">
        <v>17.200000000000003</v>
      </c>
      <c r="F73" s="67">
        <v>26.349999999999998</v>
      </c>
    </row>
    <row r="74" spans="2:7" x14ac:dyDescent="0.3">
      <c r="B74" t="s">
        <v>1085</v>
      </c>
      <c r="C74" s="67">
        <v>9251.0799999999981</v>
      </c>
      <c r="D74" s="67">
        <v>2240.12</v>
      </c>
      <c r="E74" s="67">
        <v>8609.64</v>
      </c>
      <c r="F74" s="67">
        <v>23968.379999999997</v>
      </c>
    </row>
    <row r="75" spans="2:7" x14ac:dyDescent="0.3">
      <c r="B75" t="s">
        <v>1086</v>
      </c>
      <c r="C75" s="67">
        <v>515.74</v>
      </c>
      <c r="D75" s="67">
        <v>294.58</v>
      </c>
      <c r="E75" s="67">
        <v>192.8</v>
      </c>
      <c r="F75" s="67">
        <v>941.76</v>
      </c>
    </row>
    <row r="76" spans="2:7" x14ac:dyDescent="0.3">
      <c r="B76" t="s">
        <v>1087</v>
      </c>
      <c r="C76" s="67">
        <v>1515.4599999999998</v>
      </c>
      <c r="D76" s="67">
        <v>150.78</v>
      </c>
      <c r="E76" s="67">
        <v>1705.8600000000001</v>
      </c>
      <c r="F76" s="67">
        <v>3898.4400000000005</v>
      </c>
    </row>
    <row r="77" spans="2:7" x14ac:dyDescent="0.3">
      <c r="C77" s="31">
        <f>SUM(C71:C76)</f>
        <v>53771.119999999995</v>
      </c>
      <c r="D77" s="31">
        <f>SUM(D71:D76)</f>
        <v>25121.839199999999</v>
      </c>
      <c r="E77" s="31">
        <f>SUM(E71:E76)</f>
        <v>159842.01999999996</v>
      </c>
      <c r="F77" s="31">
        <f>SUM(F71:F76)</f>
        <v>124926.27</v>
      </c>
      <c r="G77" s="31">
        <f>SUM(C77:F77)</f>
        <v>363661.24919999996</v>
      </c>
    </row>
    <row r="78" spans="2:7" x14ac:dyDescent="0.3">
      <c r="C78" s="36">
        <f>C77/$G$77</f>
        <v>0.14786046112498477</v>
      </c>
      <c r="D78" s="36">
        <f>D77/$G$77</f>
        <v>6.9080330266874088E-2</v>
      </c>
      <c r="E78" s="36">
        <f>E77/$G$77</f>
        <v>0.43953547525789</v>
      </c>
      <c r="F78" s="36">
        <f>F77/$G$77</f>
        <v>0.3435237333502511</v>
      </c>
    </row>
    <row r="80" spans="2:7" x14ac:dyDescent="0.3">
      <c r="B80" s="37" t="s">
        <v>1092</v>
      </c>
    </row>
    <row r="81" spans="2:7" x14ac:dyDescent="0.3">
      <c r="B81" s="68" t="s">
        <v>1088</v>
      </c>
      <c r="C81" s="68" t="s">
        <v>913</v>
      </c>
      <c r="D81" s="68"/>
      <c r="E81" s="68"/>
      <c r="F81" s="68"/>
    </row>
    <row r="82" spans="2:7" x14ac:dyDescent="0.3">
      <c r="B82" s="69" t="s">
        <v>1089</v>
      </c>
      <c r="C82" s="69" t="s">
        <v>1061</v>
      </c>
      <c r="D82" s="69" t="s">
        <v>1063</v>
      </c>
      <c r="E82" s="69" t="s">
        <v>1060</v>
      </c>
      <c r="F82" s="69" t="s">
        <v>1059</v>
      </c>
    </row>
    <row r="83" spans="2:7" x14ac:dyDescent="0.3">
      <c r="B83" t="s">
        <v>1082</v>
      </c>
      <c r="C83" s="67">
        <v>386224.04639799998</v>
      </c>
      <c r="D83" s="67">
        <v>483828.29279800004</v>
      </c>
      <c r="E83" s="67">
        <v>1780512.4158799998</v>
      </c>
      <c r="F83" s="67">
        <v>879705.38822000008</v>
      </c>
    </row>
    <row r="84" spans="2:7" x14ac:dyDescent="0.3">
      <c r="B84" t="s">
        <v>1083</v>
      </c>
      <c r="C84" s="67">
        <v>6506.8781412000008</v>
      </c>
      <c r="D84" s="67">
        <v>12003.084704999999</v>
      </c>
      <c r="E84" s="67">
        <v>3604.0044914999994</v>
      </c>
      <c r="F84" s="67">
        <v>7368.0266622999989</v>
      </c>
    </row>
    <row r="85" spans="2:7" x14ac:dyDescent="0.3">
      <c r="B85" t="s">
        <v>1084</v>
      </c>
      <c r="C85" s="67">
        <v>3826.17103</v>
      </c>
      <c r="D85" s="67">
        <v>2376.3374167100005</v>
      </c>
      <c r="E85" s="67">
        <v>5365.9680514000001</v>
      </c>
      <c r="F85" s="67">
        <v>6434.099502</v>
      </c>
    </row>
    <row r="86" spans="2:7" x14ac:dyDescent="0.3">
      <c r="B86" t="s">
        <v>1085</v>
      </c>
      <c r="C86" s="67">
        <v>168648.84576800003</v>
      </c>
      <c r="D86" s="67">
        <v>65310.106041699997</v>
      </c>
      <c r="E86" s="67">
        <v>137303.87631500006</v>
      </c>
      <c r="F86" s="67">
        <v>498716.53287600004</v>
      </c>
    </row>
    <row r="87" spans="2:7" x14ac:dyDescent="0.3">
      <c r="B87" t="s">
        <v>1086</v>
      </c>
      <c r="C87" s="67">
        <v>3534.7260200999999</v>
      </c>
      <c r="D87" s="67">
        <v>5589.5418801000005</v>
      </c>
      <c r="E87" s="67">
        <v>1201.7325352</v>
      </c>
      <c r="F87" s="67">
        <v>2247.5195647000005</v>
      </c>
    </row>
    <row r="88" spans="2:7" x14ac:dyDescent="0.3">
      <c r="B88" t="s">
        <v>1087</v>
      </c>
      <c r="C88" s="67">
        <v>15892.567100099999</v>
      </c>
      <c r="D88" s="67">
        <v>10736.528362610001</v>
      </c>
      <c r="E88" s="67">
        <v>18538.695625300006</v>
      </c>
      <c r="F88" s="67">
        <v>27754.668912000001</v>
      </c>
    </row>
    <row r="89" spans="2:7" x14ac:dyDescent="0.3">
      <c r="C89" s="31">
        <f>SUM(C83:C88)</f>
        <v>584633.23445739993</v>
      </c>
      <c r="D89" s="31">
        <f>SUM(D83:D88)</f>
        <v>579843.89120412001</v>
      </c>
      <c r="E89" s="31">
        <f>SUM(E83:E88)</f>
        <v>1946526.6928983999</v>
      </c>
      <c r="F89" s="31">
        <f>SUM(F83:F88)</f>
        <v>1422226.2357370004</v>
      </c>
      <c r="G89" s="31">
        <f>SUM(C89:F89)</f>
        <v>4533230.0542969201</v>
      </c>
    </row>
    <row r="90" spans="2:7" x14ac:dyDescent="0.3">
      <c r="C90" s="36">
        <f>C89/$G$89</f>
        <v>0.12896615160822086</v>
      </c>
      <c r="D90" s="36">
        <f>D89/$G$89</f>
        <v>0.1279096547625026</v>
      </c>
      <c r="E90" s="36">
        <f>E89/$G$89</f>
        <v>0.42939067057789015</v>
      </c>
      <c r="F90" s="36">
        <f>F89/$G$89</f>
        <v>0.31373352305138641</v>
      </c>
    </row>
  </sheetData>
  <sheetProtection algorithmName="SHA-512" hashValue="5UWWpKs98pmSXKyY2pD2hUk1Enjee8H1EUGRWFQQ+hjC06WCFK03TZ0v4QG2tJ22cLxZ6802zad5ifQ93oMLow==" saltValue="Lmh4KZMXnhgZ6swZ5YxXIA==" spinCount="100000" sheet="1" formatCells="0" formatColumns="0" formatRows="0" insertColumns="0" insertRows="0" insertHyperlinks="0" deleteColumns="0" deleteRows="0"/>
  <mergeCells count="14">
    <mergeCell ref="K27:L27"/>
    <mergeCell ref="K28:L28"/>
    <mergeCell ref="K29:L29"/>
    <mergeCell ref="K30:L30"/>
    <mergeCell ref="K31:M31"/>
    <mergeCell ref="B30:C30"/>
    <mergeCell ref="B31:D31"/>
    <mergeCell ref="B10:C10"/>
    <mergeCell ref="B11:C11"/>
    <mergeCell ref="B20:C20"/>
    <mergeCell ref="B21:C21"/>
    <mergeCell ref="B28:C28"/>
    <mergeCell ref="B29:C29"/>
    <mergeCell ref="B27:C2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5"/>
  <sheetViews>
    <sheetView topLeftCell="A4" workbookViewId="0">
      <selection activeCell="C7" sqref="C7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1166</v>
      </c>
      <c r="B1" t="s">
        <v>497</v>
      </c>
      <c r="C1" t="s">
        <v>498</v>
      </c>
    </row>
    <row r="2" spans="1:12" x14ac:dyDescent="0.3">
      <c r="B2" t="s">
        <v>895</v>
      </c>
      <c r="C2" s="100">
        <v>144000</v>
      </c>
      <c r="G2" t="s">
        <v>505</v>
      </c>
      <c r="I2" t="s">
        <v>43</v>
      </c>
    </row>
    <row r="3" spans="1:12" x14ac:dyDescent="0.3">
      <c r="B3" t="s">
        <v>641</v>
      </c>
      <c r="C3" s="100">
        <v>222500</v>
      </c>
      <c r="G3" t="s">
        <v>1</v>
      </c>
      <c r="I3" t="s">
        <v>20</v>
      </c>
    </row>
    <row r="4" spans="1:12" x14ac:dyDescent="0.3">
      <c r="B4" t="s">
        <v>853</v>
      </c>
      <c r="C4" s="100">
        <v>152000</v>
      </c>
      <c r="G4" t="s">
        <v>506</v>
      </c>
      <c r="I4" t="s">
        <v>13</v>
      </c>
    </row>
    <row r="5" spans="1:12" x14ac:dyDescent="0.3">
      <c r="B5" t="s">
        <v>644</v>
      </c>
      <c r="C5" s="100">
        <v>50000</v>
      </c>
      <c r="G5" t="s">
        <v>507</v>
      </c>
      <c r="I5" t="s">
        <v>11</v>
      </c>
    </row>
    <row r="6" spans="1:12" x14ac:dyDescent="0.3">
      <c r="B6" t="s">
        <v>1120</v>
      </c>
      <c r="C6" s="100">
        <v>68000</v>
      </c>
      <c r="G6" t="s">
        <v>508</v>
      </c>
      <c r="I6" t="s">
        <v>516</v>
      </c>
    </row>
    <row r="7" spans="1:12" x14ac:dyDescent="0.3">
      <c r="B7" t="s">
        <v>1121</v>
      </c>
      <c r="C7" s="100">
        <v>80000</v>
      </c>
      <c r="G7" t="s">
        <v>357</v>
      </c>
    </row>
    <row r="8" spans="1:12" x14ac:dyDescent="0.3">
      <c r="B8" t="s">
        <v>487</v>
      </c>
      <c r="C8" s="100">
        <v>144000</v>
      </c>
      <c r="G8" t="s">
        <v>509</v>
      </c>
      <c r="J8" s="67"/>
      <c r="K8" s="67"/>
      <c r="L8" s="61"/>
    </row>
    <row r="9" spans="1:12" x14ac:dyDescent="0.3">
      <c r="B9" t="s">
        <v>649</v>
      </c>
      <c r="C9" s="100">
        <v>144000</v>
      </c>
      <c r="G9" t="s">
        <v>510</v>
      </c>
      <c r="J9" s="67"/>
      <c r="K9" s="67"/>
      <c r="L9" s="61"/>
    </row>
    <row r="10" spans="1:12" x14ac:dyDescent="0.3">
      <c r="B10" t="s">
        <v>488</v>
      </c>
      <c r="C10" s="100">
        <v>188500</v>
      </c>
      <c r="G10" t="s">
        <v>428</v>
      </c>
      <c r="J10" s="67"/>
      <c r="K10" s="67"/>
      <c r="L10" s="61"/>
    </row>
    <row r="11" spans="1:12" x14ac:dyDescent="0.3">
      <c r="B11" t="s">
        <v>489</v>
      </c>
      <c r="C11" s="100">
        <v>216500</v>
      </c>
      <c r="G11" t="s">
        <v>511</v>
      </c>
      <c r="J11" s="67"/>
      <c r="K11" s="67"/>
      <c r="L11" s="61"/>
    </row>
    <row r="12" spans="1:12" x14ac:dyDescent="0.3">
      <c r="B12" t="s">
        <v>1084</v>
      </c>
      <c r="C12" s="100">
        <v>116000</v>
      </c>
      <c r="G12" t="s">
        <v>512</v>
      </c>
      <c r="J12" s="67"/>
      <c r="K12" s="67"/>
      <c r="L12" s="61"/>
    </row>
    <row r="13" spans="1:12" x14ac:dyDescent="0.3">
      <c r="B13" t="s">
        <v>490</v>
      </c>
      <c r="C13" s="100">
        <v>152000</v>
      </c>
      <c r="G13" t="s">
        <v>513</v>
      </c>
      <c r="J13" s="67"/>
      <c r="K13" s="67"/>
      <c r="L13" s="61"/>
    </row>
    <row r="14" spans="1:12" x14ac:dyDescent="0.3">
      <c r="B14" t="s">
        <v>1146</v>
      </c>
      <c r="C14" s="100">
        <v>101000</v>
      </c>
    </row>
    <row r="15" spans="1:12" x14ac:dyDescent="0.3">
      <c r="B15" t="s">
        <v>1107</v>
      </c>
      <c r="C15" s="100">
        <v>132000</v>
      </c>
    </row>
    <row r="16" spans="1:12" x14ac:dyDescent="0.3">
      <c r="B16" t="s">
        <v>491</v>
      </c>
      <c r="C16" s="100">
        <v>104500</v>
      </c>
    </row>
    <row r="17" spans="2:12" x14ac:dyDescent="0.3">
      <c r="B17" t="s">
        <v>492</v>
      </c>
      <c r="C17" s="101">
        <v>104500</v>
      </c>
    </row>
    <row r="18" spans="2:12" x14ac:dyDescent="0.3">
      <c r="B18" t="s">
        <v>493</v>
      </c>
      <c r="C18" s="100">
        <v>152000</v>
      </c>
    </row>
    <row r="19" spans="2:12" x14ac:dyDescent="0.3">
      <c r="B19" t="s">
        <v>494</v>
      </c>
      <c r="C19" s="100">
        <v>104500</v>
      </c>
    </row>
    <row r="20" spans="2:12" x14ac:dyDescent="0.3">
      <c r="B20" t="s">
        <v>1070</v>
      </c>
      <c r="C20" s="100">
        <v>91000</v>
      </c>
    </row>
    <row r="21" spans="2:12" x14ac:dyDescent="0.3">
      <c r="B21" t="s">
        <v>495</v>
      </c>
      <c r="C21" s="100">
        <v>100000</v>
      </c>
    </row>
    <row r="22" spans="2:12" x14ac:dyDescent="0.3">
      <c r="B22" t="s">
        <v>496</v>
      </c>
      <c r="C22" s="100">
        <v>216500</v>
      </c>
    </row>
    <row r="23" spans="2:12" x14ac:dyDescent="0.3">
      <c r="B23" t="s">
        <v>1106</v>
      </c>
      <c r="C23" s="100">
        <v>92000</v>
      </c>
      <c r="L23" s="61"/>
    </row>
    <row r="24" spans="2:12" x14ac:dyDescent="0.3">
      <c r="B24" t="s">
        <v>848</v>
      </c>
      <c r="C24" s="100">
        <v>83000</v>
      </c>
    </row>
    <row r="25" spans="2:12" x14ac:dyDescent="0.3">
      <c r="B25" t="s">
        <v>898</v>
      </c>
      <c r="C25" s="101">
        <v>91000</v>
      </c>
    </row>
  </sheetData>
  <sheetProtection algorithmName="SHA-512" hashValue="SV174WLfqVSD2ibhkFqxEKQsq2qZxNj2IlhYYDACtMlWIgd0UIAdpaQx9gUUGC4wBMWmUShgzmV0BTIPyG7Ovw==" saltValue="t8JoHnDuwTOzjK6K0Phd8Q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DB24E2DF86B547A85C0253789A83FB" ma:contentTypeVersion="11" ma:contentTypeDescription="Create a new document." ma:contentTypeScope="" ma:versionID="218fb6ff3b74b3909a9d7a77074bf8ce">
  <xsd:schema xmlns:xsd="http://www.w3.org/2001/XMLSchema" xmlns:xs="http://www.w3.org/2001/XMLSchema" xmlns:p="http://schemas.microsoft.com/office/2006/metadata/properties" xmlns:ns3="f4de55b7-b313-4250-8efc-8bd3b2a437fd" xmlns:ns4="a8985478-e021-41c2-9864-d13efae2b3f9" targetNamespace="http://schemas.microsoft.com/office/2006/metadata/properties" ma:root="true" ma:fieldsID="9197dad9549f7578c5b8303d324a6872" ns3:_="" ns4:_="">
    <xsd:import namespace="f4de55b7-b313-4250-8efc-8bd3b2a437fd"/>
    <xsd:import namespace="a8985478-e021-41c2-9864-d13efae2b3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de55b7-b313-4250-8efc-8bd3b2a437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985478-e021-41c2-9864-d13efae2b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477D6F-1368-44B3-9506-DF896E0BC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de55b7-b313-4250-8efc-8bd3b2a437fd"/>
    <ds:schemaRef ds:uri="a8985478-e021-41c2-9864-d13efae2b3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978D3E-971B-45D6-95C0-26EAC4499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8D6C78-67E6-4ADF-B866-E5EA99576B6F}">
  <ds:schemaRefs>
    <ds:schemaRef ds:uri="f4de55b7-b313-4250-8efc-8bd3b2a437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8985478-e021-41c2-9864-d13efae2b3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Consolidated</vt:lpstr>
      <vt:lpstr>Overdue Credits</vt:lpstr>
      <vt:lpstr>October Credit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Samuel Obe</cp:lastModifiedBy>
  <cp:lastPrinted>2020-01-13T09:49:42Z</cp:lastPrinted>
  <dcterms:created xsi:type="dcterms:W3CDTF">2016-08-30T08:14:26Z</dcterms:created>
  <dcterms:modified xsi:type="dcterms:W3CDTF">2021-10-26T10:00:39Z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0x0101009DDB24E2DF86B547A85C0253789A83FB</vt:lpwstr>
  </property>
</Properties>
</file>