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0503404\OneDrive - BAT\2021\Customer Management\Customer Management\Monthly VM Credit Allocation\September\"/>
    </mc:Choice>
  </mc:AlternateContent>
  <xr:revisionPtr revIDLastSave="0" documentId="8_{BE7B339E-4617-4FF8-BA9A-D3D85DAB9697}" xr6:coauthVersionLast="46" xr6:coauthVersionMax="46" xr10:uidLastSave="{00000000-0000-0000-0000-000000000000}"/>
  <bookViews>
    <workbookView xWindow="-120" yWindow="-120" windowWidth="20730" windowHeight="11160" tabRatio="657" activeTab="4" xr2:uid="{00000000-000D-0000-FFFF-FFFF00000000}"/>
  </bookViews>
  <sheets>
    <sheet name="Consolidated" sheetId="22" r:id="rId1"/>
    <sheet name="SOUTH EAST" sheetId="31" r:id="rId2"/>
    <sheet name="MIDDLE BELT" sheetId="33" r:id="rId3"/>
    <sheet name="NORTH" sheetId="34" r:id="rId4"/>
    <sheet name="OMMITTED CUSTOMERS" sheetId="30" r:id="rId5"/>
    <sheet name="Overdue Credits" sheetId="17" state="hidden" r:id="rId6"/>
    <sheet name="September Credit Allocation" sheetId="26" state="hidden" r:id="rId7"/>
    <sheet name="Brand Prices" sheetId="5" state="hidden" r:id="rId8"/>
  </sheets>
  <externalReferences>
    <externalReference r:id="rId9"/>
    <externalReference r:id="rId10"/>
  </externalReferences>
  <definedNames>
    <definedName name="_xlnm._FilterDatabase" localSheetId="0" hidden="1">Consolidated!$A$8:$AX$201</definedName>
    <definedName name="_xlnm._FilterDatabase" localSheetId="2" hidden="1">'MIDDLE BELT'!$A$8:$AX$107</definedName>
    <definedName name="_xlnm._FilterDatabase" localSheetId="3" hidden="1">NORTH!$A$8:$AX$88</definedName>
    <definedName name="_xlnm._FilterDatabase" localSheetId="4" hidden="1">'OMMITTED CUSTOMERS'!$A$8:$AX$198</definedName>
    <definedName name="_xlnm._FilterDatabase" localSheetId="5" hidden="1">'Overdue Credits'!$A$1:$F$377</definedName>
    <definedName name="_xlnm._FilterDatabase" localSheetId="1" hidden="1">'SOUTH EAST'!$A$8:$AX$100</definedName>
    <definedName name="FXRate">'September Credit Allocation'!$B$1</definedName>
    <definedName name="Manuel">'[1]September Allocation'!$B$1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81" i="22" l="1"/>
  <c r="AC108" i="33"/>
  <c r="AV108" i="33"/>
  <c r="AC200" i="22" l="1"/>
  <c r="AC201" i="22"/>
  <c r="AC202" i="22"/>
  <c r="AC203" i="22"/>
  <c r="AC204" i="22"/>
  <c r="AC205" i="22"/>
  <c r="AV205" i="22" s="1"/>
  <c r="G205" i="22"/>
  <c r="G204" i="22"/>
  <c r="G203" i="22"/>
  <c r="G202" i="22"/>
  <c r="G201" i="22"/>
  <c r="AX205" i="22"/>
  <c r="AU205" i="22"/>
  <c r="AE205" i="22"/>
  <c r="AX204" i="22"/>
  <c r="AV204" i="22"/>
  <c r="AU204" i="22"/>
  <c r="AE204" i="22"/>
  <c r="AX203" i="22"/>
  <c r="AV203" i="22"/>
  <c r="AU203" i="22"/>
  <c r="AE203" i="22"/>
  <c r="AX202" i="22"/>
  <c r="AV202" i="22"/>
  <c r="AU202" i="22"/>
  <c r="AE202" i="22"/>
  <c r="AX201" i="22"/>
  <c r="AV201" i="22"/>
  <c r="AU201" i="22"/>
  <c r="AE201" i="22"/>
  <c r="AE200" i="22"/>
  <c r="AU200" i="22"/>
  <c r="AV200" i="22"/>
  <c r="AX200" i="22"/>
  <c r="F31" i="26"/>
  <c r="E9" i="26"/>
  <c r="E8" i="26"/>
  <c r="E7" i="26"/>
  <c r="E6" i="26"/>
  <c r="E422" i="17"/>
  <c r="AW200" i="22" l="1"/>
  <c r="AW203" i="22"/>
  <c r="AW204" i="22"/>
  <c r="AW205" i="22"/>
  <c r="AW201" i="22"/>
  <c r="AW202" i="22"/>
  <c r="M29" i="26"/>
  <c r="M30" i="26" s="1"/>
  <c r="N28" i="26"/>
  <c r="F420" i="17"/>
  <c r="F421" i="17"/>
  <c r="F422" i="17"/>
  <c r="N30" i="26" l="1"/>
  <c r="N29" i="26"/>
  <c r="G7" i="26"/>
  <c r="D7" i="26" s="1"/>
  <c r="G9" i="26"/>
  <c r="D9" i="26" s="1"/>
  <c r="G8" i="26"/>
  <c r="D8" i="26" s="1"/>
  <c r="G6" i="26"/>
  <c r="D6" i="26" s="1"/>
  <c r="F419" i="17" l="1"/>
  <c r="E21" i="26" l="1"/>
  <c r="F20" i="26"/>
  <c r="F21" i="26" s="1"/>
  <c r="E19" i="26"/>
  <c r="G19" i="26" s="1"/>
  <c r="D19" i="26" s="1"/>
  <c r="E18" i="26"/>
  <c r="G18" i="26" s="1"/>
  <c r="D18" i="26" s="1"/>
  <c r="E17" i="26"/>
  <c r="G17" i="26" s="1"/>
  <c r="D17" i="26" s="1"/>
  <c r="E16" i="26"/>
  <c r="G16" i="26" s="1"/>
  <c r="D16" i="26" s="1"/>
  <c r="E11" i="26"/>
  <c r="F10" i="26"/>
  <c r="F11" i="26" s="1"/>
  <c r="E35" i="26" l="1"/>
  <c r="D20" i="26"/>
  <c r="G10" i="26"/>
  <c r="G11" i="26" s="1"/>
  <c r="D10" i="26"/>
  <c r="G20" i="26"/>
  <c r="G21" i="26" s="1"/>
  <c r="F416" i="17" l="1"/>
  <c r="F417" i="17"/>
  <c r="F418" i="17"/>
  <c r="F2" i="17"/>
  <c r="AC10" i="22" l="1"/>
  <c r="AC11" i="22"/>
  <c r="AC12" i="22"/>
  <c r="AC13" i="22"/>
  <c r="AC14" i="22"/>
  <c r="AC15" i="22"/>
  <c r="AC16" i="22"/>
  <c r="AC17" i="22"/>
  <c r="AC18" i="22"/>
  <c r="AC19" i="22"/>
  <c r="AC20" i="22"/>
  <c r="AC21" i="22"/>
  <c r="AC22" i="22"/>
  <c r="AC23" i="22"/>
  <c r="AC24" i="22"/>
  <c r="AC25" i="22"/>
  <c r="AC26" i="22"/>
  <c r="AC27" i="22"/>
  <c r="AC28" i="22"/>
  <c r="AC29" i="22"/>
  <c r="AC30" i="22"/>
  <c r="AC31" i="22"/>
  <c r="AC32" i="22"/>
  <c r="AC33" i="22"/>
  <c r="AC34" i="22"/>
  <c r="AC35" i="22"/>
  <c r="AC36" i="22"/>
  <c r="AC37" i="22"/>
  <c r="AC38" i="22"/>
  <c r="AC39" i="22"/>
  <c r="AC40" i="22"/>
  <c r="AC41" i="22"/>
  <c r="AC42" i="22"/>
  <c r="AC43" i="22"/>
  <c r="AC44" i="22"/>
  <c r="AC45" i="22"/>
  <c r="AC46" i="22"/>
  <c r="AC47" i="22"/>
  <c r="AC48" i="22"/>
  <c r="AC49" i="22"/>
  <c r="AC50" i="22"/>
  <c r="AC51" i="22"/>
  <c r="AC52" i="22"/>
  <c r="AC53" i="22"/>
  <c r="AC54" i="22"/>
  <c r="AC55" i="22"/>
  <c r="AC56" i="22"/>
  <c r="AC57" i="22"/>
  <c r="AC58" i="22"/>
  <c r="AC59" i="22"/>
  <c r="AC60" i="22"/>
  <c r="AC61" i="22"/>
  <c r="AC62" i="22"/>
  <c r="AC63" i="22"/>
  <c r="AC64" i="22"/>
  <c r="AC65" i="22"/>
  <c r="AC66" i="22"/>
  <c r="AC67" i="22"/>
  <c r="AC68" i="22"/>
  <c r="AC69" i="22"/>
  <c r="AC70" i="22"/>
  <c r="AC71" i="22"/>
  <c r="AC72" i="22"/>
  <c r="AC73" i="22"/>
  <c r="AC74" i="22"/>
  <c r="AC75" i="22"/>
  <c r="AC76" i="22"/>
  <c r="AC77" i="22"/>
  <c r="AC78" i="22"/>
  <c r="AC79" i="22"/>
  <c r="AC80" i="22"/>
  <c r="AC81" i="22"/>
  <c r="AC82" i="22"/>
  <c r="AC83" i="22"/>
  <c r="AC84" i="22"/>
  <c r="AC85" i="22"/>
  <c r="AC86" i="22"/>
  <c r="AC87" i="22"/>
  <c r="AC88" i="22"/>
  <c r="AC89" i="22"/>
  <c r="AC90" i="22"/>
  <c r="AC91" i="22"/>
  <c r="AC92" i="22"/>
  <c r="AC93" i="22"/>
  <c r="AC94" i="22"/>
  <c r="AC95" i="22"/>
  <c r="AC96" i="22"/>
  <c r="AC97" i="22"/>
  <c r="AC98" i="22"/>
  <c r="AC99" i="22"/>
  <c r="AC100" i="22"/>
  <c r="AC101" i="22"/>
  <c r="AC102" i="22"/>
  <c r="AC103" i="22"/>
  <c r="AC104" i="22"/>
  <c r="AC105" i="22"/>
  <c r="AC106" i="22"/>
  <c r="AC107" i="22"/>
  <c r="AC108" i="22"/>
  <c r="AC109" i="22"/>
  <c r="AC110" i="22"/>
  <c r="AC111" i="22"/>
  <c r="AC112" i="22"/>
  <c r="AC113" i="22"/>
  <c r="AC114" i="22"/>
  <c r="AC115" i="22"/>
  <c r="AC116" i="22"/>
  <c r="AC117" i="22"/>
  <c r="AC118" i="22"/>
  <c r="AC119" i="22"/>
  <c r="AC120" i="22"/>
  <c r="AC121" i="22"/>
  <c r="AC122" i="22"/>
  <c r="AC123" i="22"/>
  <c r="AC124" i="22"/>
  <c r="AC125" i="22"/>
  <c r="AC126" i="22"/>
  <c r="AC127" i="22"/>
  <c r="AC128" i="22"/>
  <c r="AC129" i="22"/>
  <c r="AC130" i="22"/>
  <c r="AC131" i="22"/>
  <c r="AC132" i="22"/>
  <c r="AC133" i="22"/>
  <c r="AC134" i="22"/>
  <c r="AC135" i="22"/>
  <c r="AC136" i="22"/>
  <c r="AC137" i="22"/>
  <c r="AC138" i="22"/>
  <c r="AC139" i="22"/>
  <c r="AC140" i="22"/>
  <c r="AC141" i="22"/>
  <c r="AC142" i="22"/>
  <c r="AC143" i="22"/>
  <c r="AC144" i="22"/>
  <c r="AC145" i="22"/>
  <c r="AC146" i="22"/>
  <c r="AC147" i="22"/>
  <c r="AC148" i="22"/>
  <c r="AC149" i="22"/>
  <c r="AC150" i="22"/>
  <c r="AC151" i="22"/>
  <c r="AC152" i="22"/>
  <c r="AC153" i="22"/>
  <c r="AC154" i="22"/>
  <c r="AC155" i="22"/>
  <c r="AC156" i="22"/>
  <c r="AC157" i="22"/>
  <c r="AC158" i="22"/>
  <c r="AC159" i="22"/>
  <c r="AC160" i="22"/>
  <c r="AC161" i="22"/>
  <c r="AC162" i="22"/>
  <c r="AC163" i="22"/>
  <c r="AC164" i="22"/>
  <c r="AC165" i="22"/>
  <c r="AC166" i="22"/>
  <c r="AC167" i="22"/>
  <c r="AC168" i="22"/>
  <c r="AC169" i="22"/>
  <c r="AC170" i="22"/>
  <c r="AC171" i="22"/>
  <c r="AC172" i="22"/>
  <c r="AC173" i="22"/>
  <c r="AC174" i="22"/>
  <c r="AC175" i="22"/>
  <c r="AC176" i="22"/>
  <c r="AC177" i="22"/>
  <c r="AC178" i="22"/>
  <c r="AC179" i="22"/>
  <c r="AC180" i="22"/>
  <c r="AC181" i="22"/>
  <c r="AC182" i="22"/>
  <c r="AC183" i="22"/>
  <c r="AC184" i="22"/>
  <c r="AC185" i="22"/>
  <c r="AC186" i="22"/>
  <c r="AC187" i="22"/>
  <c r="AC188" i="22"/>
  <c r="AC189" i="22"/>
  <c r="AC190" i="22"/>
  <c r="AC191" i="22"/>
  <c r="AC192" i="22"/>
  <c r="AC193" i="22"/>
  <c r="AC194" i="22"/>
  <c r="AC195" i="22"/>
  <c r="AC196" i="22"/>
  <c r="AC197" i="22"/>
  <c r="AC198" i="22"/>
  <c r="AC199" i="22"/>
  <c r="AC9" i="22"/>
  <c r="AU10" i="22"/>
  <c r="AU11" i="22"/>
  <c r="AU12" i="22"/>
  <c r="AU13" i="22"/>
  <c r="AU14" i="22"/>
  <c r="AU15" i="22"/>
  <c r="AU16" i="22"/>
  <c r="AU17" i="22"/>
  <c r="AU18" i="22"/>
  <c r="AU19" i="22"/>
  <c r="AU20" i="22"/>
  <c r="AU21" i="22"/>
  <c r="AU22" i="22"/>
  <c r="AU23" i="22"/>
  <c r="AU24" i="22"/>
  <c r="AU25" i="22"/>
  <c r="AU26" i="22"/>
  <c r="AU27" i="22"/>
  <c r="AU28" i="22"/>
  <c r="AU29" i="22"/>
  <c r="AU30" i="22"/>
  <c r="AU31" i="22"/>
  <c r="AU32" i="22"/>
  <c r="AU33" i="22"/>
  <c r="AU34" i="22"/>
  <c r="AU35" i="22"/>
  <c r="AU36" i="22"/>
  <c r="AU37" i="22"/>
  <c r="AU38" i="22"/>
  <c r="AU39" i="22"/>
  <c r="AU40" i="22"/>
  <c r="AU41" i="22"/>
  <c r="AU42" i="22"/>
  <c r="AU43" i="22"/>
  <c r="AU44" i="22"/>
  <c r="AU45" i="22"/>
  <c r="AU46" i="22"/>
  <c r="AU47" i="22"/>
  <c r="AU48" i="22"/>
  <c r="AU49" i="22"/>
  <c r="AU50" i="22"/>
  <c r="AU51" i="22"/>
  <c r="AU52" i="22"/>
  <c r="AU53" i="22"/>
  <c r="AU54" i="22"/>
  <c r="AU55" i="22"/>
  <c r="AU56" i="22"/>
  <c r="AU57" i="22"/>
  <c r="AU58" i="22"/>
  <c r="AU59" i="22"/>
  <c r="AU60" i="22"/>
  <c r="AU61" i="22"/>
  <c r="AU62" i="22"/>
  <c r="AU63" i="22"/>
  <c r="AU64" i="22"/>
  <c r="AU65" i="22"/>
  <c r="AU66" i="22"/>
  <c r="AU67" i="22"/>
  <c r="AU68" i="22"/>
  <c r="AU69" i="22"/>
  <c r="AU70" i="22"/>
  <c r="AU71" i="22"/>
  <c r="AU72" i="22"/>
  <c r="AU73" i="22"/>
  <c r="AU74" i="22"/>
  <c r="AU75" i="22"/>
  <c r="AU76" i="22"/>
  <c r="AU77" i="22"/>
  <c r="AU78" i="22"/>
  <c r="AU79" i="22"/>
  <c r="AU80" i="22"/>
  <c r="AU81" i="22"/>
  <c r="AU82" i="22"/>
  <c r="AU83" i="22"/>
  <c r="AU84" i="22"/>
  <c r="AU85" i="22"/>
  <c r="AU86" i="22"/>
  <c r="AU87" i="22"/>
  <c r="AU88" i="22"/>
  <c r="AU89" i="22"/>
  <c r="AU90" i="22"/>
  <c r="AU91" i="22"/>
  <c r="AU92" i="22"/>
  <c r="AU93" i="22"/>
  <c r="AU94" i="22"/>
  <c r="AU95" i="22"/>
  <c r="AU96" i="22"/>
  <c r="AU97" i="22"/>
  <c r="AU98" i="22"/>
  <c r="AU99" i="22"/>
  <c r="AU100" i="22"/>
  <c r="AU101" i="22"/>
  <c r="AU102" i="22"/>
  <c r="AU103" i="22"/>
  <c r="AU104" i="22"/>
  <c r="AU105" i="22"/>
  <c r="AU106" i="22"/>
  <c r="AU107" i="22"/>
  <c r="AU108" i="22"/>
  <c r="AU109" i="22"/>
  <c r="AU110" i="22"/>
  <c r="AU111" i="22"/>
  <c r="AU112" i="22"/>
  <c r="AU113" i="22"/>
  <c r="AU114" i="22"/>
  <c r="AU115" i="22"/>
  <c r="AU116" i="22"/>
  <c r="AU117" i="22"/>
  <c r="AU118" i="22"/>
  <c r="AU119" i="22"/>
  <c r="AU120" i="22"/>
  <c r="AU121" i="22"/>
  <c r="AU122" i="22"/>
  <c r="AU123" i="22"/>
  <c r="AU124" i="22"/>
  <c r="AU125" i="22"/>
  <c r="AU126" i="22"/>
  <c r="AU127" i="22"/>
  <c r="AU128" i="22"/>
  <c r="AU129" i="22"/>
  <c r="AU130" i="22"/>
  <c r="AU131" i="22"/>
  <c r="AU132" i="22"/>
  <c r="AU133" i="22"/>
  <c r="AU134" i="22"/>
  <c r="AU135" i="22"/>
  <c r="AU136" i="22"/>
  <c r="AU137" i="22"/>
  <c r="AU138" i="22"/>
  <c r="AU139" i="22"/>
  <c r="AU140" i="22"/>
  <c r="AU141" i="22"/>
  <c r="AU142" i="22"/>
  <c r="AU143" i="22"/>
  <c r="AU144" i="22"/>
  <c r="AU145" i="22"/>
  <c r="AU146" i="22"/>
  <c r="AU147" i="22"/>
  <c r="AU148" i="22"/>
  <c r="AU149" i="22"/>
  <c r="AU150" i="22"/>
  <c r="AU151" i="22"/>
  <c r="AU152" i="22"/>
  <c r="AU153" i="22"/>
  <c r="AU154" i="22"/>
  <c r="AU155" i="22"/>
  <c r="AU156" i="22"/>
  <c r="AU157" i="22"/>
  <c r="AU158" i="22"/>
  <c r="AU159" i="22"/>
  <c r="AU160" i="22"/>
  <c r="AU161" i="22"/>
  <c r="AU162" i="22"/>
  <c r="AU163" i="22"/>
  <c r="AU164" i="22"/>
  <c r="AU165" i="22"/>
  <c r="AU166" i="22"/>
  <c r="AU167" i="22"/>
  <c r="AU168" i="22"/>
  <c r="AU169" i="22"/>
  <c r="AU170" i="22"/>
  <c r="AU171" i="22"/>
  <c r="AU172" i="22"/>
  <c r="AU173" i="22"/>
  <c r="AU174" i="22"/>
  <c r="AU175" i="22"/>
  <c r="AU176" i="22"/>
  <c r="AU177" i="22"/>
  <c r="AU178" i="22"/>
  <c r="AU179" i="22"/>
  <c r="AU180" i="22"/>
  <c r="AU181" i="22"/>
  <c r="AU182" i="22"/>
  <c r="AU183" i="22"/>
  <c r="AU184" i="22"/>
  <c r="AU185" i="22"/>
  <c r="AU186" i="22"/>
  <c r="AU187" i="22"/>
  <c r="AU188" i="22"/>
  <c r="AU189" i="22"/>
  <c r="AU190" i="22"/>
  <c r="AU191" i="22"/>
  <c r="AU192" i="22"/>
  <c r="AU193" i="22"/>
  <c r="AU194" i="22"/>
  <c r="AU195" i="22"/>
  <c r="AU196" i="22"/>
  <c r="AU197" i="22"/>
  <c r="AU198" i="22"/>
  <c r="AU199" i="22"/>
  <c r="AU9" i="22"/>
  <c r="AC10" i="31"/>
  <c r="AC11" i="31"/>
  <c r="AC12" i="31"/>
  <c r="AC13" i="31"/>
  <c r="AC14" i="31"/>
  <c r="AC15" i="31"/>
  <c r="AC16" i="31"/>
  <c r="AC17" i="31"/>
  <c r="AC18" i="31"/>
  <c r="AC19" i="31"/>
  <c r="AC20" i="31"/>
  <c r="AC21" i="31"/>
  <c r="AC22" i="31"/>
  <c r="AC23" i="31"/>
  <c r="AC24" i="31"/>
  <c r="AC25" i="31"/>
  <c r="AC26" i="31"/>
  <c r="AC27" i="31"/>
  <c r="AC28" i="31"/>
  <c r="AC29" i="31"/>
  <c r="AC30" i="31"/>
  <c r="AC31" i="31"/>
  <c r="AC32" i="31"/>
  <c r="AC33" i="31"/>
  <c r="AC34" i="31"/>
  <c r="AC35" i="31"/>
  <c r="AC36" i="31"/>
  <c r="AC37" i="31"/>
  <c r="AC38" i="31"/>
  <c r="AC39" i="31"/>
  <c r="AC40" i="31"/>
  <c r="AC41" i="31"/>
  <c r="AC42" i="31"/>
  <c r="AC43" i="31"/>
  <c r="AC44" i="31"/>
  <c r="AC45" i="31"/>
  <c r="AC46" i="31"/>
  <c r="AC47" i="31"/>
  <c r="AC48" i="31"/>
  <c r="AC49" i="31"/>
  <c r="AC50" i="31"/>
  <c r="AC51" i="31"/>
  <c r="AC52" i="31"/>
  <c r="AC53" i="31"/>
  <c r="AC54" i="31"/>
  <c r="AC55" i="31"/>
  <c r="AC56" i="31"/>
  <c r="AC57" i="31"/>
  <c r="AC58" i="31"/>
  <c r="AC59" i="31"/>
  <c r="AC60" i="31"/>
  <c r="AC61" i="31"/>
  <c r="AC62" i="31"/>
  <c r="AC63" i="31"/>
  <c r="AC64" i="31"/>
  <c r="AC65" i="31"/>
  <c r="AC66" i="31"/>
  <c r="AC67" i="31"/>
  <c r="AC68" i="31"/>
  <c r="AC69" i="31"/>
  <c r="AC70" i="31"/>
  <c r="AC71" i="31"/>
  <c r="AC72" i="31"/>
  <c r="AC73" i="31"/>
  <c r="AC74" i="31"/>
  <c r="AC75" i="31"/>
  <c r="AC76" i="31"/>
  <c r="AC77" i="31"/>
  <c r="AC78" i="31"/>
  <c r="AC79" i="31"/>
  <c r="AC80" i="31"/>
  <c r="AC81" i="31"/>
  <c r="AC82" i="31"/>
  <c r="AC83" i="31"/>
  <c r="AC84" i="31"/>
  <c r="AC85" i="31"/>
  <c r="AC86" i="31"/>
  <c r="AC87" i="31"/>
  <c r="AC88" i="31"/>
  <c r="AC89" i="31"/>
  <c r="AC90" i="31"/>
  <c r="AC91" i="31"/>
  <c r="AC92" i="31"/>
  <c r="AC93" i="31"/>
  <c r="AC94" i="31"/>
  <c r="AC95" i="31"/>
  <c r="AC96" i="31"/>
  <c r="AC97" i="31"/>
  <c r="AC98" i="31"/>
  <c r="AC99" i="31"/>
  <c r="AC100" i="31"/>
  <c r="AC9" i="31"/>
  <c r="AU10" i="31"/>
  <c r="AU11" i="31"/>
  <c r="AU12" i="31"/>
  <c r="AU13" i="31"/>
  <c r="AU14" i="31"/>
  <c r="AU15" i="31"/>
  <c r="AU16" i="31"/>
  <c r="AU17" i="31"/>
  <c r="AU18" i="31"/>
  <c r="AU19" i="31"/>
  <c r="AU20" i="31"/>
  <c r="AU21" i="31"/>
  <c r="AU22" i="31"/>
  <c r="AU23" i="31"/>
  <c r="AU24" i="31"/>
  <c r="AU25" i="31"/>
  <c r="AU26" i="31"/>
  <c r="AU27" i="31"/>
  <c r="AU28" i="31"/>
  <c r="AU29" i="31"/>
  <c r="AU30" i="31"/>
  <c r="AU31" i="31"/>
  <c r="AU32" i="31"/>
  <c r="AU33" i="31"/>
  <c r="AU34" i="31"/>
  <c r="AU35" i="31"/>
  <c r="AU36" i="31"/>
  <c r="AU37" i="31"/>
  <c r="AU38" i="31"/>
  <c r="AU39" i="31"/>
  <c r="AU40" i="31"/>
  <c r="AU41" i="31"/>
  <c r="AU42" i="31"/>
  <c r="AU43" i="31"/>
  <c r="AU44" i="31"/>
  <c r="AU45" i="31"/>
  <c r="AU46" i="31"/>
  <c r="AU47" i="31"/>
  <c r="AU48" i="31"/>
  <c r="AU49" i="31"/>
  <c r="AU50" i="31"/>
  <c r="AU51" i="31"/>
  <c r="AU52" i="31"/>
  <c r="AU53" i="31"/>
  <c r="AU54" i="31"/>
  <c r="AU55" i="31"/>
  <c r="AU56" i="31"/>
  <c r="AU57" i="31"/>
  <c r="AU58" i="31"/>
  <c r="AU59" i="31"/>
  <c r="AU60" i="31"/>
  <c r="AU61" i="31"/>
  <c r="AU62" i="31"/>
  <c r="AU63" i="31"/>
  <c r="AU64" i="31"/>
  <c r="AU65" i="31"/>
  <c r="AU66" i="31"/>
  <c r="AU67" i="31"/>
  <c r="AU68" i="31"/>
  <c r="AU69" i="31"/>
  <c r="AU70" i="31"/>
  <c r="AU71" i="31"/>
  <c r="AU72" i="31"/>
  <c r="AU73" i="31"/>
  <c r="AU74" i="31"/>
  <c r="AU75" i="31"/>
  <c r="AU76" i="31"/>
  <c r="AU77" i="31"/>
  <c r="AU78" i="31"/>
  <c r="AU79" i="31"/>
  <c r="AU80" i="31"/>
  <c r="AU81" i="31"/>
  <c r="AU82" i="31"/>
  <c r="AU83" i="31"/>
  <c r="AU84" i="31"/>
  <c r="AU85" i="31"/>
  <c r="AU86" i="31"/>
  <c r="AU87" i="31"/>
  <c r="AU88" i="31"/>
  <c r="AU89" i="31"/>
  <c r="AU90" i="31"/>
  <c r="AU91" i="31"/>
  <c r="AU92" i="31"/>
  <c r="AU93" i="31"/>
  <c r="AU94" i="31"/>
  <c r="AU95" i="31"/>
  <c r="AU96" i="31"/>
  <c r="AU97" i="31"/>
  <c r="AU98" i="31"/>
  <c r="AU99" i="31"/>
  <c r="AU100" i="31"/>
  <c r="AU9" i="31"/>
  <c r="AU10" i="33"/>
  <c r="AU11" i="33"/>
  <c r="AU12" i="33"/>
  <c r="AU13" i="33"/>
  <c r="AU14" i="33"/>
  <c r="AU15" i="33"/>
  <c r="AU16" i="33"/>
  <c r="AU17" i="33"/>
  <c r="AU18" i="33"/>
  <c r="AU19" i="33"/>
  <c r="AU20" i="33"/>
  <c r="AU21" i="33"/>
  <c r="AU22" i="33"/>
  <c r="AU23" i="33"/>
  <c r="AU24" i="33"/>
  <c r="AU25" i="33"/>
  <c r="AU26" i="33"/>
  <c r="AU27" i="33"/>
  <c r="AU28" i="33"/>
  <c r="AU29" i="33"/>
  <c r="AU30" i="33"/>
  <c r="AU31" i="33"/>
  <c r="AU32" i="33"/>
  <c r="AU33" i="33"/>
  <c r="AU34" i="33"/>
  <c r="AU35" i="33"/>
  <c r="AU36" i="33"/>
  <c r="AU37" i="33"/>
  <c r="AU38" i="33"/>
  <c r="AU39" i="33"/>
  <c r="AU40" i="33"/>
  <c r="AU41" i="33"/>
  <c r="AU42" i="33"/>
  <c r="AU43" i="33"/>
  <c r="AU44" i="33"/>
  <c r="AU45" i="33"/>
  <c r="AU46" i="33"/>
  <c r="AU47" i="33"/>
  <c r="AU48" i="33"/>
  <c r="AU49" i="33"/>
  <c r="AU50" i="33"/>
  <c r="AU51" i="33"/>
  <c r="AU52" i="33"/>
  <c r="AU53" i="33"/>
  <c r="AU54" i="33"/>
  <c r="AU55" i="33"/>
  <c r="AU56" i="33"/>
  <c r="AU57" i="33"/>
  <c r="AU58" i="33"/>
  <c r="AU59" i="33"/>
  <c r="AU60" i="33"/>
  <c r="AU61" i="33"/>
  <c r="AU62" i="33"/>
  <c r="AU63" i="33"/>
  <c r="AU64" i="33"/>
  <c r="AU65" i="33"/>
  <c r="AU66" i="33"/>
  <c r="AU67" i="33"/>
  <c r="AU68" i="33"/>
  <c r="AU69" i="33"/>
  <c r="AU70" i="33"/>
  <c r="AU71" i="33"/>
  <c r="AU72" i="33"/>
  <c r="AU73" i="33"/>
  <c r="AU74" i="33"/>
  <c r="AU75" i="33"/>
  <c r="AU76" i="33"/>
  <c r="AU77" i="33"/>
  <c r="AU78" i="33"/>
  <c r="AU79" i="33"/>
  <c r="AU80" i="33"/>
  <c r="AU81" i="33"/>
  <c r="AU82" i="33"/>
  <c r="AU83" i="33"/>
  <c r="AU84" i="33"/>
  <c r="AU85" i="33"/>
  <c r="AU86" i="33"/>
  <c r="AU87" i="33"/>
  <c r="AU88" i="33"/>
  <c r="AU89" i="33"/>
  <c r="AU90" i="33"/>
  <c r="AU91" i="33"/>
  <c r="AU92" i="33"/>
  <c r="AU93" i="33"/>
  <c r="AU94" i="33"/>
  <c r="AU95" i="33"/>
  <c r="AU96" i="33"/>
  <c r="AU97" i="33"/>
  <c r="AU98" i="33"/>
  <c r="AU99" i="33"/>
  <c r="AU100" i="33"/>
  <c r="AU101" i="33"/>
  <c r="AU102" i="33"/>
  <c r="AU103" i="33"/>
  <c r="AU104" i="33"/>
  <c r="AU105" i="33"/>
  <c r="AU106" i="33"/>
  <c r="AU107" i="33"/>
  <c r="AU9" i="33"/>
  <c r="AC10" i="33"/>
  <c r="AC11" i="33"/>
  <c r="AC12" i="33"/>
  <c r="AC13" i="33"/>
  <c r="AC14" i="33"/>
  <c r="AC15" i="33"/>
  <c r="AC16" i="33"/>
  <c r="AC17" i="33"/>
  <c r="AC18" i="33"/>
  <c r="AC19" i="33"/>
  <c r="AC20" i="33"/>
  <c r="AC21" i="33"/>
  <c r="AC22" i="33"/>
  <c r="AC23" i="33"/>
  <c r="AC24" i="33"/>
  <c r="AC25" i="33"/>
  <c r="AC26" i="33"/>
  <c r="AC27" i="33"/>
  <c r="AC28" i="33"/>
  <c r="AC29" i="33"/>
  <c r="AC30" i="33"/>
  <c r="AC31" i="33"/>
  <c r="AC32" i="33"/>
  <c r="AC33" i="33"/>
  <c r="AC34" i="33"/>
  <c r="AC35" i="33"/>
  <c r="AC36" i="33"/>
  <c r="AC37" i="33"/>
  <c r="AC38" i="33"/>
  <c r="AC39" i="33"/>
  <c r="AC40" i="33"/>
  <c r="AC41" i="33"/>
  <c r="AC42" i="33"/>
  <c r="AC43" i="33"/>
  <c r="AC44" i="33"/>
  <c r="AC45" i="33"/>
  <c r="AC46" i="33"/>
  <c r="AC47" i="33"/>
  <c r="AC48" i="33"/>
  <c r="AC49" i="33"/>
  <c r="AC50" i="33"/>
  <c r="AC51" i="33"/>
  <c r="AC52" i="33"/>
  <c r="AC53" i="33"/>
  <c r="AC54" i="33"/>
  <c r="AC55" i="33"/>
  <c r="AC56" i="33"/>
  <c r="AC57" i="33"/>
  <c r="AC58" i="33"/>
  <c r="AC59" i="33"/>
  <c r="AC60" i="33"/>
  <c r="AC61" i="33"/>
  <c r="AC62" i="33"/>
  <c r="AC63" i="33"/>
  <c r="AC64" i="33"/>
  <c r="AC65" i="33"/>
  <c r="AC66" i="33"/>
  <c r="AC67" i="33"/>
  <c r="AC68" i="33"/>
  <c r="AC69" i="33"/>
  <c r="AC70" i="33"/>
  <c r="AC71" i="33"/>
  <c r="AC72" i="33"/>
  <c r="AC73" i="33"/>
  <c r="AC74" i="33"/>
  <c r="AC75" i="33"/>
  <c r="AC76" i="33"/>
  <c r="AC77" i="33"/>
  <c r="AC78" i="33"/>
  <c r="AC79" i="33"/>
  <c r="AC80" i="33"/>
  <c r="AC81" i="33"/>
  <c r="AC82" i="33"/>
  <c r="AC83" i="33"/>
  <c r="AC84" i="33"/>
  <c r="AC85" i="33"/>
  <c r="AC86" i="33"/>
  <c r="AC87" i="33"/>
  <c r="AC88" i="33"/>
  <c r="AC89" i="33"/>
  <c r="AC90" i="33"/>
  <c r="AC91" i="33"/>
  <c r="AC92" i="33"/>
  <c r="AC93" i="33"/>
  <c r="AC94" i="33"/>
  <c r="AC95" i="33"/>
  <c r="AC96" i="33"/>
  <c r="AC97" i="33"/>
  <c r="AC98" i="33"/>
  <c r="AC99" i="33"/>
  <c r="AC100" i="33"/>
  <c r="AC101" i="33"/>
  <c r="AC102" i="33"/>
  <c r="AC103" i="33"/>
  <c r="AC104" i="33"/>
  <c r="AC105" i="33"/>
  <c r="AC106" i="33"/>
  <c r="AC107" i="33"/>
  <c r="AC9" i="33"/>
  <c r="AC10" i="34"/>
  <c r="AC11" i="34"/>
  <c r="AC12" i="34"/>
  <c r="AC13" i="34"/>
  <c r="AC14" i="34"/>
  <c r="AC15" i="34"/>
  <c r="AC16" i="34"/>
  <c r="AC17" i="34"/>
  <c r="AC18" i="34"/>
  <c r="AC19" i="34"/>
  <c r="AC20" i="34"/>
  <c r="AC21" i="34"/>
  <c r="AC22" i="34"/>
  <c r="AC23" i="34"/>
  <c r="AC24" i="34"/>
  <c r="AC25" i="34"/>
  <c r="AC26" i="34"/>
  <c r="AC27" i="34"/>
  <c r="AC28" i="34"/>
  <c r="AC29" i="34"/>
  <c r="AC30" i="34"/>
  <c r="AC31" i="34"/>
  <c r="AC32" i="34"/>
  <c r="AC33" i="34"/>
  <c r="AC34" i="34"/>
  <c r="AC35" i="34"/>
  <c r="AC36" i="34"/>
  <c r="AC37" i="34"/>
  <c r="AC38" i="34"/>
  <c r="AC39" i="34"/>
  <c r="AC40" i="34"/>
  <c r="AC41" i="34"/>
  <c r="AC42" i="34"/>
  <c r="AC43" i="34"/>
  <c r="AC44" i="34"/>
  <c r="AC45" i="34"/>
  <c r="AC46" i="34"/>
  <c r="AC47" i="34"/>
  <c r="AC48" i="34"/>
  <c r="AC49" i="34"/>
  <c r="AC50" i="34"/>
  <c r="AC51" i="34"/>
  <c r="AC52" i="34"/>
  <c r="AC53" i="34"/>
  <c r="AC54" i="34"/>
  <c r="AC55" i="34"/>
  <c r="AC56" i="34"/>
  <c r="AC57" i="34"/>
  <c r="AC58" i="34"/>
  <c r="AC59" i="34"/>
  <c r="AC60" i="34"/>
  <c r="AC61" i="34"/>
  <c r="AC62" i="34"/>
  <c r="AC63" i="34"/>
  <c r="AC64" i="34"/>
  <c r="AC65" i="34"/>
  <c r="AC66" i="34"/>
  <c r="AC67" i="34"/>
  <c r="AC68" i="34"/>
  <c r="AC69" i="34"/>
  <c r="AC70" i="34"/>
  <c r="AC71" i="34"/>
  <c r="AC72" i="34"/>
  <c r="AC73" i="34"/>
  <c r="AC74" i="34"/>
  <c r="AC75" i="34"/>
  <c r="AC76" i="34"/>
  <c r="AC77" i="34"/>
  <c r="AC78" i="34"/>
  <c r="AC79" i="34"/>
  <c r="AC80" i="34"/>
  <c r="AC81" i="34"/>
  <c r="AC82" i="34"/>
  <c r="AC83" i="34"/>
  <c r="AC84" i="34"/>
  <c r="AC85" i="34"/>
  <c r="AC86" i="34"/>
  <c r="AC87" i="34"/>
  <c r="AC9" i="34"/>
  <c r="AU10" i="34"/>
  <c r="AU11" i="34"/>
  <c r="AU12" i="34"/>
  <c r="AU13" i="34"/>
  <c r="AU14" i="34"/>
  <c r="AU15" i="34"/>
  <c r="AU16" i="34"/>
  <c r="AU17" i="34"/>
  <c r="AU18" i="34"/>
  <c r="AU19" i="34"/>
  <c r="AU20" i="34"/>
  <c r="AU21" i="34"/>
  <c r="AU22" i="34"/>
  <c r="AU23" i="34"/>
  <c r="AU24" i="34"/>
  <c r="AU25" i="34"/>
  <c r="AU26" i="34"/>
  <c r="AU27" i="34"/>
  <c r="AU28" i="34"/>
  <c r="AU29" i="34"/>
  <c r="AU30" i="34"/>
  <c r="AU31" i="34"/>
  <c r="AU32" i="34"/>
  <c r="AU33" i="34"/>
  <c r="AU34" i="34"/>
  <c r="AU35" i="34"/>
  <c r="AU36" i="34"/>
  <c r="AU37" i="34"/>
  <c r="AU38" i="34"/>
  <c r="AU39" i="34"/>
  <c r="AU40" i="34"/>
  <c r="AU41" i="34"/>
  <c r="AU42" i="34"/>
  <c r="AU43" i="34"/>
  <c r="AU44" i="34"/>
  <c r="AU45" i="34"/>
  <c r="AU46" i="34"/>
  <c r="AU47" i="34"/>
  <c r="AU48" i="34"/>
  <c r="AU49" i="34"/>
  <c r="AU50" i="34"/>
  <c r="AU51" i="34"/>
  <c r="AU52" i="34"/>
  <c r="AU53" i="34"/>
  <c r="AU54" i="34"/>
  <c r="AU55" i="34"/>
  <c r="AU56" i="34"/>
  <c r="AU57" i="34"/>
  <c r="AU58" i="34"/>
  <c r="AU59" i="34"/>
  <c r="AU60" i="34"/>
  <c r="AU61" i="34"/>
  <c r="AU62" i="34"/>
  <c r="AU63" i="34"/>
  <c r="AU64" i="34"/>
  <c r="AU65" i="34"/>
  <c r="AU66" i="34"/>
  <c r="AU67" i="34"/>
  <c r="AU68" i="34"/>
  <c r="AU69" i="34"/>
  <c r="AU70" i="34"/>
  <c r="AU71" i="34"/>
  <c r="AU72" i="34"/>
  <c r="AU73" i="34"/>
  <c r="AU74" i="34"/>
  <c r="AU75" i="34"/>
  <c r="AU76" i="34"/>
  <c r="AU77" i="34"/>
  <c r="AU78" i="34"/>
  <c r="AU79" i="34"/>
  <c r="AU80" i="34"/>
  <c r="AU81" i="34"/>
  <c r="AU82" i="34"/>
  <c r="AU83" i="34"/>
  <c r="AU84" i="34"/>
  <c r="AU85" i="34"/>
  <c r="AU86" i="34"/>
  <c r="AU87" i="34"/>
  <c r="AU9" i="34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C128" i="30"/>
  <c r="AC129" i="30"/>
  <c r="AC130" i="30"/>
  <c r="AC131" i="30"/>
  <c r="AC132" i="30"/>
  <c r="AC133" i="30"/>
  <c r="AC134" i="30"/>
  <c r="AC135" i="30"/>
  <c r="AC136" i="30"/>
  <c r="AC137" i="30"/>
  <c r="AC138" i="30"/>
  <c r="AC139" i="30"/>
  <c r="AC140" i="30"/>
  <c r="AC141" i="30"/>
  <c r="AC142" i="30"/>
  <c r="AC143" i="30"/>
  <c r="AC144" i="30"/>
  <c r="AC145" i="30"/>
  <c r="AC146" i="30"/>
  <c r="AC147" i="30"/>
  <c r="AC148" i="30"/>
  <c r="AC149" i="30"/>
  <c r="AC150" i="30"/>
  <c r="AC151" i="30"/>
  <c r="AC152" i="30"/>
  <c r="AC153" i="30"/>
  <c r="AC154" i="30"/>
  <c r="AC155" i="30"/>
  <c r="AC156" i="30"/>
  <c r="AC157" i="30"/>
  <c r="AC158" i="30"/>
  <c r="AC159" i="30"/>
  <c r="AC160" i="30"/>
  <c r="AC161" i="30"/>
  <c r="AC162" i="30"/>
  <c r="AC163" i="30"/>
  <c r="AC164" i="30"/>
  <c r="AC165" i="30"/>
  <c r="AC166" i="30"/>
  <c r="AC167" i="30"/>
  <c r="AC168" i="30"/>
  <c r="AC169" i="30"/>
  <c r="AC170" i="30"/>
  <c r="AC171" i="30"/>
  <c r="AC172" i="30"/>
  <c r="AC173" i="30"/>
  <c r="AC174" i="30"/>
  <c r="AC175" i="30"/>
  <c r="AC176" i="30"/>
  <c r="AC177" i="30"/>
  <c r="AC178" i="30"/>
  <c r="AC179" i="30"/>
  <c r="AC180" i="30"/>
  <c r="AC181" i="30"/>
  <c r="AC182" i="30"/>
  <c r="AC183" i="30"/>
  <c r="AC184" i="30"/>
  <c r="AC185" i="30"/>
  <c r="AC186" i="30"/>
  <c r="AC187" i="30"/>
  <c r="AC188" i="30"/>
  <c r="AC189" i="30"/>
  <c r="AC190" i="30"/>
  <c r="AC191" i="30"/>
  <c r="AC192" i="30"/>
  <c r="AC193" i="30"/>
  <c r="AC194" i="30"/>
  <c r="AC195" i="30"/>
  <c r="AC196" i="30"/>
  <c r="AC197" i="30"/>
  <c r="AC198" i="30"/>
  <c r="AC9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128" i="30"/>
  <c r="AU129" i="30"/>
  <c r="AU130" i="30"/>
  <c r="AU131" i="30"/>
  <c r="AU132" i="30"/>
  <c r="AU133" i="30"/>
  <c r="AU134" i="30"/>
  <c r="AU135" i="30"/>
  <c r="AU136" i="30"/>
  <c r="AU137" i="30"/>
  <c r="AU138" i="30"/>
  <c r="AU139" i="30"/>
  <c r="AU140" i="30"/>
  <c r="AU141" i="30"/>
  <c r="AU142" i="30"/>
  <c r="AU143" i="30"/>
  <c r="AU144" i="30"/>
  <c r="AU145" i="30"/>
  <c r="AU146" i="30"/>
  <c r="AU147" i="30"/>
  <c r="AU148" i="30"/>
  <c r="AU149" i="30"/>
  <c r="AU150" i="30"/>
  <c r="AU151" i="30"/>
  <c r="AU152" i="30"/>
  <c r="AU153" i="30"/>
  <c r="AU154" i="30"/>
  <c r="AU155" i="30"/>
  <c r="AU156" i="30"/>
  <c r="AU157" i="30"/>
  <c r="AU158" i="30"/>
  <c r="AU159" i="30"/>
  <c r="AU160" i="30"/>
  <c r="AU161" i="30"/>
  <c r="AU162" i="30"/>
  <c r="AU163" i="30"/>
  <c r="AU164" i="30"/>
  <c r="AU165" i="30"/>
  <c r="AU166" i="30"/>
  <c r="AU167" i="30"/>
  <c r="AU168" i="30"/>
  <c r="AU169" i="30"/>
  <c r="AU170" i="30"/>
  <c r="AU171" i="30"/>
  <c r="AU172" i="30"/>
  <c r="AU173" i="30"/>
  <c r="AU174" i="30"/>
  <c r="AU175" i="30"/>
  <c r="AU176" i="30"/>
  <c r="AU177" i="30"/>
  <c r="AU178" i="30"/>
  <c r="AU179" i="30"/>
  <c r="AU180" i="30"/>
  <c r="AU181" i="30"/>
  <c r="AU182" i="30"/>
  <c r="AU183" i="30"/>
  <c r="AU184" i="30"/>
  <c r="AU185" i="30"/>
  <c r="AU186" i="30"/>
  <c r="AU187" i="30"/>
  <c r="AU188" i="30"/>
  <c r="AU189" i="30"/>
  <c r="AU190" i="30"/>
  <c r="AU191" i="30"/>
  <c r="AU192" i="30"/>
  <c r="AU193" i="30"/>
  <c r="AU194" i="30"/>
  <c r="AU195" i="30"/>
  <c r="AU196" i="30"/>
  <c r="AU197" i="30"/>
  <c r="AU198" i="30"/>
  <c r="AU9" i="30"/>
  <c r="F412" i="17" l="1"/>
  <c r="F413" i="17"/>
  <c r="F414" i="17"/>
  <c r="F415" i="17"/>
  <c r="F409" i="17" l="1"/>
  <c r="F410" i="17"/>
  <c r="F411" i="17"/>
  <c r="C3" i="26" l="1"/>
  <c r="F407" i="17" l="1"/>
  <c r="F408" i="17"/>
  <c r="AX88" i="31" l="1"/>
  <c r="AE88" i="31"/>
  <c r="AV88" i="31"/>
  <c r="G88" i="31"/>
  <c r="AE59" i="34"/>
  <c r="AV59" i="34"/>
  <c r="G59" i="34"/>
  <c r="AX42" i="22"/>
  <c r="AE42" i="22"/>
  <c r="AV42" i="22"/>
  <c r="G42" i="22"/>
  <c r="AW88" i="31" l="1"/>
  <c r="AW59" i="34"/>
  <c r="AW42" i="22"/>
  <c r="AX90" i="33" l="1"/>
  <c r="AE90" i="33"/>
  <c r="AV90" i="33"/>
  <c r="G90" i="33"/>
  <c r="AW90" i="33" l="1"/>
  <c r="AX107" i="33"/>
  <c r="AE107" i="33"/>
  <c r="AV107" i="33"/>
  <c r="G107" i="33"/>
  <c r="AW107" i="33" l="1"/>
  <c r="AE87" i="34" l="1"/>
  <c r="AV87" i="34"/>
  <c r="G87" i="34"/>
  <c r="AW87" i="34" l="1"/>
  <c r="F406" i="17"/>
  <c r="F405" i="17" l="1"/>
  <c r="G10" i="30" l="1"/>
  <c r="G9" i="30"/>
  <c r="F403" i="17" l="1"/>
  <c r="F404" i="17"/>
  <c r="F400" i="17"/>
  <c r="F401" i="17"/>
  <c r="AX51" i="22" s="1"/>
  <c r="F402" i="17"/>
  <c r="F1" i="34"/>
  <c r="F399" i="17"/>
  <c r="AX178" i="22" s="1"/>
  <c r="F377" i="17"/>
  <c r="F378" i="17"/>
  <c r="F379" i="17"/>
  <c r="F380" i="17"/>
  <c r="AX198" i="22" s="1"/>
  <c r="F381" i="17"/>
  <c r="F382" i="17"/>
  <c r="F383" i="17"/>
  <c r="F384" i="17"/>
  <c r="F385" i="17"/>
  <c r="F386" i="17"/>
  <c r="F387" i="17"/>
  <c r="F388" i="17"/>
  <c r="F389" i="17"/>
  <c r="AX181" i="22" s="1"/>
  <c r="F390" i="17"/>
  <c r="F391" i="17"/>
  <c r="F392" i="17"/>
  <c r="F393" i="17"/>
  <c r="F394" i="17"/>
  <c r="F395" i="17"/>
  <c r="F396" i="17"/>
  <c r="AX190" i="22" s="1"/>
  <c r="F397" i="17"/>
  <c r="F398" i="17"/>
  <c r="F3" i="17"/>
  <c r="F4" i="17"/>
  <c r="F5" i="17"/>
  <c r="AX47" i="33" s="1"/>
  <c r="F6" i="17"/>
  <c r="AX31" i="33" s="1"/>
  <c r="F7" i="17"/>
  <c r="AX46" i="33" s="1"/>
  <c r="F8" i="17"/>
  <c r="AX30" i="33" s="1"/>
  <c r="F9" i="17"/>
  <c r="AX45" i="33" s="1"/>
  <c r="F10" i="17"/>
  <c r="F11" i="17"/>
  <c r="F12" i="17"/>
  <c r="AX43" i="33" s="1"/>
  <c r="F13" i="17"/>
  <c r="AX42" i="33" s="1"/>
  <c r="F14" i="17"/>
  <c r="AX41" i="33" s="1"/>
  <c r="F15" i="17"/>
  <c r="F16" i="17"/>
  <c r="AX40" i="33" s="1"/>
  <c r="F17" i="17"/>
  <c r="AX39" i="33" s="1"/>
  <c r="F18" i="17"/>
  <c r="F19" i="17"/>
  <c r="F20" i="17"/>
  <c r="F21" i="17"/>
  <c r="AX23" i="33" s="1"/>
  <c r="F22" i="17"/>
  <c r="AX22" i="33" s="1"/>
  <c r="F23" i="17"/>
  <c r="AX21" i="33" s="1"/>
  <c r="F24" i="17"/>
  <c r="AX20" i="33" s="1"/>
  <c r="F25" i="17"/>
  <c r="AX27" i="33" s="1"/>
  <c r="F26" i="17"/>
  <c r="F27" i="17"/>
  <c r="F28" i="17"/>
  <c r="AX33" i="33" s="1"/>
  <c r="F29" i="17"/>
  <c r="F30" i="17"/>
  <c r="F31" i="17"/>
  <c r="AX29" i="33" s="1"/>
  <c r="F32" i="17"/>
  <c r="AX35" i="33" s="1"/>
  <c r="F33" i="17"/>
  <c r="AX10" i="33" s="1"/>
  <c r="F34" i="17"/>
  <c r="F35" i="17"/>
  <c r="F36" i="17"/>
  <c r="F37" i="17"/>
  <c r="AX57" i="33" s="1"/>
  <c r="F38" i="17"/>
  <c r="F39" i="17"/>
  <c r="AX55" i="33" s="1"/>
  <c r="F40" i="17"/>
  <c r="AX52" i="33" s="1"/>
  <c r="F41" i="17"/>
  <c r="AX89" i="33" s="1"/>
  <c r="F42" i="17"/>
  <c r="F43" i="17"/>
  <c r="F44" i="17"/>
  <c r="F45" i="17"/>
  <c r="F46" i="17"/>
  <c r="F47" i="17"/>
  <c r="F48" i="17"/>
  <c r="F49" i="17"/>
  <c r="AX70" i="33" s="1"/>
  <c r="F50" i="17"/>
  <c r="F51" i="17"/>
  <c r="F52" i="17"/>
  <c r="F53" i="17"/>
  <c r="F54" i="17"/>
  <c r="F55" i="17"/>
  <c r="F56" i="17"/>
  <c r="AX74" i="33" s="1"/>
  <c r="F57" i="17"/>
  <c r="AX73" i="33" s="1"/>
  <c r="F58" i="17"/>
  <c r="F59" i="17"/>
  <c r="F60" i="17"/>
  <c r="F61" i="17"/>
  <c r="F62" i="17"/>
  <c r="F63" i="17"/>
  <c r="F64" i="17"/>
  <c r="F65" i="17"/>
  <c r="AX71" i="33" s="1"/>
  <c r="F66" i="17"/>
  <c r="F67" i="17"/>
  <c r="F68" i="17"/>
  <c r="F69" i="17"/>
  <c r="F70" i="17"/>
  <c r="F71" i="17"/>
  <c r="F72" i="17"/>
  <c r="AX101" i="33" s="1"/>
  <c r="F73" i="17"/>
  <c r="AX100" i="33" s="1"/>
  <c r="F74" i="17"/>
  <c r="F75" i="17"/>
  <c r="F76" i="17"/>
  <c r="F77" i="17"/>
  <c r="F78" i="17"/>
  <c r="F79" i="17"/>
  <c r="AX72" i="33" s="1"/>
  <c r="F80" i="17"/>
  <c r="F81" i="17"/>
  <c r="F82" i="17"/>
  <c r="F83" i="17"/>
  <c r="F84" i="17"/>
  <c r="AX49" i="33" s="1"/>
  <c r="F85" i="17"/>
  <c r="F86" i="17"/>
  <c r="F87" i="17"/>
  <c r="F88" i="17"/>
  <c r="F89" i="17"/>
  <c r="F90" i="17"/>
  <c r="F91" i="17"/>
  <c r="F92" i="17"/>
  <c r="F93" i="17"/>
  <c r="AX20" i="34" s="1"/>
  <c r="F94" i="17"/>
  <c r="F95" i="17"/>
  <c r="F96" i="17"/>
  <c r="F97" i="17"/>
  <c r="F98" i="17"/>
  <c r="F99" i="17"/>
  <c r="F100" i="17"/>
  <c r="F101" i="17"/>
  <c r="AX34" i="34" s="1"/>
  <c r="F102" i="17"/>
  <c r="F103" i="17"/>
  <c r="F104" i="17"/>
  <c r="F105" i="17"/>
  <c r="F106" i="17"/>
  <c r="F107" i="17"/>
  <c r="F108" i="17"/>
  <c r="F109" i="17"/>
  <c r="AX47" i="34" s="1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AX79" i="34" s="1"/>
  <c r="F122" i="17"/>
  <c r="F123" i="17"/>
  <c r="F124" i="17"/>
  <c r="F125" i="17"/>
  <c r="F126" i="17"/>
  <c r="F127" i="17"/>
  <c r="F128" i="17"/>
  <c r="F129" i="17"/>
  <c r="AX71" i="34" s="1"/>
  <c r="F130" i="17"/>
  <c r="F131" i="17"/>
  <c r="F132" i="17"/>
  <c r="F133" i="17"/>
  <c r="F134" i="17"/>
  <c r="F135" i="17"/>
  <c r="F136" i="17"/>
  <c r="F137" i="17"/>
  <c r="F138" i="17"/>
  <c r="AX37" i="34" s="1"/>
  <c r="F139" i="17"/>
  <c r="AX87" i="34" s="1"/>
  <c r="F140" i="17"/>
  <c r="AX84" i="34" s="1"/>
  <c r="F141" i="17"/>
  <c r="AX59" i="34" s="1"/>
  <c r="F142" i="17"/>
  <c r="F143" i="17"/>
  <c r="F144" i="17"/>
  <c r="F145" i="17"/>
  <c r="AX27" i="31" s="1"/>
  <c r="F146" i="17"/>
  <c r="F147" i="17"/>
  <c r="F148" i="17"/>
  <c r="F149" i="17"/>
  <c r="F150" i="17"/>
  <c r="F151" i="17"/>
  <c r="F152" i="17"/>
  <c r="AX25" i="31" s="1"/>
  <c r="F153" i="17"/>
  <c r="AX24" i="31" s="1"/>
  <c r="F154" i="17"/>
  <c r="F155" i="17"/>
  <c r="F156" i="17"/>
  <c r="F157" i="17"/>
  <c r="F158" i="17"/>
  <c r="F159" i="17"/>
  <c r="F160" i="17"/>
  <c r="F161" i="17"/>
  <c r="AX15" i="31" s="1"/>
  <c r="F162" i="17"/>
  <c r="F163" i="17"/>
  <c r="F164" i="17"/>
  <c r="F165" i="17"/>
  <c r="F166" i="17"/>
  <c r="F167" i="17"/>
  <c r="F168" i="17"/>
  <c r="F169" i="17"/>
  <c r="AX36" i="31" s="1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AX77" i="31" s="1"/>
  <c r="F186" i="17"/>
  <c r="F187" i="17"/>
  <c r="F188" i="17"/>
  <c r="F189" i="17"/>
  <c r="F190" i="17"/>
  <c r="F191" i="17"/>
  <c r="F192" i="17"/>
  <c r="F193" i="17"/>
  <c r="AX53" i="31" s="1"/>
  <c r="F194" i="17"/>
  <c r="F195" i="17"/>
  <c r="F196" i="17"/>
  <c r="F197" i="17"/>
  <c r="F198" i="17"/>
  <c r="F199" i="17"/>
  <c r="F200" i="17"/>
  <c r="F201" i="17"/>
  <c r="AX66" i="31" s="1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AX74" i="31" s="1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AX73" i="31" s="1"/>
  <c r="F237" i="17"/>
  <c r="F238" i="17"/>
  <c r="F239" i="17"/>
  <c r="F240" i="17"/>
  <c r="F241" i="17"/>
  <c r="AX36" i="22" s="1"/>
  <c r="F242" i="17"/>
  <c r="F243" i="17"/>
  <c r="F244" i="17"/>
  <c r="F245" i="17"/>
  <c r="F246" i="17"/>
  <c r="F247" i="17"/>
  <c r="F248" i="17"/>
  <c r="F249" i="17"/>
  <c r="AX18" i="22" s="1"/>
  <c r="F250" i="17"/>
  <c r="AX25" i="22" s="1"/>
  <c r="F251" i="17"/>
  <c r="F252" i="17"/>
  <c r="AX32" i="22" s="1"/>
  <c r="F253" i="17"/>
  <c r="F254" i="17"/>
  <c r="F255" i="17"/>
  <c r="F256" i="17"/>
  <c r="AX21" i="34" s="1"/>
  <c r="F257" i="17"/>
  <c r="AX30" i="22" s="1"/>
  <c r="F258" i="17"/>
  <c r="AX16" i="22" s="1"/>
  <c r="F259" i="17"/>
  <c r="F260" i="17"/>
  <c r="AX21" i="22" s="1"/>
  <c r="F261" i="17"/>
  <c r="F262" i="17"/>
  <c r="F263" i="17"/>
  <c r="F264" i="17"/>
  <c r="AX27" i="34" s="1"/>
  <c r="F265" i="17"/>
  <c r="AX54" i="22" s="1"/>
  <c r="F266" i="17"/>
  <c r="AX52" i="22" s="1"/>
  <c r="F267" i="17"/>
  <c r="F268" i="17"/>
  <c r="AX49" i="22" s="1"/>
  <c r="F269" i="17"/>
  <c r="F270" i="17"/>
  <c r="F271" i="17"/>
  <c r="F272" i="17"/>
  <c r="AX48" i="34" s="1"/>
  <c r="F273" i="17"/>
  <c r="AX78" i="22" s="1"/>
  <c r="F274" i="17"/>
  <c r="AX77" i="22" s="1"/>
  <c r="F275" i="17"/>
  <c r="F276" i="17"/>
  <c r="F277" i="17"/>
  <c r="F278" i="17"/>
  <c r="F279" i="17"/>
  <c r="F280" i="17"/>
  <c r="F281" i="17"/>
  <c r="AX70" i="22" s="1"/>
  <c r="F282" i="17"/>
  <c r="F283" i="17"/>
  <c r="F284" i="17"/>
  <c r="F285" i="17"/>
  <c r="F286" i="17"/>
  <c r="F287" i="17"/>
  <c r="F288" i="17"/>
  <c r="F289" i="17"/>
  <c r="AX61" i="22" s="1"/>
  <c r="F290" i="17"/>
  <c r="AX58" i="22" s="1"/>
  <c r="F291" i="17"/>
  <c r="F292" i="17"/>
  <c r="F293" i="17"/>
  <c r="F294" i="17"/>
  <c r="F295" i="17"/>
  <c r="F296" i="17"/>
  <c r="F297" i="17"/>
  <c r="AX101" i="22" s="1"/>
  <c r="F298" i="17"/>
  <c r="AX84" i="22" s="1"/>
  <c r="F299" i="17"/>
  <c r="F300" i="17"/>
  <c r="AX119" i="22" s="1"/>
  <c r="F301" i="17"/>
  <c r="F302" i="17"/>
  <c r="F303" i="17"/>
  <c r="F304" i="17"/>
  <c r="F305" i="17"/>
  <c r="AX115" i="22" s="1"/>
  <c r="F306" i="17"/>
  <c r="AX114" i="22" s="1"/>
  <c r="F307" i="17"/>
  <c r="F308" i="17"/>
  <c r="F309" i="17"/>
  <c r="F310" i="17"/>
  <c r="F311" i="17"/>
  <c r="F312" i="17"/>
  <c r="AX107" i="22" s="1"/>
  <c r="F313" i="17"/>
  <c r="AX105" i="22" s="1"/>
  <c r="F314" i="17"/>
  <c r="AX104" i="22" s="1"/>
  <c r="F315" i="17"/>
  <c r="F316" i="17"/>
  <c r="F317" i="17"/>
  <c r="F318" i="17"/>
  <c r="F319" i="17"/>
  <c r="F320" i="17"/>
  <c r="AX99" i="22" s="1"/>
  <c r="F321" i="17"/>
  <c r="AX98" i="22" s="1"/>
  <c r="F322" i="17"/>
  <c r="AX97" i="22" s="1"/>
  <c r="F323" i="17"/>
  <c r="F324" i="17"/>
  <c r="F325" i="17"/>
  <c r="F326" i="17"/>
  <c r="F327" i="17"/>
  <c r="F328" i="17"/>
  <c r="F329" i="17"/>
  <c r="AX130" i="22" s="1"/>
  <c r="F330" i="17"/>
  <c r="AX129" i="22" s="1"/>
  <c r="F331" i="17"/>
  <c r="F332" i="17"/>
  <c r="AX141" i="22" s="1"/>
  <c r="F333" i="17"/>
  <c r="AX127" i="22" s="1"/>
  <c r="F334" i="17"/>
  <c r="F335" i="17"/>
  <c r="F336" i="17"/>
  <c r="F337" i="17"/>
  <c r="AX137" i="22" s="1"/>
  <c r="F338" i="17"/>
  <c r="AX136" i="22" s="1"/>
  <c r="F339" i="17"/>
  <c r="F340" i="17"/>
  <c r="F341" i="17"/>
  <c r="AX124" i="22" s="1"/>
  <c r="F342" i="17"/>
  <c r="AX133" i="22" s="1"/>
  <c r="F343" i="17"/>
  <c r="F344" i="17"/>
  <c r="AX92" i="31" s="1"/>
  <c r="F345" i="17"/>
  <c r="AX126" i="22" s="1"/>
  <c r="F346" i="17"/>
  <c r="AX125" i="22" s="1"/>
  <c r="F347" i="17"/>
  <c r="F348" i="17"/>
  <c r="AX176" i="22" s="1"/>
  <c r="F349" i="17"/>
  <c r="F350" i="17"/>
  <c r="AX174" i="22" s="1"/>
  <c r="F351" i="17"/>
  <c r="AX97" i="31" s="1"/>
  <c r="F352" i="17"/>
  <c r="AX96" i="31" s="1"/>
  <c r="F353" i="17"/>
  <c r="AX171" i="22" s="1"/>
  <c r="F354" i="17"/>
  <c r="AX170" i="22" s="1"/>
  <c r="F355" i="17"/>
  <c r="F356" i="17"/>
  <c r="AX169" i="22" s="1"/>
  <c r="F357" i="17"/>
  <c r="AX168" i="22" s="1"/>
  <c r="F358" i="17"/>
  <c r="F359" i="17"/>
  <c r="F360" i="17"/>
  <c r="F361" i="17"/>
  <c r="F362" i="17"/>
  <c r="AX163" i="22" s="1"/>
  <c r="F363" i="17"/>
  <c r="AX162" i="22" s="1"/>
  <c r="F364" i="17"/>
  <c r="F365" i="17"/>
  <c r="AX160" i="22" s="1"/>
  <c r="F366" i="17"/>
  <c r="AX159" i="22" s="1"/>
  <c r="F367" i="17"/>
  <c r="F368" i="17"/>
  <c r="F369" i="17"/>
  <c r="F370" i="17"/>
  <c r="AX156" i="22" s="1"/>
  <c r="F371" i="17"/>
  <c r="F372" i="17"/>
  <c r="AX154" i="22" s="1"/>
  <c r="F373" i="17"/>
  <c r="AX153" i="22" s="1"/>
  <c r="F374" i="17"/>
  <c r="AX152" i="22" s="1"/>
  <c r="F375" i="17"/>
  <c r="AX151" i="22" s="1"/>
  <c r="F376" i="17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AE100" i="31"/>
  <c r="AV100" i="31"/>
  <c r="G100" i="31"/>
  <c r="AX89" i="31"/>
  <c r="AE89" i="31"/>
  <c r="AV89" i="31"/>
  <c r="G89" i="31"/>
  <c r="AE73" i="31"/>
  <c r="AV73" i="31"/>
  <c r="G73" i="31"/>
  <c r="AX72" i="31"/>
  <c r="AE72" i="31"/>
  <c r="AV72" i="31"/>
  <c r="G72" i="31"/>
  <c r="AE49" i="33"/>
  <c r="AV49" i="33"/>
  <c r="G49" i="33"/>
  <c r="AE60" i="33"/>
  <c r="AV60" i="33"/>
  <c r="G60" i="33"/>
  <c r="AX41" i="22"/>
  <c r="AE41" i="22"/>
  <c r="AV41" i="22"/>
  <c r="AE40" i="22"/>
  <c r="AV40" i="22"/>
  <c r="F89" i="26"/>
  <c r="C89" i="26"/>
  <c r="G89" i="26" s="1"/>
  <c r="D89" i="26"/>
  <c r="E89" i="26"/>
  <c r="C77" i="26"/>
  <c r="D77" i="26"/>
  <c r="E77" i="26"/>
  <c r="E78" i="26" s="1"/>
  <c r="F77" i="26"/>
  <c r="F65" i="26"/>
  <c r="C65" i="26"/>
  <c r="D65" i="26"/>
  <c r="E65" i="26"/>
  <c r="AX61" i="34"/>
  <c r="AE61" i="34"/>
  <c r="AV61" i="34"/>
  <c r="G61" i="34"/>
  <c r="AE87" i="31"/>
  <c r="AV87" i="31"/>
  <c r="G87" i="31"/>
  <c r="AE50" i="31"/>
  <c r="AV50" i="31"/>
  <c r="G50" i="31"/>
  <c r="AE29" i="31"/>
  <c r="AV29" i="31"/>
  <c r="G29" i="31"/>
  <c r="AE86" i="34"/>
  <c r="G86" i="34"/>
  <c r="AX85" i="34"/>
  <c r="AE85" i="34"/>
  <c r="G85" i="34"/>
  <c r="AE84" i="34"/>
  <c r="G84" i="34"/>
  <c r="AE83" i="34"/>
  <c r="G83" i="34"/>
  <c r="AE82" i="34"/>
  <c r="G82" i="34"/>
  <c r="AE81" i="34"/>
  <c r="G81" i="34"/>
  <c r="AX80" i="34"/>
  <c r="AE80" i="34"/>
  <c r="G80" i="34"/>
  <c r="AE79" i="34"/>
  <c r="G79" i="34"/>
  <c r="AE78" i="34"/>
  <c r="G78" i="34"/>
  <c r="AE77" i="34"/>
  <c r="G77" i="34"/>
  <c r="AE76" i="34"/>
  <c r="G76" i="34"/>
  <c r="AE75" i="34"/>
  <c r="G75" i="34"/>
  <c r="AE74" i="34"/>
  <c r="G74" i="34"/>
  <c r="AE73" i="34"/>
  <c r="G73" i="34"/>
  <c r="AE72" i="34"/>
  <c r="G72" i="34"/>
  <c r="AE71" i="34"/>
  <c r="G71" i="34"/>
  <c r="AE70" i="34"/>
  <c r="G70" i="34"/>
  <c r="AE69" i="34"/>
  <c r="G69" i="34"/>
  <c r="AE68" i="34"/>
  <c r="G68" i="34"/>
  <c r="AX67" i="34"/>
  <c r="AE67" i="34"/>
  <c r="G67" i="34"/>
  <c r="AX66" i="34"/>
  <c r="AE66" i="34"/>
  <c r="G66" i="34"/>
  <c r="AX65" i="34"/>
  <c r="AE65" i="34"/>
  <c r="G65" i="34"/>
  <c r="AE64" i="34"/>
  <c r="G64" i="34"/>
  <c r="AX63" i="34"/>
  <c r="AE63" i="34"/>
  <c r="G63" i="34"/>
  <c r="AE62" i="34"/>
  <c r="G62" i="34"/>
  <c r="AX60" i="34"/>
  <c r="AE60" i="34"/>
  <c r="G60" i="34"/>
  <c r="AX58" i="34"/>
  <c r="AE58" i="34"/>
  <c r="G58" i="34"/>
  <c r="AE57" i="34"/>
  <c r="G57" i="34"/>
  <c r="AE56" i="34"/>
  <c r="G56" i="34"/>
  <c r="AE55" i="34"/>
  <c r="G55" i="34"/>
  <c r="AE54" i="34"/>
  <c r="G54" i="34"/>
  <c r="AE53" i="34"/>
  <c r="G53" i="34"/>
  <c r="AE52" i="34"/>
  <c r="G52" i="34"/>
  <c r="AE51" i="34"/>
  <c r="G51" i="34"/>
  <c r="AX50" i="34"/>
  <c r="AE50" i="34"/>
  <c r="G50" i="34"/>
  <c r="AE49" i="34"/>
  <c r="G49" i="34"/>
  <c r="AE48" i="34"/>
  <c r="G48" i="34"/>
  <c r="AE47" i="34"/>
  <c r="G47" i="34"/>
  <c r="AE46" i="34"/>
  <c r="G46" i="34"/>
  <c r="AE45" i="34"/>
  <c r="G45" i="34"/>
  <c r="AX44" i="34"/>
  <c r="AE44" i="34"/>
  <c r="G44" i="34"/>
  <c r="AE43" i="34"/>
  <c r="G43" i="34"/>
  <c r="AX42" i="34"/>
  <c r="AE42" i="34"/>
  <c r="G42" i="34"/>
  <c r="AE41" i="34"/>
  <c r="G41" i="34"/>
  <c r="AE40" i="34"/>
  <c r="G40" i="34"/>
  <c r="AX39" i="34"/>
  <c r="AE39" i="34"/>
  <c r="G39" i="34"/>
  <c r="AX38" i="34"/>
  <c r="AE38" i="34"/>
  <c r="G38" i="34"/>
  <c r="AE37" i="34"/>
  <c r="G37" i="34"/>
  <c r="AE36" i="34"/>
  <c r="G36" i="34"/>
  <c r="AE35" i="34"/>
  <c r="G35" i="34"/>
  <c r="AE34" i="34"/>
  <c r="G34" i="34"/>
  <c r="AE33" i="34"/>
  <c r="G33" i="34"/>
  <c r="AE32" i="34"/>
  <c r="G32" i="34"/>
  <c r="AX31" i="34"/>
  <c r="AE31" i="34"/>
  <c r="G31" i="34"/>
  <c r="AE30" i="34"/>
  <c r="G30" i="34"/>
  <c r="AX29" i="34"/>
  <c r="AE29" i="34"/>
  <c r="G29" i="34"/>
  <c r="AE28" i="34"/>
  <c r="G28" i="34"/>
  <c r="AE27" i="34"/>
  <c r="G27" i="34"/>
  <c r="AX26" i="34"/>
  <c r="AE26" i="34"/>
  <c r="G26" i="34"/>
  <c r="AE25" i="34"/>
  <c r="G25" i="34"/>
  <c r="AE24" i="34"/>
  <c r="G24" i="34"/>
  <c r="AE23" i="34"/>
  <c r="G23" i="34"/>
  <c r="AE22" i="34"/>
  <c r="G22" i="34"/>
  <c r="AE21" i="34"/>
  <c r="G21" i="34"/>
  <c r="AE20" i="34"/>
  <c r="G20" i="34"/>
  <c r="AE19" i="34"/>
  <c r="G19" i="34"/>
  <c r="AX18" i="34"/>
  <c r="AE18" i="34"/>
  <c r="G18" i="34"/>
  <c r="AX17" i="34"/>
  <c r="AE17" i="34"/>
  <c r="G17" i="34"/>
  <c r="AX16" i="34"/>
  <c r="AE16" i="34"/>
  <c r="G16" i="34"/>
  <c r="AX15" i="34"/>
  <c r="AE15" i="34"/>
  <c r="G15" i="34"/>
  <c r="AX14" i="34"/>
  <c r="AE14" i="34"/>
  <c r="G14" i="34"/>
  <c r="AX13" i="34"/>
  <c r="AE13" i="34"/>
  <c r="G13" i="34"/>
  <c r="AX12" i="34"/>
  <c r="AE12" i="34"/>
  <c r="G12" i="34"/>
  <c r="AE11" i="34"/>
  <c r="G11" i="34"/>
  <c r="AE10" i="34"/>
  <c r="G10" i="34"/>
  <c r="AX9" i="34"/>
  <c r="AE9" i="34"/>
  <c r="G9" i="34"/>
  <c r="AX50" i="33"/>
  <c r="AE50" i="33"/>
  <c r="G50" i="33"/>
  <c r="AE106" i="33"/>
  <c r="G106" i="33"/>
  <c r="AE105" i="33"/>
  <c r="G105" i="33"/>
  <c r="AE104" i="33"/>
  <c r="G104" i="33"/>
  <c r="AE103" i="33"/>
  <c r="G103" i="33"/>
  <c r="AE102" i="33"/>
  <c r="G102" i="33"/>
  <c r="AE101" i="33"/>
  <c r="G101" i="33"/>
  <c r="AE100" i="33"/>
  <c r="G100" i="33"/>
  <c r="AE99" i="33"/>
  <c r="G99" i="33"/>
  <c r="AE98" i="33"/>
  <c r="G98" i="33"/>
  <c r="AE97" i="33"/>
  <c r="G97" i="33"/>
  <c r="AE96" i="33"/>
  <c r="G96" i="33"/>
  <c r="AE95" i="33"/>
  <c r="G95" i="33"/>
  <c r="AX94" i="33"/>
  <c r="AE94" i="33"/>
  <c r="G94" i="33"/>
  <c r="AX93" i="33"/>
  <c r="AE93" i="33"/>
  <c r="G93" i="33"/>
  <c r="AE92" i="33"/>
  <c r="G92" i="33"/>
  <c r="AE91" i="33"/>
  <c r="G91" i="33"/>
  <c r="AE89" i="33"/>
  <c r="G89" i="33"/>
  <c r="AE88" i="33"/>
  <c r="G88" i="33"/>
  <c r="AE87" i="33"/>
  <c r="G87" i="33"/>
  <c r="AE86" i="33"/>
  <c r="G86" i="33"/>
  <c r="AE85" i="33"/>
  <c r="G85" i="33"/>
  <c r="AE84" i="33"/>
  <c r="G84" i="33"/>
  <c r="AE83" i="33"/>
  <c r="G83" i="33"/>
  <c r="AE82" i="33"/>
  <c r="G82" i="33"/>
  <c r="AE81" i="33"/>
  <c r="G81" i="33"/>
  <c r="AE80" i="33"/>
  <c r="G80" i="33"/>
  <c r="AE79" i="33"/>
  <c r="G79" i="33"/>
  <c r="AE78" i="33"/>
  <c r="G78" i="33"/>
  <c r="AE77" i="33"/>
  <c r="G77" i="33"/>
  <c r="AE76" i="33"/>
  <c r="G76" i="33"/>
  <c r="AE75" i="33"/>
  <c r="G75" i="33"/>
  <c r="AE74" i="33"/>
  <c r="G74" i="33"/>
  <c r="AE73" i="33"/>
  <c r="G73" i="33"/>
  <c r="AE72" i="33"/>
  <c r="G72" i="33"/>
  <c r="AE71" i="33"/>
  <c r="G71" i="33"/>
  <c r="AE70" i="33"/>
  <c r="G70" i="33"/>
  <c r="AE69" i="33"/>
  <c r="G69" i="33"/>
  <c r="AE68" i="33"/>
  <c r="G68" i="33"/>
  <c r="AE67" i="33"/>
  <c r="G67" i="33"/>
  <c r="AE66" i="33"/>
  <c r="G66" i="33"/>
  <c r="AX65" i="33"/>
  <c r="AE65" i="33"/>
  <c r="G65" i="33"/>
  <c r="AX64" i="33"/>
  <c r="AE64" i="33"/>
  <c r="G64" i="33"/>
  <c r="AE63" i="33"/>
  <c r="G63" i="33"/>
  <c r="AE62" i="33"/>
  <c r="G62" i="33"/>
  <c r="AE61" i="33"/>
  <c r="G61" i="33"/>
  <c r="AE59" i="33"/>
  <c r="G59" i="33"/>
  <c r="AE58" i="33"/>
  <c r="G58" i="33"/>
  <c r="AE57" i="33"/>
  <c r="G57" i="33"/>
  <c r="AE56" i="33"/>
  <c r="G56" i="33"/>
  <c r="AE55" i="33"/>
  <c r="G55" i="33"/>
  <c r="AE54" i="33"/>
  <c r="G54" i="33"/>
  <c r="AX53" i="33"/>
  <c r="AE53" i="33"/>
  <c r="G53" i="33"/>
  <c r="AE52" i="33"/>
  <c r="G52" i="33"/>
  <c r="AE51" i="33"/>
  <c r="G51" i="33"/>
  <c r="AE48" i="33"/>
  <c r="G48" i="33"/>
  <c r="AE47" i="33"/>
  <c r="G47" i="33"/>
  <c r="AE46" i="33"/>
  <c r="G46" i="33"/>
  <c r="AE45" i="33"/>
  <c r="G45" i="33"/>
  <c r="AE44" i="33"/>
  <c r="G44" i="33"/>
  <c r="AE43" i="33"/>
  <c r="G43" i="33"/>
  <c r="AE42" i="33"/>
  <c r="G42" i="33"/>
  <c r="AE41" i="33"/>
  <c r="G41" i="33"/>
  <c r="AE40" i="33"/>
  <c r="G40" i="33"/>
  <c r="AE39" i="33"/>
  <c r="G39" i="33"/>
  <c r="AE38" i="33"/>
  <c r="G38" i="33"/>
  <c r="AE37" i="33"/>
  <c r="G37" i="33"/>
  <c r="AE36" i="33"/>
  <c r="G36" i="33"/>
  <c r="AE35" i="33"/>
  <c r="G35" i="33"/>
  <c r="AE34" i="33"/>
  <c r="G34" i="33"/>
  <c r="AE33" i="33"/>
  <c r="G33" i="33"/>
  <c r="AE32" i="33"/>
  <c r="G32" i="33"/>
  <c r="AE31" i="33"/>
  <c r="G31" i="33"/>
  <c r="AE30" i="33"/>
  <c r="G30" i="33"/>
  <c r="AE29" i="33"/>
  <c r="G29" i="33"/>
  <c r="AX28" i="33"/>
  <c r="AE28" i="33"/>
  <c r="G28" i="33"/>
  <c r="AE27" i="33"/>
  <c r="G27" i="33"/>
  <c r="AE26" i="33"/>
  <c r="G26" i="33"/>
  <c r="AE25" i="33"/>
  <c r="G25" i="33"/>
  <c r="AE24" i="33"/>
  <c r="G24" i="33"/>
  <c r="AE23" i="33"/>
  <c r="G23" i="33"/>
  <c r="AE22" i="33"/>
  <c r="G22" i="33"/>
  <c r="AE21" i="33"/>
  <c r="G21" i="33"/>
  <c r="AE20" i="33"/>
  <c r="G20" i="33"/>
  <c r="AX19" i="33"/>
  <c r="AE19" i="33"/>
  <c r="G19" i="33"/>
  <c r="AE18" i="33"/>
  <c r="G18" i="33"/>
  <c r="AE17" i="33"/>
  <c r="G17" i="33"/>
  <c r="AE16" i="33"/>
  <c r="G16" i="33"/>
  <c r="AX15" i="33"/>
  <c r="AE15" i="33"/>
  <c r="G15" i="33"/>
  <c r="AX14" i="33"/>
  <c r="AE14" i="33"/>
  <c r="G14" i="33"/>
  <c r="AE13" i="33"/>
  <c r="G13" i="33"/>
  <c r="AE12" i="33"/>
  <c r="G12" i="33"/>
  <c r="AX11" i="33"/>
  <c r="AE11" i="33"/>
  <c r="G11" i="33"/>
  <c r="AE10" i="33"/>
  <c r="G10" i="33"/>
  <c r="AX9" i="33"/>
  <c r="AE9" i="33"/>
  <c r="G9" i="33"/>
  <c r="AE86" i="31"/>
  <c r="G86" i="31"/>
  <c r="AE85" i="31"/>
  <c r="G85" i="31"/>
  <c r="AX84" i="31"/>
  <c r="AE84" i="31"/>
  <c r="G84" i="31"/>
  <c r="AE83" i="31"/>
  <c r="G83" i="31"/>
  <c r="AE82" i="31"/>
  <c r="G82" i="31"/>
  <c r="AE81" i="31"/>
  <c r="G81" i="31"/>
  <c r="AE80" i="31"/>
  <c r="G80" i="31"/>
  <c r="AE79" i="31"/>
  <c r="G79" i="31"/>
  <c r="AE78" i="31"/>
  <c r="G78" i="31"/>
  <c r="AE77" i="31"/>
  <c r="G77" i="31"/>
  <c r="AE76" i="31"/>
  <c r="G76" i="31"/>
  <c r="AE75" i="31"/>
  <c r="G75" i="31"/>
  <c r="AE74" i="31"/>
  <c r="G74" i="31"/>
  <c r="AE99" i="31"/>
  <c r="G99" i="31"/>
  <c r="AE98" i="31"/>
  <c r="G98" i="31"/>
  <c r="AE97" i="31"/>
  <c r="G97" i="31"/>
  <c r="AE96" i="31"/>
  <c r="G96" i="31"/>
  <c r="AE95" i="31"/>
  <c r="G95" i="31"/>
  <c r="AE94" i="31"/>
  <c r="G94" i="31"/>
  <c r="AE93" i="31"/>
  <c r="G93" i="31"/>
  <c r="AE92" i="31"/>
  <c r="G92" i="31"/>
  <c r="AE91" i="31"/>
  <c r="G91" i="31"/>
  <c r="AE90" i="31"/>
  <c r="G90" i="31"/>
  <c r="AE71" i="31"/>
  <c r="G71" i="31"/>
  <c r="AE70" i="31"/>
  <c r="G70" i="31"/>
  <c r="AE69" i="31"/>
  <c r="G69" i="31"/>
  <c r="AE68" i="31"/>
  <c r="G68" i="31"/>
  <c r="AE67" i="31"/>
  <c r="G67" i="31"/>
  <c r="AE66" i="31"/>
  <c r="G66" i="31"/>
  <c r="AE65" i="31"/>
  <c r="G65" i="31"/>
  <c r="AE64" i="31"/>
  <c r="G64" i="31"/>
  <c r="AE63" i="31"/>
  <c r="G63" i="31"/>
  <c r="AE62" i="31"/>
  <c r="G62" i="31"/>
  <c r="AE61" i="31"/>
  <c r="G61" i="31"/>
  <c r="AE60" i="31"/>
  <c r="G60" i="31"/>
  <c r="AE59" i="31"/>
  <c r="G59" i="31"/>
  <c r="AE58" i="31"/>
  <c r="G58" i="31"/>
  <c r="AE57" i="31"/>
  <c r="G57" i="31"/>
  <c r="AE56" i="31"/>
  <c r="G56" i="31"/>
  <c r="AE55" i="31"/>
  <c r="G55" i="31"/>
  <c r="AE54" i="31"/>
  <c r="G54" i="31"/>
  <c r="AE53" i="31"/>
  <c r="G53" i="31"/>
  <c r="AE52" i="31"/>
  <c r="G52" i="31"/>
  <c r="AE51" i="31"/>
  <c r="G51" i="31"/>
  <c r="AE49" i="31"/>
  <c r="G49" i="31"/>
  <c r="AE48" i="31"/>
  <c r="G48" i="31"/>
  <c r="AE47" i="31"/>
  <c r="G47" i="31"/>
  <c r="AE46" i="31"/>
  <c r="G46" i="31"/>
  <c r="AE45" i="31"/>
  <c r="G45" i="31"/>
  <c r="AE44" i="31"/>
  <c r="G44" i="31"/>
  <c r="AE43" i="31"/>
  <c r="G43" i="31"/>
  <c r="AE42" i="31"/>
  <c r="G42" i="31"/>
  <c r="AE41" i="31"/>
  <c r="G41" i="31"/>
  <c r="AE40" i="31"/>
  <c r="G40" i="31"/>
  <c r="AE39" i="31"/>
  <c r="G39" i="31"/>
  <c r="AE38" i="31"/>
  <c r="G38" i="31"/>
  <c r="AE37" i="31"/>
  <c r="G37" i="31"/>
  <c r="AE36" i="31"/>
  <c r="G36" i="31"/>
  <c r="AE35" i="31"/>
  <c r="G35" i="31"/>
  <c r="AE34" i="31"/>
  <c r="G34" i="31"/>
  <c r="AE33" i="31"/>
  <c r="G33" i="31"/>
  <c r="AE32" i="31"/>
  <c r="G32" i="31"/>
  <c r="AE31" i="31"/>
  <c r="G31" i="31"/>
  <c r="AE30" i="31"/>
  <c r="G30" i="31"/>
  <c r="AE28" i="31"/>
  <c r="G28" i="31"/>
  <c r="AE27" i="31"/>
  <c r="G27" i="31"/>
  <c r="AE26" i="31"/>
  <c r="G26" i="31"/>
  <c r="AE25" i="31"/>
  <c r="G25" i="31"/>
  <c r="AE24" i="31"/>
  <c r="G24" i="31"/>
  <c r="AE23" i="31"/>
  <c r="G23" i="31"/>
  <c r="AE22" i="31"/>
  <c r="G22" i="31"/>
  <c r="AE21" i="31"/>
  <c r="G21" i="31"/>
  <c r="AX20" i="31"/>
  <c r="AE20" i="31"/>
  <c r="G20" i="31"/>
  <c r="AE19" i="31"/>
  <c r="G19" i="31"/>
  <c r="AE18" i="31"/>
  <c r="G18" i="31"/>
  <c r="AE17" i="31"/>
  <c r="G17" i="31"/>
  <c r="AE16" i="31"/>
  <c r="G16" i="31"/>
  <c r="AE15" i="31"/>
  <c r="G15" i="31"/>
  <c r="AE14" i="31"/>
  <c r="G14" i="31"/>
  <c r="AE13" i="31"/>
  <c r="G13" i="31"/>
  <c r="AE12" i="31"/>
  <c r="G12" i="31"/>
  <c r="AE11" i="31"/>
  <c r="G11" i="31"/>
  <c r="AE10" i="31"/>
  <c r="G10" i="31"/>
  <c r="AE9" i="31"/>
  <c r="G9" i="31"/>
  <c r="AX198" i="30"/>
  <c r="AE198" i="30"/>
  <c r="G198" i="30"/>
  <c r="AX197" i="30"/>
  <c r="AE197" i="30"/>
  <c r="G197" i="30"/>
  <c r="AX196" i="30"/>
  <c r="AE196" i="30"/>
  <c r="G196" i="30"/>
  <c r="AX195" i="30"/>
  <c r="AE195" i="30"/>
  <c r="G195" i="30"/>
  <c r="AX194" i="30"/>
  <c r="AE194" i="30"/>
  <c r="G194" i="30"/>
  <c r="AX193" i="30"/>
  <c r="AE193" i="30"/>
  <c r="G193" i="30"/>
  <c r="AX192" i="30"/>
  <c r="AE192" i="30"/>
  <c r="G192" i="30"/>
  <c r="AX191" i="30"/>
  <c r="AE191" i="30"/>
  <c r="G191" i="30"/>
  <c r="AX190" i="30"/>
  <c r="AE190" i="30"/>
  <c r="G190" i="30"/>
  <c r="AX189" i="30"/>
  <c r="AE189" i="30"/>
  <c r="G189" i="30"/>
  <c r="AX188" i="30"/>
  <c r="AE188" i="30"/>
  <c r="G188" i="30"/>
  <c r="AX187" i="30"/>
  <c r="AE187" i="30"/>
  <c r="G187" i="30"/>
  <c r="AX186" i="30"/>
  <c r="AE186" i="30"/>
  <c r="G186" i="30"/>
  <c r="AX185" i="30"/>
  <c r="AE185" i="30"/>
  <c r="G185" i="30"/>
  <c r="AX184" i="30"/>
  <c r="AE184" i="30"/>
  <c r="G184" i="30"/>
  <c r="AX183" i="30"/>
  <c r="AE183" i="30"/>
  <c r="G183" i="30"/>
  <c r="AX182" i="30"/>
  <c r="AE182" i="30"/>
  <c r="G182" i="30"/>
  <c r="AX181" i="30"/>
  <c r="AE181" i="30"/>
  <c r="G181" i="30"/>
  <c r="AX180" i="30"/>
  <c r="AE180" i="30"/>
  <c r="G180" i="30"/>
  <c r="AX179" i="30"/>
  <c r="AE179" i="30"/>
  <c r="G179" i="30"/>
  <c r="AX178" i="30"/>
  <c r="AE178" i="30"/>
  <c r="G178" i="30"/>
  <c r="AX177" i="30"/>
  <c r="AE177" i="30"/>
  <c r="G177" i="30"/>
  <c r="AX176" i="30"/>
  <c r="AE176" i="30"/>
  <c r="G176" i="30"/>
  <c r="AX175" i="30"/>
  <c r="AE175" i="30"/>
  <c r="G175" i="30"/>
  <c r="AX174" i="30"/>
  <c r="AE174" i="30"/>
  <c r="G174" i="30"/>
  <c r="AX173" i="30"/>
  <c r="AE173" i="30"/>
  <c r="G173" i="30"/>
  <c r="AX172" i="30"/>
  <c r="AE172" i="30"/>
  <c r="G172" i="30"/>
  <c r="AX171" i="30"/>
  <c r="AE171" i="30"/>
  <c r="G171" i="30"/>
  <c r="AX170" i="30"/>
  <c r="AE170" i="30"/>
  <c r="G170" i="30"/>
  <c r="AX169" i="30"/>
  <c r="AE169" i="30"/>
  <c r="G169" i="30"/>
  <c r="AX168" i="30"/>
  <c r="AE168" i="30"/>
  <c r="G168" i="30"/>
  <c r="AX167" i="30"/>
  <c r="AE167" i="30"/>
  <c r="G167" i="30"/>
  <c r="AX166" i="30"/>
  <c r="AE166" i="30"/>
  <c r="G166" i="30"/>
  <c r="AX165" i="30"/>
  <c r="AE165" i="30"/>
  <c r="G165" i="30"/>
  <c r="AX164" i="30"/>
  <c r="AE164" i="30"/>
  <c r="G164" i="30"/>
  <c r="AX163" i="30"/>
  <c r="AE163" i="30"/>
  <c r="G163" i="30"/>
  <c r="AX162" i="30"/>
  <c r="AE162" i="30"/>
  <c r="G162" i="30"/>
  <c r="AX161" i="30"/>
  <c r="AE161" i="30"/>
  <c r="G161" i="30"/>
  <c r="AX160" i="30"/>
  <c r="AE160" i="30"/>
  <c r="G160" i="30"/>
  <c r="AX159" i="30"/>
  <c r="AE159" i="30"/>
  <c r="G159" i="30"/>
  <c r="AX158" i="30"/>
  <c r="AE158" i="30"/>
  <c r="G158" i="30"/>
  <c r="AX157" i="30"/>
  <c r="AE157" i="30"/>
  <c r="G157" i="30"/>
  <c r="AX156" i="30"/>
  <c r="AE156" i="30"/>
  <c r="G156" i="30"/>
  <c r="AX155" i="30"/>
  <c r="AE155" i="30"/>
  <c r="G155" i="30"/>
  <c r="AX154" i="30"/>
  <c r="AE154" i="30"/>
  <c r="G154" i="30"/>
  <c r="AX153" i="30"/>
  <c r="AE153" i="30"/>
  <c r="G153" i="30"/>
  <c r="AX152" i="30"/>
  <c r="AE152" i="30"/>
  <c r="G152" i="30"/>
  <c r="AX151" i="30"/>
  <c r="AE151" i="30"/>
  <c r="G151" i="30"/>
  <c r="AX150" i="30"/>
  <c r="AE150" i="30"/>
  <c r="G150" i="30"/>
  <c r="AX149" i="30"/>
  <c r="AE149" i="30"/>
  <c r="G149" i="30"/>
  <c r="AX148" i="30"/>
  <c r="AE148" i="30"/>
  <c r="G148" i="30"/>
  <c r="AX147" i="30"/>
  <c r="AE147" i="30"/>
  <c r="G147" i="30"/>
  <c r="AX146" i="30"/>
  <c r="AE146" i="30"/>
  <c r="G146" i="30"/>
  <c r="AX145" i="30"/>
  <c r="AE145" i="30"/>
  <c r="G145" i="30"/>
  <c r="AX144" i="30"/>
  <c r="AE144" i="30"/>
  <c r="G144" i="30"/>
  <c r="AX143" i="30"/>
  <c r="AE143" i="30"/>
  <c r="G143" i="30"/>
  <c r="AX142" i="30"/>
  <c r="AE142" i="30"/>
  <c r="G142" i="30"/>
  <c r="AX141" i="30"/>
  <c r="AE141" i="30"/>
  <c r="G141" i="30"/>
  <c r="AX140" i="30"/>
  <c r="AE140" i="30"/>
  <c r="G140" i="30"/>
  <c r="AX139" i="30"/>
  <c r="AE139" i="30"/>
  <c r="G139" i="30"/>
  <c r="AX138" i="30"/>
  <c r="AE138" i="30"/>
  <c r="G138" i="30"/>
  <c r="AX137" i="30"/>
  <c r="AE137" i="30"/>
  <c r="G137" i="30"/>
  <c r="AX136" i="30"/>
  <c r="AE136" i="30"/>
  <c r="G136" i="30"/>
  <c r="AX135" i="30"/>
  <c r="AE135" i="30"/>
  <c r="G135" i="30"/>
  <c r="AX134" i="30"/>
  <c r="AE134" i="30"/>
  <c r="G134" i="30"/>
  <c r="AX133" i="30"/>
  <c r="AE133" i="30"/>
  <c r="G133" i="30"/>
  <c r="AX132" i="30"/>
  <c r="AE132" i="30"/>
  <c r="G132" i="30"/>
  <c r="AX131" i="30"/>
  <c r="AE131" i="30"/>
  <c r="G131" i="30"/>
  <c r="AX130" i="30"/>
  <c r="AE130" i="30"/>
  <c r="G130" i="30"/>
  <c r="AX129" i="30"/>
  <c r="AE129" i="30"/>
  <c r="G129" i="30"/>
  <c r="AX128" i="30"/>
  <c r="AE128" i="30"/>
  <c r="G128" i="30"/>
  <c r="AX127" i="30"/>
  <c r="AE127" i="30"/>
  <c r="G127" i="30"/>
  <c r="AX126" i="30"/>
  <c r="AE126" i="30"/>
  <c r="G126" i="30"/>
  <c r="AX125" i="30"/>
  <c r="AE125" i="30"/>
  <c r="G125" i="30"/>
  <c r="AX124" i="30"/>
  <c r="AE124" i="30"/>
  <c r="G124" i="30"/>
  <c r="AX123" i="30"/>
  <c r="AE123" i="30"/>
  <c r="G123" i="30"/>
  <c r="AX122" i="30"/>
  <c r="AE122" i="30"/>
  <c r="G122" i="30"/>
  <c r="AX121" i="30"/>
  <c r="AE121" i="30"/>
  <c r="G121" i="30"/>
  <c r="AX120" i="30"/>
  <c r="AE120" i="30"/>
  <c r="G120" i="30"/>
  <c r="AX119" i="30"/>
  <c r="AE119" i="30"/>
  <c r="G119" i="30"/>
  <c r="AX118" i="30"/>
  <c r="AE118" i="30"/>
  <c r="G118" i="30"/>
  <c r="AX117" i="30"/>
  <c r="AE117" i="30"/>
  <c r="G117" i="30"/>
  <c r="AX116" i="30"/>
  <c r="AE116" i="30"/>
  <c r="G116" i="30"/>
  <c r="AX115" i="30"/>
  <c r="AE115" i="30"/>
  <c r="G115" i="30"/>
  <c r="AX114" i="30"/>
  <c r="AE114" i="30"/>
  <c r="G114" i="30"/>
  <c r="AX113" i="30"/>
  <c r="AE113" i="30"/>
  <c r="G113" i="30"/>
  <c r="AX112" i="30"/>
  <c r="AE112" i="30"/>
  <c r="G112" i="30"/>
  <c r="AX111" i="30"/>
  <c r="AE111" i="30"/>
  <c r="G111" i="30"/>
  <c r="AX110" i="30"/>
  <c r="AE110" i="30"/>
  <c r="G110" i="30"/>
  <c r="AX109" i="30"/>
  <c r="AE109" i="30"/>
  <c r="G109" i="30"/>
  <c r="AX108" i="30"/>
  <c r="AE108" i="30"/>
  <c r="G108" i="30"/>
  <c r="AX107" i="30"/>
  <c r="AE107" i="30"/>
  <c r="G107" i="30"/>
  <c r="AX106" i="30"/>
  <c r="AE106" i="30"/>
  <c r="G106" i="30"/>
  <c r="AX105" i="30"/>
  <c r="AE105" i="30"/>
  <c r="G105" i="30"/>
  <c r="AX104" i="30"/>
  <c r="AE104" i="30"/>
  <c r="G104" i="30"/>
  <c r="AX103" i="30"/>
  <c r="AE103" i="30"/>
  <c r="G103" i="30"/>
  <c r="AX102" i="30"/>
  <c r="AE102" i="30"/>
  <c r="G102" i="30"/>
  <c r="AX101" i="30"/>
  <c r="AE101" i="30"/>
  <c r="G101" i="30"/>
  <c r="AX100" i="30"/>
  <c r="AE100" i="30"/>
  <c r="G100" i="30"/>
  <c r="AX99" i="30"/>
  <c r="AE99" i="30"/>
  <c r="G99" i="30"/>
  <c r="AX98" i="30"/>
  <c r="AE98" i="30"/>
  <c r="G98" i="30"/>
  <c r="AX97" i="30"/>
  <c r="AE97" i="30"/>
  <c r="G97" i="30"/>
  <c r="AX96" i="30"/>
  <c r="AE96" i="30"/>
  <c r="G96" i="30"/>
  <c r="AX95" i="30"/>
  <c r="AE95" i="30"/>
  <c r="G95" i="30"/>
  <c r="AX94" i="30"/>
  <c r="AE94" i="30"/>
  <c r="G94" i="30"/>
  <c r="AX93" i="30"/>
  <c r="AE93" i="30"/>
  <c r="G93" i="30"/>
  <c r="AX92" i="30"/>
  <c r="AE92" i="30"/>
  <c r="G92" i="30"/>
  <c r="AX91" i="30"/>
  <c r="AE91" i="30"/>
  <c r="G91" i="30"/>
  <c r="AX90" i="30"/>
  <c r="AE90" i="30"/>
  <c r="G90" i="30"/>
  <c r="AX89" i="30"/>
  <c r="AE89" i="30"/>
  <c r="G89" i="30"/>
  <c r="AX88" i="30"/>
  <c r="AE88" i="30"/>
  <c r="G88" i="30"/>
  <c r="AX87" i="30"/>
  <c r="AE87" i="30"/>
  <c r="G87" i="30"/>
  <c r="AX86" i="30"/>
  <c r="AE86" i="30"/>
  <c r="G86" i="30"/>
  <c r="AX85" i="30"/>
  <c r="AE85" i="30"/>
  <c r="G85" i="30"/>
  <c r="AX84" i="30"/>
  <c r="AE84" i="30"/>
  <c r="G84" i="30"/>
  <c r="AX83" i="30"/>
  <c r="AE83" i="30"/>
  <c r="G83" i="30"/>
  <c r="AX82" i="30"/>
  <c r="AE82" i="30"/>
  <c r="G82" i="30"/>
  <c r="AX81" i="30"/>
  <c r="AE81" i="30"/>
  <c r="G81" i="30"/>
  <c r="AX80" i="30"/>
  <c r="AE80" i="30"/>
  <c r="G80" i="30"/>
  <c r="AX79" i="30"/>
  <c r="AE79" i="30"/>
  <c r="G79" i="30"/>
  <c r="AX78" i="30"/>
  <c r="AE78" i="30"/>
  <c r="G78" i="30"/>
  <c r="AX77" i="30"/>
  <c r="AE77" i="30"/>
  <c r="G77" i="30"/>
  <c r="AX76" i="30"/>
  <c r="AE76" i="30"/>
  <c r="G76" i="30"/>
  <c r="AX75" i="30"/>
  <c r="AE75" i="30"/>
  <c r="G75" i="30"/>
  <c r="AX74" i="30"/>
  <c r="AE74" i="30"/>
  <c r="G74" i="30"/>
  <c r="AX73" i="30"/>
  <c r="AE73" i="30"/>
  <c r="G73" i="30"/>
  <c r="AX72" i="30"/>
  <c r="AE72" i="30"/>
  <c r="G72" i="30"/>
  <c r="AX71" i="30"/>
  <c r="AE71" i="30"/>
  <c r="G71" i="30"/>
  <c r="AX70" i="30"/>
  <c r="AE70" i="30"/>
  <c r="G70" i="30"/>
  <c r="AX69" i="30"/>
  <c r="AE69" i="30"/>
  <c r="G69" i="30"/>
  <c r="AX68" i="30"/>
  <c r="AE68" i="30"/>
  <c r="G68" i="30"/>
  <c r="AX67" i="30"/>
  <c r="AE67" i="30"/>
  <c r="G67" i="30"/>
  <c r="AX66" i="30"/>
  <c r="AE66" i="30"/>
  <c r="G66" i="30"/>
  <c r="AX65" i="30"/>
  <c r="AE65" i="30"/>
  <c r="G65" i="30"/>
  <c r="AX64" i="30"/>
  <c r="AE64" i="30"/>
  <c r="G64" i="30"/>
  <c r="AX63" i="30"/>
  <c r="AE63" i="30"/>
  <c r="G63" i="30"/>
  <c r="AX62" i="30"/>
  <c r="AE62" i="30"/>
  <c r="G62" i="30"/>
  <c r="AX61" i="30"/>
  <c r="AE61" i="30"/>
  <c r="G61" i="30"/>
  <c r="AX60" i="30"/>
  <c r="AE60" i="30"/>
  <c r="G60" i="30"/>
  <c r="AX59" i="30"/>
  <c r="AE59" i="30"/>
  <c r="G59" i="30"/>
  <c r="AX58" i="30"/>
  <c r="AE58" i="30"/>
  <c r="G58" i="30"/>
  <c r="AX57" i="30"/>
  <c r="AE57" i="30"/>
  <c r="G57" i="30"/>
  <c r="AX56" i="30"/>
  <c r="AE56" i="30"/>
  <c r="G56" i="30"/>
  <c r="AX55" i="30"/>
  <c r="AE55" i="30"/>
  <c r="G55" i="30"/>
  <c r="AX54" i="30"/>
  <c r="AE54" i="30"/>
  <c r="G54" i="30"/>
  <c r="AX53" i="30"/>
  <c r="AE53" i="30"/>
  <c r="G53" i="30"/>
  <c r="AX52" i="30"/>
  <c r="AE52" i="30"/>
  <c r="G52" i="30"/>
  <c r="AX51" i="30"/>
  <c r="AE51" i="30"/>
  <c r="G51" i="30"/>
  <c r="AX50" i="30"/>
  <c r="AE50" i="30"/>
  <c r="G50" i="30"/>
  <c r="AX49" i="30"/>
  <c r="AE49" i="30"/>
  <c r="G49" i="30"/>
  <c r="AX48" i="30"/>
  <c r="AE48" i="30"/>
  <c r="G48" i="30"/>
  <c r="AX47" i="30"/>
  <c r="AE47" i="30"/>
  <c r="G47" i="30"/>
  <c r="AX46" i="30"/>
  <c r="AE46" i="30"/>
  <c r="G46" i="30"/>
  <c r="AX45" i="30"/>
  <c r="AE45" i="30"/>
  <c r="G45" i="30"/>
  <c r="AX44" i="30"/>
  <c r="AE44" i="30"/>
  <c r="G44" i="30"/>
  <c r="AX43" i="30"/>
  <c r="AE43" i="30"/>
  <c r="G43" i="30"/>
  <c r="AX42" i="30"/>
  <c r="AE42" i="30"/>
  <c r="G42" i="30"/>
  <c r="AX41" i="30"/>
  <c r="AE41" i="30"/>
  <c r="G41" i="30"/>
  <c r="AX40" i="30"/>
  <c r="AE40" i="30"/>
  <c r="G40" i="30"/>
  <c r="AX39" i="30"/>
  <c r="AE39" i="30"/>
  <c r="G39" i="30"/>
  <c r="AX38" i="30"/>
  <c r="AE38" i="30"/>
  <c r="G38" i="30"/>
  <c r="AX37" i="30"/>
  <c r="AE37" i="30"/>
  <c r="G37" i="30"/>
  <c r="AX36" i="30"/>
  <c r="AE36" i="30"/>
  <c r="G36" i="30"/>
  <c r="AX35" i="30"/>
  <c r="AE35" i="30"/>
  <c r="G35" i="30"/>
  <c r="AX34" i="30"/>
  <c r="AE34" i="30"/>
  <c r="G34" i="30"/>
  <c r="AX33" i="30"/>
  <c r="AE33" i="30"/>
  <c r="G33" i="30"/>
  <c r="AX32" i="30"/>
  <c r="AE32" i="30"/>
  <c r="G32" i="30"/>
  <c r="AX31" i="30"/>
  <c r="AE31" i="30"/>
  <c r="G31" i="30"/>
  <c r="AX30" i="30"/>
  <c r="AE30" i="30"/>
  <c r="G30" i="30"/>
  <c r="AX29" i="30"/>
  <c r="AE29" i="30"/>
  <c r="G29" i="30"/>
  <c r="AX28" i="30"/>
  <c r="AE28" i="30"/>
  <c r="G28" i="30"/>
  <c r="AX27" i="30"/>
  <c r="AE27" i="30"/>
  <c r="G27" i="30"/>
  <c r="AX26" i="30"/>
  <c r="AE26" i="30"/>
  <c r="G26" i="30"/>
  <c r="AX25" i="30"/>
  <c r="AE25" i="30"/>
  <c r="G25" i="30"/>
  <c r="AX24" i="30"/>
  <c r="AE24" i="30"/>
  <c r="G24" i="30"/>
  <c r="AX23" i="30"/>
  <c r="AE23" i="30"/>
  <c r="G23" i="30"/>
  <c r="AX22" i="30"/>
  <c r="AE22" i="30"/>
  <c r="G22" i="30"/>
  <c r="AX21" i="30"/>
  <c r="AE21" i="30"/>
  <c r="G21" i="30"/>
  <c r="AX20" i="30"/>
  <c r="AE20" i="30"/>
  <c r="G20" i="30"/>
  <c r="AX19" i="30"/>
  <c r="AE19" i="30"/>
  <c r="G19" i="30"/>
  <c r="AX18" i="30"/>
  <c r="AE18" i="30"/>
  <c r="G18" i="30"/>
  <c r="AX17" i="30"/>
  <c r="AE17" i="30"/>
  <c r="G17" i="30"/>
  <c r="AX16" i="30"/>
  <c r="AE16" i="30"/>
  <c r="G16" i="30"/>
  <c r="AX15" i="30"/>
  <c r="AE15" i="30"/>
  <c r="G15" i="30"/>
  <c r="AX14" i="30"/>
  <c r="AE14" i="30"/>
  <c r="G14" i="30"/>
  <c r="AX13" i="30"/>
  <c r="AE13" i="30"/>
  <c r="G13" i="30"/>
  <c r="AX12" i="30"/>
  <c r="AE12" i="30"/>
  <c r="G12" i="30"/>
  <c r="AX11" i="30"/>
  <c r="AE11" i="30"/>
  <c r="G11" i="30"/>
  <c r="AX10" i="30"/>
  <c r="AE10" i="30"/>
  <c r="AX9" i="30"/>
  <c r="AE9" i="30"/>
  <c r="AE10" i="22"/>
  <c r="AE11" i="22"/>
  <c r="AE12" i="22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8" i="22"/>
  <c r="AE39" i="22"/>
  <c r="AE43" i="22"/>
  <c r="AE44" i="22"/>
  <c r="AE45" i="22"/>
  <c r="AE46" i="22"/>
  <c r="AE47" i="22"/>
  <c r="AE48" i="22"/>
  <c r="AE49" i="22"/>
  <c r="AE50" i="22"/>
  <c r="AE51" i="22"/>
  <c r="AE52" i="22"/>
  <c r="AE53" i="22"/>
  <c r="AE54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4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95" i="22"/>
  <c r="AE96" i="22"/>
  <c r="AE97" i="22"/>
  <c r="AE98" i="22"/>
  <c r="AE99" i="22"/>
  <c r="AE100" i="22"/>
  <c r="AE101" i="22"/>
  <c r="AE102" i="22"/>
  <c r="AE103" i="22"/>
  <c r="AE104" i="22"/>
  <c r="AE105" i="22"/>
  <c r="AE106" i="22"/>
  <c r="AE107" i="22"/>
  <c r="AE108" i="22"/>
  <c r="AE109" i="22"/>
  <c r="AE110" i="22"/>
  <c r="AE111" i="22"/>
  <c r="AE112" i="22"/>
  <c r="AE113" i="22"/>
  <c r="AE114" i="22"/>
  <c r="AE115" i="22"/>
  <c r="AE117" i="22"/>
  <c r="AE118" i="22"/>
  <c r="AE119" i="22"/>
  <c r="AE120" i="22"/>
  <c r="AE121" i="22"/>
  <c r="AE122" i="22"/>
  <c r="AE123" i="22"/>
  <c r="AE124" i="22"/>
  <c r="AE141" i="22"/>
  <c r="AE142" i="22"/>
  <c r="AE143" i="22"/>
  <c r="AE144" i="22"/>
  <c r="AE145" i="22"/>
  <c r="AE146" i="22"/>
  <c r="AE147" i="22"/>
  <c r="AE148" i="22"/>
  <c r="AE149" i="22"/>
  <c r="AE150" i="22"/>
  <c r="AE151" i="22"/>
  <c r="AE152" i="22"/>
  <c r="AE153" i="22"/>
  <c r="AE154" i="22"/>
  <c r="AE155" i="22"/>
  <c r="AE156" i="22"/>
  <c r="AE157" i="22"/>
  <c r="AE158" i="22"/>
  <c r="AE159" i="22"/>
  <c r="AE160" i="22"/>
  <c r="AE161" i="22"/>
  <c r="AE162" i="22"/>
  <c r="AE163" i="22"/>
  <c r="AE164" i="22"/>
  <c r="AE165" i="22"/>
  <c r="AE166" i="22"/>
  <c r="AE167" i="22"/>
  <c r="AE168" i="22"/>
  <c r="AE169" i="22"/>
  <c r="AE170" i="22"/>
  <c r="AE171" i="22"/>
  <c r="AE172" i="22"/>
  <c r="AE173" i="22"/>
  <c r="AE174" i="22"/>
  <c r="AE175" i="22"/>
  <c r="AE176" i="22"/>
  <c r="AE177" i="22"/>
  <c r="AE178" i="22"/>
  <c r="AE179" i="22"/>
  <c r="AE180" i="22"/>
  <c r="AE181" i="22"/>
  <c r="AE182" i="22"/>
  <c r="AE183" i="22"/>
  <c r="AE184" i="22"/>
  <c r="AE185" i="22"/>
  <c r="AE186" i="22"/>
  <c r="AE187" i="22"/>
  <c r="AE188" i="22"/>
  <c r="AE189" i="22"/>
  <c r="AE190" i="22"/>
  <c r="AE191" i="22"/>
  <c r="AE192" i="22"/>
  <c r="AE193" i="22"/>
  <c r="AE194" i="22"/>
  <c r="AE195" i="22"/>
  <c r="AE196" i="22"/>
  <c r="AE197" i="22"/>
  <c r="AE198" i="22"/>
  <c r="AE199" i="22"/>
  <c r="AE37" i="22"/>
  <c r="AX39" i="22"/>
  <c r="AX69" i="34"/>
  <c r="AX70" i="34"/>
  <c r="AX73" i="34"/>
  <c r="AX75" i="34"/>
  <c r="AX78" i="34"/>
  <c r="AX81" i="34"/>
  <c r="AX74" i="34"/>
  <c r="AX86" i="34"/>
  <c r="AX94" i="31"/>
  <c r="AX90" i="31"/>
  <c r="AX100" i="31"/>
  <c r="AX191" i="22"/>
  <c r="AX192" i="22"/>
  <c r="AX179" i="22"/>
  <c r="AX180" i="22"/>
  <c r="AX182" i="22"/>
  <c r="AX183" i="22"/>
  <c r="AX184" i="22"/>
  <c r="AX189" i="22"/>
  <c r="AX196" i="22"/>
  <c r="AX199" i="22"/>
  <c r="AX155" i="22"/>
  <c r="AX161" i="22"/>
  <c r="AX173" i="22"/>
  <c r="AX177" i="22"/>
  <c r="AX87" i="31"/>
  <c r="AX86" i="31"/>
  <c r="AX75" i="31"/>
  <c r="AX76" i="31"/>
  <c r="AX81" i="31"/>
  <c r="AX54" i="34"/>
  <c r="AX40" i="34"/>
  <c r="AX46" i="34"/>
  <c r="AX49" i="34"/>
  <c r="AX56" i="34"/>
  <c r="AX57" i="34"/>
  <c r="AX33" i="34"/>
  <c r="AX32" i="34"/>
  <c r="AX19" i="34"/>
  <c r="AX22" i="34"/>
  <c r="AX10" i="34"/>
  <c r="AX11" i="34"/>
  <c r="AX102" i="33"/>
  <c r="AX96" i="33"/>
  <c r="AX104" i="33"/>
  <c r="AX105" i="33"/>
  <c r="AX99" i="33"/>
  <c r="AX80" i="33"/>
  <c r="AX67" i="33"/>
  <c r="AX76" i="33"/>
  <c r="AX61" i="33"/>
  <c r="AX81" i="33"/>
  <c r="AX84" i="33"/>
  <c r="AX75" i="33"/>
  <c r="AX86" i="33"/>
  <c r="AX79" i="33"/>
  <c r="AX128" i="22"/>
  <c r="AX95" i="22"/>
  <c r="AX96" i="22"/>
  <c r="AX112" i="22"/>
  <c r="AX59" i="22"/>
  <c r="AX67" i="22"/>
  <c r="AX75" i="22"/>
  <c r="AX58" i="31"/>
  <c r="AX65" i="31"/>
  <c r="AX52" i="31"/>
  <c r="AX71" i="31"/>
  <c r="AX68" i="31"/>
  <c r="AX64" i="31"/>
  <c r="AX32" i="31"/>
  <c r="AX33" i="31"/>
  <c r="AX40" i="31"/>
  <c r="AX47" i="31"/>
  <c r="AX35" i="31"/>
  <c r="AX13" i="31"/>
  <c r="AX14" i="31"/>
  <c r="AX10" i="31"/>
  <c r="AX9" i="31"/>
  <c r="AX23" i="31"/>
  <c r="AX22" i="31"/>
  <c r="AX50" i="22"/>
  <c r="AX45" i="22"/>
  <c r="AX29" i="22"/>
  <c r="AX17" i="22"/>
  <c r="AX33" i="22"/>
  <c r="AX26" i="22"/>
  <c r="AX38" i="22"/>
  <c r="AX56" i="33"/>
  <c r="AX58" i="33"/>
  <c r="AX59" i="33"/>
  <c r="AX54" i="33"/>
  <c r="AX25" i="33"/>
  <c r="AX32" i="33"/>
  <c r="AX34" i="33"/>
  <c r="AX17" i="33"/>
  <c r="AX38" i="33"/>
  <c r="AX48" i="33"/>
  <c r="AX24" i="33"/>
  <c r="AX26" i="33"/>
  <c r="AX44" i="33"/>
  <c r="AX13" i="33"/>
  <c r="AX37" i="33"/>
  <c r="AX36" i="33"/>
  <c r="AX18" i="33"/>
  <c r="AV84" i="34"/>
  <c r="AV81" i="34"/>
  <c r="AV77" i="34"/>
  <c r="AV71" i="34"/>
  <c r="AV67" i="34"/>
  <c r="AV60" i="34"/>
  <c r="AV55" i="34"/>
  <c r="AV50" i="34"/>
  <c r="AV47" i="34"/>
  <c r="AV41" i="34"/>
  <c r="AV37" i="34"/>
  <c r="AV34" i="34"/>
  <c r="AV27" i="34"/>
  <c r="AV86" i="34"/>
  <c r="AV83" i="34"/>
  <c r="AV80" i="34"/>
  <c r="AV76" i="34"/>
  <c r="AV73" i="34"/>
  <c r="AV70" i="34"/>
  <c r="AV66" i="34"/>
  <c r="AV64" i="34"/>
  <c r="AV58" i="34"/>
  <c r="AV54" i="34"/>
  <c r="AV49" i="34"/>
  <c r="AV46" i="34"/>
  <c r="AV40" i="34"/>
  <c r="AV33" i="34"/>
  <c r="AV30" i="34"/>
  <c r="AV26" i="34"/>
  <c r="AV21" i="34"/>
  <c r="AV17" i="34"/>
  <c r="AV13" i="34"/>
  <c r="AV105" i="33"/>
  <c r="AV98" i="33"/>
  <c r="AV95" i="33"/>
  <c r="AV91" i="33"/>
  <c r="AV87" i="33"/>
  <c r="AV82" i="33"/>
  <c r="AV78" i="33"/>
  <c r="AV72" i="33"/>
  <c r="AV68" i="33"/>
  <c r="AV79" i="34"/>
  <c r="AV75" i="34"/>
  <c r="AV72" i="34"/>
  <c r="AV69" i="34"/>
  <c r="AV63" i="34"/>
  <c r="AV57" i="34"/>
  <c r="AV53" i="34"/>
  <c r="AV51" i="34"/>
  <c r="AV48" i="34"/>
  <c r="AV45" i="34"/>
  <c r="AV43" i="34"/>
  <c r="AV39" i="34"/>
  <c r="AV36" i="34"/>
  <c r="AV32" i="34"/>
  <c r="AV29" i="34"/>
  <c r="AV25" i="34"/>
  <c r="AV85" i="34"/>
  <c r="AV82" i="34"/>
  <c r="AV78" i="34"/>
  <c r="AV74" i="34"/>
  <c r="AV68" i="34"/>
  <c r="AV65" i="34"/>
  <c r="AV62" i="34"/>
  <c r="AV56" i="34"/>
  <c r="AV52" i="34"/>
  <c r="AV44" i="34"/>
  <c r="AV42" i="34"/>
  <c r="AV38" i="34"/>
  <c r="AV35" i="34"/>
  <c r="AV31" i="34"/>
  <c r="AV28" i="34"/>
  <c r="AV23" i="34"/>
  <c r="AV18" i="34"/>
  <c r="AV50" i="33"/>
  <c r="AV106" i="33"/>
  <c r="AV97" i="33"/>
  <c r="AV96" i="33"/>
  <c r="AV77" i="33"/>
  <c r="AV71" i="33"/>
  <c r="AV70" i="33"/>
  <c r="AV69" i="33"/>
  <c r="AV65" i="33"/>
  <c r="AV61" i="33"/>
  <c r="AV57" i="33"/>
  <c r="AV53" i="33"/>
  <c r="AV48" i="33"/>
  <c r="AV45" i="33"/>
  <c r="AV41" i="33"/>
  <c r="AV38" i="33"/>
  <c r="AV34" i="33"/>
  <c r="AV31" i="33"/>
  <c r="AV30" i="33"/>
  <c r="AV26" i="33"/>
  <c r="AV24" i="33"/>
  <c r="AV21" i="33"/>
  <c r="AV17" i="33"/>
  <c r="AV15" i="33"/>
  <c r="AV11" i="33"/>
  <c r="AV86" i="31"/>
  <c r="AV82" i="31"/>
  <c r="AV79" i="31"/>
  <c r="AV75" i="31"/>
  <c r="AV98" i="31"/>
  <c r="AV95" i="31"/>
  <c r="AV91" i="31"/>
  <c r="AV15" i="34"/>
  <c r="AV104" i="33"/>
  <c r="AV103" i="33"/>
  <c r="AV102" i="33"/>
  <c r="AV94" i="33"/>
  <c r="AV93" i="33"/>
  <c r="AV92" i="33"/>
  <c r="AV83" i="33"/>
  <c r="AV76" i="33"/>
  <c r="AV67" i="33"/>
  <c r="AV64" i="33"/>
  <c r="AV59" i="33"/>
  <c r="AV56" i="33"/>
  <c r="AV52" i="33"/>
  <c r="AV44" i="33"/>
  <c r="AV40" i="33"/>
  <c r="AV37" i="33"/>
  <c r="AV33" i="33"/>
  <c r="AV29" i="33"/>
  <c r="AV20" i="33"/>
  <c r="AV14" i="33"/>
  <c r="AV10" i="33"/>
  <c r="AV85" i="31"/>
  <c r="AV81" i="31"/>
  <c r="AV78" i="31"/>
  <c r="AV74" i="31"/>
  <c r="AV97" i="31"/>
  <c r="AV14" i="34"/>
  <c r="AV89" i="33"/>
  <c r="AV88" i="33"/>
  <c r="AV66" i="33"/>
  <c r="AV63" i="33"/>
  <c r="AV55" i="33"/>
  <c r="AV51" i="33"/>
  <c r="AV47" i="33"/>
  <c r="AV43" i="33"/>
  <c r="AV36" i="33"/>
  <c r="AV28" i="33"/>
  <c r="AV25" i="33"/>
  <c r="AV23" i="33"/>
  <c r="AV19" i="33"/>
  <c r="AV16" i="33"/>
  <c r="AV13" i="33"/>
  <c r="AV84" i="31"/>
  <c r="AV77" i="31"/>
  <c r="AV93" i="31"/>
  <c r="AV90" i="31"/>
  <c r="AV22" i="34"/>
  <c r="AV19" i="34"/>
  <c r="AV12" i="34"/>
  <c r="AV99" i="33"/>
  <c r="AV86" i="33"/>
  <c r="AV75" i="33"/>
  <c r="AV27" i="33"/>
  <c r="AV18" i="33"/>
  <c r="AV92" i="31"/>
  <c r="AV70" i="31"/>
  <c r="AV69" i="31"/>
  <c r="AV68" i="31"/>
  <c r="AV65" i="31"/>
  <c r="AV63" i="31"/>
  <c r="AV60" i="31"/>
  <c r="AV53" i="31"/>
  <c r="AV48" i="31"/>
  <c r="AV45" i="31"/>
  <c r="AV41" i="31"/>
  <c r="AV34" i="31"/>
  <c r="AV31" i="31"/>
  <c r="AV26" i="31"/>
  <c r="AV23" i="31"/>
  <c r="AV19" i="31"/>
  <c r="AV15" i="31"/>
  <c r="AV12" i="31"/>
  <c r="AV11" i="34"/>
  <c r="AV81" i="33"/>
  <c r="AV74" i="33"/>
  <c r="AV39" i="33"/>
  <c r="AV57" i="31"/>
  <c r="AV49" i="31"/>
  <c r="AV42" i="31"/>
  <c r="AV20" i="34"/>
  <c r="AV100" i="33"/>
  <c r="AV79" i="33"/>
  <c r="AV22" i="33"/>
  <c r="AV83" i="31"/>
  <c r="AV76" i="31"/>
  <c r="AV94" i="31"/>
  <c r="AV67" i="31"/>
  <c r="AV62" i="31"/>
  <c r="AV59" i="31"/>
  <c r="AV56" i="31"/>
  <c r="AV52" i="31"/>
  <c r="AV44" i="31"/>
  <c r="AV40" i="31"/>
  <c r="AV37" i="31"/>
  <c r="AV33" i="31"/>
  <c r="AV30" i="31"/>
  <c r="AV25" i="31"/>
  <c r="AV22" i="31"/>
  <c r="AV18" i="31"/>
  <c r="AV36" i="31"/>
  <c r="AV32" i="31"/>
  <c r="AV28" i="31"/>
  <c r="AV24" i="31"/>
  <c r="AV21" i="31"/>
  <c r="AV17" i="31"/>
  <c r="AV14" i="31"/>
  <c r="AV11" i="31"/>
  <c r="AV24" i="34"/>
  <c r="AV85" i="33"/>
  <c r="AV58" i="33"/>
  <c r="AV12" i="33"/>
  <c r="AV46" i="31"/>
  <c r="AV10" i="34"/>
  <c r="AV101" i="33"/>
  <c r="AV84" i="33"/>
  <c r="AV80" i="33"/>
  <c r="AV73" i="33"/>
  <c r="AV62" i="33"/>
  <c r="AV54" i="33"/>
  <c r="AV42" i="33"/>
  <c r="AV35" i="33"/>
  <c r="AV80" i="31"/>
  <c r="AV99" i="31"/>
  <c r="AV71" i="31"/>
  <c r="AV66" i="31"/>
  <c r="AV64" i="31"/>
  <c r="AV61" i="31"/>
  <c r="AV58" i="31"/>
  <c r="AV55" i="31"/>
  <c r="AV51" i="31"/>
  <c r="AV47" i="31"/>
  <c r="AV43" i="31"/>
  <c r="AV39" i="31"/>
  <c r="AV46" i="33"/>
  <c r="AV32" i="33"/>
  <c r="AV96" i="31"/>
  <c r="AV54" i="31"/>
  <c r="AV16" i="31"/>
  <c r="AV13" i="31"/>
  <c r="AV10" i="31"/>
  <c r="AV35" i="31"/>
  <c r="AV27" i="31"/>
  <c r="AV20" i="31"/>
  <c r="AV38" i="31"/>
  <c r="AV194" i="30"/>
  <c r="AV191" i="30"/>
  <c r="AV188" i="30"/>
  <c r="AV185" i="30"/>
  <c r="AV178" i="30"/>
  <c r="AV175" i="30"/>
  <c r="AV172" i="30"/>
  <c r="AV169" i="30"/>
  <c r="AV163" i="30"/>
  <c r="AV160" i="30"/>
  <c r="AV158" i="30"/>
  <c r="AV153" i="30"/>
  <c r="AV150" i="30"/>
  <c r="AV145" i="30"/>
  <c r="AV142" i="30"/>
  <c r="AV137" i="30"/>
  <c r="AV132" i="30"/>
  <c r="AV127" i="30"/>
  <c r="AV125" i="30"/>
  <c r="AV122" i="30"/>
  <c r="AV115" i="30"/>
  <c r="AV112" i="30"/>
  <c r="AV107" i="30"/>
  <c r="AV104" i="30"/>
  <c r="AV102" i="30"/>
  <c r="AV97" i="30"/>
  <c r="AV90" i="30"/>
  <c r="AV86" i="30"/>
  <c r="AV84" i="30"/>
  <c r="AV80" i="30"/>
  <c r="AV78" i="30"/>
  <c r="AV76" i="30"/>
  <c r="AV73" i="30"/>
  <c r="AV66" i="30"/>
  <c r="AV61" i="30"/>
  <c r="AV58" i="30"/>
  <c r="AV50" i="30"/>
  <c r="AV47" i="30"/>
  <c r="AV45" i="30"/>
  <c r="AV35" i="30"/>
  <c r="AV32" i="30"/>
  <c r="AV26" i="30"/>
  <c r="AV9" i="30"/>
  <c r="AV12" i="22"/>
  <c r="AV16" i="22"/>
  <c r="AV20" i="22"/>
  <c r="AV24" i="22"/>
  <c r="AV28" i="22"/>
  <c r="AV32" i="22"/>
  <c r="AV36" i="22"/>
  <c r="AV43" i="22"/>
  <c r="AV47" i="22"/>
  <c r="AV51" i="22"/>
  <c r="AV55" i="22"/>
  <c r="AV59" i="22"/>
  <c r="AV63" i="22"/>
  <c r="AV67" i="22"/>
  <c r="AV71" i="22"/>
  <c r="AV197" i="30"/>
  <c r="AV190" i="30"/>
  <c r="AV187" i="30"/>
  <c r="AV184" i="30"/>
  <c r="AV181" i="30"/>
  <c r="AV174" i="30"/>
  <c r="AV171" i="30"/>
  <c r="AV168" i="30"/>
  <c r="AV165" i="30"/>
  <c r="AV162" i="30"/>
  <c r="AV155" i="30"/>
  <c r="AV152" i="30"/>
  <c r="AV147" i="30"/>
  <c r="AV144" i="30"/>
  <c r="AV139" i="30"/>
  <c r="AV136" i="30"/>
  <c r="AV134" i="30"/>
  <c r="AV129" i="30"/>
  <c r="AV124" i="30"/>
  <c r="AV119" i="30"/>
  <c r="AV117" i="30"/>
  <c r="AV114" i="30"/>
  <c r="AV109" i="30"/>
  <c r="AV106" i="30"/>
  <c r="AV99" i="30"/>
  <c r="AV96" i="30"/>
  <c r="AV94" i="30"/>
  <c r="AV92" i="30"/>
  <c r="AV89" i="30"/>
  <c r="AV87" i="30"/>
  <c r="AV83" i="30"/>
  <c r="AV79" i="30"/>
  <c r="AV75" i="30"/>
  <c r="AV72" i="30"/>
  <c r="AV70" i="30"/>
  <c r="AV68" i="30"/>
  <c r="AV65" i="30"/>
  <c r="AV57" i="30"/>
  <c r="AV54" i="30"/>
  <c r="AV52" i="30"/>
  <c r="AV49" i="30"/>
  <c r="AV42" i="30"/>
  <c r="AV39" i="30"/>
  <c r="AV37" i="30"/>
  <c r="AV34" i="30"/>
  <c r="AV30" i="30"/>
  <c r="AV28" i="30"/>
  <c r="AV25" i="30"/>
  <c r="AV23" i="30"/>
  <c r="AV21" i="30"/>
  <c r="AV19" i="30"/>
  <c r="AV16" i="30"/>
  <c r="AV196" i="30"/>
  <c r="AV193" i="30"/>
  <c r="AV186" i="30"/>
  <c r="AV183" i="30"/>
  <c r="AV180" i="30"/>
  <c r="AV177" i="30"/>
  <c r="AV170" i="30"/>
  <c r="AV167" i="30"/>
  <c r="AV164" i="30"/>
  <c r="AV159" i="30"/>
  <c r="AV157" i="30"/>
  <c r="AV154" i="30"/>
  <c r="AV149" i="30"/>
  <c r="AV146" i="30"/>
  <c r="AV141" i="30"/>
  <c r="AV138" i="30"/>
  <c r="AV131" i="30"/>
  <c r="AV128" i="30"/>
  <c r="AV126" i="30"/>
  <c r="AV121" i="30"/>
  <c r="AV116" i="30"/>
  <c r="AV111" i="30"/>
  <c r="AV108" i="30"/>
  <c r="AV103" i="30"/>
  <c r="AV101" i="30"/>
  <c r="AV98" i="30"/>
  <c r="AV88" i="30"/>
  <c r="AV85" i="30"/>
  <c r="AV82" i="30"/>
  <c r="AV77" i="30"/>
  <c r="AV67" i="30"/>
  <c r="AV64" i="30"/>
  <c r="AV62" i="30"/>
  <c r="AV60" i="30"/>
  <c r="AV56" i="30"/>
  <c r="AV51" i="30"/>
  <c r="AV48" i="30"/>
  <c r="AV46" i="30"/>
  <c r="AV44" i="30"/>
  <c r="AV41" i="30"/>
  <c r="AV36" i="30"/>
  <c r="AV33" i="30"/>
  <c r="AV18" i="30"/>
  <c r="AV11" i="30"/>
  <c r="AV10" i="22"/>
  <c r="AV14" i="22"/>
  <c r="AV18" i="22"/>
  <c r="AV22" i="22"/>
  <c r="AV26" i="22"/>
  <c r="AV30" i="22"/>
  <c r="AV34" i="22"/>
  <c r="AV38" i="22"/>
  <c r="AV45" i="22"/>
  <c r="AV49" i="22"/>
  <c r="AV53" i="22"/>
  <c r="AV57" i="22"/>
  <c r="AV61" i="22"/>
  <c r="AV65" i="22"/>
  <c r="AV69" i="22"/>
  <c r="AV189" i="30"/>
  <c r="AV182" i="30"/>
  <c r="AV143" i="30"/>
  <c r="AV130" i="30"/>
  <c r="AV120" i="30"/>
  <c r="AV118" i="30"/>
  <c r="AV55" i="30"/>
  <c r="AV53" i="30"/>
  <c r="AV12" i="30"/>
  <c r="AV10" i="30"/>
  <c r="AV17" i="22"/>
  <c r="AV25" i="22"/>
  <c r="AV33" i="22"/>
  <c r="AV44" i="22"/>
  <c r="AV52" i="22"/>
  <c r="AV60" i="22"/>
  <c r="AV68" i="22"/>
  <c r="AV74" i="22"/>
  <c r="AV78" i="22"/>
  <c r="AV82" i="22"/>
  <c r="AV86" i="22"/>
  <c r="AV90" i="22"/>
  <c r="AV94" i="22"/>
  <c r="AV98" i="22"/>
  <c r="AV105" i="22"/>
  <c r="AV109" i="22"/>
  <c r="AV113" i="22"/>
  <c r="AV117" i="22"/>
  <c r="AV121" i="22"/>
  <c r="AV125" i="22"/>
  <c r="AE125" i="22" s="1"/>
  <c r="AV129" i="22"/>
  <c r="AE129" i="22" s="1"/>
  <c r="AV133" i="22"/>
  <c r="AV137" i="22"/>
  <c r="AE137" i="22" s="1"/>
  <c r="AV141" i="22"/>
  <c r="AV145" i="22"/>
  <c r="AV149" i="22"/>
  <c r="AV153" i="22"/>
  <c r="AV157" i="22"/>
  <c r="AV161" i="22"/>
  <c r="AV165" i="22"/>
  <c r="AV169" i="22"/>
  <c r="AV173" i="22"/>
  <c r="AV177" i="22"/>
  <c r="AV181" i="22"/>
  <c r="AV185" i="22"/>
  <c r="AV189" i="22"/>
  <c r="AV193" i="22"/>
  <c r="AV197" i="22"/>
  <c r="AV179" i="30"/>
  <c r="AV151" i="30"/>
  <c r="AV105" i="30"/>
  <c r="AV91" i="30"/>
  <c r="AV63" i="30"/>
  <c r="AV43" i="30"/>
  <c r="AV27" i="30"/>
  <c r="AV23" i="22"/>
  <c r="AV50" i="22"/>
  <c r="AV81" i="22"/>
  <c r="AV93" i="22"/>
  <c r="AV112" i="22"/>
  <c r="AV124" i="22"/>
  <c r="AV144" i="22"/>
  <c r="AV164" i="22"/>
  <c r="AV176" i="22"/>
  <c r="AV188" i="22"/>
  <c r="AV192" i="30"/>
  <c r="AV173" i="30"/>
  <c r="AV166" i="30"/>
  <c r="AV156" i="30"/>
  <c r="AV135" i="30"/>
  <c r="AV133" i="30"/>
  <c r="AV123" i="30"/>
  <c r="AV110" i="30"/>
  <c r="AV100" i="30"/>
  <c r="AV17" i="30"/>
  <c r="AV15" i="30"/>
  <c r="AV11" i="22"/>
  <c r="AV19" i="22"/>
  <c r="AV27" i="22"/>
  <c r="AV35" i="22"/>
  <c r="AV46" i="22"/>
  <c r="AV54" i="22"/>
  <c r="AV62" i="22"/>
  <c r="AV70" i="22"/>
  <c r="AV75" i="22"/>
  <c r="AV79" i="22"/>
  <c r="AV83" i="22"/>
  <c r="AV87" i="22"/>
  <c r="AV91" i="22"/>
  <c r="AV95" i="22"/>
  <c r="AV99" i="22"/>
  <c r="AV102" i="22"/>
  <c r="AV106" i="22"/>
  <c r="AV110" i="22"/>
  <c r="AV114" i="22"/>
  <c r="AV118" i="22"/>
  <c r="AV122" i="22"/>
  <c r="AV126" i="22"/>
  <c r="AE126" i="22" s="1"/>
  <c r="AV130" i="22"/>
  <c r="AE130" i="22" s="1"/>
  <c r="AV134" i="22"/>
  <c r="AV138" i="22"/>
  <c r="AE138" i="22" s="1"/>
  <c r="AV142" i="22"/>
  <c r="AV146" i="22"/>
  <c r="AV150" i="22"/>
  <c r="AV154" i="22"/>
  <c r="AV158" i="22"/>
  <c r="AV162" i="22"/>
  <c r="AV166" i="22"/>
  <c r="AV170" i="22"/>
  <c r="AV174" i="22"/>
  <c r="AV178" i="22"/>
  <c r="AV182" i="22"/>
  <c r="AV186" i="22"/>
  <c r="AV190" i="22"/>
  <c r="AV194" i="22"/>
  <c r="AV198" i="22"/>
  <c r="AV195" i="22"/>
  <c r="AV198" i="30"/>
  <c r="AV161" i="30"/>
  <c r="AV140" i="30"/>
  <c r="AV93" i="30"/>
  <c r="AV74" i="30"/>
  <c r="AV31" i="30"/>
  <c r="AV15" i="22"/>
  <c r="AV39" i="22"/>
  <c r="AV66" i="22"/>
  <c r="AV77" i="22"/>
  <c r="AV89" i="22"/>
  <c r="AV101" i="22"/>
  <c r="AV108" i="22"/>
  <c r="AV120" i="22"/>
  <c r="AV132" i="22"/>
  <c r="AE132" i="22" s="1"/>
  <c r="AV140" i="22"/>
  <c r="AE140" i="22" s="1"/>
  <c r="AV152" i="22"/>
  <c r="AV156" i="22"/>
  <c r="AV172" i="22"/>
  <c r="AV184" i="22"/>
  <c r="AV192" i="22"/>
  <c r="AV195" i="30"/>
  <c r="AV176" i="30"/>
  <c r="AV148" i="30"/>
  <c r="AV113" i="30"/>
  <c r="AV81" i="30"/>
  <c r="AV71" i="30"/>
  <c r="AV69" i="30"/>
  <c r="AV59" i="30"/>
  <c r="AV40" i="30"/>
  <c r="AV38" i="30"/>
  <c r="AV24" i="30"/>
  <c r="AV22" i="30"/>
  <c r="AV20" i="30"/>
  <c r="AV14" i="30"/>
  <c r="AV13" i="22"/>
  <c r="AV21" i="22"/>
  <c r="AV29" i="22"/>
  <c r="AV37" i="22"/>
  <c r="AV48" i="22"/>
  <c r="AV56" i="22"/>
  <c r="AV64" i="22"/>
  <c r="AV72" i="22"/>
  <c r="AV76" i="22"/>
  <c r="AV80" i="22"/>
  <c r="AV84" i="22"/>
  <c r="AV88" i="22"/>
  <c r="AV92" i="22"/>
  <c r="AV96" i="22"/>
  <c r="AV100" i="22"/>
  <c r="AV103" i="22"/>
  <c r="AV107" i="22"/>
  <c r="AV111" i="22"/>
  <c r="AV115" i="22"/>
  <c r="AV119" i="22"/>
  <c r="AV123" i="22"/>
  <c r="AV127" i="22"/>
  <c r="AE127" i="22" s="1"/>
  <c r="AV131" i="22"/>
  <c r="AE131" i="22" s="1"/>
  <c r="AV135" i="22"/>
  <c r="AE135" i="22" s="1"/>
  <c r="AV139" i="22"/>
  <c r="AV143" i="22"/>
  <c r="AV147" i="22"/>
  <c r="AV151" i="22"/>
  <c r="AV155" i="22"/>
  <c r="AV159" i="22"/>
  <c r="AV163" i="22"/>
  <c r="AV167" i="22"/>
  <c r="AV171" i="22"/>
  <c r="AV175" i="22"/>
  <c r="AV179" i="22"/>
  <c r="AV183" i="22"/>
  <c r="AV187" i="22"/>
  <c r="AV191" i="22"/>
  <c r="AV199" i="22"/>
  <c r="AV95" i="30"/>
  <c r="AV29" i="30"/>
  <c r="AV13" i="30"/>
  <c r="AV31" i="22"/>
  <c r="AV58" i="22"/>
  <c r="AV73" i="22"/>
  <c r="AV85" i="22"/>
  <c r="AV97" i="22"/>
  <c r="AV104" i="22"/>
  <c r="AV116" i="22"/>
  <c r="AV128" i="22"/>
  <c r="AE128" i="22" s="1"/>
  <c r="AV136" i="22"/>
  <c r="AE136" i="22" s="1"/>
  <c r="AV148" i="22"/>
  <c r="AV160" i="22"/>
  <c r="AV168" i="22"/>
  <c r="AV180" i="22"/>
  <c r="AV196" i="22"/>
  <c r="AX197" i="22"/>
  <c r="AX188" i="22"/>
  <c r="D30" i="26"/>
  <c r="E30" i="26" s="1"/>
  <c r="E29" i="26"/>
  <c r="E28" i="26"/>
  <c r="AE9" i="22"/>
  <c r="AX13" i="22"/>
  <c r="AX15" i="22"/>
  <c r="AX63" i="22"/>
  <c r="AX109" i="22"/>
  <c r="AX83" i="22"/>
  <c r="AX44" i="22"/>
  <c r="AX89" i="22"/>
  <c r="AX88" i="22"/>
  <c r="AX69" i="22"/>
  <c r="AX91" i="22"/>
  <c r="AX111" i="22"/>
  <c r="AX43" i="22"/>
  <c r="AX135" i="22"/>
  <c r="AX46" i="22"/>
  <c r="AX120" i="22"/>
  <c r="AX149" i="22"/>
  <c r="AX14" i="22"/>
  <c r="AX113" i="22"/>
  <c r="AX10" i="22"/>
  <c r="AX68" i="22"/>
  <c r="AX12" i="22"/>
  <c r="AX64" i="22"/>
  <c r="AX144" i="22"/>
  <c r="AX60" i="22"/>
  <c r="AX165" i="22"/>
  <c r="AX143" i="22"/>
  <c r="AX85" i="22"/>
  <c r="AX121" i="22"/>
  <c r="AX76" i="22"/>
  <c r="AX87" i="22"/>
  <c r="AX11" i="22"/>
  <c r="AX22" i="22"/>
  <c r="AX147" i="22"/>
  <c r="AX148" i="22"/>
  <c r="AX47" i="22"/>
  <c r="AX145" i="22"/>
  <c r="AX9" i="22"/>
  <c r="AX53" i="22"/>
  <c r="G65" i="26"/>
  <c r="F66" i="26" s="1"/>
  <c r="D66" i="26"/>
  <c r="G77" i="26"/>
  <c r="F78" i="26" s="1"/>
  <c r="C66" i="26"/>
  <c r="D78" i="26"/>
  <c r="AE116" i="22"/>
  <c r="D90" i="26" l="1"/>
  <c r="E90" i="26"/>
  <c r="C90" i="26"/>
  <c r="F90" i="26"/>
  <c r="E66" i="26"/>
  <c r="C78" i="26"/>
  <c r="AX40" i="22"/>
  <c r="AX92" i="33"/>
  <c r="AX95" i="33"/>
  <c r="AX77" i="33"/>
  <c r="AX85" i="33"/>
  <c r="AX194" i="22"/>
  <c r="AX187" i="22"/>
  <c r="AX87" i="33"/>
  <c r="AX95" i="31"/>
  <c r="AX12" i="33"/>
  <c r="AX76" i="34"/>
  <c r="AX82" i="34"/>
  <c r="AX193" i="22"/>
  <c r="AX186" i="22"/>
  <c r="AX103" i="33"/>
  <c r="AX106" i="33"/>
  <c r="AX68" i="33"/>
  <c r="AX83" i="33"/>
  <c r="AX63" i="33"/>
  <c r="AX48" i="22"/>
  <c r="AX20" i="22"/>
  <c r="AX31" i="22"/>
  <c r="AX28" i="22"/>
  <c r="AX78" i="31"/>
  <c r="AX82" i="31"/>
  <c r="AX91" i="31"/>
  <c r="AX52" i="34"/>
  <c r="AX30" i="34"/>
  <c r="AX24" i="34"/>
  <c r="AX92" i="22"/>
  <c r="AX132" i="22"/>
  <c r="AX139" i="22"/>
  <c r="AX100" i="22"/>
  <c r="AX108" i="22"/>
  <c r="AX117" i="22"/>
  <c r="AX81" i="22"/>
  <c r="AX71" i="22"/>
  <c r="AX80" i="22"/>
  <c r="AX62" i="31"/>
  <c r="AX63" i="31"/>
  <c r="AX46" i="31"/>
  <c r="AX42" i="31"/>
  <c r="AX49" i="31"/>
  <c r="AX17" i="31"/>
  <c r="AX85" i="31"/>
  <c r="AX98" i="31"/>
  <c r="AX51" i="34"/>
  <c r="AX28" i="34"/>
  <c r="AX23" i="34"/>
  <c r="AX195" i="22"/>
  <c r="AX98" i="33"/>
  <c r="AX97" i="33"/>
  <c r="AX78" i="33"/>
  <c r="AX69" i="33"/>
  <c r="AX88" i="33"/>
  <c r="AX94" i="22"/>
  <c r="AX102" i="22"/>
  <c r="AX118" i="22"/>
  <c r="AX123" i="22"/>
  <c r="AX74" i="22"/>
  <c r="AX56" i="31"/>
  <c r="AX70" i="31"/>
  <c r="AX60" i="31"/>
  <c r="AX39" i="31"/>
  <c r="AX44" i="31"/>
  <c r="AX11" i="31"/>
  <c r="AX19" i="31"/>
  <c r="AX26" i="31"/>
  <c r="AX91" i="33"/>
  <c r="AX77" i="34"/>
  <c r="AX83" i="34"/>
  <c r="AX34" i="22"/>
  <c r="AX25" i="34"/>
  <c r="AX56" i="22"/>
  <c r="AV9" i="33"/>
  <c r="AW9" i="33" s="1"/>
  <c r="AC88" i="34"/>
  <c r="AV88" i="34" s="1"/>
  <c r="AV9" i="31"/>
  <c r="AW9" i="31" s="1"/>
  <c r="AC101" i="31"/>
  <c r="AV101" i="31" s="1"/>
  <c r="AX80" i="31"/>
  <c r="AX35" i="22"/>
  <c r="AX51" i="33"/>
  <c r="AX16" i="33"/>
  <c r="AX73" i="22"/>
  <c r="AX55" i="22"/>
  <c r="AX24" i="22"/>
  <c r="AX27" i="22"/>
  <c r="AX150" i="22"/>
  <c r="AX158" i="22"/>
  <c r="AX164" i="22"/>
  <c r="AX79" i="31"/>
  <c r="AX83" i="31"/>
  <c r="AX140" i="22"/>
  <c r="AX93" i="22"/>
  <c r="AX82" i="22"/>
  <c r="AX110" i="22"/>
  <c r="AX86" i="22"/>
  <c r="AX122" i="22"/>
  <c r="AX66" i="22"/>
  <c r="AX62" i="22"/>
  <c r="AX55" i="31"/>
  <c r="AX69" i="31"/>
  <c r="AX59" i="31"/>
  <c r="AX38" i="31"/>
  <c r="AX43" i="31"/>
  <c r="AX37" i="31"/>
  <c r="AX18" i="31"/>
  <c r="AX64" i="34"/>
  <c r="AX166" i="22"/>
  <c r="AX29" i="31"/>
  <c r="AX41" i="34"/>
  <c r="AX172" i="22"/>
  <c r="AX45" i="31"/>
  <c r="AX37" i="22"/>
  <c r="AX167" i="22"/>
  <c r="AX175" i="22"/>
  <c r="AX134" i="22"/>
  <c r="AX103" i="22"/>
  <c r="AX57" i="22"/>
  <c r="AX72" i="22"/>
  <c r="AX57" i="31"/>
  <c r="AX51" i="31"/>
  <c r="AX67" i="31"/>
  <c r="AX31" i="31"/>
  <c r="AX30" i="31"/>
  <c r="AX12" i="31"/>
  <c r="AX21" i="31"/>
  <c r="AX43" i="34"/>
  <c r="AX82" i="33"/>
  <c r="AX45" i="34"/>
  <c r="AX142" i="22"/>
  <c r="AX138" i="22"/>
  <c r="AX93" i="31"/>
  <c r="AX62" i="33"/>
  <c r="AX72" i="34"/>
  <c r="AX36" i="34"/>
  <c r="AX146" i="22"/>
  <c r="AX48" i="31"/>
  <c r="AX61" i="31"/>
  <c r="AX23" i="22"/>
  <c r="AX116" i="22"/>
  <c r="AX53" i="34"/>
  <c r="AX65" i="22"/>
  <c r="AX90" i="22"/>
  <c r="AX19" i="22"/>
  <c r="AX28" i="31"/>
  <c r="AX16" i="31"/>
  <c r="AX41" i="31"/>
  <c r="AX54" i="31"/>
  <c r="AX79" i="22"/>
  <c r="AX131" i="22"/>
  <c r="AX66" i="33"/>
  <c r="AX35" i="34"/>
  <c r="AX106" i="22"/>
  <c r="AX68" i="34"/>
  <c r="AX55" i="34"/>
  <c r="AX99" i="31"/>
  <c r="AX34" i="31"/>
  <c r="AX60" i="33"/>
  <c r="AX157" i="22"/>
  <c r="AX185" i="22"/>
  <c r="AX50" i="31"/>
  <c r="AX62" i="34"/>
  <c r="AW65" i="30"/>
  <c r="AW90" i="30"/>
  <c r="F1" i="33"/>
  <c r="F1" i="22"/>
  <c r="F1" i="31"/>
  <c r="AW80" i="31"/>
  <c r="AW73" i="31"/>
  <c r="AW41" i="22"/>
  <c r="F2" i="31"/>
  <c r="F2" i="30"/>
  <c r="AW133" i="30"/>
  <c r="AW28" i="30"/>
  <c r="AW82" i="30"/>
  <c r="AW9" i="30"/>
  <c r="AW101" i="30"/>
  <c r="AW53" i="30"/>
  <c r="AW34" i="30"/>
  <c r="AW29" i="30"/>
  <c r="AW81" i="30"/>
  <c r="AW17" i="30"/>
  <c r="AW143" i="30"/>
  <c r="AW131" i="30"/>
  <c r="AW22" i="30"/>
  <c r="AW29" i="31"/>
  <c r="AW122" i="30"/>
  <c r="AW100" i="31"/>
  <c r="AW67" i="30"/>
  <c r="AW156" i="30"/>
  <c r="AW25" i="31"/>
  <c r="AW93" i="31"/>
  <c r="AW15" i="30"/>
  <c r="AW118" i="30"/>
  <c r="AW88" i="30"/>
  <c r="AW54" i="30"/>
  <c r="AW150" i="30"/>
  <c r="AW69" i="30"/>
  <c r="AW74" i="30"/>
  <c r="AW76" i="30"/>
  <c r="AW102" i="30"/>
  <c r="AW94" i="31"/>
  <c r="AW144" i="30"/>
  <c r="AW71" i="30"/>
  <c r="AW128" i="30"/>
  <c r="AW109" i="30"/>
  <c r="AW139" i="30"/>
  <c r="AW125" i="30"/>
  <c r="AW19" i="34"/>
  <c r="AW100" i="30"/>
  <c r="AW126" i="30"/>
  <c r="AW49" i="30"/>
  <c r="AW107" i="30"/>
  <c r="AW78" i="30"/>
  <c r="AW42" i="34"/>
  <c r="AW129" i="30"/>
  <c r="AW50" i="30"/>
  <c r="AW28" i="31"/>
  <c r="AW110" i="30"/>
  <c r="AW27" i="30"/>
  <c r="AW58" i="30"/>
  <c r="AW132" i="30"/>
  <c r="AW45" i="31"/>
  <c r="AW29" i="34"/>
  <c r="AW66" i="34"/>
  <c r="AW55" i="30"/>
  <c r="AW115" i="30"/>
  <c r="AW36" i="30"/>
  <c r="AW155" i="30"/>
  <c r="AW114" i="30"/>
  <c r="AW60" i="30"/>
  <c r="AW111" i="30"/>
  <c r="AW105" i="30"/>
  <c r="AW66" i="30"/>
  <c r="AW16" i="31"/>
  <c r="AW20" i="30"/>
  <c r="AW42" i="30"/>
  <c r="AW51" i="30"/>
  <c r="AW85" i="31"/>
  <c r="AW12" i="31"/>
  <c r="AW130" i="30"/>
  <c r="AW80" i="30"/>
  <c r="AW56" i="33"/>
  <c r="AW147" i="30"/>
  <c r="AW85" i="30"/>
  <c r="AW83" i="31"/>
  <c r="AW38" i="30"/>
  <c r="AW40" i="30"/>
  <c r="AW148" i="30"/>
  <c r="AW140" i="30"/>
  <c r="AW44" i="30"/>
  <c r="AW159" i="30"/>
  <c r="AW21" i="30"/>
  <c r="AW94" i="30"/>
  <c r="AW117" i="30"/>
  <c r="AW35" i="30"/>
  <c r="AW86" i="30"/>
  <c r="AW64" i="31"/>
  <c r="AW59" i="31"/>
  <c r="AW22" i="34"/>
  <c r="AW70" i="30"/>
  <c r="AW19" i="30"/>
  <c r="AW72" i="30"/>
  <c r="AW61" i="30"/>
  <c r="AW73" i="30"/>
  <c r="AW113" i="30"/>
  <c r="AW75" i="30"/>
  <c r="AW162" i="30"/>
  <c r="AW56" i="31"/>
  <c r="AW27" i="34"/>
  <c r="AW95" i="30"/>
  <c r="AW151" i="30"/>
  <c r="AW46" i="30"/>
  <c r="AW64" i="30"/>
  <c r="AW116" i="30"/>
  <c r="AW141" i="30"/>
  <c r="AW164" i="30"/>
  <c r="AW23" i="30"/>
  <c r="AW96" i="30"/>
  <c r="AW119" i="30"/>
  <c r="AW165" i="30"/>
  <c r="AW45" i="30"/>
  <c r="AW35" i="31"/>
  <c r="AW15" i="34"/>
  <c r="AW77" i="30"/>
  <c r="AW87" i="30"/>
  <c r="AW16" i="30"/>
  <c r="AW134" i="30"/>
  <c r="AW24" i="30"/>
  <c r="AW63" i="30"/>
  <c r="AW108" i="30"/>
  <c r="AW158" i="30"/>
  <c r="AW14" i="30"/>
  <c r="AW59" i="30"/>
  <c r="AW48" i="30"/>
  <c r="AW146" i="30"/>
  <c r="AW25" i="30"/>
  <c r="AW99" i="30"/>
  <c r="AW106" i="33"/>
  <c r="AW153" i="30"/>
  <c r="AW123" i="30"/>
  <c r="AW33" i="30"/>
  <c r="AW62" i="30"/>
  <c r="AW57" i="30"/>
  <c r="AW24" i="31"/>
  <c r="AW22" i="33"/>
  <c r="AW78" i="34"/>
  <c r="AW40" i="34"/>
  <c r="AW13" i="30"/>
  <c r="AW41" i="30"/>
  <c r="AW56" i="30"/>
  <c r="AW30" i="30"/>
  <c r="AW92" i="30"/>
  <c r="AW47" i="30"/>
  <c r="AW104" i="30"/>
  <c r="AW142" i="30"/>
  <c r="AW13" i="31"/>
  <c r="AW71" i="31"/>
  <c r="AW85" i="33"/>
  <c r="AW89" i="30"/>
  <c r="AW161" i="30"/>
  <c r="AW43" i="30"/>
  <c r="AW149" i="30"/>
  <c r="B45" i="26"/>
  <c r="AW55" i="34"/>
  <c r="AW31" i="30"/>
  <c r="AW135" i="30"/>
  <c r="AW98" i="30"/>
  <c r="F2" i="33"/>
  <c r="AW11" i="30"/>
  <c r="AW154" i="30"/>
  <c r="AW79" i="30"/>
  <c r="AW26" i="30"/>
  <c r="AW160" i="30"/>
  <c r="AW80" i="33"/>
  <c r="AW16" i="33"/>
  <c r="AW51" i="33"/>
  <c r="AW85" i="34"/>
  <c r="AW69" i="34"/>
  <c r="AW106" i="30"/>
  <c r="AW124" i="30"/>
  <c r="AW84" i="30"/>
  <c r="AW10" i="30"/>
  <c r="AW120" i="30"/>
  <c r="AW18" i="30"/>
  <c r="AW138" i="30"/>
  <c r="AW157" i="30"/>
  <c r="AW68" i="30"/>
  <c r="AW83" i="30"/>
  <c r="AW32" i="30"/>
  <c r="AW145" i="30"/>
  <c r="AW163" i="30"/>
  <c r="AW27" i="33"/>
  <c r="AW31" i="34"/>
  <c r="AW62" i="34"/>
  <c r="AW87" i="33"/>
  <c r="AW72" i="31"/>
  <c r="AW16" i="22"/>
  <c r="AW14" i="33"/>
  <c r="AW91" i="30"/>
  <c r="AW12" i="30"/>
  <c r="AW121" i="30"/>
  <c r="AW52" i="30"/>
  <c r="AW127" i="30"/>
  <c r="AW34" i="31"/>
  <c r="AW63" i="33"/>
  <c r="AW137" i="30"/>
  <c r="AW93" i="30"/>
  <c r="AW103" i="30"/>
  <c r="AW37" i="30"/>
  <c r="AW152" i="30"/>
  <c r="AW112" i="30"/>
  <c r="AW58" i="31"/>
  <c r="AW10" i="34"/>
  <c r="AW22" i="31"/>
  <c r="AW81" i="31"/>
  <c r="AW82" i="31"/>
  <c r="AW136" i="30"/>
  <c r="AW97" i="30"/>
  <c r="AW68" i="31"/>
  <c r="AW28" i="34"/>
  <c r="AW11" i="34"/>
  <c r="AV9" i="34"/>
  <c r="AW9" i="34" s="1"/>
  <c r="AW78" i="31"/>
  <c r="AW75" i="31"/>
  <c r="AW129" i="22"/>
  <c r="AW140" i="22"/>
  <c r="AW136" i="22"/>
  <c r="AW126" i="22"/>
  <c r="AW127" i="22"/>
  <c r="AW128" i="22"/>
  <c r="AV9" i="22"/>
  <c r="AW9" i="22" s="1"/>
  <c r="AW84" i="33"/>
  <c r="AW75" i="33"/>
  <c r="AW19" i="33"/>
  <c r="AW55" i="33"/>
  <c r="AW20" i="33"/>
  <c r="AW59" i="33"/>
  <c r="AW94" i="33"/>
  <c r="AW11" i="33"/>
  <c r="AW34" i="33"/>
  <c r="AW65" i="33"/>
  <c r="AW50" i="33"/>
  <c r="AW91" i="33"/>
  <c r="AW61" i="33"/>
  <c r="AW101" i="33"/>
  <c r="AW79" i="33"/>
  <c r="AW86" i="33"/>
  <c r="AW23" i="33"/>
  <c r="AW29" i="33"/>
  <c r="AW64" i="33"/>
  <c r="AW102" i="33"/>
  <c r="AW15" i="33"/>
  <c r="AW38" i="33"/>
  <c r="AW69" i="33"/>
  <c r="AW95" i="33"/>
  <c r="AW49" i="33"/>
  <c r="AW32" i="33"/>
  <c r="AW35" i="33"/>
  <c r="AW100" i="33"/>
  <c r="AW74" i="33"/>
  <c r="AW99" i="33"/>
  <c r="AW25" i="33"/>
  <c r="AW33" i="33"/>
  <c r="AW67" i="33"/>
  <c r="AW103" i="33"/>
  <c r="AW17" i="33"/>
  <c r="AW41" i="33"/>
  <c r="AW70" i="33"/>
  <c r="AW68" i="33"/>
  <c r="AW98" i="33"/>
  <c r="AW46" i="33"/>
  <c r="AW42" i="33"/>
  <c r="AW81" i="33"/>
  <c r="AW28" i="33"/>
  <c r="AW66" i="33"/>
  <c r="AW37" i="33"/>
  <c r="AW104" i="33"/>
  <c r="AW21" i="33"/>
  <c r="AW45" i="33"/>
  <c r="AW71" i="33"/>
  <c r="AW105" i="33"/>
  <c r="AW93" i="33"/>
  <c r="AW31" i="33"/>
  <c r="AW54" i="33"/>
  <c r="AW36" i="33"/>
  <c r="AW88" i="33"/>
  <c r="AW40" i="33"/>
  <c r="AW76" i="33"/>
  <c r="AW24" i="33"/>
  <c r="AW48" i="33"/>
  <c r="AW77" i="33"/>
  <c r="AW72" i="33"/>
  <c r="AW60" i="33"/>
  <c r="AW62" i="33"/>
  <c r="AW12" i="33"/>
  <c r="AW43" i="33"/>
  <c r="AW89" i="33"/>
  <c r="AW44" i="33"/>
  <c r="AW83" i="33"/>
  <c r="AW26" i="33"/>
  <c r="AW53" i="33"/>
  <c r="AW96" i="33"/>
  <c r="AW78" i="33"/>
  <c r="AW73" i="33"/>
  <c r="AW58" i="33"/>
  <c r="AW18" i="33"/>
  <c r="AW13" i="33"/>
  <c r="AW47" i="33"/>
  <c r="AW10" i="33"/>
  <c r="AW52" i="33"/>
  <c r="AW92" i="33"/>
  <c r="AW30" i="33"/>
  <c r="AW57" i="33"/>
  <c r="AW97" i="33"/>
  <c r="AW82" i="33"/>
  <c r="B42" i="26"/>
  <c r="F2" i="34"/>
  <c r="AW52" i="34"/>
  <c r="AW57" i="34"/>
  <c r="AW30" i="34"/>
  <c r="AW64" i="34"/>
  <c r="AW83" i="34"/>
  <c r="AW81" i="34"/>
  <c r="AW61" i="34"/>
  <c r="AW56" i="34"/>
  <c r="AW82" i="34"/>
  <c r="AW43" i="34"/>
  <c r="AW63" i="34"/>
  <c r="AW33" i="34"/>
  <c r="AW86" i="34"/>
  <c r="AW50" i="34"/>
  <c r="AW84" i="34"/>
  <c r="AW35" i="34"/>
  <c r="AW25" i="34"/>
  <c r="AW45" i="34"/>
  <c r="AW72" i="34"/>
  <c r="AW13" i="34"/>
  <c r="AW46" i="34"/>
  <c r="AW70" i="34"/>
  <c r="AW60" i="34"/>
  <c r="AW38" i="34"/>
  <c r="AW65" i="34"/>
  <c r="AW48" i="34"/>
  <c r="AW17" i="34"/>
  <c r="AW73" i="34"/>
  <c r="AW34" i="34"/>
  <c r="AW67" i="34"/>
  <c r="AW20" i="34"/>
  <c r="AW12" i="34"/>
  <c r="AW68" i="34"/>
  <c r="AW51" i="34"/>
  <c r="AW75" i="34"/>
  <c r="AW21" i="34"/>
  <c r="AW49" i="34"/>
  <c r="AW76" i="34"/>
  <c r="AW37" i="34"/>
  <c r="AW14" i="34"/>
  <c r="AW18" i="34"/>
  <c r="AW74" i="34"/>
  <c r="AW32" i="34"/>
  <c r="AW53" i="34"/>
  <c r="AW79" i="34"/>
  <c r="AW26" i="34"/>
  <c r="AW54" i="34"/>
  <c r="AW41" i="34"/>
  <c r="AW71" i="34"/>
  <c r="AW24" i="34"/>
  <c r="AW23" i="34"/>
  <c r="AW44" i="34"/>
  <c r="AW36" i="34"/>
  <c r="AW58" i="34"/>
  <c r="AW80" i="34"/>
  <c r="AW47" i="34"/>
  <c r="AW77" i="34"/>
  <c r="AV16" i="34"/>
  <c r="AW16" i="34" s="1"/>
  <c r="AW10" i="31"/>
  <c r="AW61" i="31"/>
  <c r="AW30" i="31"/>
  <c r="AW41" i="31"/>
  <c r="AW65" i="31"/>
  <c r="AW77" i="31"/>
  <c r="AW91" i="31"/>
  <c r="AW86" i="31"/>
  <c r="AW39" i="31"/>
  <c r="AW46" i="31"/>
  <c r="AW32" i="31"/>
  <c r="AW37" i="31"/>
  <c r="AW62" i="31"/>
  <c r="AW42" i="31"/>
  <c r="AW19" i="31"/>
  <c r="AW69" i="31"/>
  <c r="AW84" i="31"/>
  <c r="AW98" i="31"/>
  <c r="AW87" i="31"/>
  <c r="AW33" i="31"/>
  <c r="AW15" i="31"/>
  <c r="AW38" i="31"/>
  <c r="AW43" i="31"/>
  <c r="AW66" i="31"/>
  <c r="AW11" i="31"/>
  <c r="AW36" i="31"/>
  <c r="AW67" i="31"/>
  <c r="AW23" i="31"/>
  <c r="AW48" i="31"/>
  <c r="AW70" i="31"/>
  <c r="AW97" i="31"/>
  <c r="AW95" i="31"/>
  <c r="AW20" i="31"/>
  <c r="AW54" i="31"/>
  <c r="AW47" i="31"/>
  <c r="AW14" i="31"/>
  <c r="AW18" i="31"/>
  <c r="AW49" i="31"/>
  <c r="AW26" i="31"/>
  <c r="AW53" i="31"/>
  <c r="AW74" i="31"/>
  <c r="AW89" i="31"/>
  <c r="AW27" i="31"/>
  <c r="AW96" i="31"/>
  <c r="AW51" i="31"/>
  <c r="AW99" i="31"/>
  <c r="AW17" i="31"/>
  <c r="AW44" i="31"/>
  <c r="AW57" i="31"/>
  <c r="AW60" i="31"/>
  <c r="AW92" i="31"/>
  <c r="AW50" i="31"/>
  <c r="AW55" i="31"/>
  <c r="AW21" i="31"/>
  <c r="AW52" i="31"/>
  <c r="AW76" i="31"/>
  <c r="AW31" i="31"/>
  <c r="AW63" i="31"/>
  <c r="AW90" i="31"/>
  <c r="AW79" i="31"/>
  <c r="B43" i="26"/>
  <c r="AW23" i="22"/>
  <c r="AW138" i="22"/>
  <c r="AW130" i="22"/>
  <c r="AW131" i="22"/>
  <c r="AW137" i="22"/>
  <c r="AW40" i="22"/>
  <c r="AW135" i="22"/>
  <c r="AE139" i="22"/>
  <c r="AE134" i="22"/>
  <c r="AE133" i="22"/>
  <c r="AW80" i="22"/>
  <c r="AW74" i="22"/>
  <c r="AW139" i="22"/>
  <c r="AW13" i="22"/>
  <c r="AW39" i="22"/>
  <c r="AW106" i="22"/>
  <c r="AW98" i="22"/>
  <c r="AW18" i="22"/>
  <c r="AW45" i="22"/>
  <c r="AW51" i="22"/>
  <c r="AW88" i="22"/>
  <c r="AW114" i="22"/>
  <c r="AW83" i="22"/>
  <c r="AW116" i="22"/>
  <c r="AW67" i="22"/>
  <c r="AW29" i="22"/>
  <c r="AW27" i="22"/>
  <c r="AW92" i="22"/>
  <c r="AW186" i="22"/>
  <c r="AW112" i="22"/>
  <c r="AW113" i="22"/>
  <c r="AW44" i="22"/>
  <c r="AW10" i="22"/>
  <c r="AW120" i="22"/>
  <c r="AW11" i="22"/>
  <c r="AW117" i="22"/>
  <c r="AW14" i="22"/>
  <c r="AW115" i="22"/>
  <c r="AW84" i="22"/>
  <c r="AW72" i="22"/>
  <c r="AW79" i="22"/>
  <c r="AW54" i="22"/>
  <c r="AW33" i="22"/>
  <c r="AW152" i="22"/>
  <c r="AW122" i="22"/>
  <c r="AW96" i="22"/>
  <c r="AW91" i="22"/>
  <c r="AW59" i="22"/>
  <c r="AW123" i="22"/>
  <c r="AW97" i="22"/>
  <c r="AW147" i="22"/>
  <c r="AW119" i="22"/>
  <c r="AW107" i="22"/>
  <c r="AW75" i="22"/>
  <c r="AW121" i="22"/>
  <c r="AW94" i="22"/>
  <c r="AW25" i="22"/>
  <c r="AW184" i="22"/>
  <c r="AW195" i="22"/>
  <c r="AW180" i="22"/>
  <c r="AW185" i="22"/>
  <c r="AW199" i="22"/>
  <c r="AW194" i="22"/>
  <c r="AW178" i="22"/>
  <c r="AW181" i="22"/>
  <c r="AW191" i="22"/>
  <c r="AW192" i="22"/>
  <c r="AW193" i="22"/>
  <c r="AW76" i="22"/>
  <c r="AW62" i="22"/>
  <c r="AW101" i="22"/>
  <c r="AW103" i="22"/>
  <c r="AW99" i="22"/>
  <c r="AW31" i="22"/>
  <c r="AW81" i="22"/>
  <c r="AW179" i="22"/>
  <c r="AW69" i="22"/>
  <c r="AW148" i="22"/>
  <c r="AW48" i="22"/>
  <c r="AW21" i="22"/>
  <c r="AW170" i="22"/>
  <c r="AW154" i="22"/>
  <c r="AW87" i="22"/>
  <c r="AW109" i="22"/>
  <c r="AW61" i="22"/>
  <c r="AW82" i="22"/>
  <c r="AW187" i="22"/>
  <c r="AW73" i="22"/>
  <c r="AW163" i="22"/>
  <c r="AW111" i="22"/>
  <c r="AW77" i="22"/>
  <c r="AW15" i="22"/>
  <c r="AW105" i="22"/>
  <c r="AW57" i="22"/>
  <c r="AW12" i="22"/>
  <c r="AW58" i="22"/>
  <c r="AW64" i="22"/>
  <c r="AW66" i="22"/>
  <c r="AW118" i="22"/>
  <c r="AW35" i="22"/>
  <c r="AW93" i="22"/>
  <c r="AW90" i="22"/>
  <c r="AW60" i="22"/>
  <c r="AW38" i="22"/>
  <c r="AW26" i="22"/>
  <c r="AW24" i="22"/>
  <c r="AW197" i="22"/>
  <c r="AW169" i="22"/>
  <c r="AW34" i="22"/>
  <c r="AW32" i="22"/>
  <c r="AW46" i="22"/>
  <c r="AW53" i="22"/>
  <c r="AW56" i="22"/>
  <c r="AW49" i="22"/>
  <c r="AW43" i="22"/>
  <c r="AW100" i="22"/>
  <c r="AW85" i="22"/>
  <c r="AW37" i="22"/>
  <c r="AW89" i="22"/>
  <c r="AW190" i="22"/>
  <c r="AW95" i="22"/>
  <c r="AW52" i="22"/>
  <c r="AW22" i="22"/>
  <c r="AW55" i="22"/>
  <c r="AW20" i="22"/>
  <c r="AW50" i="22"/>
  <c r="AW104" i="22"/>
  <c r="AW183" i="22"/>
  <c r="AW108" i="22"/>
  <c r="AW198" i="22"/>
  <c r="AW134" i="22"/>
  <c r="AW102" i="22"/>
  <c r="AW70" i="22"/>
  <c r="AW188" i="22"/>
  <c r="AW124" i="22"/>
  <c r="AW189" i="22"/>
  <c r="AW68" i="22"/>
  <c r="AW65" i="22"/>
  <c r="AW30" i="22"/>
  <c r="AW63" i="22"/>
  <c r="AW28" i="22"/>
  <c r="AW86" i="22"/>
  <c r="AW47" i="22"/>
  <c r="AW196" i="22"/>
  <c r="AW110" i="22"/>
  <c r="AW19" i="22"/>
  <c r="AW141" i="22"/>
  <c r="AW78" i="22"/>
  <c r="AW17" i="22"/>
  <c r="AW71" i="22"/>
  <c r="AW36" i="22"/>
  <c r="AW153" i="22"/>
  <c r="AW175" i="22"/>
  <c r="AW159" i="22"/>
  <c r="AW143" i="22"/>
  <c r="AW166" i="22"/>
  <c r="AW150" i="22"/>
  <c r="AW144" i="22"/>
  <c r="AW149" i="22"/>
  <c r="AW168" i="22"/>
  <c r="AW171" i="22"/>
  <c r="AW155" i="22"/>
  <c r="AW172" i="22"/>
  <c r="AW162" i="22"/>
  <c r="AW146" i="22"/>
  <c r="AW177" i="22"/>
  <c r="AW161" i="22"/>
  <c r="AW145" i="22"/>
  <c r="AW160" i="22"/>
  <c r="AW167" i="22"/>
  <c r="AW151" i="22"/>
  <c r="AW174" i="22"/>
  <c r="AW158" i="22"/>
  <c r="AW142" i="22"/>
  <c r="AW176" i="22"/>
  <c r="AW173" i="22"/>
  <c r="AW157" i="22"/>
  <c r="AW164" i="22"/>
  <c r="AW165" i="22"/>
  <c r="B44" i="26"/>
  <c r="AW156" i="22"/>
  <c r="AW182" i="22"/>
  <c r="AW133" i="22"/>
  <c r="AW125" i="22" l="1"/>
  <c r="F2" i="22"/>
  <c r="AW13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BF1E2BAF-928B-4BD8-9727-DC471484D565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9F0A1BFF-8FCA-414A-B2B3-BFEA3DE8C3A8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C12B7F4D-5609-49A6-94B2-88F99CBA2063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BE8F1550-0183-4925-B5A7-F3C90AEC8F29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5CACCD5A-00CE-4E41-95C9-865F556FABA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476E47E5-F92C-4197-9B26-0D002B77FFE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7C3C494E-FEDE-40C4-B980-86EECA8A773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CA8E87FB-CC4E-4C5D-84E4-80D810D80924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<sst xmlns="http://schemas.openxmlformats.org/spreadsheetml/2006/main" count="4976" uniqueCount="1176">
  <si>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</si>
  <si>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</si>
  <si>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</si>
  <si>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</si>
  <si>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</si>
  <si>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</si>
  <si>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</si>
  <si>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</si>
  <si>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</si>
  <si>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</si>
  <si>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WCFA000672</t>
  </si>
  <si>
    <t>Bronze</t>
  </si>
  <si>
    <t>Agege</t>
  </si>
  <si>
    <t>Silver</t>
  </si>
  <si>
    <t>WCFA000099</t>
  </si>
  <si>
    <t>CTAK0007</t>
  </si>
  <si>
    <t>Festac</t>
  </si>
  <si>
    <t>CTAQ0005</t>
  </si>
  <si>
    <t>SWC0086</t>
  </si>
  <si>
    <t>CTAH0017</t>
  </si>
  <si>
    <t>Gold</t>
  </si>
  <si>
    <t>CTAN0007</t>
  </si>
  <si>
    <t>Ibadan</t>
  </si>
  <si>
    <t>WCFA000096</t>
  </si>
  <si>
    <t>WCFA000097</t>
  </si>
  <si>
    <t>WCFA000102</t>
  </si>
  <si>
    <t>WCFA000091</t>
  </si>
  <si>
    <t>WCFA000116</t>
  </si>
  <si>
    <t>WCFA000088</t>
  </si>
  <si>
    <t>WCFA000090</t>
  </si>
  <si>
    <t>WCFA000098</t>
  </si>
  <si>
    <t>SWC1039</t>
  </si>
  <si>
    <t>WCFA000095</t>
  </si>
  <si>
    <t>SWC0009</t>
  </si>
  <si>
    <t>SWC0934</t>
  </si>
  <si>
    <t>WCFA000113</t>
  </si>
  <si>
    <t>WCFA000103</t>
  </si>
  <si>
    <t>SWC1886</t>
  </si>
  <si>
    <t>WCFA000052</t>
  </si>
  <si>
    <t>SWC1269</t>
  </si>
  <si>
    <t>WCFA000082</t>
  </si>
  <si>
    <t>WCFA000071</t>
  </si>
  <si>
    <t>WCFA000027</t>
  </si>
  <si>
    <t>Platinum</t>
  </si>
  <si>
    <t>SWC0914</t>
  </si>
  <si>
    <t>WCFA000023</t>
  </si>
  <si>
    <t>WCFA000018</t>
  </si>
  <si>
    <t>WCFA000058</t>
  </si>
  <si>
    <t>WCFA000049</t>
  </si>
  <si>
    <t>WCFA000060</t>
  </si>
  <si>
    <t>WCFA000042</t>
  </si>
  <si>
    <t>WCFA000045</t>
  </si>
  <si>
    <t>WCFA000046</t>
  </si>
  <si>
    <t>WCFA000075</t>
  </si>
  <si>
    <t>WCFA000003</t>
  </si>
  <si>
    <t>WCFA000026</t>
  </si>
  <si>
    <t>WCFA000080</t>
  </si>
  <si>
    <t>WCFA000057</t>
  </si>
  <si>
    <t>WCFA000047</t>
  </si>
  <si>
    <t>WCFA000074</t>
  </si>
  <si>
    <t>WCFA000061</t>
  </si>
  <si>
    <t>SWC1102</t>
  </si>
  <si>
    <t>SWC1105</t>
  </si>
  <si>
    <t>WCFA000036</t>
  </si>
  <si>
    <t>WCFA000054</t>
  </si>
  <si>
    <t>WCFA000055</t>
  </si>
  <si>
    <t>WCFA000001</t>
  </si>
  <si>
    <t>SWC1078</t>
  </si>
  <si>
    <t>WCFA000039</t>
  </si>
  <si>
    <t>WCFA000008</t>
  </si>
  <si>
    <t>WCFA000021</t>
  </si>
  <si>
    <t>WCFA000073</t>
  </si>
  <si>
    <t>WCFA000034</t>
  </si>
  <si>
    <t>WCFA000004</t>
  </si>
  <si>
    <t>WCFA000070</t>
  </si>
  <si>
    <t>IYA LATEFATH OLAITAN</t>
  </si>
  <si>
    <t>CTAN0010</t>
  </si>
  <si>
    <t>CTAN0012</t>
  </si>
  <si>
    <t>LAC0390</t>
  </si>
  <si>
    <t>CTAN0008</t>
  </si>
  <si>
    <t>CTAN0011</t>
  </si>
  <si>
    <t>CTAP0019</t>
  </si>
  <si>
    <t>CTAN0004</t>
  </si>
  <si>
    <t>Akure</t>
  </si>
  <si>
    <t>WCFA000220</t>
  </si>
  <si>
    <t>WCFA000177</t>
  </si>
  <si>
    <t>WCFA000208</t>
  </si>
  <si>
    <t>WCFA000218</t>
  </si>
  <si>
    <t>SWC1390</t>
  </si>
  <si>
    <t>WCFA000223</t>
  </si>
  <si>
    <t>WCFA000175</t>
  </si>
  <si>
    <t>WCFA000209</t>
  </si>
  <si>
    <t>LAC0073</t>
  </si>
  <si>
    <t>CTAK0003</t>
  </si>
  <si>
    <t>CTAJ0007</t>
  </si>
  <si>
    <t>LAC0281</t>
  </si>
  <si>
    <t>CTAH0006</t>
  </si>
  <si>
    <t>LAC0282</t>
  </si>
  <si>
    <t>LAC0616</t>
  </si>
  <si>
    <t>CTAH0303</t>
  </si>
  <si>
    <t>LAC0431</t>
  </si>
  <si>
    <t>CTAI0082</t>
  </si>
  <si>
    <t>CTAH0003</t>
  </si>
  <si>
    <t>LAC0696</t>
  </si>
  <si>
    <t>CTAJ0006</t>
  </si>
  <si>
    <t>LAC0666</t>
  </si>
  <si>
    <t>LAC1605</t>
  </si>
  <si>
    <t>LAC0907</t>
  </si>
  <si>
    <t>CTAJ0003</t>
  </si>
  <si>
    <t>WCPA000057</t>
  </si>
  <si>
    <t>Enugu</t>
  </si>
  <si>
    <t>WCPA000123</t>
  </si>
  <si>
    <t>Obi Eze &amp; Company Nig Limited</t>
  </si>
  <si>
    <t>Makurdi</t>
  </si>
  <si>
    <t>WCPA000171</t>
  </si>
  <si>
    <t>Obinna Obi</t>
  </si>
  <si>
    <t>SEC001078</t>
  </si>
  <si>
    <t>Omakwu Abel</t>
  </si>
  <si>
    <t>Calabar</t>
  </si>
  <si>
    <t>WCPA000078</t>
  </si>
  <si>
    <t>WCPA000068</t>
  </si>
  <si>
    <t>Benin</t>
  </si>
  <si>
    <t>SEC001235</t>
  </si>
  <si>
    <t>Aniekan Napoleon</t>
  </si>
  <si>
    <t>SEC001204</t>
  </si>
  <si>
    <t>Mrs Oyindamola Babalola</t>
  </si>
  <si>
    <t>WCPA000167</t>
  </si>
  <si>
    <t>Paul Abuchi</t>
  </si>
  <si>
    <t>WCPA000061</t>
  </si>
  <si>
    <t>WCPA000004</t>
  </si>
  <si>
    <t>PWCPP000511</t>
  </si>
  <si>
    <t>Ojuiyiowi Eze</t>
  </si>
  <si>
    <t>WCPA000063</t>
  </si>
  <si>
    <t>SEC001205</t>
  </si>
  <si>
    <t>Alhaji Dauda Abdulsalam</t>
  </si>
  <si>
    <t>WCPA000001</t>
  </si>
  <si>
    <t>WCPA000054</t>
  </si>
  <si>
    <t>WCPA000006</t>
  </si>
  <si>
    <t>WCPA000019</t>
  </si>
  <si>
    <t>WCPA000002</t>
  </si>
  <si>
    <t>Alhaji Ahmadu Adamu Abdulahi</t>
  </si>
  <si>
    <t>WCPA000181</t>
  </si>
  <si>
    <t>WCPA000172</t>
  </si>
  <si>
    <t>Umar Bobo</t>
  </si>
  <si>
    <t>WCPP000745</t>
  </si>
  <si>
    <t>Eze Chibuzo</t>
  </si>
  <si>
    <t>WCPA000159</t>
  </si>
  <si>
    <t>Alh Dahiru Baba</t>
  </si>
  <si>
    <t>WCPA000161</t>
  </si>
  <si>
    <t>Alh Isah Musa</t>
  </si>
  <si>
    <t>SEC002027</t>
  </si>
  <si>
    <t>WCPA000163</t>
  </si>
  <si>
    <t>Mr. Romanus Ujah</t>
  </si>
  <si>
    <t>WCPA000104</t>
  </si>
  <si>
    <t>PWCPP000344</t>
  </si>
  <si>
    <t>O C C</t>
  </si>
  <si>
    <t>PWCPP000304</t>
  </si>
  <si>
    <t>WCPA000101</t>
  </si>
  <si>
    <t>SEC001044</t>
  </si>
  <si>
    <t>PWCPP000343</t>
  </si>
  <si>
    <t>Vincent Chikwendu</t>
  </si>
  <si>
    <t>WCPA000111</t>
  </si>
  <si>
    <t>WCPA000090</t>
  </si>
  <si>
    <t>WCPA000085</t>
  </si>
  <si>
    <t>SEC001593</t>
  </si>
  <si>
    <t>Christian Obi</t>
  </si>
  <si>
    <t>WCPA000091</t>
  </si>
  <si>
    <t>SEC001112</t>
  </si>
  <si>
    <t>PWCPP000341</t>
  </si>
  <si>
    <t>Paul Ejikeme</t>
  </si>
  <si>
    <t>WCPA000087</t>
  </si>
  <si>
    <t>SEC001903</t>
  </si>
  <si>
    <t>Christian Mba</t>
  </si>
  <si>
    <t>SEC001824</t>
  </si>
  <si>
    <t>PWCPP000526</t>
  </si>
  <si>
    <t>Anthony Ikeagwu</t>
  </si>
  <si>
    <t>SEC001390</t>
  </si>
  <si>
    <t>WCPA000024</t>
  </si>
  <si>
    <t>WCPA000028</t>
  </si>
  <si>
    <t>WCPA000139</t>
  </si>
  <si>
    <t>WCPA000144</t>
  </si>
  <si>
    <t>PWCPP000460</t>
  </si>
  <si>
    <t>Too Good</t>
  </si>
  <si>
    <t>WCPA000025</t>
  </si>
  <si>
    <t>SEC001788</t>
  </si>
  <si>
    <t>WCPA000152</t>
  </si>
  <si>
    <t>WCPA000042</t>
  </si>
  <si>
    <t>WCPA000148</t>
  </si>
  <si>
    <t>WCPA000155</t>
  </si>
  <si>
    <t>WCPA000026</t>
  </si>
  <si>
    <t>WCPA000156</t>
  </si>
  <si>
    <t>WCPA000143</t>
  </si>
  <si>
    <t>PWCPP000306</t>
  </si>
  <si>
    <t>WCFA000190</t>
  </si>
  <si>
    <t>Felicia Oji</t>
  </si>
  <si>
    <t>WCFA000203</t>
  </si>
  <si>
    <t>Clara Ohwaga</t>
  </si>
  <si>
    <t>WCFA000195</t>
  </si>
  <si>
    <t>Maria Ogbe</t>
  </si>
  <si>
    <t>SWC1275</t>
  </si>
  <si>
    <t>WCFA000139</t>
  </si>
  <si>
    <t>Damian Eziekwu</t>
  </si>
  <si>
    <t>SWC0917</t>
  </si>
  <si>
    <t>Ben Stores</t>
  </si>
  <si>
    <t>WCFA000138</t>
  </si>
  <si>
    <t>Amechi Aniemeka</t>
  </si>
  <si>
    <t>WCFA000204</t>
  </si>
  <si>
    <t>Florence Mofe</t>
  </si>
  <si>
    <t>WCFA000193</t>
  </si>
  <si>
    <t>Lydia Omanze</t>
  </si>
  <si>
    <t>SWC1614</t>
  </si>
  <si>
    <t>Sir Peesman</t>
  </si>
  <si>
    <t>SWC1388</t>
  </si>
  <si>
    <t>Igwe Stores</t>
  </si>
  <si>
    <t>WCFA000152</t>
  </si>
  <si>
    <t>Rhoda E</t>
  </si>
  <si>
    <t>WCFA000198</t>
  </si>
  <si>
    <t>Stella Omoshowafa</t>
  </si>
  <si>
    <t>WCFA000201</t>
  </si>
  <si>
    <t>Benvosa Resources</t>
  </si>
  <si>
    <t>WCFA000145</t>
  </si>
  <si>
    <t>Peter Esiobu</t>
  </si>
  <si>
    <t>SWC1252</t>
  </si>
  <si>
    <t>Ugochukwu Ezeja</t>
  </si>
  <si>
    <t>WCFA000200</t>
  </si>
  <si>
    <t>Victoria Agbajo</t>
  </si>
  <si>
    <t>WCFA000197</t>
  </si>
  <si>
    <t>Roseline Afor</t>
  </si>
  <si>
    <t>WCFA000194</t>
  </si>
  <si>
    <t>Maria Asakpa(Warri)</t>
  </si>
  <si>
    <t>SWC1225</t>
  </si>
  <si>
    <t>Multiple Popular</t>
  </si>
  <si>
    <t>WCFA000205</t>
  </si>
  <si>
    <t>Grace Oboh</t>
  </si>
  <si>
    <t>WCFA000143</t>
  </si>
  <si>
    <t>James Okochi</t>
  </si>
  <si>
    <t>SWC1989</t>
  </si>
  <si>
    <t>Ufuanyaegbunam Okechukwu</t>
  </si>
  <si>
    <t>Abuja</t>
  </si>
  <si>
    <t>MBC001350</t>
  </si>
  <si>
    <t>Musa Isah</t>
  </si>
  <si>
    <t>Jos</t>
  </si>
  <si>
    <t>WCJA000095</t>
  </si>
  <si>
    <t>Titus Onyeka</t>
  </si>
  <si>
    <t>Kaduna</t>
  </si>
  <si>
    <t>WCJA000082</t>
  </si>
  <si>
    <t>Abdullahi Sani</t>
  </si>
  <si>
    <t>WCJA000151</t>
  </si>
  <si>
    <t>WCJA000065</t>
  </si>
  <si>
    <t>WCJA000057</t>
  </si>
  <si>
    <t>Salisu Zuru</t>
  </si>
  <si>
    <t>WCJA000072</t>
  </si>
  <si>
    <t>WCJA000077</t>
  </si>
  <si>
    <t>Danasabe Abubakar</t>
  </si>
  <si>
    <t>MBC001620</t>
  </si>
  <si>
    <t>Sambo Abdullahi</t>
  </si>
  <si>
    <t>WCJA000052</t>
  </si>
  <si>
    <t>Gideon Gadzama</t>
  </si>
  <si>
    <t>WCJA000066</t>
  </si>
  <si>
    <t>Audu Vwa</t>
  </si>
  <si>
    <t>WCJA000188</t>
  </si>
  <si>
    <t>Nadabo Musa</t>
  </si>
  <si>
    <t>WCJA000054</t>
  </si>
  <si>
    <t>Ishaya Udurbo</t>
  </si>
  <si>
    <t>WCJA000088</t>
  </si>
  <si>
    <t>Waliyu Musa</t>
  </si>
  <si>
    <t>WCJA000102</t>
  </si>
  <si>
    <t>Abdu Abdullahi</t>
  </si>
  <si>
    <t>Aminu Saeed</t>
  </si>
  <si>
    <t>WCJA000117</t>
  </si>
  <si>
    <t>Abdullahi Adamu</t>
  </si>
  <si>
    <t>Ahmed Musa</t>
  </si>
  <si>
    <t>WCJA000097</t>
  </si>
  <si>
    <t>Sani Zico</t>
  </si>
  <si>
    <t>WCJA000130</t>
  </si>
  <si>
    <t>MBC002083</t>
  </si>
  <si>
    <t>WCJA000300</t>
  </si>
  <si>
    <t>Peter Yohanna</t>
  </si>
  <si>
    <t>MBC002084</t>
  </si>
  <si>
    <t>WCJA000120</t>
  </si>
  <si>
    <t>Sallau Abdullahi</t>
  </si>
  <si>
    <t>WCJA000116</t>
  </si>
  <si>
    <t>Maina Odubo</t>
  </si>
  <si>
    <t>WCJA000096</t>
  </si>
  <si>
    <t>WCJA000131</t>
  </si>
  <si>
    <t>WCJA000119</t>
  </si>
  <si>
    <t>WCJA000112</t>
  </si>
  <si>
    <t>Adamu Julde</t>
  </si>
  <si>
    <t>WCJA000121</t>
  </si>
  <si>
    <t>Sale Naplato</t>
  </si>
  <si>
    <t>MBC002085</t>
  </si>
  <si>
    <t>Nuhu Usman</t>
  </si>
  <si>
    <t>WCJA000099</t>
  </si>
  <si>
    <t>Sani Dalhatu</t>
  </si>
  <si>
    <t>Abuja 2</t>
  </si>
  <si>
    <t>WCFA000225</t>
  </si>
  <si>
    <t>Mamuda Danjuma</t>
  </si>
  <si>
    <t>WCFA000179</t>
  </si>
  <si>
    <t>Mama Habibu</t>
  </si>
  <si>
    <t>WCFA000229</t>
  </si>
  <si>
    <t>Tanimu Alfa</t>
  </si>
  <si>
    <t>WCFA000180</t>
  </si>
  <si>
    <t>Mama Nana</t>
  </si>
  <si>
    <t>WCFA000181</t>
  </si>
  <si>
    <t>Hauwa Usman</t>
  </si>
  <si>
    <t>WCFA000183</t>
  </si>
  <si>
    <t>WCJA000332</t>
  </si>
  <si>
    <t>WCJA000011</t>
  </si>
  <si>
    <t>WCJA000048</t>
  </si>
  <si>
    <t>Saidu Isiaku</t>
  </si>
  <si>
    <t>WCJA000004</t>
  </si>
  <si>
    <t>Baba Jos</t>
  </si>
  <si>
    <t>WCJA000001</t>
  </si>
  <si>
    <t>Haruna Mohammed</t>
  </si>
  <si>
    <t>WCJA000035</t>
  </si>
  <si>
    <t>MBC001360</t>
  </si>
  <si>
    <t>Danyaya Mohd</t>
  </si>
  <si>
    <t>WCJA000031</t>
  </si>
  <si>
    <t>Ramatu Fatamoye</t>
  </si>
  <si>
    <t>WCJA000379</t>
  </si>
  <si>
    <t>WCJA000019</t>
  </si>
  <si>
    <t>Abubakar Chairman</t>
  </si>
  <si>
    <t>WCJA000005</t>
  </si>
  <si>
    <t>Chukudi Ogbo</t>
  </si>
  <si>
    <t>WCJA000026</t>
  </si>
  <si>
    <t>Bafashi Galadima</t>
  </si>
  <si>
    <t>MBC001526</t>
  </si>
  <si>
    <t>Rufai Haliru</t>
  </si>
  <si>
    <t>WCJA000012</t>
  </si>
  <si>
    <t>Mike Ogbonna</t>
  </si>
  <si>
    <t>WCJA000008</t>
  </si>
  <si>
    <t>WCJA000017</t>
  </si>
  <si>
    <t>Oliver Eze</t>
  </si>
  <si>
    <t>WCJA000018</t>
  </si>
  <si>
    <t>WCJA000103</t>
  </si>
  <si>
    <t>Sunday Edeh</t>
  </si>
  <si>
    <t>WCJA000007</t>
  </si>
  <si>
    <t>WCJA000106</t>
  </si>
  <si>
    <t>Mohammed Sule</t>
  </si>
  <si>
    <t>MBC001329</t>
  </si>
  <si>
    <t>WCJA000032</t>
  </si>
  <si>
    <t>WCJA000025</t>
  </si>
  <si>
    <t>Lawan Danfari</t>
  </si>
  <si>
    <t>WCJA000002</t>
  </si>
  <si>
    <t>WCJA000334</t>
  </si>
  <si>
    <t>Simon Ossai</t>
  </si>
  <si>
    <t>MBC001921</t>
  </si>
  <si>
    <t>Sunny Holdings Nig</t>
  </si>
  <si>
    <t>Eze Onyebuchi</t>
  </si>
  <si>
    <t>WCJA000104</t>
  </si>
  <si>
    <t>Madueke Nnaji</t>
  </si>
  <si>
    <t>WCJA000027</t>
  </si>
  <si>
    <t>Umar Dangege</t>
  </si>
  <si>
    <t>MBC001930</t>
  </si>
  <si>
    <t>MBC002833</t>
  </si>
  <si>
    <t>Obadiah Anthony</t>
  </si>
  <si>
    <t>WCJA000423</t>
  </si>
  <si>
    <t>June</t>
  </si>
  <si>
    <t>Maiduguri</t>
  </si>
  <si>
    <t>WCJA000312</t>
  </si>
  <si>
    <t>WCJA000124</t>
  </si>
  <si>
    <t>Usman Garba</t>
  </si>
  <si>
    <t>WCJA000392</t>
  </si>
  <si>
    <t>Kano</t>
  </si>
  <si>
    <t>WCDA000005</t>
  </si>
  <si>
    <t>Salisu Maikanti</t>
  </si>
  <si>
    <t>WCDA000016</t>
  </si>
  <si>
    <t>WCDA000013</t>
  </si>
  <si>
    <t>Salisu Adamu</t>
  </si>
  <si>
    <t>WCDA000011</t>
  </si>
  <si>
    <t>WCDA000015</t>
  </si>
  <si>
    <t>WCDA000006</t>
  </si>
  <si>
    <t>Nafiu Musa</t>
  </si>
  <si>
    <t>WCDA000025</t>
  </si>
  <si>
    <t>Usman Sale</t>
  </si>
  <si>
    <t>Katsina</t>
  </si>
  <si>
    <t>NTC1721</t>
  </si>
  <si>
    <t>NTC1243</t>
  </si>
  <si>
    <t>Alh.Ibrahim Maikudi</t>
  </si>
  <si>
    <t>WCDA000026</t>
  </si>
  <si>
    <t>Alh. Zubairu Daura</t>
  </si>
  <si>
    <t>WCDA000043</t>
  </si>
  <si>
    <t>WCDA000032</t>
  </si>
  <si>
    <t>Abdulhamid Musa</t>
  </si>
  <si>
    <t>NTC0031</t>
  </si>
  <si>
    <t>WCDA000070</t>
  </si>
  <si>
    <t>Buba Naru</t>
  </si>
  <si>
    <t>WCDA000068</t>
  </si>
  <si>
    <t>Alh Abdul Mohammed</t>
  </si>
  <si>
    <t>Varuwa Tizhe</t>
  </si>
  <si>
    <t>NTC0063</t>
  </si>
  <si>
    <t>WCDA000052</t>
  </si>
  <si>
    <t>Goni Ibrahim</t>
  </si>
  <si>
    <t>NTC1192</t>
  </si>
  <si>
    <t>Maikudi Isa</t>
  </si>
  <si>
    <t>NTC1127</t>
  </si>
  <si>
    <t>WCDA000057</t>
  </si>
  <si>
    <t>Jidda Goni</t>
  </si>
  <si>
    <t>Sokoto</t>
  </si>
  <si>
    <t>WCDA000087</t>
  </si>
  <si>
    <t>Alh Malami Wurno</t>
  </si>
  <si>
    <t>NTC1659</t>
  </si>
  <si>
    <t>WCDA000180</t>
  </si>
  <si>
    <t>Saidu Bello</t>
  </si>
  <si>
    <t>NTC1162</t>
  </si>
  <si>
    <t>Ibrahim Mohammed Gani</t>
  </si>
  <si>
    <t>WCDA000105</t>
  </si>
  <si>
    <t>WCDA000108</t>
  </si>
  <si>
    <t>Alh Audu Abdullahi Danfulani</t>
  </si>
  <si>
    <t>NTC1682</t>
  </si>
  <si>
    <t>Nasiru Haruna</t>
  </si>
  <si>
    <t>WCDA000111</t>
  </si>
  <si>
    <t>Alh Dahiru Alto</t>
  </si>
  <si>
    <t>WCDA000079</t>
  </si>
  <si>
    <t>Alh Dahiru Bello</t>
  </si>
  <si>
    <t>WCDA000089</t>
  </si>
  <si>
    <t>Alh Namadina</t>
  </si>
  <si>
    <t>NTC1579</t>
  </si>
  <si>
    <t>NTC1686</t>
  </si>
  <si>
    <t>Mohammed Rila</t>
  </si>
  <si>
    <t>WCDA000077</t>
  </si>
  <si>
    <t>Alh Aminu Fara</t>
  </si>
  <si>
    <t>NTC1578</t>
  </si>
  <si>
    <t>WCDA000103</t>
  </si>
  <si>
    <t>WCDA000088</t>
  </si>
  <si>
    <t>Alh Musa Kange</t>
  </si>
  <si>
    <t>NTC1289</t>
  </si>
  <si>
    <t>Alh Muntaka M.T.K</t>
  </si>
  <si>
    <t>September</t>
  </si>
  <si>
    <t>LAC2143</t>
  </si>
  <si>
    <t>SWC2006</t>
  </si>
  <si>
    <t>Marina</t>
  </si>
  <si>
    <t>CTAE0002</t>
  </si>
  <si>
    <t>CTAE0003</t>
  </si>
  <si>
    <t>CTAE0006</t>
  </si>
  <si>
    <t>CTAE0008</t>
  </si>
  <si>
    <t>CTAE0013</t>
  </si>
  <si>
    <t>LAC1419</t>
  </si>
  <si>
    <t>CTAE0017</t>
  </si>
  <si>
    <t>CTAE0018</t>
  </si>
  <si>
    <t>CTAE0023</t>
  </si>
  <si>
    <t>CTAE0026</t>
  </si>
  <si>
    <t>CTAE0031</t>
  </si>
  <si>
    <t>CTAE0032</t>
  </si>
  <si>
    <t>CTAE0033</t>
  </si>
  <si>
    <t>CTAE0037</t>
  </si>
  <si>
    <t>CTAE0041</t>
  </si>
  <si>
    <t>CTAE0042</t>
  </si>
  <si>
    <t>CTAE0045</t>
  </si>
  <si>
    <t>CTAE0047</t>
  </si>
  <si>
    <t>CTAE0052</t>
  </si>
  <si>
    <t>CTAE0054</t>
  </si>
  <si>
    <t>LAC0160</t>
  </si>
  <si>
    <t>LAC0161</t>
  </si>
  <si>
    <t>LAC0424</t>
  </si>
  <si>
    <t>LAC0429</t>
  </si>
  <si>
    <t>Mushin</t>
  </si>
  <si>
    <t>CTAF0319</t>
  </si>
  <si>
    <t>CTAW0001</t>
  </si>
  <si>
    <t>CTAW0002</t>
  </si>
  <si>
    <t>CTAW0004</t>
  </si>
  <si>
    <t>CTAW0006</t>
  </si>
  <si>
    <t>CTAZ0005</t>
  </si>
  <si>
    <t>CTAZ0007</t>
  </si>
  <si>
    <t>CTAZ0008</t>
  </si>
  <si>
    <t>CTAZ0023</t>
  </si>
  <si>
    <t>CTAZ0035</t>
  </si>
  <si>
    <t>CTAZ0040</t>
  </si>
  <si>
    <t>CTAZ0043</t>
  </si>
  <si>
    <t>CTAZ0044</t>
  </si>
  <si>
    <t>CTAZ0045</t>
  </si>
  <si>
    <t>CTAZ0049</t>
  </si>
  <si>
    <t>LAC0083</t>
  </si>
  <si>
    <t>LAC0085</t>
  </si>
  <si>
    <t>LAC0087</t>
  </si>
  <si>
    <t>LAC0088</t>
  </si>
  <si>
    <t>LAC0212</t>
  </si>
  <si>
    <t>CTAZ0001</t>
  </si>
  <si>
    <t>LAC2292</t>
  </si>
  <si>
    <t>LAC2298</t>
  </si>
  <si>
    <t>LAC0017</t>
  </si>
  <si>
    <t>SWC2060</t>
  </si>
  <si>
    <t>SWC2092</t>
  </si>
  <si>
    <t>IYA TOPE</t>
  </si>
  <si>
    <t>LAC2310</t>
  </si>
  <si>
    <t>LAC2392</t>
  </si>
  <si>
    <t>CTAE0064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</si>
  <si>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</si>
  <si>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</si>
  <si>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</si>
  <si>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</si>
  <si>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</si>
  <si>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</si>
  <si>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</si>
  <si>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</si>
  <si>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</si>
  <si>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</si>
  <si>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</si>
  <si>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</si>
  <si>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</si>
  <si>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</si>
  <si>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</si>
  <si>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</si>
  <si>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</si>
  <si>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</si>
  <si>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</si>
  <si>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</si>
  <si>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</si>
  <si>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</si>
  <si>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</si>
  <si>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</si>
  <si>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</si>
  <si>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</si>
  <si>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</si>
  <si>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SEC002559</t>
  </si>
  <si>
    <t>Essien Akpan Bassey</t>
  </si>
  <si>
    <t>Probation</t>
  </si>
  <si>
    <t>WCJA000006</t>
  </si>
  <si>
    <t>Sunday Umeh</t>
  </si>
  <si>
    <t>MBC002873</t>
  </si>
  <si>
    <t>Hussaini Baba</t>
  </si>
  <si>
    <t>MBC002904</t>
  </si>
  <si>
    <t>SWC1980</t>
  </si>
  <si>
    <t>Danjuma Ibrahim</t>
  </si>
  <si>
    <t>SWC2239</t>
  </si>
  <si>
    <t>Kadio Atser</t>
  </si>
  <si>
    <t>MBC002876</t>
  </si>
  <si>
    <t>MBC002875</t>
  </si>
  <si>
    <t>Ibrahim Hassan</t>
  </si>
  <si>
    <t>MBC002945</t>
  </si>
  <si>
    <t>MBC002868</t>
  </si>
  <si>
    <t>NTC1730</t>
  </si>
  <si>
    <t>Green White Green</t>
  </si>
  <si>
    <t>NTC1285</t>
  </si>
  <si>
    <t>MBC002893</t>
  </si>
  <si>
    <t>John Goji</t>
  </si>
  <si>
    <t>WCDA000071</t>
  </si>
  <si>
    <t>Manu Mohammed</t>
  </si>
  <si>
    <t>MBC002973</t>
  </si>
  <si>
    <t>WCPA000169</t>
  </si>
  <si>
    <t>Charles Duru</t>
  </si>
  <si>
    <t>Regional Credit Allocation</t>
  </si>
  <si>
    <t>Total Deployed Credit</t>
  </si>
  <si>
    <t>LAC1472</t>
  </si>
  <si>
    <t>LAC2253</t>
  </si>
  <si>
    <t>LAC2254</t>
  </si>
  <si>
    <t>LAC2255</t>
  </si>
  <si>
    <t>LAC2258</t>
  </si>
  <si>
    <t>LAC2259</t>
  </si>
  <si>
    <t>LAC2268</t>
  </si>
  <si>
    <t>LAC2393</t>
  </si>
  <si>
    <t>SEC002091</t>
  </si>
  <si>
    <t>SEC002092</t>
  </si>
  <si>
    <t>MBC002177</t>
  </si>
  <si>
    <t>MBC001327</t>
  </si>
  <si>
    <t>WCJA000114</t>
  </si>
  <si>
    <t>WCJA000149</t>
  </si>
  <si>
    <t>Chidube Hygenus</t>
  </si>
  <si>
    <t>MBC002944</t>
  </si>
  <si>
    <t>NTC1262</t>
  </si>
  <si>
    <t>NTC1851</t>
  </si>
  <si>
    <t>Tope Adewole (Agege)</t>
  </si>
  <si>
    <t>Onyekachi Ifeanyi</t>
  </si>
  <si>
    <t>Mrs Iyabo Rasheed</t>
  </si>
  <si>
    <t>Iya Mohammed</t>
  </si>
  <si>
    <t>Esther Jimoh</t>
  </si>
  <si>
    <t>Aminat Adeniyi</t>
  </si>
  <si>
    <t>UGWU JONAS EMEKA</t>
  </si>
  <si>
    <t>St.Judes Stores</t>
  </si>
  <si>
    <t>Selfas Merchandise Ent.</t>
  </si>
  <si>
    <t>Samuel Ube</t>
  </si>
  <si>
    <t>Kelechi Store</t>
  </si>
  <si>
    <t>Iya Ibeji</t>
  </si>
  <si>
    <t>Chukwuma Ube</t>
  </si>
  <si>
    <t>Alhaja Lateef Ayisat</t>
  </si>
  <si>
    <t>Ibrahim Yahaya</t>
  </si>
  <si>
    <t>Alfa Nofiu</t>
  </si>
  <si>
    <t>Twins Sister</t>
  </si>
  <si>
    <t>Titi Alausa</t>
  </si>
  <si>
    <t>Tawakali Olisa</t>
  </si>
  <si>
    <t>Tale Morufat (Iya)</t>
  </si>
  <si>
    <t>Salewa Stores</t>
  </si>
  <si>
    <t>Saidat Omotayo(Iya)</t>
  </si>
  <si>
    <t>Ruka Akanni</t>
  </si>
  <si>
    <t>Onipanla Todun</t>
  </si>
  <si>
    <t>Omolara Alamu</t>
  </si>
  <si>
    <t>Olaide Oguniyi</t>
  </si>
  <si>
    <t>Mutiyat Olawuwo</t>
  </si>
  <si>
    <t>Mujidat Ariyo</t>
  </si>
  <si>
    <t>Mujidat Adepegba</t>
  </si>
  <si>
    <t>Mrs Dada Kolapo</t>
  </si>
  <si>
    <t>Mavellous Store</t>
  </si>
  <si>
    <t>Mama Kemi Oluwalana</t>
  </si>
  <si>
    <t>Latifat Ajiboye</t>
  </si>
  <si>
    <t>Jibola Aminu(Iya)</t>
  </si>
  <si>
    <t>Iya Ramon Isiaka</t>
  </si>
  <si>
    <t>Iya Amina Rafiu</t>
  </si>
  <si>
    <t>Hammed Idowu</t>
  </si>
  <si>
    <t>Gbotie Makinde</t>
  </si>
  <si>
    <t>Funmi Idowu</t>
  </si>
  <si>
    <t>Funmi Alira(Mrs)</t>
  </si>
  <si>
    <t>Fausat Adetunji</t>
  </si>
  <si>
    <t>Eskay Tajudeen</t>
  </si>
  <si>
    <t>Anifat Ibikunle</t>
  </si>
  <si>
    <t>Ali Yusuf</t>
  </si>
  <si>
    <t>Alhaja Tanimola Adeyinka</t>
  </si>
  <si>
    <t>Alhaja Mosadoluwa</t>
  </si>
  <si>
    <t>Akeem Funmilayo</t>
  </si>
  <si>
    <t>Agaga Olayinka</t>
  </si>
  <si>
    <t>Adelaja D.A</t>
  </si>
  <si>
    <t>Abdul Ramon Mujidat</t>
  </si>
  <si>
    <t>Zino Stores</t>
  </si>
  <si>
    <t>Tajudeen Opeyemi (Iya Nofi)</t>
  </si>
  <si>
    <t>Salimat Elejo</t>
  </si>
  <si>
    <t>Rukayat Folorunsho</t>
  </si>
  <si>
    <t>Musili Sanni Ramota</t>
  </si>
  <si>
    <t>Mumini Onikepe</t>
  </si>
  <si>
    <t>Mrs Balikis Oseni (Iya Malik)</t>
  </si>
  <si>
    <t>Mrs Adeosun Funmilayo</t>
  </si>
  <si>
    <t>Kikelomo Iman</t>
  </si>
  <si>
    <t>Iya Sadiat</t>
  </si>
  <si>
    <t>Iya Lukman</t>
  </si>
  <si>
    <t>Iya Kemi</t>
  </si>
  <si>
    <t>Fausat Najeem</t>
  </si>
  <si>
    <t>Arewa Toyin O.</t>
  </si>
  <si>
    <t>Alhaja Oniwiridi</t>
  </si>
  <si>
    <t>Alh Taiye</t>
  </si>
  <si>
    <t>Alh Hamsat Sabitiyu</t>
  </si>
  <si>
    <t>Alfa Yahaya</t>
  </si>
  <si>
    <t>Yahya Mutairu Rasheedat</t>
  </si>
  <si>
    <t>Mumuni Ibrahim</t>
  </si>
  <si>
    <t>Mattew Okonkwo</t>
  </si>
  <si>
    <t>Marthy B</t>
  </si>
  <si>
    <t>Blessed Kanayo</t>
  </si>
  <si>
    <t>Sunday Ossai (Ojota)</t>
  </si>
  <si>
    <t>Sunday Adama (Ojota)</t>
  </si>
  <si>
    <t>Mrs. Alade Tawakalitu</t>
  </si>
  <si>
    <t>Mrs Eze Ann</t>
  </si>
  <si>
    <t>Chinedu (Stores)</t>
  </si>
  <si>
    <t>Ameh Amos Ifeanyichukwu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</si>
  <si>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</si>
  <si>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</si>
  <si>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</si>
  <si>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</si>
  <si>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</si>
  <si>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</si>
  <si>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</si>
  <si>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</si>
  <si>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</si>
  <si>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</si>
  <si>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</si>
  <si>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</si>
  <si>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</si>
  <si>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</si>
  <si>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</si>
  <si>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</si>
  <si>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</si>
  <si>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</si>
  <si>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</si>
  <si>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</si>
  <si>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</si>
  <si>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</si>
  <si>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</si>
  <si>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</si>
  <si>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Jacob Ekpo</t>
  </si>
  <si>
    <t>Ifyanyi Nwanyanwu</t>
  </si>
  <si>
    <t>PH</t>
  </si>
  <si>
    <t>Zila Daura</t>
  </si>
  <si>
    <t>Haliru Hassan</t>
  </si>
  <si>
    <t>Fabian Ecomog</t>
  </si>
  <si>
    <t>De - Blessed Investment</t>
  </si>
  <si>
    <t>Amechi Ogbu</t>
  </si>
  <si>
    <t>Abdulmumini Usman</t>
  </si>
  <si>
    <t>Ogbonna Ndubisi</t>
  </si>
  <si>
    <t>Nasiru Mahmood</t>
  </si>
  <si>
    <t>Mal Musa Bappa</t>
  </si>
  <si>
    <t>Darazo Usman</t>
  </si>
  <si>
    <t>Danjauro Manu</t>
  </si>
  <si>
    <t>Ahmed Shuaibu</t>
  </si>
  <si>
    <t>Abubakar Mohammed</t>
  </si>
  <si>
    <t>Alhaji Ubale Ibi</t>
  </si>
  <si>
    <t>MUKTARI  YASHAU</t>
  </si>
  <si>
    <t>WCDA000034</t>
  </si>
  <si>
    <t>Ahl. Sani Tasha</t>
  </si>
  <si>
    <t>WCDA000069</t>
  </si>
  <si>
    <t>Barkindo ba</t>
  </si>
  <si>
    <t>WCDA000134</t>
  </si>
  <si>
    <t>GARBA 50/50</t>
  </si>
  <si>
    <t>Alh. Bashir Cika</t>
  </si>
  <si>
    <t>SEC002709</t>
  </si>
  <si>
    <t>Innocent Eziaghala</t>
  </si>
  <si>
    <t>NTC1725</t>
  </si>
  <si>
    <t>Aminu Usman</t>
  </si>
  <si>
    <t>NTC1928</t>
  </si>
  <si>
    <t>Nasiru Sarki</t>
  </si>
  <si>
    <t>NTC1964</t>
  </si>
  <si>
    <t>Gurza Enterprise</t>
  </si>
  <si>
    <t>MBC003013</t>
  </si>
  <si>
    <t>Madam Jonah</t>
  </si>
  <si>
    <t>SWC2335</t>
  </si>
  <si>
    <t>Okafor Iloke</t>
  </si>
  <si>
    <t>STEPHEN AMAMA</t>
  </si>
  <si>
    <t>INNOCENT &amp; SON</t>
  </si>
  <si>
    <t>ABUBAKAR &amp; SON</t>
  </si>
  <si>
    <t>CHUKWUDI ASIEGBU</t>
  </si>
  <si>
    <t>JOSEPH EZEH</t>
  </si>
  <si>
    <t>FRIDAY BASSEY</t>
  </si>
  <si>
    <t>IME B. EKPO</t>
  </si>
  <si>
    <t>PHILIP NWEKE</t>
  </si>
  <si>
    <t>MENSU BOSS</t>
  </si>
  <si>
    <t>CHIDI EKE</t>
  </si>
  <si>
    <t>JOHN ANIEGBOKA</t>
  </si>
  <si>
    <t>MONICA NNABUCHI</t>
  </si>
  <si>
    <t>FIDELIS ONAH</t>
  </si>
  <si>
    <t>DENNIS EYA</t>
  </si>
  <si>
    <t xml:space="preserve">PATRICK NNEJI </t>
  </si>
  <si>
    <t>AMAECHI ENEH</t>
  </si>
  <si>
    <t>CHIEF SIMON EMERE</t>
  </si>
  <si>
    <t>IFEANYI OSUJI</t>
  </si>
  <si>
    <t>OKEY EZUNAGU</t>
  </si>
  <si>
    <t>IGNATUS OKAFOR</t>
  </si>
  <si>
    <t>JUDE ANYANWU</t>
  </si>
  <si>
    <t>NZE C.N. OKONKWO</t>
  </si>
  <si>
    <t>ADAMU ADO</t>
  </si>
  <si>
    <t>IBRAHIM ABDULAHI EDI</t>
  </si>
  <si>
    <t>EMMANUEL ANI</t>
  </si>
  <si>
    <t>MOHD VANDI</t>
  </si>
  <si>
    <t>MUSA YUSUF</t>
  </si>
  <si>
    <t xml:space="preserve">Usman Garba </t>
  </si>
  <si>
    <t xml:space="preserve">Darazo Usman </t>
  </si>
  <si>
    <t>Abubakar DanHalima</t>
  </si>
  <si>
    <t>Lawan K waba</t>
  </si>
  <si>
    <t>Zakaria SO</t>
  </si>
  <si>
    <t>Mc Igwe</t>
  </si>
  <si>
    <t>Majester Obendel</t>
  </si>
  <si>
    <t>Aderibigbe Jumoke</t>
  </si>
  <si>
    <t>Omolara Bello Iya</t>
  </si>
  <si>
    <t>WCFA000029</t>
  </si>
  <si>
    <t>Sadiq Sile (iya)</t>
  </si>
  <si>
    <t>Alh Gado</t>
  </si>
  <si>
    <t>WCDA000172</t>
  </si>
  <si>
    <t>Alh Musa Jega</t>
  </si>
  <si>
    <t>Alh Malami S. Hurumi</t>
  </si>
  <si>
    <t>WCDA000086</t>
  </si>
  <si>
    <t>Alh. Lawan Danrabe</t>
  </si>
  <si>
    <t>Barau AbdulFrahaman</t>
  </si>
  <si>
    <t>Yusuf Abdulrahman</t>
  </si>
  <si>
    <t xml:space="preserve"> Shuaibu Aneru Wisdom</t>
  </si>
  <si>
    <t>Igere Richard</t>
  </si>
  <si>
    <t>ALH HASSAN YAKUBU</t>
  </si>
  <si>
    <t>EMEKA EZE</t>
  </si>
  <si>
    <t>Ifyanyi  Nwanyanwu</t>
  </si>
  <si>
    <t>Livinus Ogumba</t>
  </si>
  <si>
    <t>EMEKA UDEMBA</t>
  </si>
  <si>
    <t>IME ELIJAH</t>
  </si>
  <si>
    <t>ODO MARTIN</t>
  </si>
  <si>
    <t>ANAYO NWANI</t>
  </si>
  <si>
    <t>SAMUEL IWEKA</t>
  </si>
  <si>
    <t>ALH ABDULMUMINU ISAH</t>
  </si>
  <si>
    <t>NAZIRU DAHIRU</t>
  </si>
  <si>
    <t>Tijani Terry</t>
  </si>
  <si>
    <t>Bilyaminu Ladan</t>
  </si>
  <si>
    <t>NTC1071</t>
  </si>
  <si>
    <t>HADI ALI</t>
  </si>
  <si>
    <t>BUHARI MANIR</t>
  </si>
  <si>
    <t>Hussaini Umar Bassingbourn</t>
  </si>
  <si>
    <t>ALh.Haruna Umar</t>
  </si>
  <si>
    <t>USMAN SANI</t>
  </si>
  <si>
    <t>MBC002829</t>
  </si>
  <si>
    <t>MS Muhammad</t>
  </si>
  <si>
    <t>Moses Everistos mokwa</t>
  </si>
  <si>
    <t>Opeloyeru Godsgift</t>
  </si>
  <si>
    <t>WONUJUWONLO VENTURE</t>
  </si>
  <si>
    <t>MOHAMED ALI</t>
  </si>
  <si>
    <t>MARUF FAUZAT (AYISATH)</t>
  </si>
  <si>
    <t>LAC2256</t>
  </si>
  <si>
    <t>GEOMAN OKUMA (GM)</t>
  </si>
  <si>
    <t>EDWIN ONWUAMAIZU</t>
  </si>
  <si>
    <t>Iya Faidat Trading Stores</t>
  </si>
  <si>
    <t>Three Zeroes</t>
  </si>
  <si>
    <t>Ndigwe &amp; Igwe Venture</t>
  </si>
  <si>
    <t>DAMTOY NIG LTD</t>
  </si>
  <si>
    <t>Sarafa Oladele</t>
  </si>
  <si>
    <t>LAC0411</t>
  </si>
  <si>
    <t>IYA IBEJI JENNT COMFORT</t>
  </si>
  <si>
    <t>BABA SODIQ</t>
  </si>
  <si>
    <t>Abolaji Enterprises</t>
  </si>
  <si>
    <t>MRS BELLO</t>
  </si>
  <si>
    <t>SIKIRAT AGBOOLA</t>
  </si>
  <si>
    <t>KOFO THOMAS</t>
  </si>
  <si>
    <t>JUNIOR (IYA)</t>
  </si>
  <si>
    <t>IYA HABEEB</t>
  </si>
  <si>
    <t>OLOMO FUNMILOLA FAGBEMI</t>
  </si>
  <si>
    <t>SEGUN FUNMILAYO BABALOLA</t>
  </si>
  <si>
    <t>IYA BUNMI</t>
  </si>
  <si>
    <t>TAIWO BASANYA</t>
  </si>
  <si>
    <t>FUNMILAYO SHITTU</t>
  </si>
  <si>
    <t>ALI GADO GARUBA</t>
  </si>
  <si>
    <t>CHIJIOKE ONU</t>
  </si>
  <si>
    <t>LAWAL MOHAMMED</t>
  </si>
  <si>
    <t>IDRIS (1) USENI</t>
  </si>
  <si>
    <t>NAB NIG. ENTERPRISES</t>
  </si>
  <si>
    <t>RASHIDAT OLAJIDE (Fauzat)</t>
  </si>
  <si>
    <t>NIKE OLADIPO</t>
  </si>
  <si>
    <t>WASIU SILIFAT</t>
  </si>
  <si>
    <t>OYEDIJO MIKAILA</t>
  </si>
  <si>
    <t>IYABO</t>
  </si>
  <si>
    <t>AIRATU OSAYEMI</t>
  </si>
  <si>
    <t>ADEJOKE TIJANI</t>
  </si>
  <si>
    <t>EMMANUEL NWADIKE</t>
  </si>
  <si>
    <t>MAMMAH ROSEMARY</t>
  </si>
  <si>
    <t>ADENLE BILIKISU</t>
  </si>
  <si>
    <t>KEMI SOLOLA</t>
  </si>
  <si>
    <t>Taofiq Yahaya</t>
  </si>
  <si>
    <t>Jakande Iya Samson</t>
  </si>
  <si>
    <t>CTAE0058</t>
  </si>
  <si>
    <t>MR.  SEGUN ADEMOLA</t>
  </si>
  <si>
    <t>MRS SEMO &amp; CO</t>
  </si>
  <si>
    <t>MR R A IBRAHIM</t>
  </si>
  <si>
    <t>MRS OKEKE FELICIA</t>
  </si>
  <si>
    <t>MR MADINAT  YUSUF</t>
  </si>
  <si>
    <t>ALH LUKMAN BELLO</t>
  </si>
  <si>
    <t>MR GANIYU YAHAYA</t>
  </si>
  <si>
    <t>ALH. FOLU  F. OGUNDALU</t>
  </si>
  <si>
    <t>MR EDATOMOLA KAZEEM</t>
  </si>
  <si>
    <t>DAYO OLAREWAJU ODEBODE</t>
  </si>
  <si>
    <t>BOLTIKAY NIG LIMITED</t>
  </si>
  <si>
    <t>AROWOLO TAIBAT</t>
  </si>
  <si>
    <t>MRS ALABI LUKMAN</t>
  </si>
  <si>
    <t>MR AJAYI  AYINKE</t>
  </si>
  <si>
    <t>ALHAJI ADEYELE ADEPATE</t>
  </si>
  <si>
    <t>ALHAJI ABIODUN  BELLO</t>
  </si>
  <si>
    <t>Customer No</t>
  </si>
  <si>
    <t>Customer Credit Rating</t>
  </si>
  <si>
    <t>High Risk Customer</t>
  </si>
  <si>
    <t>Medium Risk Customer</t>
  </si>
  <si>
    <t>Low Risk Customer</t>
  </si>
  <si>
    <t>MAVELLOUS STORE</t>
  </si>
  <si>
    <t>Count of Overdue</t>
  </si>
  <si>
    <t>SEC002767</t>
  </si>
  <si>
    <t>WCJA000083</t>
  </si>
  <si>
    <t>NTC1981</t>
  </si>
  <si>
    <t>Alhaji Umoru Danbauchi</t>
  </si>
  <si>
    <t>MESSRS YAKUBU AISHA</t>
  </si>
  <si>
    <t>SEC002725</t>
  </si>
  <si>
    <t>GEORGE EZEMA</t>
  </si>
  <si>
    <t>JONAS DIKE</t>
  </si>
  <si>
    <t>Alh Umaru Khande</t>
  </si>
  <si>
    <t>Pall Mall - Excel Blend</t>
  </si>
  <si>
    <t>SEC002830</t>
  </si>
  <si>
    <t>Bashir Aliyu</t>
  </si>
  <si>
    <t>Abubakar Yahuza</t>
  </si>
  <si>
    <t>KUBURATU LAWAL</t>
  </si>
  <si>
    <t>Rothmans Switch</t>
  </si>
  <si>
    <t>SWC2391</t>
  </si>
  <si>
    <t>Clement Igbafa Afekhena</t>
  </si>
  <si>
    <t>Sheu S Jos</t>
  </si>
  <si>
    <t>Kenneth KC</t>
  </si>
  <si>
    <t>LAC3496</t>
  </si>
  <si>
    <t>Means Communications Limited</t>
  </si>
  <si>
    <t>SEC003328</t>
  </si>
  <si>
    <t>Uzoma Nwankwo Samuel</t>
  </si>
  <si>
    <t>MBC003336</t>
  </si>
  <si>
    <t>JohnChido Ogbuabor</t>
  </si>
  <si>
    <t>MBC003337</t>
  </si>
  <si>
    <t>LAC3504</t>
  </si>
  <si>
    <t>Novtech Integrated Services Ltd</t>
  </si>
  <si>
    <t>LAC3508</t>
  </si>
  <si>
    <t>Iya Zainab</t>
  </si>
  <si>
    <t>LAC3531</t>
  </si>
  <si>
    <t>CHUKWU EMERIE Stores Limited</t>
  </si>
  <si>
    <t>CTAH0023</t>
  </si>
  <si>
    <t>JOHN MAMAH</t>
  </si>
  <si>
    <t>NDIGWE SAMUEL TOCHUKWU</t>
  </si>
  <si>
    <t>Emma Nwabueze</t>
  </si>
  <si>
    <t>Novtech Integrated Ltd</t>
  </si>
  <si>
    <t>SEC003374</t>
  </si>
  <si>
    <t>Onyekwere Eze Enterprise</t>
  </si>
  <si>
    <t>LAC3572</t>
  </si>
  <si>
    <t>LAC3519</t>
  </si>
  <si>
    <t>MR TOYOSI OSILAJA</t>
  </si>
  <si>
    <t>Marison Cornelus</t>
  </si>
  <si>
    <t>SEC003370</t>
  </si>
  <si>
    <t>Alaeze Godwin</t>
  </si>
  <si>
    <t>Mrs. Ayinke Adebayo</t>
  </si>
  <si>
    <t>IYA KOKORO</t>
  </si>
  <si>
    <t>Donald Odimegwu</t>
  </si>
  <si>
    <t>LAC3368</t>
  </si>
  <si>
    <t>NTC2289</t>
  </si>
  <si>
    <t>Ibrahim Gailo</t>
  </si>
  <si>
    <t>IYA OPE</t>
  </si>
  <si>
    <t>T.H. NIG. Enterprises</t>
  </si>
  <si>
    <t>DONALD ODIMEGWU</t>
  </si>
  <si>
    <t>IYA PETER (MRS AFOLABI)</t>
  </si>
  <si>
    <t>FLORENCE AGBOOLA</t>
  </si>
  <si>
    <t>Benson and Hedges Cool Fusion</t>
  </si>
  <si>
    <t>Code</t>
  </si>
  <si>
    <t>WCDA000040</t>
  </si>
  <si>
    <t>Pall Mall Boost</t>
  </si>
  <si>
    <t>Peter Esiobu (Vindon O.)</t>
  </si>
  <si>
    <t>ISIDORE NKANTA</t>
  </si>
  <si>
    <t>ADAMU YAKUBU</t>
  </si>
  <si>
    <t>EZEKWE OJIOFOR</t>
  </si>
  <si>
    <t>ALH ABABARE GOMBI</t>
  </si>
  <si>
    <t>ALHAJI AHMADU ADAMU ABDULAHI</t>
  </si>
  <si>
    <t>ALH. Sahabi Dahiru</t>
  </si>
  <si>
    <t>A U Supreme Ventures</t>
  </si>
  <si>
    <t>Iya Tosin</t>
  </si>
  <si>
    <t>King Joe Incorporation</t>
  </si>
  <si>
    <t>NDUBUISI ARIRIAHU</t>
  </si>
  <si>
    <t>Fx Rate</t>
  </si>
  <si>
    <t>%Inc.</t>
  </si>
  <si>
    <t>Urban Credit Allocation</t>
  </si>
  <si>
    <t>Region</t>
  </si>
  <si>
    <t>Expected Credit Vol (cases)</t>
  </si>
  <si>
    <t>Credit Allocation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</si>
  <si>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</si>
  <si>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</si>
  <si>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</si>
  <si>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</si>
  <si>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</si>
  <si>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</si>
  <si>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</si>
  <si>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</si>
  <si>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</si>
  <si>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</si>
  <si>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</si>
  <si>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</si>
  <si>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</si>
  <si>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</si>
  <si>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Cosmos Anyougu</t>
  </si>
  <si>
    <t>CTAZ0010</t>
  </si>
  <si>
    <t>ANISU SANYAOLU</t>
  </si>
  <si>
    <t>Platinum Plus</t>
  </si>
  <si>
    <t>Felix Omeye</t>
  </si>
  <si>
    <t>GBOSHE OLATUNJI</t>
  </si>
  <si>
    <t>IYA AHMED FALY</t>
  </si>
  <si>
    <t>BANKOLE STORE</t>
  </si>
  <si>
    <t>PATRICK NNEJI</t>
  </si>
  <si>
    <t>MBC003425</t>
  </si>
  <si>
    <t>MBC002163</t>
  </si>
  <si>
    <t>MBC002810</t>
  </si>
  <si>
    <t>WCJA000378</t>
  </si>
  <si>
    <t>Amos Ugwu</t>
  </si>
  <si>
    <t>Benog Multi-Vision Limited</t>
  </si>
  <si>
    <t>Kenneth Kc</t>
  </si>
  <si>
    <t>Sadiq Ogundu</t>
  </si>
  <si>
    <t>Sunday Ossai</t>
  </si>
  <si>
    <t>MAN MUST WACK</t>
  </si>
  <si>
    <t>SWC2911</t>
  </si>
  <si>
    <t>Shuaibu Aneru Wisdom</t>
  </si>
  <si>
    <t>MBC002896</t>
  </si>
  <si>
    <t>WCJA000422</t>
  </si>
  <si>
    <t>MBC001908</t>
  </si>
  <si>
    <t>Orji Abuchi (Choco)</t>
  </si>
  <si>
    <t>Zoka Augustine</t>
  </si>
  <si>
    <t>MBC003463</t>
  </si>
  <si>
    <t>WCJA000086</t>
  </si>
  <si>
    <t>Idris Ibrahim</t>
  </si>
  <si>
    <t>Hassan Adamu</t>
  </si>
  <si>
    <t>NTC1969</t>
  </si>
  <si>
    <t>WCDA000115</t>
  </si>
  <si>
    <t>NTC1327</t>
  </si>
  <si>
    <t>WCDA004843</t>
  </si>
  <si>
    <t>WCDA000009</t>
  </si>
  <si>
    <t>WCDA000001</t>
  </si>
  <si>
    <t>NTC1735</t>
  </si>
  <si>
    <t>Alh. Ayuba Ahmad Kinna</t>
  </si>
  <si>
    <t>Ado Dan Bayaro</t>
  </si>
  <si>
    <t>Alh. Suleiman Mohammed</t>
  </si>
  <si>
    <t>Bello Adamu</t>
  </si>
  <si>
    <t>Hassan U Katsina</t>
  </si>
  <si>
    <t>Idi Kokau</t>
  </si>
  <si>
    <t>Alh. Samaila Mohammed</t>
  </si>
  <si>
    <t>Salisu Umar</t>
  </si>
  <si>
    <t>WCDA000041</t>
  </si>
  <si>
    <t>Alh Abdulmuminu Isah</t>
  </si>
  <si>
    <t>Alh. Mannir Abdulkadir</t>
  </si>
  <si>
    <t>NTC2306</t>
  </si>
  <si>
    <t>NTC2307</t>
  </si>
  <si>
    <t>WCDA000060</t>
  </si>
  <si>
    <t>NTC1313</t>
  </si>
  <si>
    <t>MBC001675</t>
  </si>
  <si>
    <t>SHAMSUDEEN USMAN</t>
  </si>
  <si>
    <t>AMINU USMAN</t>
  </si>
  <si>
    <t>BUKAR MARGI</t>
  </si>
  <si>
    <t>Keneth Varuwa Tizhe</t>
  </si>
  <si>
    <t>MUKTARI YASHAU</t>
  </si>
  <si>
    <t>Alhaji Babayo Numan</t>
  </si>
  <si>
    <t>GOLD</t>
  </si>
  <si>
    <t>NTC2304</t>
  </si>
  <si>
    <t>NTC2180</t>
  </si>
  <si>
    <t>WCDA000114</t>
  </si>
  <si>
    <t>NTC1117</t>
  </si>
  <si>
    <t>NTC1936</t>
  </si>
  <si>
    <t>Lawali Muhammad</t>
  </si>
  <si>
    <t>Alhaji Dahiru Habibi</t>
  </si>
  <si>
    <t>Umar Ahmed</t>
  </si>
  <si>
    <t>Alhaji Naziru Mohammed</t>
  </si>
  <si>
    <t>Sabiru Altine</t>
  </si>
  <si>
    <t>Murtala Monsur</t>
  </si>
  <si>
    <t>LAC3712</t>
  </si>
  <si>
    <t>CTAH0001</t>
  </si>
  <si>
    <t>CTAH0024</t>
  </si>
  <si>
    <t>CTAH0004</t>
  </si>
  <si>
    <t>CTAH0018</t>
  </si>
  <si>
    <t>CTAH0025</t>
  </si>
  <si>
    <t>CTAH0008</t>
  </si>
  <si>
    <t>Alh. Idiat Olatunji - 2</t>
  </si>
  <si>
    <t>Alfa Bolaji</t>
  </si>
  <si>
    <t>Alhaja Hawlat</t>
  </si>
  <si>
    <t>Bilikis Ibikunle Suleman</t>
  </si>
  <si>
    <t>Darlingon Stores</t>
  </si>
  <si>
    <t>Mrs Bilikisu Gadam</t>
  </si>
  <si>
    <t>Ramota Tijani</t>
  </si>
  <si>
    <t>CHUKWUDI OBALLA</t>
  </si>
  <si>
    <t>SWC2914</t>
  </si>
  <si>
    <t>SWC2850</t>
  </si>
  <si>
    <t>SWC2059</t>
  </si>
  <si>
    <t>WCFA000207</t>
  </si>
  <si>
    <t>Ugwu Okechukwu (Okay Quality Store)</t>
  </si>
  <si>
    <t>Modester Ube</t>
  </si>
  <si>
    <t>Chrisrose &amp; Co Nig Enterprises</t>
  </si>
  <si>
    <t>Oba Ndi Igbo Nig. Ltd.</t>
  </si>
  <si>
    <t>Adeyinka Ayo</t>
  </si>
  <si>
    <t>CTAP0010</t>
  </si>
  <si>
    <t>CTAP0003</t>
  </si>
  <si>
    <t>Idris (1) Useni</t>
  </si>
  <si>
    <t>Maruf Fauzat (Ayisath)</t>
  </si>
  <si>
    <t>Nneka Musa</t>
  </si>
  <si>
    <t>WCFA000607</t>
  </si>
  <si>
    <t>WCFA000013</t>
  </si>
  <si>
    <t>WCFA000048</t>
  </si>
  <si>
    <t>WCFA000028</t>
  </si>
  <si>
    <t>SWC1819</t>
  </si>
  <si>
    <t>Ola Abanire</t>
  </si>
  <si>
    <t>Rafatu Oyewole</t>
  </si>
  <si>
    <t>Taiye Alarape (Alhaja)</t>
  </si>
  <si>
    <t>Saratu Sule</t>
  </si>
  <si>
    <t>CTAE0015</t>
  </si>
  <si>
    <t>LAC0443</t>
  </si>
  <si>
    <t>LAC0352</t>
  </si>
  <si>
    <t>CTAE0057</t>
  </si>
  <si>
    <t>CTAE0004</t>
  </si>
  <si>
    <t>LAC0016</t>
  </si>
  <si>
    <t>Alhaji Bimbo Arogundade</t>
  </si>
  <si>
    <t>Mama Uche</t>
  </si>
  <si>
    <t>Misturha Trading Company Ltd</t>
  </si>
  <si>
    <t>Mr Agba Suberu</t>
  </si>
  <si>
    <t>Nurudeen Bello</t>
  </si>
  <si>
    <t>MR. SEGUN ADEMOLA</t>
  </si>
  <si>
    <t>ALHAJA MOGBONJUBOLA OLANREWAJU</t>
  </si>
  <si>
    <t>MR MADINAT YUSUF</t>
  </si>
  <si>
    <t>ALH. FOLU F. OGUNDALU</t>
  </si>
  <si>
    <t>MR AJAYI AYINKE</t>
  </si>
  <si>
    <t>ALHAJI ABIODUN BELLO</t>
  </si>
  <si>
    <t>MUINAT (IYA)</t>
  </si>
  <si>
    <t>NURUDEEN (IYA)</t>
  </si>
  <si>
    <t>George Ezema</t>
  </si>
  <si>
    <t>South West</t>
  </si>
  <si>
    <t>South East</t>
  </si>
  <si>
    <t>Middle Belt</t>
  </si>
  <si>
    <t>FELIX OMEYE</t>
  </si>
  <si>
    <t>North</t>
  </si>
  <si>
    <t>IDRIS IBRAHIM</t>
  </si>
  <si>
    <t>Status</t>
  </si>
  <si>
    <t>LAC3814</t>
  </si>
  <si>
    <t>MERCY OF GOD</t>
  </si>
  <si>
    <t>MBC003485</t>
  </si>
  <si>
    <t>New</t>
  </si>
  <si>
    <t>Ali Audu</t>
  </si>
  <si>
    <t>Rothmans Switch Indigo</t>
  </si>
  <si>
    <t>SWC3000</t>
  </si>
  <si>
    <t>Elizabeth Egbeomah</t>
  </si>
  <si>
    <t>Sliver</t>
  </si>
  <si>
    <t>SEC003627</t>
  </si>
  <si>
    <t>Dickson Maduekwe</t>
  </si>
  <si>
    <t>PROBATION</t>
  </si>
  <si>
    <t>NTC2351</t>
  </si>
  <si>
    <t>Alh Suleinam Bagudo</t>
  </si>
  <si>
    <t>Target Value</t>
  </si>
  <si>
    <t>UWS</t>
  </si>
  <si>
    <t>RWS</t>
  </si>
  <si>
    <t>Benson &amp; Hedges Bevel</t>
  </si>
  <si>
    <t>Benson &amp; Hedges Cool Fusion</t>
  </si>
  <si>
    <t>Benson &amp; Hedges Double Cool</t>
  </si>
  <si>
    <t>Benson &amp; Hedges Switch</t>
  </si>
  <si>
    <t>Dunhill Light Reloc</t>
  </si>
  <si>
    <t>Dunhill Olive Switch</t>
  </si>
  <si>
    <t>Sum of Volume</t>
  </si>
  <si>
    <t>SKU Name</t>
  </si>
  <si>
    <t>WS Prem Cont 2019</t>
  </si>
  <si>
    <t>Van Prem Cont 2019</t>
  </si>
  <si>
    <t>Total Prem Cont 2019</t>
  </si>
  <si>
    <t>LAC3860</t>
  </si>
  <si>
    <t>LAC3880</t>
  </si>
  <si>
    <t>Solid Ventures</t>
  </si>
  <si>
    <t>Neccesity Stores</t>
  </si>
  <si>
    <t>NTC2384</t>
  </si>
  <si>
    <t>SWC3017</t>
  </si>
  <si>
    <t>Saidu Abubakar</t>
  </si>
  <si>
    <t>SEC003690</t>
  </si>
  <si>
    <t>Francis Nwani</t>
  </si>
  <si>
    <t>SEC003703</t>
  </si>
  <si>
    <t>SEC003700</t>
  </si>
  <si>
    <t>Mike and Sons</t>
  </si>
  <si>
    <t>Reference Super Stores</t>
  </si>
  <si>
    <t>B&amp;H Tropical Boost</t>
  </si>
  <si>
    <t>Rothmans Menthol</t>
  </si>
  <si>
    <t>Daniel I. Chukwuemeka</t>
  </si>
  <si>
    <t>MBC003538</t>
  </si>
  <si>
    <t>Gurza Enterprises</t>
  </si>
  <si>
    <t>Alh Suleiman Bagudo</t>
  </si>
  <si>
    <t>Sunday umeh</t>
  </si>
  <si>
    <t>Dickson Madueke</t>
  </si>
  <si>
    <t>Nwani Francis</t>
  </si>
  <si>
    <t>REFERENCE SUPER STORE</t>
  </si>
  <si>
    <t>Elizabeth Egbeimah</t>
  </si>
  <si>
    <t>Solid Venturee</t>
  </si>
  <si>
    <t>Maximum Credit Allocation
(35% of Target Value)</t>
  </si>
  <si>
    <t>Onitsha</t>
  </si>
  <si>
    <t>Pall Mall Rubi</t>
  </si>
  <si>
    <t>B&amp;H Demi Rubi</t>
  </si>
  <si>
    <t>Shamsudeen Usman</t>
  </si>
  <si>
    <t>Value Contribution</t>
  </si>
  <si>
    <t>NTC2395</t>
  </si>
  <si>
    <t>Aminu Buba Baffa</t>
  </si>
  <si>
    <t>MBC003587</t>
  </si>
  <si>
    <t>Ezedinbu Sam-Isamaco Ltd</t>
  </si>
  <si>
    <t>Ugwuoke Christian  Onyebuchi</t>
  </si>
  <si>
    <t>MBC003580</t>
  </si>
  <si>
    <t>Holy water Universal</t>
  </si>
  <si>
    <t>LAC3675</t>
  </si>
  <si>
    <t>MBC003573</t>
  </si>
  <si>
    <t>Adamu Usman</t>
  </si>
  <si>
    <t>SEC003622</t>
  </si>
  <si>
    <t>Alou Enterprise</t>
  </si>
  <si>
    <t>LAC3996</t>
  </si>
  <si>
    <t>LAC3995</t>
  </si>
  <si>
    <t>LAC3987</t>
  </si>
  <si>
    <t>ALOU ENTERPRISE</t>
  </si>
  <si>
    <t>Outstanding Credit</t>
  </si>
  <si>
    <t>Current Band</t>
  </si>
  <si>
    <t>CTAE0020</t>
  </si>
  <si>
    <t>SWC3120</t>
  </si>
  <si>
    <t>SEC003795</t>
  </si>
  <si>
    <t>Aliyu Aishat</t>
  </si>
  <si>
    <t>Enojane Intergrated Ent.</t>
  </si>
  <si>
    <t>Rothmans Menthol Mix</t>
  </si>
  <si>
    <t>SWC3226</t>
  </si>
  <si>
    <t>SEC003986</t>
  </si>
  <si>
    <t>LAC4043</t>
  </si>
  <si>
    <t>Odofin Adekunle Global Limited</t>
  </si>
  <si>
    <t>Elijah James Udoh</t>
  </si>
  <si>
    <t>Maurice Chibueze</t>
  </si>
  <si>
    <t>LAC4068</t>
  </si>
  <si>
    <t>Ariwoayo Safiat</t>
  </si>
  <si>
    <t>Avg Pem Price Post PI 7th June</t>
  </si>
  <si>
    <t>LAC4090</t>
  </si>
  <si>
    <t>David Store</t>
  </si>
  <si>
    <t>VM Urban Target &amp; Credit Deployment Template v3.6</t>
  </si>
  <si>
    <t>Brand Price as at 6th September 2021</t>
  </si>
  <si>
    <t>Avg WTD Case Price PI 6th Sept</t>
  </si>
  <si>
    <t>September Credit Allocation</t>
  </si>
  <si>
    <t>FESTAC</t>
  </si>
  <si>
    <t xml:space="preserve"> </t>
  </si>
  <si>
    <t>Credit is within Limit</t>
  </si>
  <si>
    <t>SEC003648</t>
  </si>
  <si>
    <t>SEC003981</t>
  </si>
  <si>
    <t>NEW</t>
  </si>
  <si>
    <t>Uche Duru</t>
  </si>
  <si>
    <t>Enojane Intergrated Enterprises</t>
  </si>
  <si>
    <t>SEC003930</t>
  </si>
  <si>
    <t>Yahaya Mikiaru</t>
  </si>
  <si>
    <t>Aishat Aliyu</t>
  </si>
  <si>
    <t>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</si>
</sst>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0.0%"/>
    <numFmt numFmtId="168" formatCode="_(* #,##0_);_(* \(#,##0\);_(* &quot;-&quot;??_);_(@_)"/>
    <numFmt numFmtId="169" formatCode="_(* #,##0.0_);_(* \(#,##0.0\);_(* &quot;-&quot;?_);_(@_)"/>
    <numFmt numFmtId="170" formatCode="_ * #,##0_ ;_ * \-#,##0_ ;_ * &quot;-&quot;_ ;_ @_ "/>
    <numFmt numFmtId="171" formatCode="_ * #,##0.00_ ;_ * \-#,##0.00_ ;_ * &quot;-&quot;??_ ;_ @_ "/>
    <numFmt numFmtId="172" formatCode="_([$€]* #,##0.00_);_([$€]* \(#,##0.00\);_([$€]* &quot;-&quot;??_);_(@_)"/>
    <numFmt numFmtId="173" formatCode="_ &quot;SFr.&quot;\ * #,##0_ ;_ &quot;SFr.&quot;\ * \-#,##0_ ;_ &quot;SFr.&quot;\ * &quot;-&quot;_ ;_ @_ "/>
    <numFmt numFmtId="174" formatCode="_ &quot;SFr.&quot;\ * #,##0.00_ ;_ &quot;SFr.&quot;\ * \-#,##0.00_ ;_ &quot;SFr.&quot;\ * &quot;-&quot;??_ ;_ @_ "/>
    <numFmt numFmtId="175" formatCode="_ &quot;S/&quot;* #,##0_ ;_ &quot;S/&quot;* \-#,##0_ ;_ &quot;S/&quot;* &quot;-&quot;_ ;_ @_ "/>
    <numFmt numFmtId="176" formatCode="_ &quot;S/&quot;* #,##0.00_ ;_ &quot;S/&quot;* \-#,##0.00_ ;_ &quot;S/&quot;* &quot;-&quot;??_ ;_ @_ "/>
    <numFmt numFmtId="177" formatCode="0.00_)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2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22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44" fillId="0" borderId="0">
      <alignment vertical="center"/>
    </xf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8" borderId="0" applyNumberFormat="0" applyBorder="0" applyAlignment="0" applyProtection="0"/>
    <xf numFmtId="0" fontId="29" fillId="12" borderId="0" applyNumberFormat="0" applyBorder="0" applyAlignment="0" applyProtection="0"/>
    <xf numFmtId="0" fontId="30" fillId="29" borderId="32" applyNumberFormat="0" applyAlignment="0" applyProtection="0"/>
    <xf numFmtId="0" fontId="31" fillId="30" borderId="33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13" borderId="0" applyNumberFormat="0" applyBorder="0" applyAlignment="0" applyProtection="0"/>
    <xf numFmtId="38" fontId="27" fillId="31" borderId="0" applyNumberFormat="0" applyBorder="0" applyAlignment="0" applyProtection="0"/>
    <xf numFmtId="0" fontId="34" fillId="0" borderId="34" applyNumberFormat="0" applyFill="0" applyAlignment="0" applyProtection="0"/>
    <xf numFmtId="0" fontId="35" fillId="0" borderId="35" applyNumberFormat="0" applyFill="0" applyAlignment="0" applyProtection="0"/>
    <xf numFmtId="0" fontId="36" fillId="0" borderId="36" applyNumberFormat="0" applyFill="0" applyAlignment="0" applyProtection="0"/>
    <xf numFmtId="0" fontId="36" fillId="0" borderId="0" applyNumberFormat="0" applyFill="0" applyBorder="0" applyAlignment="0" applyProtection="0"/>
    <xf numFmtId="10" fontId="27" fillId="32" borderId="2" applyNumberFormat="0" applyBorder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8" fillId="0" borderId="37" applyNumberFormat="0" applyFill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39" fillId="33" borderId="0" applyNumberFormat="0" applyBorder="0" applyAlignment="0" applyProtection="0"/>
    <xf numFmtId="44" fontId="23" fillId="0" borderId="0"/>
    <xf numFmtId="177" fontId="45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40" fillId="29" borderId="39" applyNumberFormat="0" applyAlignment="0" applyProtection="0"/>
    <xf numFmtId="10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" fontId="26" fillId="35" borderId="39" applyNumberFormat="0" applyProtection="0">
      <alignment vertical="center"/>
    </xf>
    <xf numFmtId="4" fontId="46" fillId="35" borderId="39" applyNumberFormat="0" applyProtection="0">
      <alignment vertical="center"/>
    </xf>
    <xf numFmtId="4" fontId="26" fillId="35" borderId="39" applyNumberFormat="0" applyProtection="0">
      <alignment horizontal="left" vertical="center" indent="1"/>
    </xf>
    <xf numFmtId="4" fontId="26" fillId="35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37" borderId="39" applyNumberFormat="0" applyProtection="0">
      <alignment horizontal="right" vertical="center"/>
    </xf>
    <xf numFmtId="4" fontId="26" fillId="38" borderId="39" applyNumberFormat="0" applyProtection="0">
      <alignment horizontal="right" vertical="center"/>
    </xf>
    <xf numFmtId="4" fontId="26" fillId="39" borderId="39" applyNumberFormat="0" applyProtection="0">
      <alignment horizontal="right" vertical="center"/>
    </xf>
    <xf numFmtId="4" fontId="26" fillId="40" borderId="39" applyNumberFormat="0" applyProtection="0">
      <alignment horizontal="right" vertical="center"/>
    </xf>
    <xf numFmtId="4" fontId="26" fillId="41" borderId="39" applyNumberFormat="0" applyProtection="0">
      <alignment horizontal="right" vertical="center"/>
    </xf>
    <xf numFmtId="4" fontId="26" fillId="42" borderId="39" applyNumberFormat="0" applyProtection="0">
      <alignment horizontal="right" vertical="center"/>
    </xf>
    <xf numFmtId="4" fontId="26" fillId="43" borderId="39" applyNumberFormat="0" applyProtection="0">
      <alignment horizontal="right" vertical="center"/>
    </xf>
    <xf numFmtId="4" fontId="26" fillId="44" borderId="39" applyNumberFormat="0" applyProtection="0">
      <alignment horizontal="right" vertical="center"/>
    </xf>
    <xf numFmtId="4" fontId="26" fillId="45" borderId="39" applyNumberFormat="0" applyProtection="0">
      <alignment horizontal="right" vertical="center"/>
    </xf>
    <xf numFmtId="4" fontId="25" fillId="46" borderId="39" applyNumberFormat="0" applyProtection="0">
      <alignment horizontal="left" vertical="center" indent="1"/>
    </xf>
    <xf numFmtId="4" fontId="26" fillId="47" borderId="40" applyNumberFormat="0" applyProtection="0">
      <alignment horizontal="left" vertical="center" indent="1"/>
    </xf>
    <xf numFmtId="4" fontId="47" fillId="48" borderId="0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47" borderId="39" applyNumberFormat="0" applyProtection="0">
      <alignment horizontal="left" vertical="center" indent="1"/>
    </xf>
    <xf numFmtId="4" fontId="26" fillId="49" borderId="39" applyNumberFormat="0" applyProtection="0">
      <alignment horizontal="left" vertical="center" indent="1"/>
    </xf>
    <xf numFmtId="0" fontId="23" fillId="49" borderId="39" applyNumberFormat="0" applyProtection="0">
      <alignment horizontal="left" vertical="center" indent="1"/>
    </xf>
    <xf numFmtId="0" fontId="23" fillId="49" borderId="39" applyNumberFormat="0" applyProtection="0">
      <alignment horizontal="left" vertical="center" indent="1"/>
    </xf>
    <xf numFmtId="0" fontId="23" fillId="50" borderId="39" applyNumberFormat="0" applyProtection="0">
      <alignment horizontal="left" vertical="center" indent="1"/>
    </xf>
    <xf numFmtId="0" fontId="23" fillId="50" borderId="39" applyNumberFormat="0" applyProtection="0">
      <alignment horizontal="left" vertical="center" indent="1"/>
    </xf>
    <xf numFmtId="0" fontId="23" fillId="31" borderId="39" applyNumberFormat="0" applyProtection="0">
      <alignment horizontal="left" vertical="center" indent="1"/>
    </xf>
    <xf numFmtId="0" fontId="23" fillId="31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32" borderId="39" applyNumberFormat="0" applyProtection="0">
      <alignment vertical="center"/>
    </xf>
    <xf numFmtId="4" fontId="46" fillId="32" borderId="39" applyNumberFormat="0" applyProtection="0">
      <alignment vertical="center"/>
    </xf>
    <xf numFmtId="4" fontId="26" fillId="32" borderId="39" applyNumberFormat="0" applyProtection="0">
      <alignment horizontal="left" vertical="center" indent="1"/>
    </xf>
    <xf numFmtId="4" fontId="26" fillId="32" borderId="39" applyNumberFormat="0" applyProtection="0">
      <alignment horizontal="left" vertical="center" indent="1"/>
    </xf>
    <xf numFmtId="4" fontId="26" fillId="47" borderId="39" applyNumberFormat="0" applyProtection="0">
      <alignment horizontal="right" vertical="center"/>
    </xf>
    <xf numFmtId="4" fontId="46" fillId="47" borderId="39" applyNumberFormat="0" applyProtection="0">
      <alignment horizontal="right" vertical="center"/>
    </xf>
    <xf numFmtId="0" fontId="23" fillId="36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0" fontId="48" fillId="0" borderId="0"/>
    <xf numFmtId="4" fontId="49" fillId="47" borderId="39" applyNumberFormat="0" applyProtection="0">
      <alignment horizontal="right" vertical="center"/>
    </xf>
    <xf numFmtId="3" fontId="50" fillId="0" borderId="41"/>
    <xf numFmtId="0" fontId="26" fillId="0" borderId="0">
      <alignment vertical="top"/>
    </xf>
    <xf numFmtId="0" fontId="41" fillId="0" borderId="0" applyNumberFormat="0" applyFill="0" applyBorder="0" applyAlignment="0" applyProtection="0"/>
    <xf numFmtId="0" fontId="42" fillId="0" borderId="42" applyNumberFormat="0" applyFill="0" applyAlignment="0" applyProtection="0"/>
    <xf numFmtId="0" fontId="4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4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4" fillId="7" borderId="6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164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164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164" fontId="5" fillId="6" borderId="5" xfId="1" applyFont="1" applyFill="1" applyBorder="1" applyAlignment="1" applyProtection="1">
      <alignment horizontal="left"/>
      <protection locked="0"/>
    </xf>
    <xf numFmtId="164" fontId="5" fillId="0" borderId="5" xfId="1" applyFont="1" applyBorder="1" applyAlignment="1" applyProtection="1">
      <alignment horizontal="left"/>
    </xf>
    <xf numFmtId="0" fontId="5" fillId="0" borderId="4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164" fontId="5" fillId="6" borderId="2" xfId="1" applyFont="1" applyFill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164" fontId="5" fillId="0" borderId="2" xfId="1" applyFont="1" applyFill="1" applyBorder="1" applyAlignment="1" applyProtection="1">
      <alignment horizontal="left"/>
      <protection locked="0"/>
    </xf>
    <xf numFmtId="164" fontId="5" fillId="0" borderId="2" xfId="1" applyFont="1" applyBorder="1" applyAlignment="1" applyProtection="1">
      <alignment horizontal="left"/>
      <protection locked="0"/>
    </xf>
    <xf numFmtId="164" fontId="6" fillId="0" borderId="2" xfId="1" applyFont="1" applyBorder="1" applyAlignment="1" applyProtection="1">
      <alignment horizontal="left"/>
      <protection locked="0"/>
    </xf>
    <xf numFmtId="164" fontId="6" fillId="6" borderId="2" xfId="1" applyFont="1" applyFill="1" applyBorder="1" applyAlignment="1" applyProtection="1">
      <alignment horizontal="left"/>
      <protection locked="0"/>
    </xf>
    <xf numFmtId="164" fontId="14" fillId="6" borderId="2" xfId="1" applyFont="1" applyFill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1" fillId="4" borderId="0" xfId="0" applyFont="1" applyFill="1"/>
    <xf numFmtId="0" fontId="1" fillId="0" borderId="0" xfId="0" applyFont="1"/>
    <xf numFmtId="0" fontId="15" fillId="0" borderId="9" xfId="0" applyFont="1" applyBorder="1" applyAlignment="1">
      <alignment horizontal="right"/>
    </xf>
    <xf numFmtId="0" fontId="15" fillId="0" borderId="10" xfId="0" applyFont="1" applyBorder="1" applyAlignment="1">
      <alignment wrapText="1"/>
    </xf>
    <xf numFmtId="3" fontId="15" fillId="0" borderId="11" xfId="0" applyNumberFormat="1" applyFont="1" applyBorder="1"/>
    <xf numFmtId="9" fontId="15" fillId="0" borderId="12" xfId="3" applyFont="1" applyBorder="1" applyAlignment="1">
      <alignment wrapText="1"/>
    </xf>
    <xf numFmtId="3" fontId="1" fillId="0" borderId="0" xfId="0" applyNumberFormat="1" applyFont="1"/>
    <xf numFmtId="0" fontId="16" fillId="0" borderId="0" xfId="0" applyFont="1"/>
    <xf numFmtId="0" fontId="1" fillId="0" borderId="15" xfId="0" applyFont="1" applyBorder="1" applyAlignment="1">
      <alignment horizontal="center"/>
    </xf>
    <xf numFmtId="43" fontId="1" fillId="0" borderId="16" xfId="0" applyNumberFormat="1" applyFont="1" applyBorder="1" applyAlignment="1">
      <alignment horizontal="center"/>
    </xf>
    <xf numFmtId="166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8" xfId="0" applyFont="1" applyBorder="1" applyAlignment="1">
      <alignment horizontal="center"/>
    </xf>
    <xf numFmtId="43" fontId="1" fillId="0" borderId="0" xfId="2" applyFont="1"/>
    <xf numFmtId="164" fontId="1" fillId="0" borderId="0" xfId="0" applyNumberFormat="1" applyFont="1"/>
    <xf numFmtId="166" fontId="17" fillId="0" borderId="1" xfId="0" applyNumberFormat="1" applyFont="1" applyBorder="1" applyAlignment="1">
      <alignment horizontal="center"/>
    </xf>
    <xf numFmtId="43" fontId="1" fillId="0" borderId="13" xfId="0" applyNumberFormat="1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43" fontId="1" fillId="0" borderId="14" xfId="0" applyNumberFormat="1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43" fontId="18" fillId="0" borderId="22" xfId="0" applyNumberFormat="1" applyFont="1" applyBorder="1" applyAlignment="1">
      <alignment horizontal="center"/>
    </xf>
    <xf numFmtId="43" fontId="18" fillId="0" borderId="12" xfId="0" applyNumberFormat="1" applyFont="1" applyBorder="1" applyAlignment="1">
      <alignment horizontal="center"/>
    </xf>
    <xf numFmtId="167" fontId="1" fillId="0" borderId="0" xfId="3" applyNumberFormat="1" applyFont="1"/>
    <xf numFmtId="43" fontId="1" fillId="0" borderId="17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43" fontId="18" fillId="0" borderId="0" xfId="0" applyNumberFormat="1" applyFont="1" applyBorder="1" applyAlignment="1">
      <alignment horizontal="center"/>
    </xf>
    <xf numFmtId="166" fontId="1" fillId="0" borderId="23" xfId="2" applyNumberFormat="1" applyFont="1" applyBorder="1"/>
    <xf numFmtId="166" fontId="18" fillId="0" borderId="23" xfId="0" applyNumberFormat="1" applyFont="1" applyBorder="1" applyAlignment="1">
      <alignment horizontal="center" vertical="center"/>
    </xf>
    <xf numFmtId="166" fontId="20" fillId="0" borderId="5" xfId="2" applyNumberFormat="1" applyFont="1" applyBorder="1"/>
    <xf numFmtId="164" fontId="18" fillId="0" borderId="5" xfId="2" applyNumberFormat="1" applyFont="1" applyBorder="1"/>
    <xf numFmtId="164" fontId="18" fillId="0" borderId="2" xfId="2" applyNumberFormat="1" applyFont="1" applyBorder="1"/>
    <xf numFmtId="168" fontId="20" fillId="0" borderId="28" xfId="0" applyNumberFormat="1" applyFont="1" applyBorder="1"/>
    <xf numFmtId="43" fontId="18" fillId="0" borderId="2" xfId="0" applyNumberFormat="1" applyFont="1" applyBorder="1"/>
    <xf numFmtId="169" fontId="20" fillId="0" borderId="0" xfId="0" applyNumberFormat="1" applyFont="1"/>
    <xf numFmtId="43" fontId="1" fillId="0" borderId="0" xfId="0" applyNumberFormat="1" applyFont="1"/>
    <xf numFmtId="0" fontId="21" fillId="0" borderId="0" xfId="0" applyFont="1"/>
    <xf numFmtId="164" fontId="0" fillId="0" borderId="0" xfId="1" applyFont="1"/>
    <xf numFmtId="0" fontId="2" fillId="0" borderId="0" xfId="0" applyFont="1" applyAlignment="1" applyProtection="1">
      <alignment horizontal="left" wrapText="1"/>
    </xf>
    <xf numFmtId="0" fontId="2" fillId="0" borderId="2" xfId="0" applyFont="1" applyBorder="1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43" fontId="5" fillId="0" borderId="5" xfId="0" applyNumberFormat="1" applyFont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Fill="1" applyBorder="1" applyAlignment="1" applyProtection="1">
      <alignment horizontal="left"/>
      <protection locked="0"/>
    </xf>
    <xf numFmtId="43" fontId="5" fillId="0" borderId="2" xfId="0" applyNumberFormat="1" applyFont="1" applyBorder="1" applyAlignment="1" applyProtection="1">
      <alignment horizontal="left"/>
      <protection locked="0"/>
    </xf>
    <xf numFmtId="164" fontId="1" fillId="0" borderId="0" xfId="1" applyFont="1"/>
    <xf numFmtId="0" fontId="2" fillId="3" borderId="5" xfId="0" applyFont="1" applyFill="1" applyBorder="1" applyAlignment="1" applyProtection="1">
      <alignment horizontal="left"/>
    </xf>
    <xf numFmtId="3" fontId="0" fillId="0" borderId="0" xfId="0" applyNumberFormat="1"/>
    <xf numFmtId="0" fontId="4" fillId="8" borderId="6" xfId="0" applyFont="1" applyFill="1" applyBorder="1" applyAlignment="1" applyProtection="1">
      <alignment horizontal="center" vertical="center" wrapText="1"/>
    </xf>
    <xf numFmtId="0" fontId="22" fillId="10" borderId="0" xfId="0" applyFont="1" applyFill="1"/>
    <xf numFmtId="0" fontId="22" fillId="10" borderId="31" xfId="0" applyFont="1" applyFill="1" applyBorder="1"/>
    <xf numFmtId="164" fontId="2" fillId="6" borderId="2" xfId="1" applyFont="1" applyFill="1" applyBorder="1" applyAlignment="1" applyProtection="1">
      <alignment horizontal="left"/>
      <protection locked="0"/>
    </xf>
    <xf numFmtId="164" fontId="5" fillId="0" borderId="5" xfId="1" applyFont="1" applyBorder="1" applyAlignment="1" applyProtection="1">
      <alignment horizontal="left"/>
      <protection locked="0"/>
    </xf>
    <xf numFmtId="164" fontId="5" fillId="0" borderId="0" xfId="0" applyNumberFormat="1" applyFont="1" applyAlignment="1" applyProtection="1">
      <alignment horizontal="left"/>
    </xf>
    <xf numFmtId="164" fontId="2" fillId="6" borderId="5" xfId="1" applyFont="1" applyFill="1" applyBorder="1" applyAlignment="1" applyProtection="1">
      <alignment horizontal="left"/>
      <protection locked="0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2" fillId="0" borderId="2" xfId="1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43" fontId="2" fillId="0" borderId="5" xfId="0" applyNumberFormat="1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43" fontId="2" fillId="0" borderId="2" xfId="0" applyNumberFormat="1" applyFont="1" applyBorder="1" applyAlignment="1" applyProtection="1">
      <alignment horizontal="left"/>
      <protection locked="0"/>
    </xf>
    <xf numFmtId="43" fontId="1" fillId="0" borderId="15" xfId="2" applyBorder="1" applyAlignment="1">
      <alignment horizontal="center"/>
    </xf>
    <xf numFmtId="43" fontId="1" fillId="0" borderId="20" xfId="2" applyBorder="1" applyAlignment="1">
      <alignment horizontal="center"/>
    </xf>
    <xf numFmtId="43" fontId="5" fillId="0" borderId="0" xfId="0" applyNumberFormat="1" applyFont="1" applyFill="1" applyAlignment="1" applyProtection="1">
      <alignment horizontal="left"/>
    </xf>
    <xf numFmtId="0" fontId="0" fillId="0" borderId="19" xfId="0" applyBorder="1" applyAlignment="1">
      <alignment horizontal="center"/>
    </xf>
    <xf numFmtId="164" fontId="2" fillId="0" borderId="2" xfId="1" applyFont="1" applyFill="1" applyBorder="1" applyAlignment="1" applyProtection="1">
      <alignment horizontal="left"/>
      <protection locked="0"/>
    </xf>
    <xf numFmtId="164" fontId="2" fillId="0" borderId="5" xfId="1" applyFont="1" applyBorder="1" applyAlignment="1" applyProtection="1">
      <alignment horizontal="left"/>
      <protection locked="0"/>
    </xf>
    <xf numFmtId="164" fontId="2" fillId="0" borderId="2" xfId="0" applyNumberFormat="1" applyFont="1" applyBorder="1" applyAlignment="1" applyProtection="1">
      <alignment horizontal="left"/>
      <protection locked="0"/>
    </xf>
    <xf numFmtId="165" fontId="6" fillId="5" borderId="5" xfId="0" applyNumberFormat="1" applyFont="1" applyFill="1" applyBorder="1" applyAlignment="1">
      <alignment horizontal="left"/>
    </xf>
    <xf numFmtId="0" fontId="5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Protection="1">
      <protection locked="0"/>
    </xf>
    <xf numFmtId="0" fontId="2" fillId="8" borderId="2" xfId="0" applyFont="1" applyFill="1" applyBorder="1" applyAlignment="1">
      <alignment horizontal="left"/>
    </xf>
    <xf numFmtId="0" fontId="2" fillId="0" borderId="0" xfId="0" applyFont="1" applyAlignment="1">
      <alignment horizontal="left" wrapText="1"/>
    </xf>
    <xf numFmtId="0" fontId="10" fillId="8" borderId="0" xfId="0" applyFont="1" applyFill="1" applyAlignment="1" applyProtection="1">
      <alignment horizontal="center"/>
    </xf>
    <xf numFmtId="0" fontId="12" fillId="7" borderId="6" xfId="0" applyFont="1" applyFill="1" applyBorder="1" applyAlignment="1" applyProtection="1">
      <alignment horizontal="center" vertical="top" wrapText="1"/>
    </xf>
    <xf numFmtId="0" fontId="4" fillId="3" borderId="6" xfId="0" applyFont="1" applyFill="1" applyBorder="1" applyAlignment="1">
      <alignment horizontal="center" vertical="center" wrapText="1"/>
    </xf>
    <xf numFmtId="43" fontId="0" fillId="0" borderId="0" xfId="2" applyFont="1"/>
    <xf numFmtId="0" fontId="0" fillId="0" borderId="1" xfId="0" applyBorder="1" applyAlignment="1">
      <alignment horizontal="center" vertical="center" wrapText="1"/>
    </xf>
    <xf numFmtId="9" fontId="1" fillId="0" borderId="43" xfId="3" applyBorder="1" applyAlignment="1">
      <alignment horizontal="center"/>
    </xf>
    <xf numFmtId="166" fontId="1" fillId="0" borderId="15" xfId="2" applyNumberFormat="1" applyFont="1" applyBorder="1" applyAlignment="1">
      <alignment horizontal="center"/>
    </xf>
    <xf numFmtId="43" fontId="1" fillId="0" borderId="17" xfId="2" applyFont="1" applyBorder="1" applyAlignment="1">
      <alignment horizontal="center"/>
    </xf>
    <xf numFmtId="9" fontId="1" fillId="0" borderId="18" xfId="3" applyBorder="1" applyAlignment="1">
      <alignment horizontal="center"/>
    </xf>
    <xf numFmtId="9" fontId="1" fillId="0" borderId="44" xfId="3" applyBorder="1" applyAlignment="1">
      <alignment horizontal="center"/>
    </xf>
    <xf numFmtId="9" fontId="1" fillId="0" borderId="43" xfId="3" applyNumberFormat="1" applyBorder="1" applyAlignment="1">
      <alignment horizontal="center"/>
    </xf>
    <xf numFmtId="9" fontId="1" fillId="0" borderId="18" xfId="3" applyNumberFormat="1" applyBorder="1" applyAlignment="1">
      <alignment horizontal="center"/>
    </xf>
    <xf numFmtId="9" fontId="1" fillId="0" borderId="44" xfId="3" applyNumberFormat="1" applyBorder="1" applyAlignment="1">
      <alignment horizontal="center"/>
    </xf>
    <xf numFmtId="43" fontId="22" fillId="0" borderId="14" xfId="0" applyNumberFormat="1" applyFont="1" applyBorder="1" applyAlignment="1">
      <alignment horizontal="center"/>
    </xf>
    <xf numFmtId="166" fontId="54" fillId="0" borderId="2" xfId="2" applyNumberFormat="1" applyFont="1" applyBorder="1"/>
    <xf numFmtId="0" fontId="0" fillId="0" borderId="0" xfId="0"/>
    <xf numFmtId="43" fontId="0" fillId="0" borderId="0" xfId="198" applyFont="1"/>
    <xf numFmtId="0" fontId="0" fillId="0" borderId="0" xfId="0"/>
    <xf numFmtId="0" fontId="0" fillId="51" borderId="0" xfId="0" applyFill="1"/>
    <xf numFmtId="166" fontId="55" fillId="0" borderId="2" xfId="2" applyNumberFormat="1" applyFont="1" applyBorder="1"/>
    <xf numFmtId="0" fontId="21" fillId="0" borderId="0" xfId="0" applyFont="1" applyProtection="1"/>
    <xf numFmtId="0" fontId="53" fillId="0" borderId="0" xfId="0" applyFont="1" applyProtection="1"/>
    <xf numFmtId="0" fontId="3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14" xfId="0" applyFont="1" applyBorder="1" applyAlignment="1">
      <alignment horizontal="center"/>
    </xf>
  </cellXfs>
  <cellStyles count="222">
    <cellStyle name="=D:\WINNT\SYSTEM32\COMMAND.COM" xfId="5" xr:uid="{00000000-0005-0000-0000-000000000000}"/>
    <cellStyle name="20% - Accent1 2" xfId="6" xr:uid="{00000000-0005-0000-0000-000001000000}"/>
    <cellStyle name="20% - Accent1 2 2" xfId="7" xr:uid="{00000000-0005-0000-0000-000002000000}"/>
    <cellStyle name="20% - Accent1 2 3" xfId="8" xr:uid="{00000000-0005-0000-0000-000003000000}"/>
    <cellStyle name="20% - Accent1 2 4" xfId="9" xr:uid="{00000000-0005-0000-0000-000004000000}"/>
    <cellStyle name="20% - Accent1 2 5" xfId="10" xr:uid="{00000000-0005-0000-0000-000005000000}"/>
    <cellStyle name="20% - Accent2 2" xfId="11" xr:uid="{00000000-0005-0000-0000-000006000000}"/>
    <cellStyle name="20% - Accent2 2 2" xfId="12" xr:uid="{00000000-0005-0000-0000-000007000000}"/>
    <cellStyle name="20% - Accent2 2 3" xfId="13" xr:uid="{00000000-0005-0000-0000-000008000000}"/>
    <cellStyle name="20% - Accent2 2 4" xfId="14" xr:uid="{00000000-0005-0000-0000-000009000000}"/>
    <cellStyle name="20% - Accent2 2 5" xfId="15" xr:uid="{00000000-0005-0000-0000-00000A000000}"/>
    <cellStyle name="20% - Accent3 2" xfId="16" xr:uid="{00000000-0005-0000-0000-00000B000000}"/>
    <cellStyle name="20% - Accent3 2 2" xfId="17" xr:uid="{00000000-0005-0000-0000-00000C000000}"/>
    <cellStyle name="20% - Accent3 2 3" xfId="18" xr:uid="{00000000-0005-0000-0000-00000D000000}"/>
    <cellStyle name="20% - Accent3 2 4" xfId="19" xr:uid="{00000000-0005-0000-0000-00000E000000}"/>
    <cellStyle name="20% - Accent3 2 5" xfId="20" xr:uid="{00000000-0005-0000-0000-00000F000000}"/>
    <cellStyle name="20% - Accent4 2" xfId="21" xr:uid="{00000000-0005-0000-0000-000010000000}"/>
    <cellStyle name="20% - Accent4 2 2" xfId="22" xr:uid="{00000000-0005-0000-0000-000011000000}"/>
    <cellStyle name="20% - Accent4 2 3" xfId="23" xr:uid="{00000000-0005-0000-0000-000012000000}"/>
    <cellStyle name="20% - Accent4 2 4" xfId="24" xr:uid="{00000000-0005-0000-0000-000013000000}"/>
    <cellStyle name="20% - Accent4 2 5" xfId="25" xr:uid="{00000000-0005-0000-0000-000014000000}"/>
    <cellStyle name="20% - Accent5 2" xfId="26" xr:uid="{00000000-0005-0000-0000-000015000000}"/>
    <cellStyle name="20% - Accent5 2 2" xfId="27" xr:uid="{00000000-0005-0000-0000-000016000000}"/>
    <cellStyle name="20% - Accent5 2 3" xfId="28" xr:uid="{00000000-0005-0000-0000-000017000000}"/>
    <cellStyle name="20% - Accent5 2 4" xfId="29" xr:uid="{00000000-0005-0000-0000-000018000000}"/>
    <cellStyle name="20% - Accent5 2 5" xfId="30" xr:uid="{00000000-0005-0000-0000-000019000000}"/>
    <cellStyle name="20% - Accent6 2" xfId="31" xr:uid="{00000000-0005-0000-0000-00001A000000}"/>
    <cellStyle name="20% - Accent6 2 2" xfId="32" xr:uid="{00000000-0005-0000-0000-00001B000000}"/>
    <cellStyle name="20% - Accent6 2 3" xfId="33" xr:uid="{00000000-0005-0000-0000-00001C000000}"/>
    <cellStyle name="20% - Accent6 2 4" xfId="34" xr:uid="{00000000-0005-0000-0000-00001D000000}"/>
    <cellStyle name="20% - Accent6 2 5" xfId="35" xr:uid="{00000000-0005-0000-0000-00001E000000}"/>
    <cellStyle name="40% - Accent1 2" xfId="36" xr:uid="{00000000-0005-0000-0000-00001F000000}"/>
    <cellStyle name="40% - Accent1 2 2" xfId="37" xr:uid="{00000000-0005-0000-0000-000020000000}"/>
    <cellStyle name="40% - Accent1 2 3" xfId="38" xr:uid="{00000000-0005-0000-0000-000021000000}"/>
    <cellStyle name="40% - Accent1 2 4" xfId="39" xr:uid="{00000000-0005-0000-0000-000022000000}"/>
    <cellStyle name="40% - Accent1 2 5" xfId="40" xr:uid="{00000000-0005-0000-0000-000023000000}"/>
    <cellStyle name="40% - Accent2 2" xfId="41" xr:uid="{00000000-0005-0000-0000-000024000000}"/>
    <cellStyle name="40% - Accent2 2 2" xfId="42" xr:uid="{00000000-0005-0000-0000-000025000000}"/>
    <cellStyle name="40% - Accent2 2 3" xfId="43" xr:uid="{00000000-0005-0000-0000-000026000000}"/>
    <cellStyle name="40% - Accent2 2 4" xfId="44" xr:uid="{00000000-0005-0000-0000-000027000000}"/>
    <cellStyle name="40% - Accent2 2 5" xfId="45" xr:uid="{00000000-0005-0000-0000-000028000000}"/>
    <cellStyle name="40% - Accent3 2" xfId="46" xr:uid="{00000000-0005-0000-0000-000029000000}"/>
    <cellStyle name="40% - Accent3 2 2" xfId="47" xr:uid="{00000000-0005-0000-0000-00002A000000}"/>
    <cellStyle name="40% - Accent3 2 3" xfId="48" xr:uid="{00000000-0005-0000-0000-00002B000000}"/>
    <cellStyle name="40% - Accent3 2 4" xfId="49" xr:uid="{00000000-0005-0000-0000-00002C000000}"/>
    <cellStyle name="40% - Accent3 2 5" xfId="50" xr:uid="{00000000-0005-0000-0000-00002D000000}"/>
    <cellStyle name="40% - Accent4 2" xfId="51" xr:uid="{00000000-0005-0000-0000-00002E000000}"/>
    <cellStyle name="40% - Accent4 2 2" xfId="52" xr:uid="{00000000-0005-0000-0000-00002F000000}"/>
    <cellStyle name="40% - Accent4 2 3" xfId="53" xr:uid="{00000000-0005-0000-0000-000030000000}"/>
    <cellStyle name="40% - Accent4 2 4" xfId="54" xr:uid="{00000000-0005-0000-0000-000031000000}"/>
    <cellStyle name="40% - Accent4 2 5" xfId="55" xr:uid="{00000000-0005-0000-0000-000032000000}"/>
    <cellStyle name="40% - Accent5 2" xfId="56" xr:uid="{00000000-0005-0000-0000-000033000000}"/>
    <cellStyle name="40% - Accent5 2 2" xfId="57" xr:uid="{00000000-0005-0000-0000-000034000000}"/>
    <cellStyle name="40% - Accent5 2 3" xfId="58" xr:uid="{00000000-0005-0000-0000-000035000000}"/>
    <cellStyle name="40% - Accent5 2 4" xfId="59" xr:uid="{00000000-0005-0000-0000-000036000000}"/>
    <cellStyle name="40% - Accent5 2 5" xfId="60" xr:uid="{00000000-0005-0000-0000-000037000000}"/>
    <cellStyle name="40% - Accent6 2" xfId="61" xr:uid="{00000000-0005-0000-0000-000038000000}"/>
    <cellStyle name="40% - Accent6 2 2" xfId="62" xr:uid="{00000000-0005-0000-0000-000039000000}"/>
    <cellStyle name="40% - Accent6 2 3" xfId="63" xr:uid="{00000000-0005-0000-0000-00003A000000}"/>
    <cellStyle name="40% - Accent6 2 4" xfId="64" xr:uid="{00000000-0005-0000-0000-00003B000000}"/>
    <cellStyle name="40% - Accent6 2 5" xfId="65" xr:uid="{00000000-0005-0000-0000-00003C000000}"/>
    <cellStyle name="60% - Accent1 2" xfId="66" xr:uid="{00000000-0005-0000-0000-00003D000000}"/>
    <cellStyle name="60% - Accent2 2" xfId="67" xr:uid="{00000000-0005-0000-0000-00003E000000}"/>
    <cellStyle name="60% - Accent3 2" xfId="68" xr:uid="{00000000-0005-0000-0000-00003F000000}"/>
    <cellStyle name="60% - Accent4 2" xfId="69" xr:uid="{00000000-0005-0000-0000-000040000000}"/>
    <cellStyle name="60% - Accent5 2" xfId="70" xr:uid="{00000000-0005-0000-0000-000041000000}"/>
    <cellStyle name="60% - Accent6 2" xfId="71" xr:uid="{00000000-0005-0000-0000-000042000000}"/>
    <cellStyle name="Accent1 2" xfId="72" xr:uid="{00000000-0005-0000-0000-000043000000}"/>
    <cellStyle name="Accent2 2" xfId="73" xr:uid="{00000000-0005-0000-0000-000044000000}"/>
    <cellStyle name="Accent3 2" xfId="74" xr:uid="{00000000-0005-0000-0000-000045000000}"/>
    <cellStyle name="Accent4 2" xfId="75" xr:uid="{00000000-0005-0000-0000-000046000000}"/>
    <cellStyle name="Accent5 2" xfId="76" xr:uid="{00000000-0005-0000-0000-000047000000}"/>
    <cellStyle name="Accent6 2" xfId="77" xr:uid="{00000000-0005-0000-0000-000048000000}"/>
    <cellStyle name="Bad 2" xfId="78" xr:uid="{00000000-0005-0000-0000-000049000000}"/>
    <cellStyle name="Calculation 2" xfId="79" xr:uid="{00000000-0005-0000-0000-00004A000000}"/>
    <cellStyle name="Check Cell 2" xfId="80" xr:uid="{00000000-0005-0000-0000-00004B000000}"/>
    <cellStyle name="Comma" xfId="1" builtinId="3"/>
    <cellStyle name="Comma  - Style1" xfId="81" xr:uid="{00000000-0005-0000-0000-00004D000000}"/>
    <cellStyle name="Comma  - Style2" xfId="82" xr:uid="{00000000-0005-0000-0000-00004E000000}"/>
    <cellStyle name="Comma  - Style3" xfId="83" xr:uid="{00000000-0005-0000-0000-00004F000000}"/>
    <cellStyle name="Comma  - Style4" xfId="84" xr:uid="{00000000-0005-0000-0000-000050000000}"/>
    <cellStyle name="Comma  - Style5" xfId="85" xr:uid="{00000000-0005-0000-0000-000051000000}"/>
    <cellStyle name="Comma  - Style6" xfId="86" xr:uid="{00000000-0005-0000-0000-000052000000}"/>
    <cellStyle name="Comma  - Style7" xfId="87" xr:uid="{00000000-0005-0000-0000-000053000000}"/>
    <cellStyle name="Comma  - Style8" xfId="88" xr:uid="{00000000-0005-0000-0000-000054000000}"/>
    <cellStyle name="Comma 10" xfId="198" xr:uid="{CB92398E-4740-434A-A9B7-FA32CA27CFF6}"/>
    <cellStyle name="Comma 11" xfId="199" xr:uid="{52615A56-1E19-4C97-A3A8-C6964DE3DB45}"/>
    <cellStyle name="Comma 12" xfId="200" xr:uid="{48872EF0-CEF0-4FB8-A51B-ADA0D983539C}"/>
    <cellStyle name="Comma 13" xfId="201" xr:uid="{2707E90C-69DA-479C-B068-B203DB8140D8}"/>
    <cellStyle name="Comma 14" xfId="202" xr:uid="{46669EFC-E5F4-4E5C-9DAF-9C63710F6201}"/>
    <cellStyle name="Comma 2" xfId="2" xr:uid="{00000000-0005-0000-0000-000055000000}"/>
    <cellStyle name="Comma 2 2" xfId="89" xr:uid="{00000000-0005-0000-0000-000056000000}"/>
    <cellStyle name="Comma 2 2 2" xfId="213" xr:uid="{338C3F3E-E929-4DC8-B868-D4ABBA320FFE}"/>
    <cellStyle name="Comma 2 2 3" xfId="204" xr:uid="{9EEEC049-BB6F-41E7-B4E2-750432096703}"/>
    <cellStyle name="Comma 2 3" xfId="197" xr:uid="{F2C3963C-1704-44F2-80E7-6CA8FAF2E422}"/>
    <cellStyle name="Comma 2 3 2" xfId="221" xr:uid="{44DA5B43-70F7-4498-81F4-8775F199B21B}"/>
    <cellStyle name="Comma 2 4" xfId="212" xr:uid="{FB3CFDA4-D1FD-420C-BB0E-D27E0C1F0618}"/>
    <cellStyle name="Comma 3" xfId="90" xr:uid="{00000000-0005-0000-0000-000057000000}"/>
    <cellStyle name="Comma 3 2" xfId="214" xr:uid="{8B52C576-D7C0-482A-ABFF-24543CB2554B}"/>
    <cellStyle name="Comma 3 3" xfId="205" xr:uid="{491D1294-E692-4E42-A99F-AFA44953B9D1}"/>
    <cellStyle name="Comma 4" xfId="91" xr:uid="{00000000-0005-0000-0000-000058000000}"/>
    <cellStyle name="Comma 4 2" xfId="215" xr:uid="{2A6C4368-AECD-4A10-8FD3-3C3280655AA5}"/>
    <cellStyle name="Comma 4 3" xfId="206" xr:uid="{B6E523CE-1A83-4F0C-AAD8-95F5F3326614}"/>
    <cellStyle name="Comma 48" xfId="4" xr:uid="{00000000-0005-0000-0000-000059000000}"/>
    <cellStyle name="Comma 48 2" xfId="203" xr:uid="{CFA74957-4E0E-4F70-BA26-23F8E984F893}"/>
    <cellStyle name="Comma 5" xfId="92" xr:uid="{00000000-0005-0000-0000-00005A000000}"/>
    <cellStyle name="Comma 5 2" xfId="216" xr:uid="{64ABA369-01C5-43D4-8E0B-41F5638EC617}"/>
    <cellStyle name="Comma 5 3" xfId="207" xr:uid="{131E338B-2637-41A4-8872-81ED3B647224}"/>
    <cellStyle name="Comma 6" xfId="194" xr:uid="{00000000-0005-0000-0000-00005B000000}"/>
    <cellStyle name="Comma 6 2" xfId="219" xr:uid="{88C43EB2-CF75-49C4-949E-5D96C8469511}"/>
    <cellStyle name="Comma 6 3" xfId="210" xr:uid="{92D51855-6377-4E68-B4EF-F1123C1B0FE2}"/>
    <cellStyle name="Comma 7" xfId="195" xr:uid="{00000000-0005-0000-0000-00005C000000}"/>
    <cellStyle name="Comma 7 2" xfId="220" xr:uid="{3C69A6B1-2106-43FA-9D3F-D106D6F5A6F5}"/>
    <cellStyle name="Comma 7 3" xfId="211" xr:uid="{BB176777-ADB9-4CFE-B9DF-E12A36D31B0D}"/>
    <cellStyle name="Comma 8" xfId="193" xr:uid="{00000000-0005-0000-0000-00005D000000}"/>
    <cellStyle name="Comma 8 2" xfId="218" xr:uid="{A7B24BEE-F504-4C3E-AFC6-FBCFBEF16E56}"/>
    <cellStyle name="Comma 8 3" xfId="209" xr:uid="{80A85B1E-AF21-43E9-BC17-D5B19F87305F}"/>
    <cellStyle name="Comma 9" xfId="196" xr:uid="{C10E3A19-B8EC-45B2-8B1E-91D277A33F98}"/>
    <cellStyle name="Euro" xfId="93" xr:uid="{00000000-0005-0000-0000-00005E000000}"/>
    <cellStyle name="Explanatory Text 2" xfId="94" xr:uid="{00000000-0005-0000-0000-00005F000000}"/>
    <cellStyle name="Good 2" xfId="95" xr:uid="{00000000-0005-0000-0000-000060000000}"/>
    <cellStyle name="Grey" xfId="96" xr:uid="{00000000-0005-0000-0000-000061000000}"/>
    <cellStyle name="Heading 1 2" xfId="97" xr:uid="{00000000-0005-0000-0000-000062000000}"/>
    <cellStyle name="Heading 2 2" xfId="98" xr:uid="{00000000-0005-0000-0000-000063000000}"/>
    <cellStyle name="Heading 3 2" xfId="99" xr:uid="{00000000-0005-0000-0000-000064000000}"/>
    <cellStyle name="Heading 4 2" xfId="100" xr:uid="{00000000-0005-0000-0000-000065000000}"/>
    <cellStyle name="Input [yellow]" xfId="101" xr:uid="{00000000-0005-0000-0000-000066000000}"/>
    <cellStyle name="Input 2" xfId="102" xr:uid="{00000000-0005-0000-0000-000067000000}"/>
    <cellStyle name="Input 3" xfId="103" xr:uid="{00000000-0005-0000-0000-000068000000}"/>
    <cellStyle name="Input 4" xfId="104" xr:uid="{00000000-0005-0000-0000-000069000000}"/>
    <cellStyle name="Input 5" xfId="105" xr:uid="{00000000-0005-0000-0000-00006A000000}"/>
    <cellStyle name="Linked Cell 2" xfId="106" xr:uid="{00000000-0005-0000-0000-00006B000000}"/>
    <cellStyle name="Millares [0]_Diablos" xfId="107" xr:uid="{00000000-0005-0000-0000-00006C000000}"/>
    <cellStyle name="Millares_Diablos" xfId="108" xr:uid="{00000000-0005-0000-0000-00006D000000}"/>
    <cellStyle name="Milliers [0]_budget" xfId="109" xr:uid="{00000000-0005-0000-0000-00006E000000}"/>
    <cellStyle name="Milliers_budget" xfId="110" xr:uid="{00000000-0005-0000-0000-00006F000000}"/>
    <cellStyle name="Moneda [0]_Diablos" xfId="111" xr:uid="{00000000-0005-0000-0000-000070000000}"/>
    <cellStyle name="Moneda_Diablos" xfId="112" xr:uid="{00000000-0005-0000-0000-000071000000}"/>
    <cellStyle name="Monétaire [0]_budget" xfId="113" xr:uid="{00000000-0005-0000-0000-000072000000}"/>
    <cellStyle name="Monétaire_budget" xfId="114" xr:uid="{00000000-0005-0000-0000-000073000000}"/>
    <cellStyle name="Neutral 2" xfId="115" xr:uid="{00000000-0005-0000-0000-000074000000}"/>
    <cellStyle name="NGN" xfId="116" xr:uid="{00000000-0005-0000-0000-000075000000}"/>
    <cellStyle name="NGN 2" xfId="217" xr:uid="{575FF59C-4F53-4533-A31E-CF5391EBE9B7}"/>
    <cellStyle name="NGN 3" xfId="208" xr:uid="{B842C167-D644-42C6-A849-D1F551999CA3}"/>
    <cellStyle name="Normal" xfId="0" builtinId="0"/>
    <cellStyle name="Normal - Style1" xfId="117" xr:uid="{00000000-0005-0000-0000-000077000000}"/>
    <cellStyle name="Normal 10" xfId="118" xr:uid="{00000000-0005-0000-0000-000078000000}"/>
    <cellStyle name="Normal 10 2 8" xfId="119" xr:uid="{00000000-0005-0000-0000-000079000000}"/>
    <cellStyle name="Normal 11" xfId="120" xr:uid="{00000000-0005-0000-0000-00007A000000}"/>
    <cellStyle name="Normal 12" xfId="121" xr:uid="{00000000-0005-0000-0000-00007B000000}"/>
    <cellStyle name="Normal 13" xfId="122" xr:uid="{00000000-0005-0000-0000-00007C000000}"/>
    <cellStyle name="Normal 14" xfId="123" xr:uid="{00000000-0005-0000-0000-00007D000000}"/>
    <cellStyle name="Normal 15" xfId="124" xr:uid="{00000000-0005-0000-0000-00007E000000}"/>
    <cellStyle name="Normal 16" xfId="125" xr:uid="{00000000-0005-0000-0000-00007F000000}"/>
    <cellStyle name="Normal 17" xfId="126" xr:uid="{00000000-0005-0000-0000-000080000000}"/>
    <cellStyle name="Normal 18" xfId="127" xr:uid="{00000000-0005-0000-0000-000081000000}"/>
    <cellStyle name="Normal 19" xfId="128" xr:uid="{00000000-0005-0000-0000-000082000000}"/>
    <cellStyle name="Normal 2" xfId="129" xr:uid="{00000000-0005-0000-0000-000083000000}"/>
    <cellStyle name="Normal 20" xfId="130" xr:uid="{00000000-0005-0000-0000-000084000000}"/>
    <cellStyle name="Normal 3" xfId="131" xr:uid="{00000000-0005-0000-0000-000085000000}"/>
    <cellStyle name="Normal 4" xfId="132" xr:uid="{00000000-0005-0000-0000-000086000000}"/>
    <cellStyle name="Normal 5" xfId="133" xr:uid="{00000000-0005-0000-0000-000087000000}"/>
    <cellStyle name="Normal 6" xfId="134" xr:uid="{00000000-0005-0000-0000-000088000000}"/>
    <cellStyle name="Normal 7" xfId="135" xr:uid="{00000000-0005-0000-0000-000089000000}"/>
    <cellStyle name="Normal 8" xfId="136" xr:uid="{00000000-0005-0000-0000-00008A000000}"/>
    <cellStyle name="Normal 9" xfId="137" xr:uid="{00000000-0005-0000-0000-00008B000000}"/>
    <cellStyle name="Note 2" xfId="138" xr:uid="{00000000-0005-0000-0000-00008C000000}"/>
    <cellStyle name="Note 2 2" xfId="139" xr:uid="{00000000-0005-0000-0000-00008D000000}"/>
    <cellStyle name="Note 2 3" xfId="140" xr:uid="{00000000-0005-0000-0000-00008E000000}"/>
    <cellStyle name="Note 2 4" xfId="141" xr:uid="{00000000-0005-0000-0000-00008F000000}"/>
    <cellStyle name="Note 2 5" xfId="142" xr:uid="{00000000-0005-0000-0000-000090000000}"/>
    <cellStyle name="Output 2" xfId="143" xr:uid="{00000000-0005-0000-0000-000091000000}"/>
    <cellStyle name="Percent" xfId="3" builtinId="5"/>
    <cellStyle name="Percent [2]" xfId="144" xr:uid="{00000000-0005-0000-0000-000093000000}"/>
    <cellStyle name="Percent 2" xfId="145" xr:uid="{00000000-0005-0000-0000-000094000000}"/>
    <cellStyle name="Percent 2 2" xfId="146" xr:uid="{00000000-0005-0000-0000-000095000000}"/>
    <cellStyle name="Percent 3" xfId="147" xr:uid="{00000000-0005-0000-0000-000096000000}"/>
    <cellStyle name="Percent 4" xfId="148" xr:uid="{00000000-0005-0000-0000-000097000000}"/>
    <cellStyle name="Percent 5" xfId="149" xr:uid="{00000000-0005-0000-0000-000098000000}"/>
    <cellStyle name="SAPBEXaggData" xfId="150" xr:uid="{00000000-0005-0000-0000-000099000000}"/>
    <cellStyle name="SAPBEXaggDataEmph" xfId="151" xr:uid="{00000000-0005-0000-0000-00009A000000}"/>
    <cellStyle name="SAPBEXaggItem" xfId="152" xr:uid="{00000000-0005-0000-0000-00009B000000}"/>
    <cellStyle name="SAPBEXaggItemX" xfId="153" xr:uid="{00000000-0005-0000-0000-00009C000000}"/>
    <cellStyle name="SAPBEXchaText" xfId="154" xr:uid="{00000000-0005-0000-0000-00009D000000}"/>
    <cellStyle name="SAPBEXexcBad7" xfId="155" xr:uid="{00000000-0005-0000-0000-00009E000000}"/>
    <cellStyle name="SAPBEXexcBad8" xfId="156" xr:uid="{00000000-0005-0000-0000-00009F000000}"/>
    <cellStyle name="SAPBEXexcBad9" xfId="157" xr:uid="{00000000-0005-0000-0000-0000A0000000}"/>
    <cellStyle name="SAPBEXexcCritical4" xfId="158" xr:uid="{00000000-0005-0000-0000-0000A1000000}"/>
    <cellStyle name="SAPBEXexcCritical5" xfId="159" xr:uid="{00000000-0005-0000-0000-0000A2000000}"/>
    <cellStyle name="SAPBEXexcCritical6" xfId="160" xr:uid="{00000000-0005-0000-0000-0000A3000000}"/>
    <cellStyle name="SAPBEXexcGood1" xfId="161" xr:uid="{00000000-0005-0000-0000-0000A4000000}"/>
    <cellStyle name="SAPBEXexcGood2" xfId="162" xr:uid="{00000000-0005-0000-0000-0000A5000000}"/>
    <cellStyle name="SAPBEXexcGood3" xfId="163" xr:uid="{00000000-0005-0000-0000-0000A6000000}"/>
    <cellStyle name="SAPBEXfilterDrill" xfId="164" xr:uid="{00000000-0005-0000-0000-0000A7000000}"/>
    <cellStyle name="SAPBEXfilterItem" xfId="165" xr:uid="{00000000-0005-0000-0000-0000A8000000}"/>
    <cellStyle name="SAPBEXfilterText" xfId="166" xr:uid="{00000000-0005-0000-0000-0000A9000000}"/>
    <cellStyle name="SAPBEXformats" xfId="167" xr:uid="{00000000-0005-0000-0000-0000AA000000}"/>
    <cellStyle name="SAPBEXheaderItem" xfId="168" xr:uid="{00000000-0005-0000-0000-0000AB000000}"/>
    <cellStyle name="SAPBEXheaderText" xfId="169" xr:uid="{00000000-0005-0000-0000-0000AC000000}"/>
    <cellStyle name="SAPBEXHLevel0" xfId="170" xr:uid="{00000000-0005-0000-0000-0000AD000000}"/>
    <cellStyle name="SAPBEXHLevel0X" xfId="171" xr:uid="{00000000-0005-0000-0000-0000AE000000}"/>
    <cellStyle name="SAPBEXHLevel1" xfId="172" xr:uid="{00000000-0005-0000-0000-0000AF000000}"/>
    <cellStyle name="SAPBEXHLevel1X" xfId="173" xr:uid="{00000000-0005-0000-0000-0000B0000000}"/>
    <cellStyle name="SAPBEXHLevel2" xfId="174" xr:uid="{00000000-0005-0000-0000-0000B1000000}"/>
    <cellStyle name="SAPBEXHLevel2X" xfId="175" xr:uid="{00000000-0005-0000-0000-0000B2000000}"/>
    <cellStyle name="SAPBEXHLevel3" xfId="176" xr:uid="{00000000-0005-0000-0000-0000B3000000}"/>
    <cellStyle name="SAPBEXHLevel3X" xfId="177" xr:uid="{00000000-0005-0000-0000-0000B4000000}"/>
    <cellStyle name="SAPBEXresData" xfId="178" xr:uid="{00000000-0005-0000-0000-0000B5000000}"/>
    <cellStyle name="SAPBEXresDataEmph" xfId="179" xr:uid="{00000000-0005-0000-0000-0000B6000000}"/>
    <cellStyle name="SAPBEXresItem" xfId="180" xr:uid="{00000000-0005-0000-0000-0000B7000000}"/>
    <cellStyle name="SAPBEXresItemX" xfId="181" xr:uid="{00000000-0005-0000-0000-0000B8000000}"/>
    <cellStyle name="SAPBEXstdData" xfId="182" xr:uid="{00000000-0005-0000-0000-0000B9000000}"/>
    <cellStyle name="SAPBEXstdDataEmph" xfId="183" xr:uid="{00000000-0005-0000-0000-0000BA000000}"/>
    <cellStyle name="SAPBEXstdItem" xfId="184" xr:uid="{00000000-0005-0000-0000-0000BB000000}"/>
    <cellStyle name="SAPBEXstdItemX" xfId="185" xr:uid="{00000000-0005-0000-0000-0000BC000000}"/>
    <cellStyle name="SAPBEXtitle" xfId="186" xr:uid="{00000000-0005-0000-0000-0000BD000000}"/>
    <cellStyle name="SAPBEXundefined" xfId="187" xr:uid="{00000000-0005-0000-0000-0000BE000000}"/>
    <cellStyle name="SOPIMS" xfId="188" xr:uid="{00000000-0005-0000-0000-0000BF000000}"/>
    <cellStyle name="Style 1" xfId="189" xr:uid="{00000000-0005-0000-0000-0000C0000000}"/>
    <cellStyle name="Title 2" xfId="190" xr:uid="{00000000-0005-0000-0000-0000C1000000}"/>
    <cellStyle name="Total 2" xfId="191" xr:uid="{00000000-0005-0000-0000-0000C2000000}"/>
    <cellStyle name="Warning Text 2" xfId="192" xr:uid="{00000000-0005-0000-0000-0000C3000000}"/>
  </cellStyles>
  <dxfs count="1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5.png@01D5835D.2CF0E68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425450</xdr:colOff>
      <xdr:row>41</xdr:row>
      <xdr:rowOff>171450</xdr:rowOff>
    </xdr:from>
    <xdr:to>
      <xdr:col>14</xdr:col>
      <xdr:colOff>269875</xdr:colOff>
      <xdr:row>52</xdr:row>
      <xdr:rowOff>114300</xdr:rowOff>
    </xdr:to>
    <xdr:pic>
      <xdr:nvPicPr>
        <xdr:cNvPr id="2" name="Picture 3" descr="cid:image005.png@01D5835D.2CF0E680">
          <a:extLst>
            <a:ext uri="{FF2B5EF4-FFF2-40B4-BE49-F238E27FC236}">
              <a16:creationId xmlns:a16="http://schemas.microsoft.com/office/drawing/2014/main" id="{AE88315D-D751-48A2-A58B-E389E1C9C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1150" y="7956550"/>
          <a:ext cx="2409825" cy="196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503404\OneDrive%20-%20BAT\2021\Customer%20Management\Customer%20Management\Ageing%20Credit%20Calcuations%20and%20Templates\Monthly%20overdue%20credit%20tracking%20History%204th%20S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WS"/>
      <sheetName val="Sheet5"/>
      <sheetName val="Sheet4"/>
      <sheetName val="Sheet3"/>
      <sheetName val="Sheet2"/>
      <sheetName val="RWS"/>
      <sheetName val="Sheet1"/>
      <sheetName val="KA"/>
    </sheetNames>
    <sheetDataSet>
      <sheetData sheetId="0">
        <row r="2">
          <cell r="A2" t="str">
            <v>MBC001329</v>
          </cell>
          <cell r="B2" t="str">
            <v>MB</v>
          </cell>
          <cell r="C2" t="str">
            <v>Moses Everistos mokwa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  <row r="3">
          <cell r="A3" t="str">
            <v>MBC001350</v>
          </cell>
          <cell r="B3" t="str">
            <v>MB</v>
          </cell>
          <cell r="C3" t="str">
            <v>Musa Isah</v>
          </cell>
          <cell r="D3">
            <v>2884777.19</v>
          </cell>
          <cell r="E3">
            <v>2884777.19</v>
          </cell>
          <cell r="F3">
            <v>2884777.19</v>
          </cell>
          <cell r="G3">
            <v>2884777.19</v>
          </cell>
          <cell r="H3">
            <v>2884777.19</v>
          </cell>
          <cell r="I3">
            <v>2884777.19</v>
          </cell>
          <cell r="J3">
            <v>2834777.19</v>
          </cell>
          <cell r="K3">
            <v>2834777.19</v>
          </cell>
          <cell r="L3">
            <v>2834777.19</v>
          </cell>
          <cell r="M3">
            <v>2834777.19</v>
          </cell>
          <cell r="N3">
            <v>2724777.19</v>
          </cell>
          <cell r="O3">
            <v>2574777.19</v>
          </cell>
          <cell r="P3">
            <v>2524777.19</v>
          </cell>
          <cell r="Q3">
            <v>2524777.19</v>
          </cell>
          <cell r="R3">
            <v>2474777.19</v>
          </cell>
          <cell r="S3">
            <v>2474777.19</v>
          </cell>
          <cell r="T3">
            <v>2474777.19</v>
          </cell>
          <cell r="U3">
            <v>2474777.19</v>
          </cell>
          <cell r="V3">
            <v>2424777.19</v>
          </cell>
        </row>
        <row r="4">
          <cell r="A4" t="str">
            <v>MBC001360</v>
          </cell>
          <cell r="B4" t="str">
            <v>MB</v>
          </cell>
          <cell r="C4" t="str">
            <v>Danyaya Mohd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</row>
        <row r="5">
          <cell r="A5" t="str">
            <v>MBC001526</v>
          </cell>
          <cell r="B5" t="str">
            <v>MB</v>
          </cell>
          <cell r="C5" t="str">
            <v>Rufai Haliru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</row>
        <row r="6">
          <cell r="A6" t="str">
            <v>MBC001921</v>
          </cell>
          <cell r="B6" t="str">
            <v>MB</v>
          </cell>
          <cell r="C6" t="str">
            <v>Sunny Holdings Nig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A7" t="str">
            <v>MBC001930</v>
          </cell>
          <cell r="B7" t="str">
            <v>MB</v>
          </cell>
          <cell r="C7" t="str">
            <v>De - Blessed Investment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A8" t="str">
            <v>MBC002177</v>
          </cell>
          <cell r="B8" t="str">
            <v>MB</v>
          </cell>
          <cell r="C8" t="str">
            <v>Eze Onyebuchi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 t="str">
            <v>MBC002873</v>
          </cell>
          <cell r="B9" t="str">
            <v>MB</v>
          </cell>
          <cell r="C9" t="str">
            <v>Hussaini Baba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A10" t="str">
            <v>MBC003336</v>
          </cell>
          <cell r="B10" t="str">
            <v>MB</v>
          </cell>
          <cell r="C10" t="str">
            <v>JohnChido Ogbuabor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A11" t="str">
            <v>WCJA000001</v>
          </cell>
          <cell r="B11" t="str">
            <v>MB</v>
          </cell>
          <cell r="C11" t="str">
            <v>Haruna Mohammed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WCJA000002</v>
          </cell>
          <cell r="B12" t="str">
            <v>MB</v>
          </cell>
          <cell r="C12" t="str">
            <v>Abdulmumini Usman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A13" t="str">
            <v>WCJA000004</v>
          </cell>
          <cell r="B13" t="str">
            <v>MB</v>
          </cell>
          <cell r="C13" t="str">
            <v>Baba Jos</v>
          </cell>
          <cell r="D13">
            <v>5811328.1200000001</v>
          </cell>
          <cell r="E13">
            <v>3811328.12</v>
          </cell>
          <cell r="F13">
            <v>3811328.12</v>
          </cell>
          <cell r="G13">
            <v>3811328.12</v>
          </cell>
          <cell r="H13">
            <v>3811328.12</v>
          </cell>
          <cell r="I13">
            <v>3811328.12</v>
          </cell>
          <cell r="J13">
            <v>3811328.12</v>
          </cell>
          <cell r="K13">
            <v>1998828.12</v>
          </cell>
          <cell r="L13">
            <v>998828.12</v>
          </cell>
          <cell r="M13">
            <v>998828.12</v>
          </cell>
          <cell r="N13">
            <v>998828.12</v>
          </cell>
          <cell r="O13">
            <v>998828.12</v>
          </cell>
          <cell r="P13">
            <v>998828.12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A14" t="str">
            <v>WCJA000005</v>
          </cell>
          <cell r="B14" t="str">
            <v>MB</v>
          </cell>
          <cell r="C14" t="str">
            <v>Chukudi Ogbo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A15" t="str">
            <v>WCJA000006</v>
          </cell>
          <cell r="B15" t="str">
            <v>MB</v>
          </cell>
          <cell r="C15" t="str">
            <v>Kenneth KC</v>
          </cell>
          <cell r="D15">
            <v>1952908</v>
          </cell>
          <cell r="E15">
            <v>1952908</v>
          </cell>
          <cell r="F15">
            <v>1952908</v>
          </cell>
          <cell r="G15">
            <v>300000</v>
          </cell>
          <cell r="H15">
            <v>260000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 t="str">
            <v>WCJA000007</v>
          </cell>
          <cell r="B16" t="str">
            <v>MB</v>
          </cell>
          <cell r="C16" t="str">
            <v>Fabian Ecomog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str">
            <v>WCJA000008</v>
          </cell>
          <cell r="B17" t="str">
            <v>MB</v>
          </cell>
          <cell r="C17" t="str">
            <v>Zila Daura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str">
            <v>WCJA000011</v>
          </cell>
          <cell r="B18" t="str">
            <v>MB</v>
          </cell>
          <cell r="C18" t="str">
            <v>Haliru Hassan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str">
            <v>WCJA000012</v>
          </cell>
          <cell r="B19" t="str">
            <v>MB</v>
          </cell>
          <cell r="C19" t="str">
            <v>Mike Ogbonna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1091272.8400000001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2308752.84</v>
          </cell>
          <cell r="R19">
            <v>0</v>
          </cell>
          <cell r="S19">
            <v>0</v>
          </cell>
          <cell r="T19">
            <v>0</v>
          </cell>
          <cell r="U19">
            <v>19809850.440000001</v>
          </cell>
          <cell r="V19">
            <v>0</v>
          </cell>
        </row>
        <row r="20">
          <cell r="A20" t="str">
            <v>WCJA000017</v>
          </cell>
          <cell r="B20" t="str">
            <v>MB</v>
          </cell>
          <cell r="C20" t="str">
            <v>Oliver Eze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WCJA000018</v>
          </cell>
          <cell r="B21" t="str">
            <v>MB</v>
          </cell>
          <cell r="C21" t="str">
            <v>Zakaria SO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WCJA000019</v>
          </cell>
          <cell r="B22" t="str">
            <v>MB</v>
          </cell>
          <cell r="C22" t="str">
            <v>Abubakar Chairman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2716398.0399999991</v>
          </cell>
          <cell r="V22">
            <v>0</v>
          </cell>
        </row>
        <row r="23">
          <cell r="A23" t="str">
            <v>WCJA000025</v>
          </cell>
          <cell r="B23" t="str">
            <v>MB</v>
          </cell>
          <cell r="C23" t="str">
            <v>Lawan Danfari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str">
            <v>WCJA000026</v>
          </cell>
          <cell r="B24" t="str">
            <v>MB</v>
          </cell>
          <cell r="C24" t="str">
            <v>Bafashi Galadima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WCJA000031</v>
          </cell>
          <cell r="B25" t="str">
            <v>MB</v>
          </cell>
          <cell r="C25" t="str">
            <v>Ramatu Fatamoye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WCJA000048</v>
          </cell>
          <cell r="B26" t="str">
            <v>MB</v>
          </cell>
          <cell r="C26" t="str">
            <v>Saidu Isiaku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1107053.79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4151418.8899999997</v>
          </cell>
        </row>
        <row r="27">
          <cell r="A27" t="str">
            <v>WCJA000103</v>
          </cell>
          <cell r="B27" t="str">
            <v>MB</v>
          </cell>
          <cell r="C27" t="str">
            <v>Sunday Edeh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57357071.800000012</v>
          </cell>
        </row>
        <row r="28">
          <cell r="A28" t="str">
            <v>WCJA000104</v>
          </cell>
          <cell r="B28" t="str">
            <v>MB</v>
          </cell>
          <cell r="C28" t="str">
            <v>Madueke Nnaji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A29" t="str">
            <v>WCJA000106</v>
          </cell>
          <cell r="B29" t="str">
            <v>MB</v>
          </cell>
          <cell r="C29" t="str">
            <v>Mohammed Sule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 t="str">
            <v>WCJA000332</v>
          </cell>
          <cell r="B30" t="str">
            <v>MB</v>
          </cell>
          <cell r="C30" t="str">
            <v>EMMANUEL ANI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A31" t="str">
            <v>WCJA000334</v>
          </cell>
          <cell r="B31" t="str">
            <v>MB</v>
          </cell>
          <cell r="C31" t="str">
            <v>Simon Ossai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2433337.84</v>
          </cell>
        </row>
        <row r="32">
          <cell r="A32" t="str">
            <v>WCJA000379</v>
          </cell>
          <cell r="B32" t="str">
            <v>MB</v>
          </cell>
          <cell r="C32" t="str">
            <v>Amechi Ogbu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MBC003337</v>
          </cell>
          <cell r="B33" t="str">
            <v>MB</v>
          </cell>
          <cell r="C33" t="str">
            <v>A U Supreme Ventures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SWC1980</v>
          </cell>
          <cell r="B34" t="str">
            <v>MB</v>
          </cell>
          <cell r="C34" t="str">
            <v>Danjuma Ibrahim</v>
          </cell>
          <cell r="D34">
            <v>2107164.46</v>
          </cell>
          <cell r="E34">
            <v>2107164.46</v>
          </cell>
          <cell r="F34">
            <v>2107164.46</v>
          </cell>
          <cell r="G34">
            <v>2107164.46</v>
          </cell>
          <cell r="H34">
            <v>2107164.46</v>
          </cell>
          <cell r="I34">
            <v>2107164.46</v>
          </cell>
          <cell r="J34">
            <v>2107164.46</v>
          </cell>
          <cell r="K34">
            <v>2107164.46</v>
          </cell>
          <cell r="L34">
            <v>2107164.46</v>
          </cell>
          <cell r="M34">
            <v>2107164.46</v>
          </cell>
          <cell r="N34">
            <v>2107164.46</v>
          </cell>
          <cell r="O34">
            <v>2107164.46</v>
          </cell>
          <cell r="P34">
            <v>2107164.46</v>
          </cell>
          <cell r="Q34">
            <v>2107164.46</v>
          </cell>
          <cell r="R34">
            <v>2107164.46</v>
          </cell>
          <cell r="S34">
            <v>2107164.46</v>
          </cell>
          <cell r="T34">
            <v>2107164.46</v>
          </cell>
          <cell r="U34">
            <v>2107164.46</v>
          </cell>
          <cell r="V34">
            <v>2107164.46</v>
          </cell>
        </row>
        <row r="35">
          <cell r="A35" t="str">
            <v>SWC2239</v>
          </cell>
          <cell r="B35" t="str">
            <v>MB</v>
          </cell>
          <cell r="C35" t="str">
            <v xml:space="preserve"> Shuaibu Aneru Wisdom</v>
          </cell>
          <cell r="D35">
            <v>294997.5</v>
          </cell>
          <cell r="E35">
            <v>294997.5</v>
          </cell>
          <cell r="F35">
            <v>294997.5</v>
          </cell>
          <cell r="G35">
            <v>294997.5</v>
          </cell>
          <cell r="H35">
            <v>294997.5</v>
          </cell>
          <cell r="I35">
            <v>244997.5</v>
          </cell>
          <cell r="J35">
            <v>244997.5</v>
          </cell>
          <cell r="K35">
            <v>244997.5</v>
          </cell>
          <cell r="L35">
            <v>244997.5</v>
          </cell>
          <cell r="M35">
            <v>194997.5</v>
          </cell>
          <cell r="N35">
            <v>194997.5</v>
          </cell>
          <cell r="O35">
            <v>194997.5</v>
          </cell>
          <cell r="P35">
            <v>194997.5</v>
          </cell>
          <cell r="Q35">
            <v>194997.5</v>
          </cell>
          <cell r="R35">
            <v>194997.5</v>
          </cell>
          <cell r="S35">
            <v>194997.5</v>
          </cell>
          <cell r="T35">
            <v>194997.5</v>
          </cell>
          <cell r="U35">
            <v>194997.5</v>
          </cell>
          <cell r="V35">
            <v>194997.5</v>
          </cell>
        </row>
        <row r="36">
          <cell r="A36" t="str">
            <v>WCFA000179</v>
          </cell>
          <cell r="B36" t="str">
            <v>MB</v>
          </cell>
          <cell r="C36" t="str">
            <v>Mama Habibu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 t="str">
            <v>WCFA000180</v>
          </cell>
          <cell r="B37" t="str">
            <v>MB</v>
          </cell>
          <cell r="C37" t="str">
            <v>Mama Nana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str">
            <v>WCFA000181</v>
          </cell>
          <cell r="B38" t="str">
            <v>MB</v>
          </cell>
          <cell r="C38" t="str">
            <v>Hauwa Usman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A39" t="str">
            <v>WCFA000183</v>
          </cell>
          <cell r="B39" t="str">
            <v>MB</v>
          </cell>
          <cell r="C39" t="str">
            <v>Majester Obendel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 t="str">
            <v>WCFA000229</v>
          </cell>
          <cell r="B40" t="str">
            <v>MB</v>
          </cell>
          <cell r="C40" t="str">
            <v>Tanimu Alfa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 t="str">
            <v>MBC001327</v>
          </cell>
          <cell r="B41" t="str">
            <v>MB</v>
          </cell>
          <cell r="C41" t="str">
            <v>Aminu Saeed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A42" t="str">
            <v>MBC002083</v>
          </cell>
          <cell r="B42" t="str">
            <v>MB</v>
          </cell>
          <cell r="C42" t="str">
            <v>Ogbonna Ndubisi</v>
          </cell>
          <cell r="D42">
            <v>853902.75</v>
          </cell>
          <cell r="E42">
            <v>853902.75</v>
          </cell>
          <cell r="F42">
            <v>853902.75</v>
          </cell>
          <cell r="G42">
            <v>853902.75</v>
          </cell>
          <cell r="H42">
            <v>853902.75</v>
          </cell>
          <cell r="I42">
            <v>853902.75</v>
          </cell>
          <cell r="J42">
            <v>853902.75</v>
          </cell>
          <cell r="K42">
            <v>853902.75</v>
          </cell>
          <cell r="L42">
            <v>853902.75</v>
          </cell>
          <cell r="M42">
            <v>853902.75</v>
          </cell>
          <cell r="N42">
            <v>853902.75</v>
          </cell>
          <cell r="O42">
            <v>853902.75</v>
          </cell>
          <cell r="P42">
            <v>853902.75</v>
          </cell>
          <cell r="Q42">
            <v>853902.75</v>
          </cell>
          <cell r="R42">
            <v>853902.75</v>
          </cell>
          <cell r="S42">
            <v>853902.75</v>
          </cell>
          <cell r="T42">
            <v>853902.75</v>
          </cell>
          <cell r="U42">
            <v>853902.75</v>
          </cell>
          <cell r="V42">
            <v>853902.75</v>
          </cell>
        </row>
        <row r="43">
          <cell r="A43" t="str">
            <v>MBC002084</v>
          </cell>
          <cell r="B43" t="str">
            <v>MB</v>
          </cell>
          <cell r="C43" t="str">
            <v>MS Muhammad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str">
            <v>MBC002085</v>
          </cell>
          <cell r="B44" t="str">
            <v>MB</v>
          </cell>
          <cell r="C44" t="str">
            <v>Nuhu Usman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MBC002829</v>
          </cell>
          <cell r="B45" t="str">
            <v>MB</v>
          </cell>
          <cell r="C45" t="str">
            <v>Kadio Atser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9677242.1500000004</v>
          </cell>
        </row>
        <row r="46">
          <cell r="A46" t="str">
            <v>MBC002875</v>
          </cell>
          <cell r="B46" t="str">
            <v>MB</v>
          </cell>
          <cell r="C46" t="str">
            <v>ALh.Haruna Umar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2673001.81</v>
          </cell>
          <cell r="K46">
            <v>0</v>
          </cell>
          <cell r="L46">
            <v>6875492.8099999996</v>
          </cell>
          <cell r="M46">
            <v>1377492.81</v>
          </cell>
          <cell r="N46">
            <v>1877492.81</v>
          </cell>
          <cell r="O46">
            <v>0</v>
          </cell>
          <cell r="P46">
            <v>0</v>
          </cell>
          <cell r="Q46">
            <v>4388467.2399999993</v>
          </cell>
          <cell r="R46">
            <v>3392217.24</v>
          </cell>
          <cell r="S46">
            <v>1882153.7500000005</v>
          </cell>
          <cell r="T46">
            <v>0</v>
          </cell>
          <cell r="U46">
            <v>0</v>
          </cell>
          <cell r="V46">
            <v>0</v>
          </cell>
        </row>
        <row r="47">
          <cell r="A47" t="str">
            <v>MBC002876</v>
          </cell>
          <cell r="B47" t="str">
            <v>MB</v>
          </cell>
          <cell r="C47" t="str">
            <v>Marison Cornelus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A48" t="str">
            <v>MBC002896</v>
          </cell>
          <cell r="B48" t="str">
            <v>MB</v>
          </cell>
          <cell r="C48" t="str">
            <v>Ahmed Shuaibu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 t="str">
            <v>MBC002944</v>
          </cell>
          <cell r="B49" t="str">
            <v>MB</v>
          </cell>
          <cell r="C49" t="str">
            <v>Ibrahim Hassan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1707329.82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6273544.1300000008</v>
          </cell>
          <cell r="S49">
            <v>0</v>
          </cell>
          <cell r="T49">
            <v>2717421.9800000004</v>
          </cell>
          <cell r="U49">
            <v>0</v>
          </cell>
          <cell r="V49">
            <v>5181735.57</v>
          </cell>
        </row>
        <row r="50">
          <cell r="A50" t="str">
            <v>MBC002945</v>
          </cell>
          <cell r="B50" t="str">
            <v>MB</v>
          </cell>
          <cell r="C50" t="str">
            <v>Alhaji Ubale Ibi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A51" t="str">
            <v>WCJA000095</v>
          </cell>
          <cell r="B51" t="str">
            <v>MB</v>
          </cell>
          <cell r="C51" t="str">
            <v>Titus Onyeka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5969199.9500000002</v>
          </cell>
          <cell r="I51">
            <v>4775377.21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15259033.210000001</v>
          </cell>
          <cell r="O51">
            <v>15757033.210000001</v>
          </cell>
          <cell r="P51">
            <v>9208033.2100000009</v>
          </cell>
          <cell r="Q51">
            <v>7174033.21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A52" t="str">
            <v>WCJA000096</v>
          </cell>
          <cell r="B52" t="str">
            <v>MB</v>
          </cell>
          <cell r="C52" t="str">
            <v>Nasiru Mahmood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284735.82</v>
          </cell>
          <cell r="J52">
            <v>0</v>
          </cell>
          <cell r="K52">
            <v>0</v>
          </cell>
          <cell r="L52">
            <v>6917199.8200000003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872580.76999999955</v>
          </cell>
          <cell r="U52">
            <v>0</v>
          </cell>
          <cell r="V52">
            <v>5364282.3899999987</v>
          </cell>
        </row>
        <row r="53">
          <cell r="A53" t="str">
            <v>WCJA000097</v>
          </cell>
          <cell r="B53" t="str">
            <v>MB</v>
          </cell>
          <cell r="C53" t="str">
            <v>Sani Zico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2089696.8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 t="str">
            <v>WCJA000102</v>
          </cell>
          <cell r="B54" t="str">
            <v>MB</v>
          </cell>
          <cell r="C54" t="str">
            <v>Abdu Abdullahi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5666681.3599999994</v>
          </cell>
        </row>
        <row r="55">
          <cell r="A55" t="str">
            <v>WCJA000112</v>
          </cell>
          <cell r="B55" t="str">
            <v>MB</v>
          </cell>
          <cell r="C55" t="str">
            <v>Adamu Julde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A56" t="str">
            <v>WCJA000114</v>
          </cell>
          <cell r="B56" t="str">
            <v>MB</v>
          </cell>
          <cell r="C56" t="str">
            <v>Ahmed Musa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7914836.3099999996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WCJA000116</v>
          </cell>
          <cell r="B57" t="str">
            <v>MB</v>
          </cell>
          <cell r="C57" t="str">
            <v>Maina Odubo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WCJA000119</v>
          </cell>
          <cell r="B58" t="str">
            <v>MB</v>
          </cell>
          <cell r="C58" t="str">
            <v xml:space="preserve">Darazo Usman 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7215579.9699999988</v>
          </cell>
          <cell r="R58">
            <v>6264093.3200000003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A59" t="str">
            <v>WCJA000120</v>
          </cell>
          <cell r="B59" t="str">
            <v>MB</v>
          </cell>
          <cell r="C59" t="str">
            <v>Sallau Abdullahi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4443368.7800000012</v>
          </cell>
          <cell r="S59">
            <v>0</v>
          </cell>
          <cell r="T59">
            <v>0</v>
          </cell>
          <cell r="U59">
            <v>0</v>
          </cell>
          <cell r="V59">
            <v>3919842.5099999979</v>
          </cell>
        </row>
        <row r="60">
          <cell r="A60" t="str">
            <v>WCJA000121</v>
          </cell>
          <cell r="B60" t="str">
            <v>MB</v>
          </cell>
          <cell r="C60" t="str">
            <v>Sale Naplato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A61" t="str">
            <v>WCJA000130</v>
          </cell>
          <cell r="B61" t="str">
            <v>MB</v>
          </cell>
          <cell r="C61" t="str">
            <v>Danjauro Manu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14274271.850000001</v>
          </cell>
          <cell r="S61">
            <v>0</v>
          </cell>
          <cell r="T61">
            <v>0</v>
          </cell>
          <cell r="U61">
            <v>0</v>
          </cell>
          <cell r="V61">
            <v>12839863.420000002</v>
          </cell>
        </row>
        <row r="62">
          <cell r="A62" t="str">
            <v>WCJA000131</v>
          </cell>
          <cell r="B62" t="str">
            <v>MB</v>
          </cell>
          <cell r="C62" t="str">
            <v>Abubakar Mohammed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5184432.91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28640893.91</v>
          </cell>
          <cell r="P62">
            <v>0</v>
          </cell>
          <cell r="Q62">
            <v>0</v>
          </cell>
          <cell r="R62">
            <v>10288410.090000004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str">
            <v>WCJA000149</v>
          </cell>
          <cell r="B63" t="str">
            <v>MB</v>
          </cell>
          <cell r="C63" t="str">
            <v>Chidube Hygenus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3860304.26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5149432.99</v>
          </cell>
          <cell r="V63">
            <v>0</v>
          </cell>
        </row>
        <row r="64">
          <cell r="A64" t="str">
            <v>WCJA000300</v>
          </cell>
          <cell r="B64" t="str">
            <v>MB</v>
          </cell>
          <cell r="C64" t="str">
            <v>Peter Yohanna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15265608.779999997</v>
          </cell>
        </row>
        <row r="65">
          <cell r="A65" t="str">
            <v>WCJA000423</v>
          </cell>
          <cell r="B65" t="str">
            <v>MB</v>
          </cell>
          <cell r="C65" t="str">
            <v>Mal Musa Bappa</v>
          </cell>
          <cell r="D65">
            <v>1551557.79</v>
          </cell>
          <cell r="E65">
            <v>1551557.79</v>
          </cell>
          <cell r="F65">
            <v>1551557.79</v>
          </cell>
          <cell r="G65">
            <v>1551557.79</v>
          </cell>
          <cell r="H65">
            <v>1551557.79</v>
          </cell>
          <cell r="I65">
            <v>1551557.79</v>
          </cell>
          <cell r="J65">
            <v>1551557.79</v>
          </cell>
          <cell r="K65">
            <v>1551557.79</v>
          </cell>
          <cell r="L65">
            <v>1511557.79</v>
          </cell>
          <cell r="M65">
            <v>1511557.79</v>
          </cell>
          <cell r="N65">
            <v>1511557.79</v>
          </cell>
          <cell r="O65">
            <v>1511557.79</v>
          </cell>
          <cell r="P65">
            <v>1511557.79</v>
          </cell>
          <cell r="Q65">
            <v>1511557.79</v>
          </cell>
          <cell r="R65">
            <v>1511557.79</v>
          </cell>
          <cell r="S65">
            <v>1511557.79</v>
          </cell>
          <cell r="T65">
            <v>1511557.79</v>
          </cell>
          <cell r="U65">
            <v>1511557.79</v>
          </cell>
          <cell r="V65">
            <v>1511557.79</v>
          </cell>
        </row>
        <row r="66">
          <cell r="A66" t="str">
            <v>MBC001620</v>
          </cell>
          <cell r="B66" t="str">
            <v>MB</v>
          </cell>
          <cell r="C66" t="str">
            <v>Sambo Abdullahi</v>
          </cell>
          <cell r="D66">
            <v>0</v>
          </cell>
          <cell r="E66">
            <v>13493850.9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str">
            <v>MBC002833</v>
          </cell>
          <cell r="B67" t="str">
            <v>MB</v>
          </cell>
          <cell r="C67" t="str">
            <v>Obadiah Anthony</v>
          </cell>
          <cell r="D67">
            <v>1207030.06</v>
          </cell>
          <cell r="E67">
            <v>1207030.06</v>
          </cell>
          <cell r="F67">
            <v>1207030.06</v>
          </cell>
          <cell r="G67">
            <v>1207030.06</v>
          </cell>
          <cell r="H67">
            <v>1207030.06</v>
          </cell>
          <cell r="I67">
            <v>1207030.06</v>
          </cell>
          <cell r="J67">
            <v>1207030.06</v>
          </cell>
          <cell r="K67">
            <v>1207030.06</v>
          </cell>
          <cell r="L67">
            <v>1207030.06</v>
          </cell>
          <cell r="M67">
            <v>1207030.06</v>
          </cell>
          <cell r="N67">
            <v>1207030.06</v>
          </cell>
          <cell r="O67">
            <v>1207030.06</v>
          </cell>
          <cell r="P67">
            <v>1207030.06</v>
          </cell>
          <cell r="Q67">
            <v>1207030.06</v>
          </cell>
          <cell r="R67">
            <v>1207030.06</v>
          </cell>
          <cell r="S67">
            <v>1207030.06</v>
          </cell>
          <cell r="T67">
            <v>1207030.06</v>
          </cell>
          <cell r="U67">
            <v>1207030.06</v>
          </cell>
          <cell r="V67">
            <v>1207030.06</v>
          </cell>
        </row>
        <row r="68">
          <cell r="A68" t="str">
            <v>MBC002868</v>
          </cell>
          <cell r="B68" t="str">
            <v>MB</v>
          </cell>
          <cell r="C68" t="str">
            <v>USMAN SANI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1385118.5200000005</v>
          </cell>
          <cell r="S68">
            <v>0</v>
          </cell>
          <cell r="T68">
            <v>0</v>
          </cell>
          <cell r="U68">
            <v>2623591.1700000009</v>
          </cell>
          <cell r="V68">
            <v>1708644.7199999997</v>
          </cell>
        </row>
        <row r="69">
          <cell r="A69" t="str">
            <v>WCJA000057</v>
          </cell>
          <cell r="B69" t="str">
            <v>MB</v>
          </cell>
          <cell r="C69" t="str">
            <v>Salisu Zuru</v>
          </cell>
          <cell r="D69">
            <v>11618331.52</v>
          </cell>
          <cell r="E69">
            <v>11618331.52</v>
          </cell>
          <cell r="F69">
            <v>11618331.52</v>
          </cell>
          <cell r="G69">
            <v>11618331.52</v>
          </cell>
          <cell r="H69">
            <v>11618331.52</v>
          </cell>
          <cell r="I69">
            <v>11618331.52</v>
          </cell>
          <cell r="J69">
            <v>11618331.52</v>
          </cell>
          <cell r="K69">
            <v>11618331.52</v>
          </cell>
          <cell r="L69">
            <v>11618331.52</v>
          </cell>
          <cell r="M69">
            <v>11618331.52</v>
          </cell>
          <cell r="N69">
            <v>11618331.52</v>
          </cell>
          <cell r="O69">
            <v>11618331.52</v>
          </cell>
          <cell r="P69">
            <v>11618331.52</v>
          </cell>
          <cell r="Q69">
            <v>11618331.52</v>
          </cell>
          <cell r="R69">
            <v>11618331.52</v>
          </cell>
          <cell r="S69">
            <v>11618331.52</v>
          </cell>
          <cell r="T69">
            <v>11618331.52</v>
          </cell>
          <cell r="U69">
            <v>11618331.52</v>
          </cell>
          <cell r="V69">
            <v>11618331.52</v>
          </cell>
        </row>
        <row r="70">
          <cell r="A70" t="str">
            <v>WCJA000065</v>
          </cell>
          <cell r="B70" t="str">
            <v>MB</v>
          </cell>
          <cell r="C70" t="str">
            <v>Lawan K waba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A71" t="str">
            <v>WCJA000066</v>
          </cell>
          <cell r="B71" t="str">
            <v>MB</v>
          </cell>
          <cell r="C71" t="str">
            <v>Audu Vwa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A72" t="str">
            <v>WCJA000072</v>
          </cell>
          <cell r="B72" t="str">
            <v>MB</v>
          </cell>
          <cell r="C72" t="str">
            <v>Abubakar DanHalima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A73" t="str">
            <v>WCJA000077</v>
          </cell>
          <cell r="B73" t="str">
            <v>MB</v>
          </cell>
          <cell r="C73" t="str">
            <v>Danasabe Abubakar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A74" t="str">
            <v>WCJA000082</v>
          </cell>
          <cell r="B74" t="str">
            <v>MB</v>
          </cell>
          <cell r="C74" t="str">
            <v>Abdullahi Sani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A75" t="str">
            <v>WCJA000083</v>
          </cell>
          <cell r="B75" t="str">
            <v>MB</v>
          </cell>
          <cell r="C75" t="str">
            <v>Emma Nwabueze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352166.74</v>
          </cell>
          <cell r="P75">
            <v>0</v>
          </cell>
          <cell r="Q75">
            <v>152166.74000000022</v>
          </cell>
          <cell r="R75">
            <v>0</v>
          </cell>
          <cell r="S75">
            <v>5910804.1100000003</v>
          </cell>
          <cell r="T75">
            <v>5910804.1100000013</v>
          </cell>
          <cell r="U75">
            <v>4910804.1100000003</v>
          </cell>
          <cell r="V75">
            <v>4910804.1100000003</v>
          </cell>
        </row>
        <row r="76">
          <cell r="A76" t="str">
            <v>WCJA000088</v>
          </cell>
          <cell r="B76" t="str">
            <v>MB</v>
          </cell>
          <cell r="C76" t="str">
            <v>Waliyu Musa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 t="str">
            <v>WCJA000151</v>
          </cell>
          <cell r="B77" t="str">
            <v>MB</v>
          </cell>
          <cell r="C77" t="str">
            <v>MUSA YUSUF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A78" t="str">
            <v>WCJA000188</v>
          </cell>
          <cell r="B78" t="str">
            <v>MB</v>
          </cell>
          <cell r="C78" t="str">
            <v>Nadabo Musa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A79" t="str">
            <v>WCJA000117</v>
          </cell>
          <cell r="B79" t="str">
            <v>MB</v>
          </cell>
          <cell r="C79" t="str">
            <v>Abdullahi Adamu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2614000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A80" t="str">
            <v>WCJA000099</v>
          </cell>
          <cell r="B80" t="str">
            <v>MB</v>
          </cell>
          <cell r="C80" t="str">
            <v>Sani Dalhatu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1625963.74</v>
          </cell>
          <cell r="J80">
            <v>0</v>
          </cell>
          <cell r="K80">
            <v>2497163.7400000002</v>
          </cell>
          <cell r="L80">
            <v>0</v>
          </cell>
          <cell r="M80">
            <v>0</v>
          </cell>
          <cell r="N80">
            <v>0</v>
          </cell>
          <cell r="O80">
            <v>4128498.74</v>
          </cell>
          <cell r="P80">
            <v>3398498.74</v>
          </cell>
          <cell r="Q80">
            <v>2598498.7400000002</v>
          </cell>
          <cell r="R80">
            <v>2278498.7400000002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WCJA000032</v>
          </cell>
          <cell r="B81" t="str">
            <v>MB</v>
          </cell>
          <cell r="C81" t="str">
            <v>Sunday umeh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MBC003463</v>
          </cell>
          <cell r="B82" t="str">
            <v>MB</v>
          </cell>
          <cell r="C82" t="str">
            <v>IDRIS IBRAHIM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13710012.600000001</v>
          </cell>
        </row>
        <row r="83">
          <cell r="A83" t="str">
            <v>SWC2911</v>
          </cell>
          <cell r="B83" t="str">
            <v>MB</v>
          </cell>
          <cell r="C83" t="str">
            <v>FELIX OMEYE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A84" t="str">
            <v>MBC003538</v>
          </cell>
          <cell r="B84" t="str">
            <v>MB</v>
          </cell>
          <cell r="C84" t="str">
            <v>Daniel I. Chukwuemeka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 t="str">
            <v>SWC3017</v>
          </cell>
          <cell r="B85" t="str">
            <v>MB</v>
          </cell>
          <cell r="C85" t="str">
            <v>Saidu Abubakar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4.6566128730773926E-10</v>
          </cell>
          <cell r="Q85">
            <v>1691165.9400000004</v>
          </cell>
          <cell r="R85">
            <v>1691165.9400000009</v>
          </cell>
          <cell r="S85">
            <v>1687164</v>
          </cell>
          <cell r="T85">
            <v>1687164</v>
          </cell>
          <cell r="U85">
            <v>1687164</v>
          </cell>
          <cell r="V85">
            <v>1687164</v>
          </cell>
        </row>
        <row r="86">
          <cell r="A86" t="str">
            <v>NTC1928</v>
          </cell>
          <cell r="B86" t="str">
            <v>North</v>
          </cell>
          <cell r="C86" t="str">
            <v>Nasiru Sarki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 t="str">
            <v>NTC1981</v>
          </cell>
          <cell r="B87" t="str">
            <v>North</v>
          </cell>
          <cell r="C87" t="str">
            <v>Abubakar Yahuza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12371536.49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A88" t="str">
            <v>WCDA000005</v>
          </cell>
          <cell r="B88" t="str">
            <v>North</v>
          </cell>
          <cell r="C88" t="str">
            <v>Salisu Maikanti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A89" t="str">
            <v>WCDA000006</v>
          </cell>
          <cell r="B89" t="str">
            <v>North</v>
          </cell>
          <cell r="C89" t="str">
            <v>Nafiu Musa</v>
          </cell>
          <cell r="D89">
            <v>0</v>
          </cell>
          <cell r="E89">
            <v>0</v>
          </cell>
          <cell r="F89">
            <v>5736216.7199999997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 t="str">
            <v>WCDA000011</v>
          </cell>
          <cell r="B90" t="str">
            <v>North</v>
          </cell>
          <cell r="C90" t="str">
            <v>Sheu S Jos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A91" t="str">
            <v>WCDA000013</v>
          </cell>
          <cell r="B91" t="str">
            <v>North</v>
          </cell>
          <cell r="C91" t="str">
            <v>Salisu Adamu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</row>
        <row r="92">
          <cell r="A92" t="str">
            <v>WCDA000015</v>
          </cell>
          <cell r="B92" t="str">
            <v>North</v>
          </cell>
          <cell r="C92" t="str">
            <v>Yusuf Abdulrahman</v>
          </cell>
          <cell r="D92">
            <v>0</v>
          </cell>
          <cell r="E92">
            <v>0</v>
          </cell>
          <cell r="F92">
            <v>18257265.5</v>
          </cell>
          <cell r="G92">
            <v>34928865.5</v>
          </cell>
          <cell r="H92">
            <v>13143060.68</v>
          </cell>
          <cell r="I92">
            <v>13143060.68</v>
          </cell>
          <cell r="J92">
            <v>13143060.68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WCDA000016</v>
          </cell>
          <cell r="B93" t="str">
            <v>North</v>
          </cell>
          <cell r="C93" t="str">
            <v>Barau AbdulFrahaman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WCDA000025</v>
          </cell>
          <cell r="B94" t="str">
            <v>North</v>
          </cell>
          <cell r="C94" t="str">
            <v>Usman Sale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</row>
        <row r="95">
          <cell r="A95" t="str">
            <v>WCDA000026</v>
          </cell>
          <cell r="B95" t="str">
            <v>North</v>
          </cell>
          <cell r="C95" t="str">
            <v>Alh. Zubairu Daura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</row>
        <row r="96">
          <cell r="A96" t="str">
            <v>NTC0031</v>
          </cell>
          <cell r="B96" t="str">
            <v>North</v>
          </cell>
          <cell r="C96" t="str">
            <v>BUHARI MANIR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</row>
        <row r="97">
          <cell r="A97" t="str">
            <v>NTC1243</v>
          </cell>
          <cell r="B97" t="str">
            <v>North</v>
          </cell>
          <cell r="C97" t="str">
            <v>Alh.Ibrahim Maikudi</v>
          </cell>
          <cell r="D97">
            <v>24983.75</v>
          </cell>
          <cell r="E97">
            <v>24983.75</v>
          </cell>
          <cell r="F97">
            <v>24983.75</v>
          </cell>
          <cell r="G97">
            <v>24983.75</v>
          </cell>
          <cell r="H97">
            <v>24983.75</v>
          </cell>
          <cell r="I97">
            <v>24983.75</v>
          </cell>
          <cell r="J97">
            <v>24983.75</v>
          </cell>
          <cell r="K97">
            <v>24983.75</v>
          </cell>
          <cell r="L97">
            <v>24983.75</v>
          </cell>
          <cell r="M97">
            <v>24983.75</v>
          </cell>
          <cell r="N97">
            <v>24983.75</v>
          </cell>
          <cell r="O97">
            <v>24983.75</v>
          </cell>
          <cell r="P97">
            <v>24983.75</v>
          </cell>
          <cell r="Q97">
            <v>24983.75</v>
          </cell>
          <cell r="R97">
            <v>24983.75</v>
          </cell>
          <cell r="S97">
            <v>24983.75</v>
          </cell>
          <cell r="T97">
            <v>24983.75</v>
          </cell>
          <cell r="U97">
            <v>24983.75</v>
          </cell>
          <cell r="V97">
            <v>24983.75</v>
          </cell>
        </row>
        <row r="98">
          <cell r="A98" t="str">
            <v>NTC1721</v>
          </cell>
          <cell r="B98" t="str">
            <v>North</v>
          </cell>
          <cell r="C98" t="str">
            <v>ALH ABDULMUMINU ISAH</v>
          </cell>
          <cell r="D98">
            <v>168670</v>
          </cell>
          <cell r="E98">
            <v>168670</v>
          </cell>
          <cell r="F98">
            <v>168670</v>
          </cell>
          <cell r="G98">
            <v>168670</v>
          </cell>
          <cell r="H98">
            <v>168670</v>
          </cell>
          <cell r="I98">
            <v>168670</v>
          </cell>
          <cell r="J98">
            <v>168670</v>
          </cell>
          <cell r="K98">
            <v>168670</v>
          </cell>
          <cell r="L98">
            <v>168670</v>
          </cell>
          <cell r="M98">
            <v>168670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</row>
        <row r="99">
          <cell r="A99" t="str">
            <v>WCDA000032</v>
          </cell>
          <cell r="B99" t="str">
            <v>North</v>
          </cell>
          <cell r="C99" t="str">
            <v>Abdulhamid Musa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</row>
        <row r="100">
          <cell r="A100" t="str">
            <v>WCDA000034</v>
          </cell>
          <cell r="B100" t="str">
            <v>North</v>
          </cell>
          <cell r="C100" t="str">
            <v>Ahl. Sani Tasha</v>
          </cell>
          <cell r="D100">
            <v>869112</v>
          </cell>
          <cell r="E100">
            <v>869112</v>
          </cell>
          <cell r="F100">
            <v>869112</v>
          </cell>
          <cell r="G100">
            <v>869112</v>
          </cell>
          <cell r="H100">
            <v>869112</v>
          </cell>
          <cell r="I100">
            <v>869112</v>
          </cell>
          <cell r="J100">
            <v>869112</v>
          </cell>
          <cell r="K100">
            <v>869112</v>
          </cell>
          <cell r="L100">
            <v>869112</v>
          </cell>
          <cell r="M100">
            <v>869112</v>
          </cell>
          <cell r="N100">
            <v>869112</v>
          </cell>
          <cell r="O100">
            <v>869112</v>
          </cell>
          <cell r="P100">
            <v>869112</v>
          </cell>
          <cell r="Q100">
            <v>869112</v>
          </cell>
          <cell r="R100">
            <v>869112</v>
          </cell>
          <cell r="S100">
            <v>869112</v>
          </cell>
          <cell r="T100">
            <v>869112</v>
          </cell>
          <cell r="U100">
            <v>869112</v>
          </cell>
          <cell r="V100">
            <v>869112</v>
          </cell>
        </row>
        <row r="101">
          <cell r="A101" t="str">
            <v>WCDA000043</v>
          </cell>
          <cell r="B101" t="str">
            <v>North</v>
          </cell>
          <cell r="C101" t="str">
            <v>Alh. Lawan Danrabe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</row>
        <row r="102">
          <cell r="A102" t="str">
            <v>MBC002893</v>
          </cell>
          <cell r="B102" t="str">
            <v>North</v>
          </cell>
          <cell r="C102" t="str">
            <v>Hussaini Umar Bassingbourn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</row>
        <row r="103">
          <cell r="A103" t="str">
            <v>MBC002973</v>
          </cell>
          <cell r="B103" t="str">
            <v>North</v>
          </cell>
          <cell r="C103" t="str">
            <v>MUKTARI  YASHAU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</row>
        <row r="104">
          <cell r="A104" t="str">
            <v>NTC0063</v>
          </cell>
          <cell r="B104" t="str">
            <v>North</v>
          </cell>
          <cell r="C104" t="str">
            <v>HADI ALI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NTC1127</v>
          </cell>
          <cell r="B105" t="str">
            <v>North</v>
          </cell>
          <cell r="C105" t="str">
            <v>Tijani Terry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NTC1192</v>
          </cell>
          <cell r="B106" t="str">
            <v>North</v>
          </cell>
          <cell r="C106" t="str">
            <v>Maikudi Isa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3516066.13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362751.13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A107" t="str">
            <v>NTC1851</v>
          </cell>
          <cell r="B107" t="str">
            <v>North</v>
          </cell>
          <cell r="C107" t="str">
            <v>John Goji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A108" t="str">
            <v>WCDA000052</v>
          </cell>
          <cell r="B108" t="str">
            <v>North</v>
          </cell>
          <cell r="C108" t="str">
            <v>Goni Ibrahim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A109" t="str">
            <v>WCDA000057</v>
          </cell>
          <cell r="B109" t="str">
            <v>North</v>
          </cell>
          <cell r="C109" t="str">
            <v>Jidda Goni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</row>
        <row r="110">
          <cell r="A110" t="str">
            <v>WCDA000134</v>
          </cell>
          <cell r="B110" t="str">
            <v>North</v>
          </cell>
          <cell r="C110" t="str">
            <v>GARBA 50/50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</row>
        <row r="111">
          <cell r="A111" t="str">
            <v>WCJA000124</v>
          </cell>
          <cell r="B111" t="str">
            <v>North</v>
          </cell>
          <cell r="C111" t="str">
            <v xml:space="preserve">Usman Garba 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</row>
        <row r="112">
          <cell r="A112" t="str">
            <v>WCJA000312</v>
          </cell>
          <cell r="B112" t="str">
            <v>North</v>
          </cell>
          <cell r="C112" t="str">
            <v>MOHD VANDI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</row>
        <row r="113">
          <cell r="A113" t="str">
            <v>WCJA000392</v>
          </cell>
          <cell r="B113" t="str">
            <v>North</v>
          </cell>
          <cell r="C113" t="str">
            <v>ALH ABABARE GOMBI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</row>
        <row r="114">
          <cell r="A114" t="str">
            <v>NTC1071</v>
          </cell>
          <cell r="B114" t="str">
            <v>North</v>
          </cell>
          <cell r="C114" t="str">
            <v>Bilyaminu Ladan</v>
          </cell>
          <cell r="D114">
            <v>4520000</v>
          </cell>
          <cell r="E114">
            <v>4520000</v>
          </cell>
          <cell r="F114">
            <v>4520000</v>
          </cell>
          <cell r="G114">
            <v>4520000</v>
          </cell>
          <cell r="H114">
            <v>4520000</v>
          </cell>
          <cell r="I114">
            <v>4520000</v>
          </cell>
          <cell r="J114">
            <v>4520000</v>
          </cell>
          <cell r="K114">
            <v>4520000</v>
          </cell>
          <cell r="L114">
            <v>4520000</v>
          </cell>
          <cell r="M114">
            <v>4520000</v>
          </cell>
          <cell r="N114">
            <v>4520000</v>
          </cell>
          <cell r="O114">
            <v>4520000</v>
          </cell>
          <cell r="P114">
            <v>4520000</v>
          </cell>
          <cell r="Q114">
            <v>4520000</v>
          </cell>
          <cell r="R114">
            <v>4520000</v>
          </cell>
          <cell r="S114">
            <v>4520000</v>
          </cell>
          <cell r="T114">
            <v>4520000</v>
          </cell>
          <cell r="U114">
            <v>4520000</v>
          </cell>
          <cell r="V114">
            <v>4520000</v>
          </cell>
        </row>
        <row r="115">
          <cell r="A115" t="str">
            <v>NTC1162</v>
          </cell>
          <cell r="B115" t="str">
            <v>North</v>
          </cell>
          <cell r="C115" t="str">
            <v>Ibrahim Mohammed Gani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</row>
        <row r="116">
          <cell r="A116" t="str">
            <v>NTC1578</v>
          </cell>
          <cell r="B116" t="str">
            <v>North</v>
          </cell>
          <cell r="C116" t="str">
            <v>ALH. Sahabi Dahiru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NTC1659</v>
          </cell>
          <cell r="B117" t="str">
            <v>North</v>
          </cell>
          <cell r="C117" t="str">
            <v>NAZIRU DAHIRU</v>
          </cell>
          <cell r="D117">
            <v>2535397.69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NTC1682</v>
          </cell>
          <cell r="B118" t="str">
            <v>North</v>
          </cell>
          <cell r="C118" t="str">
            <v>Nasiru Haruna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</row>
        <row r="119">
          <cell r="A119" t="str">
            <v>NTC1686</v>
          </cell>
          <cell r="B119" t="str">
            <v>North</v>
          </cell>
          <cell r="C119" t="str">
            <v>Mohammed Rila</v>
          </cell>
          <cell r="D119">
            <v>536691.4</v>
          </cell>
          <cell r="E119">
            <v>536691.4</v>
          </cell>
          <cell r="F119">
            <v>536691.4</v>
          </cell>
          <cell r="G119">
            <v>536691.4</v>
          </cell>
          <cell r="H119">
            <v>536691.4</v>
          </cell>
          <cell r="I119">
            <v>536691.4</v>
          </cell>
          <cell r="J119">
            <v>486691.4</v>
          </cell>
          <cell r="K119">
            <v>486691.4</v>
          </cell>
          <cell r="L119">
            <v>486691.4</v>
          </cell>
          <cell r="M119">
            <v>486691.4</v>
          </cell>
          <cell r="N119">
            <v>436691.4</v>
          </cell>
          <cell r="O119">
            <v>436691.4</v>
          </cell>
          <cell r="P119">
            <v>386691.4</v>
          </cell>
          <cell r="Q119">
            <v>386691.4</v>
          </cell>
          <cell r="R119">
            <v>336691.4</v>
          </cell>
          <cell r="S119">
            <v>336691.4</v>
          </cell>
          <cell r="T119">
            <v>336691.4</v>
          </cell>
          <cell r="U119">
            <v>336691.4</v>
          </cell>
          <cell r="V119">
            <v>286691.40000000002</v>
          </cell>
        </row>
        <row r="120">
          <cell r="A120" t="str">
            <v>NTC1730</v>
          </cell>
          <cell r="B120" t="str">
            <v>North</v>
          </cell>
          <cell r="C120" t="str">
            <v>Green White Green</v>
          </cell>
          <cell r="D120">
            <v>170262.5</v>
          </cell>
          <cell r="E120">
            <v>170262.5</v>
          </cell>
          <cell r="F120">
            <v>170262.5</v>
          </cell>
          <cell r="G120">
            <v>170262.5</v>
          </cell>
          <cell r="H120">
            <v>170262.5</v>
          </cell>
          <cell r="I120">
            <v>170262.5</v>
          </cell>
          <cell r="J120">
            <v>170262.5</v>
          </cell>
          <cell r="K120">
            <v>170262.5</v>
          </cell>
          <cell r="L120">
            <v>170262.5</v>
          </cell>
          <cell r="M120">
            <v>170262.5</v>
          </cell>
          <cell r="N120">
            <v>170262.5</v>
          </cell>
          <cell r="O120">
            <v>170262.5</v>
          </cell>
          <cell r="P120">
            <v>170262.5</v>
          </cell>
          <cell r="Q120">
            <v>170262.5</v>
          </cell>
          <cell r="R120">
            <v>170262.5</v>
          </cell>
          <cell r="S120">
            <v>170262.5</v>
          </cell>
          <cell r="T120">
            <v>170262.5</v>
          </cell>
          <cell r="U120">
            <v>170262.5</v>
          </cell>
          <cell r="V120">
            <v>170262.5</v>
          </cell>
        </row>
        <row r="121">
          <cell r="A121" t="str">
            <v>WCDA000077</v>
          </cell>
          <cell r="B121" t="str">
            <v>North</v>
          </cell>
          <cell r="C121" t="str">
            <v>Alh Aminu Fara</v>
          </cell>
          <cell r="D121">
            <v>0</v>
          </cell>
          <cell r="E121">
            <v>0</v>
          </cell>
          <cell r="F121">
            <v>0</v>
          </cell>
          <cell r="G121">
            <v>9569314.5600000005</v>
          </cell>
          <cell r="H121">
            <v>1810314.56</v>
          </cell>
          <cell r="I121">
            <v>1548294.56</v>
          </cell>
          <cell r="J121">
            <v>272704.56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</row>
        <row r="122">
          <cell r="A122" t="str">
            <v>WCDA000079</v>
          </cell>
          <cell r="B122" t="str">
            <v>North</v>
          </cell>
          <cell r="C122" t="str">
            <v>Alh Dahiru Bello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</row>
        <row r="123">
          <cell r="A123" t="str">
            <v>WCDA000086</v>
          </cell>
          <cell r="B123" t="str">
            <v>North</v>
          </cell>
          <cell r="C123" t="str">
            <v>Alh Malami S. Hurumi</v>
          </cell>
          <cell r="D123">
            <v>42029.5</v>
          </cell>
          <cell r="E123">
            <v>42029.5</v>
          </cell>
          <cell r="F123">
            <v>42029.5</v>
          </cell>
          <cell r="G123">
            <v>42029.5</v>
          </cell>
          <cell r="H123">
            <v>42029.5</v>
          </cell>
          <cell r="I123">
            <v>42029.5</v>
          </cell>
          <cell r="J123">
            <v>42029.5</v>
          </cell>
          <cell r="K123">
            <v>42029.5</v>
          </cell>
          <cell r="L123">
            <v>42029.5</v>
          </cell>
          <cell r="M123">
            <v>42029.5</v>
          </cell>
          <cell r="N123">
            <v>42029.5</v>
          </cell>
          <cell r="O123">
            <v>42029.5</v>
          </cell>
          <cell r="P123">
            <v>42029.5</v>
          </cell>
          <cell r="Q123">
            <v>42029.5</v>
          </cell>
          <cell r="R123">
            <v>42029.5</v>
          </cell>
          <cell r="S123">
            <v>42029.5</v>
          </cell>
          <cell r="T123">
            <v>42029.5</v>
          </cell>
          <cell r="U123">
            <v>42029.5</v>
          </cell>
          <cell r="V123">
            <v>0</v>
          </cell>
        </row>
        <row r="124">
          <cell r="A124" t="str">
            <v>WCDA000087</v>
          </cell>
          <cell r="B124" t="str">
            <v>North</v>
          </cell>
          <cell r="C124" t="str">
            <v>Alh Malami Wurno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2852321.57</v>
          </cell>
          <cell r="T124">
            <v>0</v>
          </cell>
          <cell r="U124">
            <v>0</v>
          </cell>
          <cell r="V124">
            <v>0</v>
          </cell>
        </row>
        <row r="125">
          <cell r="A125" t="str">
            <v>WCDA000088</v>
          </cell>
          <cell r="B125" t="str">
            <v>North</v>
          </cell>
          <cell r="C125" t="str">
            <v>Alh Musa Kange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4126456.22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</row>
        <row r="126">
          <cell r="A126" t="str">
            <v>WCDA000089</v>
          </cell>
          <cell r="B126" t="str">
            <v>North</v>
          </cell>
          <cell r="C126" t="str">
            <v>Alh Namadina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</row>
        <row r="127">
          <cell r="A127" t="str">
            <v>WCDA000103</v>
          </cell>
          <cell r="B127" t="str">
            <v>North</v>
          </cell>
          <cell r="C127" t="str">
            <v>Alh Musa Jega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</row>
        <row r="128">
          <cell r="A128" t="str">
            <v>WCDA000105</v>
          </cell>
          <cell r="B128" t="str">
            <v>North</v>
          </cell>
          <cell r="C128" t="str">
            <v>Alh Umaru Khande</v>
          </cell>
          <cell r="D128">
            <v>100795.7</v>
          </cell>
          <cell r="E128">
            <v>100795.7</v>
          </cell>
          <cell r="F128">
            <v>100795.7</v>
          </cell>
          <cell r="G128">
            <v>100795.7</v>
          </cell>
          <cell r="H128">
            <v>100795.7</v>
          </cell>
          <cell r="I128">
            <v>100795.7</v>
          </cell>
          <cell r="J128">
            <v>100795.7</v>
          </cell>
          <cell r="K128">
            <v>100795.7</v>
          </cell>
          <cell r="L128">
            <v>100795.7</v>
          </cell>
          <cell r="M128">
            <v>100795.7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</row>
        <row r="129">
          <cell r="A129" t="str">
            <v>WCDA000108</v>
          </cell>
          <cell r="B129" t="str">
            <v>North</v>
          </cell>
          <cell r="C129" t="str">
            <v>Alh Audu Abdullahi Danfulani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</row>
        <row r="130">
          <cell r="A130" t="str">
            <v>WCDA000111</v>
          </cell>
          <cell r="B130" t="str">
            <v>North</v>
          </cell>
          <cell r="C130" t="str">
            <v>Alh Dahiru Alto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2551947.5099999998</v>
          </cell>
          <cell r="V130">
            <v>0</v>
          </cell>
        </row>
        <row r="131">
          <cell r="A131" t="str">
            <v>WCDA000172</v>
          </cell>
          <cell r="B131" t="str">
            <v>North</v>
          </cell>
          <cell r="C131" t="str">
            <v>Alh Gado</v>
          </cell>
          <cell r="D131">
            <v>0</v>
          </cell>
          <cell r="E131">
            <v>0</v>
          </cell>
          <cell r="F131">
            <v>0.17</v>
          </cell>
          <cell r="G131">
            <v>0.17</v>
          </cell>
          <cell r="H131">
            <v>0.17</v>
          </cell>
          <cell r="I131">
            <v>0.17</v>
          </cell>
          <cell r="J131">
            <v>0.17</v>
          </cell>
          <cell r="K131">
            <v>0.17</v>
          </cell>
          <cell r="L131">
            <v>0.17</v>
          </cell>
          <cell r="M131">
            <v>0.17</v>
          </cell>
          <cell r="N131">
            <v>0.17</v>
          </cell>
          <cell r="O131">
            <v>0.17</v>
          </cell>
          <cell r="P131">
            <v>0.17</v>
          </cell>
          <cell r="Q131">
            <v>0.17</v>
          </cell>
          <cell r="R131">
            <v>0.17</v>
          </cell>
          <cell r="S131">
            <v>0.17</v>
          </cell>
          <cell r="T131">
            <v>0.17</v>
          </cell>
          <cell r="U131">
            <v>0.17</v>
          </cell>
          <cell r="V131">
            <v>0.17</v>
          </cell>
        </row>
        <row r="132">
          <cell r="A132" t="str">
            <v>WCDA000180</v>
          </cell>
          <cell r="B132" t="str">
            <v>North</v>
          </cell>
          <cell r="C132" t="str">
            <v>Saidu Bello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</row>
        <row r="133">
          <cell r="A133" t="str">
            <v>WCJA000035</v>
          </cell>
          <cell r="B133" t="str">
            <v>North</v>
          </cell>
          <cell r="C133" t="str">
            <v>Cosmos Anyougu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</row>
        <row r="134">
          <cell r="A134" t="str">
            <v>WCDA000069</v>
          </cell>
          <cell r="B134" t="str">
            <v>North</v>
          </cell>
          <cell r="C134" t="str">
            <v>Barkindo ba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</row>
        <row r="135">
          <cell r="A135" t="str">
            <v>WCDA000071</v>
          </cell>
          <cell r="B135" t="str">
            <v>North</v>
          </cell>
          <cell r="C135" t="str">
            <v>Manu Mohammed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</row>
        <row r="136">
          <cell r="A136" t="str">
            <v>NTC1964</v>
          </cell>
          <cell r="B136" t="str">
            <v>North</v>
          </cell>
          <cell r="C136" t="str">
            <v>Gurza Enterprises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2248713.19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</row>
        <row r="137">
          <cell r="A137" t="str">
            <v>NTC2304</v>
          </cell>
          <cell r="B137" t="str">
            <v>North</v>
          </cell>
          <cell r="C137" t="str">
            <v>Lawali Muhammad</v>
          </cell>
          <cell r="D137">
            <v>0</v>
          </cell>
          <cell r="E137">
            <v>0</v>
          </cell>
          <cell r="F137">
            <v>8825902.7599999998</v>
          </cell>
          <cell r="G137">
            <v>5825902.7599999998</v>
          </cell>
          <cell r="H137">
            <v>5025902.76</v>
          </cell>
          <cell r="I137">
            <v>5025902.76</v>
          </cell>
          <cell r="J137">
            <v>3051392.76</v>
          </cell>
          <cell r="K137">
            <v>3051392.76</v>
          </cell>
          <cell r="L137">
            <v>3051392.76</v>
          </cell>
          <cell r="M137">
            <v>3051392.76</v>
          </cell>
          <cell r="N137">
            <v>2851392.76</v>
          </cell>
          <cell r="O137">
            <v>2851392.76</v>
          </cell>
          <cell r="P137">
            <v>2851392.76</v>
          </cell>
          <cell r="Q137">
            <v>2851392.76</v>
          </cell>
          <cell r="R137">
            <v>2851392.76</v>
          </cell>
          <cell r="S137">
            <v>2851392.76</v>
          </cell>
          <cell r="T137">
            <v>2851392.76</v>
          </cell>
          <cell r="U137">
            <v>2851392.76</v>
          </cell>
          <cell r="V137">
            <v>2851392.76</v>
          </cell>
        </row>
        <row r="138">
          <cell r="A138" t="str">
            <v>NTC2307</v>
          </cell>
          <cell r="B138" t="str">
            <v>North</v>
          </cell>
          <cell r="C138" t="str">
            <v>Aminu Usman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NTC2351</v>
          </cell>
          <cell r="B139" t="str">
            <v>North</v>
          </cell>
          <cell r="C139" t="str">
            <v>Alh Suleiman Bagudo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 t="str">
            <v>NTC1289</v>
          </cell>
          <cell r="B140" t="str">
            <v>North</v>
          </cell>
          <cell r="C140" t="str">
            <v>Alh Muntaka M.T.K</v>
          </cell>
          <cell r="D140">
            <v>0</v>
          </cell>
          <cell r="E140">
            <v>0</v>
          </cell>
          <cell r="F140">
            <v>0</v>
          </cell>
          <cell r="G140">
            <v>1630681.9</v>
          </cell>
          <cell r="H140">
            <v>1130681.8999999999</v>
          </cell>
          <cell r="I140">
            <v>630681.9</v>
          </cell>
          <cell r="J140">
            <v>330681.90000000002</v>
          </cell>
          <cell r="K140">
            <v>130681.9</v>
          </cell>
          <cell r="L140">
            <v>130681.9</v>
          </cell>
          <cell r="M140">
            <v>681.9</v>
          </cell>
          <cell r="N140">
            <v>681.9</v>
          </cell>
          <cell r="O140">
            <v>663.9</v>
          </cell>
          <cell r="P140">
            <v>663.68</v>
          </cell>
          <cell r="Q140">
            <v>663.68</v>
          </cell>
          <cell r="R140">
            <v>663.68</v>
          </cell>
          <cell r="S140">
            <v>663.68</v>
          </cell>
          <cell r="T140">
            <v>0</v>
          </cell>
          <cell r="U140">
            <v>0</v>
          </cell>
          <cell r="V140">
            <v>0</v>
          </cell>
        </row>
        <row r="141">
          <cell r="A141" t="str">
            <v>MBC003485</v>
          </cell>
          <cell r="B141" t="str">
            <v>North</v>
          </cell>
          <cell r="C141" t="str">
            <v>Ali Audu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</row>
        <row r="142">
          <cell r="A142" t="str">
            <v>NTC1262</v>
          </cell>
          <cell r="B142" t="str">
            <v>North</v>
          </cell>
          <cell r="C142" t="str">
            <v>Varuwa Tizhe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</row>
        <row r="143">
          <cell r="A143" t="str">
            <v>NTC2306</v>
          </cell>
          <cell r="B143" t="str">
            <v>North</v>
          </cell>
          <cell r="C143" t="str">
            <v>Shamsudeen Usman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</row>
        <row r="144">
          <cell r="A144" t="str">
            <v>SWC1225</v>
          </cell>
          <cell r="B144" t="str">
            <v>SE</v>
          </cell>
          <cell r="C144" t="str">
            <v>Multiple Popular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</row>
        <row r="145">
          <cell r="A145" t="str">
            <v>SWC1252</v>
          </cell>
          <cell r="B145" t="str">
            <v>SE</v>
          </cell>
          <cell r="C145" t="str">
            <v>Ugochukwu Ezeja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</row>
        <row r="146">
          <cell r="A146" t="str">
            <v>SWC1275</v>
          </cell>
          <cell r="B146" t="str">
            <v>SE</v>
          </cell>
          <cell r="C146" t="str">
            <v>Igere Richard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</row>
        <row r="147">
          <cell r="A147" t="str">
            <v>SWC1388</v>
          </cell>
          <cell r="B147" t="str">
            <v>SE</v>
          </cell>
          <cell r="C147" t="str">
            <v>Igwe Stores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</row>
        <row r="148">
          <cell r="A148" t="str">
            <v>SWC1614</v>
          </cell>
          <cell r="B148" t="str">
            <v>SE</v>
          </cell>
          <cell r="C148" t="str">
            <v>Sir Peesman</v>
          </cell>
          <cell r="D148">
            <v>4494881.5999999996</v>
          </cell>
          <cell r="E148">
            <v>4444881.5999999996</v>
          </cell>
          <cell r="F148">
            <v>4444881.5999999996</v>
          </cell>
          <cell r="G148">
            <v>4444881.5999999996</v>
          </cell>
          <cell r="H148">
            <v>4444881.5999999996</v>
          </cell>
          <cell r="I148">
            <v>4444881.5999999996</v>
          </cell>
          <cell r="J148">
            <v>4444881.5999999996</v>
          </cell>
          <cell r="K148">
            <v>4444881.5999999996</v>
          </cell>
          <cell r="L148">
            <v>4444881.5999999996</v>
          </cell>
          <cell r="M148">
            <v>4444881.5999999996</v>
          </cell>
          <cell r="N148">
            <v>4444881.5999999996</v>
          </cell>
          <cell r="O148">
            <v>4394881.5999999996</v>
          </cell>
          <cell r="P148">
            <v>4394881.5999999996</v>
          </cell>
          <cell r="Q148">
            <v>4344881.5999999996</v>
          </cell>
          <cell r="R148">
            <v>4344881.5999999996</v>
          </cell>
          <cell r="S148">
            <v>4344881.5999999996</v>
          </cell>
          <cell r="T148">
            <v>4344881.5999999996</v>
          </cell>
          <cell r="U148">
            <v>4344881.5999999996</v>
          </cell>
          <cell r="V148">
            <v>4344881.5999999996</v>
          </cell>
        </row>
        <row r="149">
          <cell r="A149" t="str">
            <v>SWC1989</v>
          </cell>
          <cell r="B149" t="str">
            <v>SE</v>
          </cell>
          <cell r="C149" t="str">
            <v>Ufuanyaegbunam Okechukwu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 t="str">
            <v>SWC2391</v>
          </cell>
          <cell r="B150" t="str">
            <v>SE</v>
          </cell>
          <cell r="C150" t="str">
            <v>Clement Igbafa Afekhena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</row>
        <row r="151">
          <cell r="A151" t="str">
            <v>WCFA000138</v>
          </cell>
          <cell r="B151" t="str">
            <v>SE</v>
          </cell>
          <cell r="C151" t="str">
            <v>Amechi Aniemeka</v>
          </cell>
          <cell r="D151">
            <v>0.09</v>
          </cell>
          <cell r="E151">
            <v>0.09</v>
          </cell>
          <cell r="F151">
            <v>0.09</v>
          </cell>
          <cell r="G151">
            <v>0.09</v>
          </cell>
          <cell r="H151">
            <v>0.09</v>
          </cell>
          <cell r="I151">
            <v>0.09</v>
          </cell>
          <cell r="J151">
            <v>0.09</v>
          </cell>
          <cell r="K151">
            <v>0.09</v>
          </cell>
          <cell r="L151">
            <v>0.09</v>
          </cell>
          <cell r="M151">
            <v>0.09</v>
          </cell>
          <cell r="N151">
            <v>0.09</v>
          </cell>
          <cell r="O151">
            <v>0.09</v>
          </cell>
          <cell r="P151">
            <v>0.09</v>
          </cell>
          <cell r="Q151">
            <v>0.09</v>
          </cell>
          <cell r="R151">
            <v>0.09</v>
          </cell>
          <cell r="S151">
            <v>0.09</v>
          </cell>
          <cell r="T151">
            <v>0.09</v>
          </cell>
          <cell r="U151">
            <v>0.09</v>
          </cell>
          <cell r="V151">
            <v>0.09</v>
          </cell>
        </row>
        <row r="152">
          <cell r="A152" t="str">
            <v>WCFA000139</v>
          </cell>
          <cell r="B152" t="str">
            <v>SE</v>
          </cell>
          <cell r="C152" t="str">
            <v>Damian Eziekwu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</row>
        <row r="153">
          <cell r="A153" t="str">
            <v>WCFA000143</v>
          </cell>
          <cell r="B153" t="str">
            <v>SE</v>
          </cell>
          <cell r="C153" t="str">
            <v>James Okochi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</row>
        <row r="154">
          <cell r="A154" t="str">
            <v>WCFA000145</v>
          </cell>
          <cell r="B154" t="str">
            <v>SE</v>
          </cell>
          <cell r="C154" t="str">
            <v>Peter Esiobu (Vindon O.)</v>
          </cell>
          <cell r="D154">
            <v>2198470.91</v>
          </cell>
          <cell r="E154">
            <v>1998470.91</v>
          </cell>
          <cell r="F154">
            <v>1998470.91</v>
          </cell>
          <cell r="G154">
            <v>1998470.91</v>
          </cell>
          <cell r="H154">
            <v>1998470.91</v>
          </cell>
          <cell r="I154">
            <v>1998470.91</v>
          </cell>
          <cell r="J154">
            <v>1998470.91</v>
          </cell>
          <cell r="K154">
            <v>1998470.91</v>
          </cell>
          <cell r="L154">
            <v>1948470.91</v>
          </cell>
          <cell r="M154">
            <v>1948470.91</v>
          </cell>
          <cell r="N154">
            <v>1948470.91</v>
          </cell>
          <cell r="O154">
            <v>1948470.91</v>
          </cell>
          <cell r="P154">
            <v>1948470.91</v>
          </cell>
          <cell r="Q154">
            <v>1948470.91</v>
          </cell>
          <cell r="R154">
            <v>1948470.91</v>
          </cell>
          <cell r="S154">
            <v>1848470.91</v>
          </cell>
          <cell r="T154">
            <v>1848470.91</v>
          </cell>
          <cell r="U154">
            <v>1848470.91</v>
          </cell>
          <cell r="V154">
            <v>1848470.91</v>
          </cell>
        </row>
        <row r="155">
          <cell r="A155" t="str">
            <v>WCFA000152</v>
          </cell>
          <cell r="B155" t="str">
            <v>SE</v>
          </cell>
          <cell r="C155" t="str">
            <v>Rhoda E</v>
          </cell>
          <cell r="D155">
            <v>1310436.25</v>
          </cell>
          <cell r="E155">
            <v>1310436.25</v>
          </cell>
          <cell r="F155">
            <v>1310436.25</v>
          </cell>
          <cell r="G155">
            <v>1310436.25</v>
          </cell>
          <cell r="H155">
            <v>1310436.25</v>
          </cell>
          <cell r="I155">
            <v>1310436.25</v>
          </cell>
          <cell r="J155">
            <v>1310436.25</v>
          </cell>
          <cell r="K155">
            <v>1310436.25</v>
          </cell>
          <cell r="L155">
            <v>1310436.25</v>
          </cell>
          <cell r="M155">
            <v>1310436.25</v>
          </cell>
          <cell r="N155">
            <v>1310436.25</v>
          </cell>
          <cell r="O155">
            <v>1310436.25</v>
          </cell>
          <cell r="P155">
            <v>1310436.25</v>
          </cell>
          <cell r="Q155">
            <v>1310436.25</v>
          </cell>
          <cell r="R155">
            <v>1310436.25</v>
          </cell>
          <cell r="S155">
            <v>1310436.25</v>
          </cell>
          <cell r="T155">
            <v>1310436.25</v>
          </cell>
          <cell r="U155">
            <v>1310436.25</v>
          </cell>
          <cell r="V155">
            <v>1310436.25</v>
          </cell>
        </row>
        <row r="156">
          <cell r="A156" t="str">
            <v>WCFA000190</v>
          </cell>
          <cell r="B156" t="str">
            <v>SE</v>
          </cell>
          <cell r="C156" t="str">
            <v>Felicia Oji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A157" t="str">
            <v>WCFA000194</v>
          </cell>
          <cell r="B157" t="str">
            <v>SE</v>
          </cell>
          <cell r="C157" t="str">
            <v>Maria Asakpa(Warri)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</row>
        <row r="158">
          <cell r="A158" t="str">
            <v>WCFA000195</v>
          </cell>
          <cell r="B158" t="str">
            <v>SE</v>
          </cell>
          <cell r="C158" t="str">
            <v>Maria Ogbe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WCFA000197</v>
          </cell>
          <cell r="B159" t="str">
            <v>SE</v>
          </cell>
          <cell r="C159" t="str">
            <v>Roseline Afor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 t="str">
            <v>WCFA000198</v>
          </cell>
          <cell r="B160" t="str">
            <v>SE</v>
          </cell>
          <cell r="C160" t="str">
            <v>Stella Omoshowafa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5500862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</row>
        <row r="161">
          <cell r="A161" t="str">
            <v>WCFA000200</v>
          </cell>
          <cell r="B161" t="str">
            <v>SE</v>
          </cell>
          <cell r="C161" t="str">
            <v>Victoria Agbajo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</row>
        <row r="162">
          <cell r="A162" t="str">
            <v>WCFA000201</v>
          </cell>
          <cell r="B162" t="str">
            <v>SE</v>
          </cell>
          <cell r="C162" t="str">
            <v>Benvosa Resources</v>
          </cell>
          <cell r="D162">
            <v>0</v>
          </cell>
          <cell r="E162">
            <v>2522672.84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1455472.84</v>
          </cell>
          <cell r="T162">
            <v>0</v>
          </cell>
          <cell r="U162">
            <v>0</v>
          </cell>
          <cell r="V162">
            <v>0</v>
          </cell>
        </row>
        <row r="163">
          <cell r="A163" t="str">
            <v>WCFA000203</v>
          </cell>
          <cell r="B163" t="str">
            <v>SE</v>
          </cell>
          <cell r="C163" t="str">
            <v>Clara Ohwaga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</row>
        <row r="164">
          <cell r="A164" t="str">
            <v>WCFA000204</v>
          </cell>
          <cell r="B164" t="str">
            <v>SE</v>
          </cell>
          <cell r="C164" t="str">
            <v>Florence Mofe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</row>
        <row r="165">
          <cell r="A165" t="str">
            <v>WCFA000205</v>
          </cell>
          <cell r="B165" t="str">
            <v>SE</v>
          </cell>
          <cell r="C165" t="str">
            <v>Grace Oboh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</row>
        <row r="166">
          <cell r="A166" t="str">
            <v>PWCPP000306</v>
          </cell>
          <cell r="B166" t="str">
            <v>SE</v>
          </cell>
          <cell r="C166" t="str">
            <v>Jacob Ekpo</v>
          </cell>
          <cell r="D166">
            <v>0</v>
          </cell>
          <cell r="E166">
            <v>0</v>
          </cell>
          <cell r="F166">
            <v>4352399.3099999996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</row>
        <row r="167">
          <cell r="A167" t="str">
            <v>PWCPP000460</v>
          </cell>
          <cell r="B167" t="str">
            <v>SE</v>
          </cell>
          <cell r="C167" t="str">
            <v>Too Good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</row>
        <row r="168">
          <cell r="A168" t="str">
            <v>PWCPP000526</v>
          </cell>
          <cell r="B168" t="str">
            <v>SE</v>
          </cell>
          <cell r="C168" t="str">
            <v>Anthony Ikeagwu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</row>
        <row r="169">
          <cell r="A169" t="str">
            <v>SEC001235</v>
          </cell>
          <cell r="B169" t="str">
            <v>SE</v>
          </cell>
          <cell r="C169" t="str">
            <v>Aniekan Napoleon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</row>
        <row r="170">
          <cell r="A170" t="str">
            <v>SEC001390</v>
          </cell>
          <cell r="B170" t="str">
            <v>SE</v>
          </cell>
          <cell r="C170" t="str">
            <v>IME ELIJAH</v>
          </cell>
          <cell r="D170">
            <v>0</v>
          </cell>
          <cell r="E170">
            <v>2332130.13</v>
          </cell>
          <cell r="F170">
            <v>0</v>
          </cell>
          <cell r="G170">
            <v>0</v>
          </cell>
          <cell r="H170">
            <v>0</v>
          </cell>
          <cell r="I170">
            <v>2368550.13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787230.12999999989</v>
          </cell>
          <cell r="Q170">
            <v>0</v>
          </cell>
          <cell r="R170">
            <v>0</v>
          </cell>
          <cell r="S170">
            <v>5985780.1299999999</v>
          </cell>
          <cell r="T170">
            <v>0</v>
          </cell>
          <cell r="U170">
            <v>0</v>
          </cell>
          <cell r="V170">
            <v>0</v>
          </cell>
        </row>
        <row r="171">
          <cell r="A171" t="str">
            <v>SEC001788</v>
          </cell>
          <cell r="B171" t="str">
            <v>SE</v>
          </cell>
          <cell r="C171" t="str">
            <v>EMEKA UDEMBA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</row>
        <row r="172">
          <cell r="A172" t="str">
            <v>SEC003328</v>
          </cell>
          <cell r="B172" t="str">
            <v>SE</v>
          </cell>
          <cell r="C172" t="str">
            <v>Uzoma Nwankwo Samuel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</row>
        <row r="173">
          <cell r="A173" t="str">
            <v>WCPA000024</v>
          </cell>
          <cell r="B173" t="str">
            <v>SE</v>
          </cell>
          <cell r="C173" t="str">
            <v>JONAS DIKE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</row>
        <row r="174">
          <cell r="A174" t="str">
            <v>WCPA000025</v>
          </cell>
          <cell r="B174" t="str">
            <v>SE</v>
          </cell>
          <cell r="C174" t="str">
            <v>NZE C.N. OKONKWO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2485000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</row>
        <row r="175">
          <cell r="A175" t="str">
            <v>WCPA000026</v>
          </cell>
          <cell r="B175" t="str">
            <v>SE</v>
          </cell>
          <cell r="C175" t="str">
            <v>JUDE ANYANWU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</row>
        <row r="176">
          <cell r="A176" t="str">
            <v>WCPA000028</v>
          </cell>
          <cell r="B176" t="str">
            <v>SE</v>
          </cell>
          <cell r="C176" t="str">
            <v>IGNATUS OKAFOR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</row>
        <row r="177">
          <cell r="A177" t="str">
            <v>WCPA000042</v>
          </cell>
          <cell r="B177" t="str">
            <v>SE</v>
          </cell>
          <cell r="C177" t="str">
            <v>OKEY EZUNAGU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</row>
        <row r="178">
          <cell r="A178" t="str">
            <v>WCPA000139</v>
          </cell>
          <cell r="B178" t="str">
            <v>SE</v>
          </cell>
          <cell r="C178" t="str">
            <v>IME B. EKPO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</row>
        <row r="179">
          <cell r="A179" t="str">
            <v>WCPA000143</v>
          </cell>
          <cell r="B179" t="str">
            <v>SE</v>
          </cell>
          <cell r="C179" t="str">
            <v>ISIDORE NKANTA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</row>
        <row r="180">
          <cell r="A180" t="str">
            <v>WCPA000144</v>
          </cell>
          <cell r="B180" t="str">
            <v>SE</v>
          </cell>
          <cell r="C180" t="str">
            <v>FRIDAY BASSEY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5737013.9199999999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6258417.9199999999</v>
          </cell>
          <cell r="V180">
            <v>0</v>
          </cell>
        </row>
        <row r="181">
          <cell r="A181" t="str">
            <v>WCPA000148</v>
          </cell>
          <cell r="B181" t="str">
            <v>SE</v>
          </cell>
          <cell r="C181" t="str">
            <v>JOSEPH EZEH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</row>
        <row r="182">
          <cell r="A182" t="str">
            <v>WCPA000152</v>
          </cell>
          <cell r="B182" t="str">
            <v>SE</v>
          </cell>
          <cell r="C182" t="str">
            <v>CHUKWUDI ASIEGBU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1239176.73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</row>
        <row r="183">
          <cell r="A183" t="str">
            <v>WCPA000155</v>
          </cell>
          <cell r="B183" t="str">
            <v>SE</v>
          </cell>
          <cell r="C183" t="str">
            <v>ABUBAKAR &amp; SON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</row>
        <row r="184">
          <cell r="A184" t="str">
            <v>WCPA000156</v>
          </cell>
          <cell r="B184" t="str">
            <v>SE</v>
          </cell>
          <cell r="C184" t="str">
            <v>INNOCENT &amp; SON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</row>
        <row r="185">
          <cell r="A185" t="str">
            <v>WCPA000181</v>
          </cell>
          <cell r="B185" t="str">
            <v>SE</v>
          </cell>
          <cell r="C185" t="str">
            <v>STEPHEN AMAMA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</row>
        <row r="186">
          <cell r="A186" t="str">
            <v>PWCPP000304</v>
          </cell>
          <cell r="B186" t="str">
            <v>SE</v>
          </cell>
          <cell r="C186" t="str">
            <v>SAMUEL IWEKA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</row>
        <row r="187">
          <cell r="A187" t="str">
            <v>PWCPP000341</v>
          </cell>
          <cell r="B187" t="str">
            <v>SE</v>
          </cell>
          <cell r="C187" t="str">
            <v>Paul Ejikeme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</row>
        <row r="188">
          <cell r="A188" t="str">
            <v>PWCPP000343</v>
          </cell>
          <cell r="B188" t="str">
            <v>SE</v>
          </cell>
          <cell r="C188" t="str">
            <v>Vincent Chikwendu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</row>
        <row r="189">
          <cell r="A189" t="str">
            <v>PWCPP000344</v>
          </cell>
          <cell r="B189" t="str">
            <v>SE</v>
          </cell>
          <cell r="C189" t="str">
            <v>O C C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</row>
        <row r="190">
          <cell r="A190" t="str">
            <v>SEC001044</v>
          </cell>
          <cell r="B190" t="str">
            <v>SE</v>
          </cell>
          <cell r="C190" t="str">
            <v>ANAYO NWANI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1077615.97</v>
          </cell>
          <cell r="P190">
            <v>1077615.97</v>
          </cell>
          <cell r="Q190">
            <v>1077615.97</v>
          </cell>
          <cell r="R190">
            <v>615.97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</row>
        <row r="191">
          <cell r="A191" t="str">
            <v>SEC001112</v>
          </cell>
          <cell r="B191" t="str">
            <v>SE</v>
          </cell>
          <cell r="C191" t="str">
            <v>ODO MARTIN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</row>
        <row r="192">
          <cell r="A192" t="str">
            <v>SEC001593</v>
          </cell>
          <cell r="B192" t="str">
            <v>SE</v>
          </cell>
          <cell r="C192" t="str">
            <v>Christian Obi</v>
          </cell>
          <cell r="D192">
            <v>2668731.39</v>
          </cell>
          <cell r="E192">
            <v>2468731.39</v>
          </cell>
          <cell r="F192">
            <v>2468731.39</v>
          </cell>
          <cell r="G192">
            <v>2368731.39</v>
          </cell>
          <cell r="H192">
            <v>2368731.39</v>
          </cell>
          <cell r="I192">
            <v>2368731.39</v>
          </cell>
          <cell r="J192">
            <v>2268731.39</v>
          </cell>
          <cell r="K192">
            <v>2268731.39</v>
          </cell>
          <cell r="L192">
            <v>2268731.39</v>
          </cell>
          <cell r="M192">
            <v>2268731.39</v>
          </cell>
          <cell r="N192">
            <v>2268731.39</v>
          </cell>
          <cell r="O192">
            <v>2268731.39</v>
          </cell>
          <cell r="P192">
            <v>2268731.39</v>
          </cell>
          <cell r="Q192">
            <v>2268731.39</v>
          </cell>
          <cell r="R192">
            <v>2268731.39</v>
          </cell>
          <cell r="S192">
            <v>2268731.39</v>
          </cell>
          <cell r="T192">
            <v>2198731.39</v>
          </cell>
          <cell r="U192">
            <v>2198731.39</v>
          </cell>
          <cell r="V192">
            <v>2198731.39</v>
          </cell>
        </row>
        <row r="193">
          <cell r="A193" t="str">
            <v>SEC001824</v>
          </cell>
          <cell r="B193" t="str">
            <v>SE</v>
          </cell>
          <cell r="C193" t="str">
            <v>Livinus Ogumba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</row>
        <row r="194">
          <cell r="A194" t="str">
            <v>SEC001903</v>
          </cell>
          <cell r="B194" t="str">
            <v>SE</v>
          </cell>
          <cell r="C194" t="str">
            <v>Christian Mba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588155.79999999981</v>
          </cell>
          <cell r="V194">
            <v>0</v>
          </cell>
        </row>
        <row r="195">
          <cell r="A195" t="str">
            <v>SEC002709</v>
          </cell>
          <cell r="B195" t="str">
            <v>SE</v>
          </cell>
          <cell r="C195" t="str">
            <v>Innocent Eziaghala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24974819.989999998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</row>
        <row r="196">
          <cell r="A196" t="str">
            <v>SEC003370</v>
          </cell>
          <cell r="B196" t="str">
            <v>SE</v>
          </cell>
          <cell r="C196" t="str">
            <v>Alaeze Godwin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</row>
        <row r="197">
          <cell r="A197" t="str">
            <v>WCPA000068</v>
          </cell>
          <cell r="B197" t="str">
            <v>SE</v>
          </cell>
          <cell r="C197" t="str">
            <v>AMAECHI ENEH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</row>
        <row r="198">
          <cell r="A198" t="str">
            <v>WCPA000078</v>
          </cell>
          <cell r="B198" t="str">
            <v>SE</v>
          </cell>
          <cell r="C198" t="str">
            <v xml:space="preserve">PATRICK NNEJI 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</row>
        <row r="199">
          <cell r="A199" t="str">
            <v>WCPA000085</v>
          </cell>
          <cell r="B199" t="str">
            <v>SE</v>
          </cell>
          <cell r="C199" t="str">
            <v>DENNIS EYA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A200" t="str">
            <v>WCPA000087</v>
          </cell>
          <cell r="B200" t="str">
            <v>SE</v>
          </cell>
          <cell r="C200" t="str">
            <v>FIDELIS ONAH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</row>
        <row r="201">
          <cell r="A201" t="str">
            <v>WCPA000090</v>
          </cell>
          <cell r="B201" t="str">
            <v>SE</v>
          </cell>
          <cell r="C201" t="str">
            <v>MONICA NNABUCHI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</row>
        <row r="202">
          <cell r="A202" t="str">
            <v>WCPA000091</v>
          </cell>
          <cell r="B202" t="str">
            <v>SE</v>
          </cell>
          <cell r="C202" t="str">
            <v>JOHN ANIEGBOKA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</row>
        <row r="203">
          <cell r="A203" t="str">
            <v>WCPA000101</v>
          </cell>
          <cell r="B203" t="str">
            <v>SE</v>
          </cell>
          <cell r="C203" t="str">
            <v>CHIDI EKE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</row>
        <row r="204">
          <cell r="A204" t="str">
            <v>WCPA000104</v>
          </cell>
          <cell r="B204" t="str">
            <v>SE</v>
          </cell>
          <cell r="C204" t="str">
            <v>MENSU BOSS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</row>
        <row r="205">
          <cell r="A205" t="str">
            <v>WCPA000111</v>
          </cell>
          <cell r="B205" t="str">
            <v>SE</v>
          </cell>
          <cell r="C205" t="str">
            <v>PHILIP NWEKE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</row>
        <row r="206">
          <cell r="A206" t="str">
            <v>WCPA000123</v>
          </cell>
          <cell r="B206" t="str">
            <v>SE</v>
          </cell>
          <cell r="C206" t="str">
            <v>Obi Eze &amp; Company Nig Limited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</row>
        <row r="207">
          <cell r="A207" t="str">
            <v>SEC001078</v>
          </cell>
          <cell r="B207" t="str">
            <v>SE</v>
          </cell>
          <cell r="C207" t="str">
            <v>Omakwu Abel</v>
          </cell>
          <cell r="D207">
            <v>754230.19</v>
          </cell>
          <cell r="E207">
            <v>754230.19</v>
          </cell>
          <cell r="F207">
            <v>754230.19</v>
          </cell>
          <cell r="G207">
            <v>754230.19</v>
          </cell>
          <cell r="H207">
            <v>754230.19</v>
          </cell>
          <cell r="I207">
            <v>754230.19</v>
          </cell>
          <cell r="J207">
            <v>754230.19</v>
          </cell>
          <cell r="K207">
            <v>754230.19</v>
          </cell>
          <cell r="L207">
            <v>754230.19</v>
          </cell>
          <cell r="M207">
            <v>754230.19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</row>
        <row r="208">
          <cell r="A208" t="str">
            <v>SEC002027</v>
          </cell>
          <cell r="B208" t="str">
            <v>SE</v>
          </cell>
          <cell r="C208" t="str">
            <v>Ifyanyi  Nwanyanwu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</row>
        <row r="209">
          <cell r="A209" t="str">
            <v>SEC002091</v>
          </cell>
          <cell r="B209" t="str">
            <v>SE</v>
          </cell>
          <cell r="C209" t="str">
            <v>EMEKA EZE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1810994.099999994</v>
          </cell>
          <cell r="V209">
            <v>0</v>
          </cell>
        </row>
        <row r="210">
          <cell r="A210" t="str">
            <v>SEC002092</v>
          </cell>
          <cell r="B210" t="str">
            <v>SE</v>
          </cell>
          <cell r="C210" t="str">
            <v>ALH HASSAN YAKUBU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4263816.1500000004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</row>
        <row r="211">
          <cell r="A211" t="str">
            <v>SEC002725</v>
          </cell>
          <cell r="B211" t="str">
            <v>SE</v>
          </cell>
          <cell r="C211" t="str">
            <v>GEORGE EZEMA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</row>
        <row r="212">
          <cell r="A212" t="str">
            <v>SEC002767</v>
          </cell>
          <cell r="B212" t="str">
            <v>SE</v>
          </cell>
          <cell r="C212" t="str">
            <v>Alhaji Umoru Danbauchi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</row>
        <row r="213">
          <cell r="A213" t="str">
            <v>SEC003374</v>
          </cell>
          <cell r="B213" t="str">
            <v>SE</v>
          </cell>
          <cell r="C213" t="str">
            <v>Onyekwere Eze Enterprise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</row>
        <row r="214">
          <cell r="A214" t="str">
            <v>WCPA000159</v>
          </cell>
          <cell r="B214" t="str">
            <v>SE</v>
          </cell>
          <cell r="C214" t="str">
            <v>Alh Dahiru Baba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</row>
        <row r="215">
          <cell r="A215" t="str">
            <v>WCPA000167</v>
          </cell>
          <cell r="B215" t="str">
            <v>SE</v>
          </cell>
          <cell r="C215" t="str">
            <v>Paul Abuchi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4781600.1000000015</v>
          </cell>
        </row>
        <row r="216">
          <cell r="A216" t="str">
            <v>WCPA000169</v>
          </cell>
          <cell r="B216" t="str">
            <v>SE</v>
          </cell>
          <cell r="C216" t="str">
            <v>Charles Duru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</row>
        <row r="217">
          <cell r="A217" t="str">
            <v>WCPA000171</v>
          </cell>
          <cell r="B217" t="str">
            <v>SE</v>
          </cell>
          <cell r="C217" t="str">
            <v>Obinna Obi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</row>
        <row r="218">
          <cell r="A218" t="str">
            <v>WCPA000172</v>
          </cell>
          <cell r="B218" t="str">
            <v>SE</v>
          </cell>
          <cell r="C218" t="str">
            <v>Umar Bobo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</row>
        <row r="219">
          <cell r="A219" t="str">
            <v>WCPP000745</v>
          </cell>
          <cell r="B219" t="str">
            <v>SE</v>
          </cell>
          <cell r="C219" t="str">
            <v>Eze Chibuzo</v>
          </cell>
          <cell r="D219">
            <v>4499524.1399999997</v>
          </cell>
          <cell r="E219">
            <v>4499524.1399999997</v>
          </cell>
          <cell r="F219">
            <v>4499524.1399999997</v>
          </cell>
          <cell r="G219">
            <v>4499524.1399999997</v>
          </cell>
          <cell r="H219">
            <v>4499524.1399999997</v>
          </cell>
          <cell r="I219">
            <v>4499524.1399999997</v>
          </cell>
          <cell r="J219">
            <v>4499524.1399999997</v>
          </cell>
          <cell r="K219">
            <v>4499524.1399999997</v>
          </cell>
          <cell r="L219">
            <v>4499524.1399999997</v>
          </cell>
          <cell r="M219">
            <v>4499524.1399999997</v>
          </cell>
          <cell r="N219">
            <v>4499524.1399999997</v>
          </cell>
          <cell r="O219">
            <v>4499524.1399999997</v>
          </cell>
          <cell r="P219">
            <v>4499524.1399999997</v>
          </cell>
          <cell r="Q219">
            <v>4499524.1399999997</v>
          </cell>
          <cell r="R219">
            <v>4499524.1399999997</v>
          </cell>
          <cell r="S219">
            <v>4499524.1399999997</v>
          </cell>
          <cell r="T219">
            <v>4499524.1399999997</v>
          </cell>
          <cell r="U219">
            <v>4499524.1399999997</v>
          </cell>
          <cell r="V219">
            <v>4499524.1399999997</v>
          </cell>
        </row>
        <row r="220">
          <cell r="A220" t="str">
            <v>PWCPP000511</v>
          </cell>
          <cell r="B220" t="str">
            <v>SE</v>
          </cell>
          <cell r="C220" t="str">
            <v>Ojuiyiowi Eze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</row>
        <row r="221">
          <cell r="A221" t="str">
            <v>SEC001204</v>
          </cell>
          <cell r="B221" t="str">
            <v>SE</v>
          </cell>
          <cell r="C221" t="str">
            <v>Mrs Oyindamola Babalola</v>
          </cell>
          <cell r="D221">
            <v>79600</v>
          </cell>
          <cell r="E221">
            <v>79600</v>
          </cell>
          <cell r="F221">
            <v>79600</v>
          </cell>
          <cell r="G221">
            <v>79600</v>
          </cell>
          <cell r="H221">
            <v>79600</v>
          </cell>
          <cell r="I221">
            <v>79600</v>
          </cell>
          <cell r="J221">
            <v>79600</v>
          </cell>
          <cell r="K221">
            <v>79600</v>
          </cell>
          <cell r="L221">
            <v>79600</v>
          </cell>
          <cell r="M221">
            <v>79600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</row>
        <row r="222">
          <cell r="A222" t="str">
            <v>SEC001205</v>
          </cell>
          <cell r="B222" t="str">
            <v>SE</v>
          </cell>
          <cell r="C222" t="str">
            <v>Alhaji Dauda Abdulsalam</v>
          </cell>
          <cell r="D222">
            <v>6829731.5899999999</v>
          </cell>
          <cell r="E222">
            <v>6340731.5899999999</v>
          </cell>
          <cell r="F222">
            <v>5364731.59</v>
          </cell>
          <cell r="G222">
            <v>6829731.5899999999</v>
          </cell>
          <cell r="H222">
            <v>0</v>
          </cell>
          <cell r="I222">
            <v>0</v>
          </cell>
          <cell r="J222">
            <v>0</v>
          </cell>
          <cell r="K222">
            <v>4811631.59</v>
          </cell>
          <cell r="L222">
            <v>2551631.59</v>
          </cell>
          <cell r="M222">
            <v>4845661.59</v>
          </cell>
          <cell r="N222">
            <v>447661.59</v>
          </cell>
          <cell r="O222">
            <v>0</v>
          </cell>
          <cell r="P222">
            <v>0</v>
          </cell>
          <cell r="Q222">
            <v>0</v>
          </cell>
          <cell r="R222">
            <v>1396661.5899999999</v>
          </cell>
          <cell r="S222">
            <v>0</v>
          </cell>
          <cell r="T222">
            <v>6820161.5899999999</v>
          </cell>
          <cell r="U222">
            <v>6820161.5899999999</v>
          </cell>
          <cell r="V222">
            <v>6291661.5899999999</v>
          </cell>
        </row>
        <row r="223">
          <cell r="A223" t="str">
            <v>SEC002830</v>
          </cell>
          <cell r="B223" t="str">
            <v>SE</v>
          </cell>
          <cell r="C223" t="str">
            <v>Bashir Aliyu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4744820.3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</row>
        <row r="224">
          <cell r="A224" t="str">
            <v>WCPA000001</v>
          </cell>
          <cell r="B224" t="str">
            <v>SE</v>
          </cell>
          <cell r="C224" t="str">
            <v>IBRAHIM ABDULAHI EDI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</row>
        <row r="225">
          <cell r="A225" t="str">
            <v>WCPA000002</v>
          </cell>
          <cell r="B225" t="str">
            <v>SE</v>
          </cell>
          <cell r="C225" t="str">
            <v>ALHAJI AHMADU ADAMU ABDULAHI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</row>
        <row r="226">
          <cell r="A226" t="str">
            <v>WCPA000004</v>
          </cell>
          <cell r="B226" t="str">
            <v>SE</v>
          </cell>
          <cell r="C226" t="str">
            <v>ADAMU ADO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</row>
        <row r="227">
          <cell r="A227" t="str">
            <v>WCPA000006</v>
          </cell>
          <cell r="B227" t="str">
            <v>SE</v>
          </cell>
          <cell r="C227" t="str">
            <v>ADAMU YAKUBU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</row>
        <row r="228">
          <cell r="A228" t="str">
            <v>WCPA000019</v>
          </cell>
          <cell r="B228" t="str">
            <v>SE</v>
          </cell>
          <cell r="C228" t="str">
            <v>DONALD ODIMEGWU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</row>
        <row r="229">
          <cell r="A229" t="str">
            <v>WCPA000054</v>
          </cell>
          <cell r="B229" t="str">
            <v>SE</v>
          </cell>
          <cell r="C229" t="str">
            <v>IFEANYI OSUJI</v>
          </cell>
          <cell r="D229">
            <v>852358</v>
          </cell>
          <cell r="E229">
            <v>0</v>
          </cell>
          <cell r="F229">
            <v>652358</v>
          </cell>
          <cell r="G229">
            <v>652358</v>
          </cell>
          <cell r="H229">
            <v>652358</v>
          </cell>
          <cell r="I229">
            <v>602358</v>
          </cell>
          <cell r="J229">
            <v>602358</v>
          </cell>
          <cell r="K229">
            <v>602358</v>
          </cell>
          <cell r="L229">
            <v>602358</v>
          </cell>
          <cell r="M229">
            <v>602358</v>
          </cell>
          <cell r="N229">
            <v>602358</v>
          </cell>
          <cell r="O229">
            <v>602358</v>
          </cell>
          <cell r="P229">
            <v>602358</v>
          </cell>
          <cell r="Q229">
            <v>602358</v>
          </cell>
          <cell r="R229">
            <v>602358</v>
          </cell>
          <cell r="S229">
            <v>602358</v>
          </cell>
          <cell r="T229">
            <v>602358</v>
          </cell>
          <cell r="U229">
            <v>602358</v>
          </cell>
          <cell r="V229">
            <v>602358</v>
          </cell>
        </row>
        <row r="230">
          <cell r="A230" t="str">
            <v>WCPA000057</v>
          </cell>
          <cell r="B230" t="str">
            <v>SE</v>
          </cell>
          <cell r="C230" t="str">
            <v>EZEKWE OJIOFOR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1856741.4700000007</v>
          </cell>
        </row>
        <row r="231">
          <cell r="A231" t="str">
            <v>WCPA000061</v>
          </cell>
          <cell r="B231" t="str">
            <v>SE</v>
          </cell>
          <cell r="C231" t="str">
            <v>NDUBUISI ARIRIAHU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22234749.539999992</v>
          </cell>
        </row>
        <row r="232">
          <cell r="A232" t="str">
            <v>WCPA000063</v>
          </cell>
          <cell r="B232" t="str">
            <v>SE</v>
          </cell>
          <cell r="C232" t="str">
            <v>CHIEF SIMON EMERE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13681794.33</v>
          </cell>
          <cell r="P232">
            <v>0</v>
          </cell>
          <cell r="Q232">
            <v>0</v>
          </cell>
          <cell r="R232">
            <v>35256644.329999998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</row>
        <row r="233">
          <cell r="A233" t="str">
            <v>WCPA000161</v>
          </cell>
          <cell r="B233" t="str">
            <v>SE</v>
          </cell>
          <cell r="C233" t="str">
            <v>Alh Isah Musa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</row>
        <row r="234">
          <cell r="A234" t="str">
            <v>SEC003627</v>
          </cell>
          <cell r="B234" t="str">
            <v>SE</v>
          </cell>
          <cell r="C234" t="str">
            <v>Dickson Madueke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</row>
        <row r="235">
          <cell r="A235" t="str">
            <v>SEC003690</v>
          </cell>
          <cell r="B235" t="str">
            <v>SE</v>
          </cell>
          <cell r="C235" t="str">
            <v>Nwani Francis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</row>
        <row r="236">
          <cell r="A236" t="str">
            <v>SEC003703</v>
          </cell>
          <cell r="B236" t="str">
            <v>SE</v>
          </cell>
          <cell r="C236" t="str">
            <v>REFERENCE SUPER STORE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</row>
        <row r="237">
          <cell r="A237" t="str">
            <v>SEC002559</v>
          </cell>
          <cell r="B237" t="str">
            <v>SE</v>
          </cell>
          <cell r="C237" t="str">
            <v>Essien Akpan Bassey</v>
          </cell>
          <cell r="D237">
            <v>0</v>
          </cell>
          <cell r="E237">
            <v>0</v>
          </cell>
          <cell r="F237">
            <v>5511605.1399999997</v>
          </cell>
          <cell r="G237">
            <v>1021605.14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</row>
        <row r="238">
          <cell r="A238" t="str">
            <v>SWC3000</v>
          </cell>
          <cell r="B238" t="str">
            <v>SE</v>
          </cell>
          <cell r="C238" t="str">
            <v>Elizabeth Egbeimah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</row>
        <row r="239">
          <cell r="A239" t="str">
            <v>CTAH0003</v>
          </cell>
          <cell r="B239" t="str">
            <v>SW</v>
          </cell>
          <cell r="C239" t="str">
            <v>KEMI SOLOLA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4524790.1399999997</v>
          </cell>
        </row>
        <row r="240">
          <cell r="A240" t="str">
            <v>CTAH0006</v>
          </cell>
          <cell r="B240" t="str">
            <v>SW</v>
          </cell>
          <cell r="C240" t="str">
            <v>ADENLE BILIKISU</v>
          </cell>
          <cell r="D240">
            <v>1708421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6645668.9400000004</v>
          </cell>
          <cell r="R240">
            <v>6622668.9400000004</v>
          </cell>
          <cell r="S240">
            <v>6622668.9400000004</v>
          </cell>
          <cell r="T240">
            <v>6372668.9400000004</v>
          </cell>
          <cell r="U240">
            <v>6122668.9400000004</v>
          </cell>
          <cell r="V240">
            <v>6122668.9400000004</v>
          </cell>
        </row>
        <row r="241">
          <cell r="A241" t="str">
            <v>CTAH0017</v>
          </cell>
          <cell r="B241" t="str">
            <v>SW</v>
          </cell>
          <cell r="C241" t="str">
            <v>IYA OPE</v>
          </cell>
          <cell r="D241">
            <v>586226.1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14314401.9</v>
          </cell>
          <cell r="P241">
            <v>9915401.9000000004</v>
          </cell>
          <cell r="Q241">
            <v>5555401.9000000004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</row>
        <row r="242">
          <cell r="A242" t="str">
            <v>CTAH0023</v>
          </cell>
          <cell r="B242" t="str">
            <v>SW</v>
          </cell>
          <cell r="C242" t="str">
            <v>JOHN MAMAH</v>
          </cell>
          <cell r="D242">
            <v>482</v>
          </cell>
          <cell r="E242">
            <v>482</v>
          </cell>
          <cell r="F242">
            <v>482</v>
          </cell>
          <cell r="G242">
            <v>482</v>
          </cell>
          <cell r="H242">
            <v>482</v>
          </cell>
          <cell r="I242">
            <v>482</v>
          </cell>
          <cell r="J242">
            <v>482</v>
          </cell>
          <cell r="K242">
            <v>482</v>
          </cell>
          <cell r="L242">
            <v>482</v>
          </cell>
          <cell r="M242">
            <v>482</v>
          </cell>
          <cell r="N242">
            <v>482</v>
          </cell>
          <cell r="O242">
            <v>482</v>
          </cell>
          <cell r="P242">
            <v>482</v>
          </cell>
          <cell r="Q242">
            <v>482</v>
          </cell>
          <cell r="R242">
            <v>482</v>
          </cell>
          <cell r="S242">
            <v>482</v>
          </cell>
          <cell r="T242">
            <v>482</v>
          </cell>
          <cell r="U242">
            <v>482</v>
          </cell>
          <cell r="V242">
            <v>482</v>
          </cell>
        </row>
        <row r="243">
          <cell r="A243" t="str">
            <v>CTAH0303</v>
          </cell>
          <cell r="B243" t="str">
            <v>SW</v>
          </cell>
          <cell r="C243" t="str">
            <v>Mrs Iyabo Rasheed</v>
          </cell>
          <cell r="D243">
            <v>695284.78</v>
          </cell>
          <cell r="E243">
            <v>695284.78</v>
          </cell>
          <cell r="F243">
            <v>695284.78</v>
          </cell>
          <cell r="G243">
            <v>695284.78</v>
          </cell>
          <cell r="H243">
            <v>695284.78</v>
          </cell>
          <cell r="I243">
            <v>695284.78</v>
          </cell>
          <cell r="J243">
            <v>695284.78</v>
          </cell>
          <cell r="K243">
            <v>695284.78</v>
          </cell>
          <cell r="L243">
            <v>695284.78</v>
          </cell>
          <cell r="M243">
            <v>695284.78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</row>
        <row r="244">
          <cell r="A244" t="str">
            <v>CTAI0082</v>
          </cell>
          <cell r="B244" t="str">
            <v>SW</v>
          </cell>
          <cell r="C244" t="str">
            <v>Tope Adewole (Agege)</v>
          </cell>
          <cell r="D244">
            <v>0</v>
          </cell>
          <cell r="E244">
            <v>569511.22</v>
          </cell>
          <cell r="F244">
            <v>569511.22</v>
          </cell>
          <cell r="G244">
            <v>558286.22</v>
          </cell>
          <cell r="H244">
            <v>558286.22</v>
          </cell>
          <cell r="I244">
            <v>558286.22</v>
          </cell>
          <cell r="J244">
            <v>558286.22</v>
          </cell>
          <cell r="K244">
            <v>558286.22</v>
          </cell>
          <cell r="L244">
            <v>558286.22</v>
          </cell>
          <cell r="M244">
            <v>558286.22</v>
          </cell>
          <cell r="N244">
            <v>558286.22</v>
          </cell>
          <cell r="O244">
            <v>558286.22</v>
          </cell>
          <cell r="P244">
            <v>558286.22</v>
          </cell>
          <cell r="Q244">
            <v>558286.22</v>
          </cell>
          <cell r="R244">
            <v>414286.22</v>
          </cell>
          <cell r="S244">
            <v>414286.22</v>
          </cell>
          <cell r="T244">
            <v>414286.22</v>
          </cell>
          <cell r="U244">
            <v>414286.22</v>
          </cell>
          <cell r="V244">
            <v>414286.22</v>
          </cell>
        </row>
        <row r="245">
          <cell r="A245" t="str">
            <v>CTAJ0003</v>
          </cell>
          <cell r="B245" t="str">
            <v>SW</v>
          </cell>
          <cell r="C245" t="str">
            <v>MAMMAH ROSEMARY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</row>
        <row r="246">
          <cell r="A246" t="str">
            <v>CTAJ0006</v>
          </cell>
          <cell r="B246" t="str">
            <v>SW</v>
          </cell>
          <cell r="C246" t="str">
            <v>EMMANUEL NWADIKE</v>
          </cell>
          <cell r="D246">
            <v>10198286.25</v>
          </cell>
          <cell r="E246">
            <v>10198286.25</v>
          </cell>
          <cell r="F246">
            <v>10198286.25</v>
          </cell>
          <cell r="G246">
            <v>10198286.25</v>
          </cell>
          <cell r="H246">
            <v>10198286.25</v>
          </cell>
          <cell r="I246">
            <v>10198286.25</v>
          </cell>
          <cell r="J246">
            <v>10198286.25</v>
          </cell>
          <cell r="K246">
            <v>10198286.25</v>
          </cell>
          <cell r="L246">
            <v>10198286.25</v>
          </cell>
          <cell r="M246">
            <v>10198286.25</v>
          </cell>
          <cell r="N246">
            <v>10198286.25</v>
          </cell>
          <cell r="O246">
            <v>10198286.25</v>
          </cell>
          <cell r="P246">
            <v>10198286.25</v>
          </cell>
          <cell r="Q246">
            <v>10198286.25</v>
          </cell>
          <cell r="R246">
            <v>10198286.25</v>
          </cell>
          <cell r="S246">
            <v>10198286.25</v>
          </cell>
          <cell r="T246">
            <v>10198286.25</v>
          </cell>
          <cell r="U246">
            <v>10198286.25</v>
          </cell>
          <cell r="V246">
            <v>10198286.25</v>
          </cell>
        </row>
        <row r="247">
          <cell r="A247" t="str">
            <v>CTAJ0007</v>
          </cell>
          <cell r="B247" t="str">
            <v>SW</v>
          </cell>
          <cell r="C247" t="str">
            <v>ADEJOKE TIJANI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</row>
        <row r="248">
          <cell r="A248" t="str">
            <v>CTAK0003</v>
          </cell>
          <cell r="B248" t="str">
            <v>SW</v>
          </cell>
          <cell r="C248" t="str">
            <v>AIRATU OSAYEMI</v>
          </cell>
          <cell r="D248">
            <v>821288.6</v>
          </cell>
          <cell r="E248">
            <v>821288.6</v>
          </cell>
          <cell r="F248">
            <v>821288.6</v>
          </cell>
          <cell r="G248">
            <v>821288.6</v>
          </cell>
          <cell r="H248">
            <v>821288.6</v>
          </cell>
          <cell r="I248">
            <v>771288.6</v>
          </cell>
          <cell r="J248">
            <v>721288.6</v>
          </cell>
          <cell r="K248">
            <v>721288.6</v>
          </cell>
          <cell r="L248">
            <v>721288.6</v>
          </cell>
          <cell r="M248">
            <v>721288.6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</row>
        <row r="249">
          <cell r="A249" t="str">
            <v>CTAK0007</v>
          </cell>
          <cell r="B249" t="str">
            <v>SW</v>
          </cell>
          <cell r="C249" t="str">
            <v>IYABO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</row>
        <row r="250">
          <cell r="A250" t="str">
            <v>LAC0073</v>
          </cell>
          <cell r="B250" t="str">
            <v>SW</v>
          </cell>
          <cell r="C250" t="str">
            <v>BABA SODIQ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</row>
        <row r="251">
          <cell r="A251" t="str">
            <v>LAC0281</v>
          </cell>
          <cell r="B251" t="str">
            <v>SW</v>
          </cell>
          <cell r="C251" t="str">
            <v>Esther Jimoh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3356808.64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</row>
        <row r="252">
          <cell r="A252" t="str">
            <v>LAC0282</v>
          </cell>
          <cell r="B252" t="str">
            <v>SW</v>
          </cell>
          <cell r="C252" t="str">
            <v>IYA IBEJI JENNT COMFORT</v>
          </cell>
          <cell r="D252">
            <v>4942169.0999999996</v>
          </cell>
          <cell r="E252">
            <v>4942169.0999999996</v>
          </cell>
          <cell r="F252">
            <v>4942169.0999999996</v>
          </cell>
          <cell r="G252">
            <v>4942169.0999999996</v>
          </cell>
          <cell r="H252">
            <v>4942169.0999999996</v>
          </cell>
          <cell r="I252">
            <v>4942169.0999999996</v>
          </cell>
          <cell r="J252">
            <v>4942169.0999999996</v>
          </cell>
          <cell r="K252">
            <v>4942169.0999999996</v>
          </cell>
          <cell r="L252">
            <v>4942169.0999999996</v>
          </cell>
          <cell r="M252">
            <v>4942169.0999999996</v>
          </cell>
          <cell r="N252">
            <v>4942169.0999999996</v>
          </cell>
          <cell r="O252">
            <v>4942169.0999999996</v>
          </cell>
          <cell r="P252">
            <v>4942169.0999999996</v>
          </cell>
          <cell r="Q252">
            <v>4942169.0999999996</v>
          </cell>
          <cell r="R252">
            <v>4942169.0999999996</v>
          </cell>
          <cell r="S252">
            <v>4942169.0999999996</v>
          </cell>
          <cell r="T252">
            <v>4942169.0999999996</v>
          </cell>
          <cell r="U252">
            <v>4942169.0999999996</v>
          </cell>
          <cell r="V252">
            <v>4942169.0999999996</v>
          </cell>
        </row>
        <row r="253">
          <cell r="A253" t="str">
            <v>LAC0431</v>
          </cell>
          <cell r="B253" t="str">
            <v>SW</v>
          </cell>
          <cell r="C253" t="str">
            <v>Aminat Adeniyi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703123.23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</row>
        <row r="254">
          <cell r="A254" t="str">
            <v>LAC0616</v>
          </cell>
          <cell r="B254" t="str">
            <v>SW</v>
          </cell>
          <cell r="C254" t="str">
            <v>Onyekachi Ifeanyi</v>
          </cell>
          <cell r="D254">
            <v>5026539.0600000005</v>
          </cell>
          <cell r="E254">
            <v>5026539.0600000005</v>
          </cell>
          <cell r="F254">
            <v>5026539.0599999996</v>
          </cell>
          <cell r="G254">
            <v>5026539.0599999996</v>
          </cell>
          <cell r="H254">
            <v>5026539.0599999996</v>
          </cell>
          <cell r="I254">
            <v>5026539.0599999996</v>
          </cell>
          <cell r="J254">
            <v>5026539.0599999996</v>
          </cell>
          <cell r="K254">
            <v>5026539.0599999996</v>
          </cell>
          <cell r="L254">
            <v>5026539.0599999996</v>
          </cell>
          <cell r="M254">
            <v>5026539.0599999996</v>
          </cell>
          <cell r="N254">
            <v>5026539.0599999996</v>
          </cell>
          <cell r="O254">
            <v>5026539.0599999996</v>
          </cell>
          <cell r="P254">
            <v>5026539.0599999996</v>
          </cell>
          <cell r="Q254">
            <v>5026539.0599999996</v>
          </cell>
          <cell r="R254">
            <v>5026539.0599999996</v>
          </cell>
          <cell r="S254">
            <v>5026539.0599999996</v>
          </cell>
          <cell r="T254">
            <v>5026539.0599999996</v>
          </cell>
          <cell r="U254">
            <v>5026539.0599999996</v>
          </cell>
          <cell r="V254">
            <v>5026539.0599999996</v>
          </cell>
        </row>
        <row r="255">
          <cell r="A255" t="str">
            <v>LAC0666</v>
          </cell>
          <cell r="B255" t="str">
            <v>SW</v>
          </cell>
          <cell r="C255" t="str">
            <v>Iya Mohammed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3647645.13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</row>
        <row r="256">
          <cell r="A256" t="str">
            <v>LAC0696</v>
          </cell>
          <cell r="B256" t="str">
            <v>SW</v>
          </cell>
          <cell r="C256" t="str">
            <v>Ndigwe &amp; Igwe Venture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</row>
        <row r="257">
          <cell r="A257" t="str">
            <v>LAC1605</v>
          </cell>
          <cell r="B257" t="str">
            <v>SW</v>
          </cell>
          <cell r="C257" t="str">
            <v>Iya Faidat Trading Stores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</row>
        <row r="258">
          <cell r="A258" t="str">
            <v>LAC2292</v>
          </cell>
          <cell r="B258" t="str">
            <v>SW</v>
          </cell>
          <cell r="C258" t="str">
            <v>Iya Tosin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</row>
        <row r="259">
          <cell r="A259" t="str">
            <v>LAC2298</v>
          </cell>
          <cell r="B259" t="str">
            <v>SW</v>
          </cell>
          <cell r="C259" t="str">
            <v>WONUJUWONLO VENTURE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</row>
        <row r="260">
          <cell r="A260" t="str">
            <v>LAC2392</v>
          </cell>
          <cell r="B260" t="str">
            <v>SW</v>
          </cell>
          <cell r="C260" t="str">
            <v>UGWU JONAS EMEKA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</row>
        <row r="261">
          <cell r="A261" t="str">
            <v>LAC2393</v>
          </cell>
          <cell r="B261" t="str">
            <v>SW</v>
          </cell>
          <cell r="C261" t="str">
            <v>NDIGWE SAMUEL TOCHUKWU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</row>
        <row r="262">
          <cell r="A262" t="str">
            <v>SWC1390</v>
          </cell>
          <cell r="B262" t="str">
            <v>SW</v>
          </cell>
          <cell r="C262" t="str">
            <v>Selfas Merchandise Ent.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</row>
        <row r="263">
          <cell r="A263" t="str">
            <v>SWC2335</v>
          </cell>
          <cell r="B263" t="str">
            <v>SW</v>
          </cell>
          <cell r="C263" t="str">
            <v>Okafor Iloke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</row>
        <row r="264">
          <cell r="A264" t="str">
            <v>WCFA000175</v>
          </cell>
          <cell r="B264" t="str">
            <v>SW</v>
          </cell>
          <cell r="C264" t="str">
            <v>Chukwuma Ube</v>
          </cell>
          <cell r="D264">
            <v>3237178.1</v>
          </cell>
          <cell r="E264">
            <v>3187178.1</v>
          </cell>
          <cell r="F264">
            <v>3187178.1</v>
          </cell>
          <cell r="G264">
            <v>3137178.1</v>
          </cell>
          <cell r="H264">
            <v>3087178.1</v>
          </cell>
          <cell r="I264">
            <v>3037178.1</v>
          </cell>
          <cell r="J264">
            <v>3037178.1</v>
          </cell>
          <cell r="K264">
            <v>3037178.1</v>
          </cell>
          <cell r="L264">
            <v>3037178.1</v>
          </cell>
          <cell r="M264">
            <v>3037178.1</v>
          </cell>
          <cell r="N264">
            <v>3037178.1</v>
          </cell>
          <cell r="O264">
            <v>3037178.1</v>
          </cell>
          <cell r="P264">
            <v>3037178.1</v>
          </cell>
          <cell r="Q264">
            <v>3037178.1</v>
          </cell>
          <cell r="R264">
            <v>3037178.1</v>
          </cell>
          <cell r="S264">
            <v>3037178.1</v>
          </cell>
          <cell r="T264">
            <v>3037178.1</v>
          </cell>
          <cell r="U264">
            <v>2912538.1</v>
          </cell>
          <cell r="V264">
            <v>2912538.1</v>
          </cell>
        </row>
        <row r="265">
          <cell r="A265" t="str">
            <v>WCFA000177</v>
          </cell>
          <cell r="B265" t="str">
            <v>SW</v>
          </cell>
          <cell r="C265" t="str">
            <v>Samuel Ube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</row>
        <row r="266">
          <cell r="A266" t="str">
            <v>WCFA000208</v>
          </cell>
          <cell r="B266" t="str">
            <v>SW</v>
          </cell>
          <cell r="C266" t="str">
            <v>Alhaja Lateef Ayisat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103009223.91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</row>
        <row r="267">
          <cell r="A267" t="str">
            <v>WCFA000218</v>
          </cell>
          <cell r="B267" t="str">
            <v>SW</v>
          </cell>
          <cell r="C267" t="str">
            <v>Kelechi Store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12886601.870000005</v>
          </cell>
        </row>
        <row r="268">
          <cell r="A268" t="str">
            <v>WCFA000220</v>
          </cell>
          <cell r="B268" t="str">
            <v>SW</v>
          </cell>
          <cell r="C268" t="str">
            <v>Mc Igwe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</row>
        <row r="269">
          <cell r="A269" t="str">
            <v>WCFA000223</v>
          </cell>
          <cell r="B269" t="str">
            <v>SW</v>
          </cell>
          <cell r="C269" t="str">
            <v>St.Judes Stores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</row>
        <row r="270">
          <cell r="A270" t="str">
            <v>SWC0917</v>
          </cell>
          <cell r="B270" t="str">
            <v>SW</v>
          </cell>
          <cell r="C270" t="str">
            <v>Ben Stores</v>
          </cell>
          <cell r="D270">
            <v>2284731.7000000002</v>
          </cell>
          <cell r="E270">
            <v>2284731.7000000002</v>
          </cell>
          <cell r="F270">
            <v>2284731.7000000002</v>
          </cell>
          <cell r="G270">
            <v>2284731.7000000002</v>
          </cell>
          <cell r="H270">
            <v>2284731.7000000002</v>
          </cell>
          <cell r="I270">
            <v>2284731.7000000002</v>
          </cell>
          <cell r="J270">
            <v>2284731.7000000002</v>
          </cell>
          <cell r="K270">
            <v>2284731.7000000002</v>
          </cell>
          <cell r="L270">
            <v>2284731.7000000002</v>
          </cell>
          <cell r="M270">
            <v>2134731.7000000002</v>
          </cell>
          <cell r="N270">
            <v>2034731.7</v>
          </cell>
          <cell r="O270">
            <v>1934731.7</v>
          </cell>
          <cell r="P270">
            <v>1834731.7</v>
          </cell>
          <cell r="Q270">
            <v>1634731.7</v>
          </cell>
          <cell r="R270">
            <v>1634731.7</v>
          </cell>
          <cell r="S270">
            <v>1534731.7</v>
          </cell>
          <cell r="T270">
            <v>1434731.7</v>
          </cell>
          <cell r="U270">
            <v>1284731.7</v>
          </cell>
          <cell r="V270">
            <v>1184731.7</v>
          </cell>
        </row>
        <row r="271">
          <cell r="A271" t="str">
            <v>CTAN0004</v>
          </cell>
          <cell r="B271" t="str">
            <v>SW</v>
          </cell>
          <cell r="C271" t="str">
            <v>GBOSHE OLATUNJI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</row>
        <row r="272">
          <cell r="A272" t="str">
            <v>CTAN0007</v>
          </cell>
          <cell r="B272" t="str">
            <v>SW</v>
          </cell>
          <cell r="C272" t="str">
            <v>OYEDIJO MIKAILA</v>
          </cell>
          <cell r="D272">
            <v>0</v>
          </cell>
          <cell r="E272">
            <v>1917571.79</v>
          </cell>
          <cell r="F272">
            <v>1917571.79</v>
          </cell>
          <cell r="G272">
            <v>1917571.79</v>
          </cell>
          <cell r="H272">
            <v>1907571.79</v>
          </cell>
          <cell r="I272">
            <v>1907571.79</v>
          </cell>
          <cell r="J272">
            <v>1887571.79</v>
          </cell>
          <cell r="K272">
            <v>1887571.79</v>
          </cell>
          <cell r="L272">
            <v>1887571.79</v>
          </cell>
          <cell r="M272">
            <v>1887571.79</v>
          </cell>
          <cell r="N272">
            <v>1887571.79</v>
          </cell>
          <cell r="O272">
            <v>1787571.79</v>
          </cell>
          <cell r="P272">
            <v>1787571.79</v>
          </cell>
          <cell r="Q272">
            <v>1787571.79</v>
          </cell>
          <cell r="R272">
            <v>1737571.79</v>
          </cell>
          <cell r="S272">
            <v>1737571.79</v>
          </cell>
          <cell r="T272">
            <v>0</v>
          </cell>
          <cell r="U272">
            <v>0</v>
          </cell>
          <cell r="V272">
            <v>0</v>
          </cell>
        </row>
        <row r="273">
          <cell r="A273" t="str">
            <v>CTAN0008</v>
          </cell>
          <cell r="B273" t="str">
            <v>SW</v>
          </cell>
          <cell r="C273" t="str">
            <v>WASIU SILIFAT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</row>
        <row r="274">
          <cell r="A274" t="str">
            <v>CTAN0010</v>
          </cell>
          <cell r="B274" t="str">
            <v>SW</v>
          </cell>
          <cell r="C274" t="str">
            <v>KUBURATU LAWAL</v>
          </cell>
          <cell r="D274">
            <v>936237.6</v>
          </cell>
          <cell r="E274">
            <v>936237.6</v>
          </cell>
          <cell r="F274">
            <v>936237.6</v>
          </cell>
          <cell r="G274">
            <v>936237.6</v>
          </cell>
          <cell r="H274">
            <v>936237.6</v>
          </cell>
          <cell r="I274">
            <v>886237.6</v>
          </cell>
          <cell r="J274">
            <v>886237.6</v>
          </cell>
          <cell r="K274">
            <v>886237.6</v>
          </cell>
          <cell r="L274">
            <v>886237.6</v>
          </cell>
          <cell r="M274">
            <v>886237.6</v>
          </cell>
          <cell r="N274">
            <v>886237.6</v>
          </cell>
          <cell r="O274">
            <v>886237.6</v>
          </cell>
          <cell r="P274">
            <v>886237.6</v>
          </cell>
          <cell r="Q274">
            <v>876237.6</v>
          </cell>
          <cell r="R274">
            <v>866237.6</v>
          </cell>
          <cell r="S274">
            <v>866237.6</v>
          </cell>
          <cell r="T274">
            <v>846237.6</v>
          </cell>
          <cell r="U274">
            <v>846237.6</v>
          </cell>
          <cell r="V274">
            <v>846237.6</v>
          </cell>
        </row>
        <row r="275">
          <cell r="A275" t="str">
            <v>CTAN0011</v>
          </cell>
          <cell r="B275" t="str">
            <v>SW</v>
          </cell>
          <cell r="C275" t="str">
            <v>NIKE OLADIPO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596026.47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</row>
        <row r="276">
          <cell r="A276" t="str">
            <v>CTAN0012</v>
          </cell>
          <cell r="B276" t="str">
            <v>SW</v>
          </cell>
          <cell r="C276" t="str">
            <v>RASHIDAT OLAJIDE (Fauzat)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</row>
        <row r="277">
          <cell r="A277" t="str">
            <v>CTAP0019</v>
          </cell>
          <cell r="B277" t="str">
            <v>SW</v>
          </cell>
          <cell r="C277" t="str">
            <v>NAB NIG. ENTERPRISES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143732.1</v>
          </cell>
          <cell r="N277">
            <v>0</v>
          </cell>
          <cell r="O277">
            <v>1592338.1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</row>
        <row r="278">
          <cell r="A278" t="str">
            <v>CTAQ0005</v>
          </cell>
          <cell r="B278" t="str">
            <v>SW</v>
          </cell>
          <cell r="C278" t="str">
            <v>IDRIS (1) USENI</v>
          </cell>
          <cell r="D278">
            <v>293156</v>
          </cell>
          <cell r="E278">
            <v>293156</v>
          </cell>
          <cell r="F278">
            <v>293156</v>
          </cell>
          <cell r="G278">
            <v>293156</v>
          </cell>
          <cell r="H278">
            <v>293156</v>
          </cell>
          <cell r="I278">
            <v>293156</v>
          </cell>
          <cell r="J278">
            <v>293156</v>
          </cell>
          <cell r="K278">
            <v>293156</v>
          </cell>
          <cell r="L278">
            <v>293156</v>
          </cell>
          <cell r="M278">
            <v>293156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</row>
        <row r="279">
          <cell r="A279" t="str">
            <v>LAC0390</v>
          </cell>
          <cell r="B279" t="str">
            <v>SW</v>
          </cell>
          <cell r="C279" t="str">
            <v>Alfa Nofiu</v>
          </cell>
          <cell r="D279">
            <v>13640859.66</v>
          </cell>
          <cell r="E279">
            <v>12408859.66</v>
          </cell>
          <cell r="F279">
            <v>9678319.6600000001</v>
          </cell>
          <cell r="G279">
            <v>9443319.6600000001</v>
          </cell>
          <cell r="H279">
            <v>9443319.6600000001</v>
          </cell>
          <cell r="I279">
            <v>9443319.6600000001</v>
          </cell>
          <cell r="J279">
            <v>9443319.6600000001</v>
          </cell>
          <cell r="K279">
            <v>9443319.6600000001</v>
          </cell>
          <cell r="L279">
            <v>9143319.6600000001</v>
          </cell>
          <cell r="M279">
            <v>9143319.6600000001</v>
          </cell>
          <cell r="N279">
            <v>9143319.6600000001</v>
          </cell>
          <cell r="O279">
            <v>9143319.6600000001</v>
          </cell>
          <cell r="P279">
            <v>9143319.6600000001</v>
          </cell>
          <cell r="Q279">
            <v>9143319.6600000001</v>
          </cell>
          <cell r="R279">
            <v>9143319.6600000001</v>
          </cell>
          <cell r="S279">
            <v>9043319.6600000001</v>
          </cell>
          <cell r="T279">
            <v>9043319.6600000001</v>
          </cell>
          <cell r="U279">
            <v>9043319.6600000001</v>
          </cell>
          <cell r="V279">
            <v>8384819.6600000001</v>
          </cell>
        </row>
        <row r="280">
          <cell r="A280" t="str">
            <v>LAC1472</v>
          </cell>
          <cell r="B280" t="str">
            <v>SW</v>
          </cell>
          <cell r="C280" t="str">
            <v>King Joe Incorporation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5396800.8799999999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</row>
        <row r="281">
          <cell r="A281" t="str">
            <v>LAC2143</v>
          </cell>
          <cell r="B281" t="str">
            <v>SW</v>
          </cell>
          <cell r="C281" t="str">
            <v>IYA PETER (MRS AFOLABI)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</row>
        <row r="282">
          <cell r="A282" t="str">
            <v>LAC2253</v>
          </cell>
          <cell r="B282" t="str">
            <v>SW</v>
          </cell>
          <cell r="C282" t="str">
            <v>EDWIN ONWUAMAIZU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2649810.17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</row>
        <row r="283">
          <cell r="A283" t="str">
            <v>LAC2254</v>
          </cell>
          <cell r="B283" t="str">
            <v>SW</v>
          </cell>
          <cell r="C283" t="str">
            <v>GEOMAN OKUMA (GM)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</row>
        <row r="284">
          <cell r="A284" t="str">
            <v>LAC2255</v>
          </cell>
          <cell r="B284" t="str">
            <v>SW</v>
          </cell>
          <cell r="C284" t="str">
            <v>IYA LATEFATH OLAITAN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2734772.06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</row>
        <row r="285">
          <cell r="A285" t="str">
            <v>LAC2256</v>
          </cell>
          <cell r="B285" t="str">
            <v>SW</v>
          </cell>
          <cell r="C285" t="str">
            <v>MARUF FAUZAT (AYISATH)</v>
          </cell>
          <cell r="D285">
            <v>3000</v>
          </cell>
          <cell r="E285">
            <v>3000</v>
          </cell>
          <cell r="F285">
            <v>3000</v>
          </cell>
          <cell r="G285">
            <v>3000</v>
          </cell>
          <cell r="H285">
            <v>3000</v>
          </cell>
          <cell r="I285">
            <v>3000</v>
          </cell>
          <cell r="J285">
            <v>3000</v>
          </cell>
          <cell r="K285">
            <v>3000</v>
          </cell>
          <cell r="L285">
            <v>3000</v>
          </cell>
          <cell r="M285">
            <v>3000</v>
          </cell>
          <cell r="N285">
            <v>3000</v>
          </cell>
          <cell r="O285">
            <v>3000</v>
          </cell>
          <cell r="P285">
            <v>3000</v>
          </cell>
          <cell r="Q285">
            <v>3000</v>
          </cell>
          <cell r="R285">
            <v>3000</v>
          </cell>
          <cell r="S285">
            <v>3000</v>
          </cell>
          <cell r="T285">
            <v>3000</v>
          </cell>
          <cell r="U285">
            <v>3000</v>
          </cell>
          <cell r="V285">
            <v>3000</v>
          </cell>
        </row>
        <row r="286">
          <cell r="A286" t="str">
            <v>LAC2259</v>
          </cell>
          <cell r="B286" t="str">
            <v>SW</v>
          </cell>
          <cell r="C286" t="str">
            <v>MOHAMED ALI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</row>
        <row r="287">
          <cell r="A287" t="str">
            <v>LAC2258</v>
          </cell>
          <cell r="B287" t="str">
            <v>SW</v>
          </cell>
          <cell r="C287" t="str">
            <v>IYA AHMED FALY</v>
          </cell>
          <cell r="D287">
            <v>8502.4</v>
          </cell>
          <cell r="E287">
            <v>168202.4</v>
          </cell>
          <cell r="F287">
            <v>0</v>
          </cell>
          <cell r="G287">
            <v>0</v>
          </cell>
          <cell r="H287">
            <v>0</v>
          </cell>
          <cell r="I287">
            <v>35916.75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</row>
        <row r="288">
          <cell r="A288" t="str">
            <v>LAC2268</v>
          </cell>
          <cell r="B288" t="str">
            <v>SW</v>
          </cell>
          <cell r="C288" t="str">
            <v>Ibrahim Yahaya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</row>
        <row r="289">
          <cell r="A289" t="str">
            <v>LAC3368</v>
          </cell>
          <cell r="B289" t="str">
            <v>SW</v>
          </cell>
          <cell r="C289" t="str">
            <v>FLORENCE AGBOOLA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976555.76</v>
          </cell>
          <cell r="T289">
            <v>0</v>
          </cell>
          <cell r="U289">
            <v>0</v>
          </cell>
          <cell r="V289">
            <v>0</v>
          </cell>
        </row>
        <row r="290">
          <cell r="A290" t="str">
            <v>LAC3519</v>
          </cell>
          <cell r="B290" t="str">
            <v>SW</v>
          </cell>
          <cell r="C290" t="str">
            <v>T.H. NIG. Enterprises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</row>
        <row r="291">
          <cell r="A291" t="str">
            <v>LAC3531</v>
          </cell>
          <cell r="B291" t="str">
            <v>SW</v>
          </cell>
          <cell r="C291" t="str">
            <v>CHUKWU EMERIE Stores Limited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</row>
        <row r="292">
          <cell r="A292" t="str">
            <v>LAC3572</v>
          </cell>
          <cell r="B292" t="str">
            <v>SW</v>
          </cell>
          <cell r="C292" t="str">
            <v>IYA KOKORO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</row>
        <row r="293">
          <cell r="A293" t="str">
            <v>SWC0914</v>
          </cell>
          <cell r="B293" t="str">
            <v>SW</v>
          </cell>
          <cell r="C293" t="str">
            <v>Mrs Dada Kolapo</v>
          </cell>
          <cell r="D293">
            <v>0</v>
          </cell>
          <cell r="E293">
            <v>0</v>
          </cell>
          <cell r="F293">
            <v>2427104.33</v>
          </cell>
          <cell r="G293">
            <v>0</v>
          </cell>
          <cell r="H293">
            <v>0</v>
          </cell>
          <cell r="I293">
            <v>1538428.35</v>
          </cell>
          <cell r="J293">
            <v>0</v>
          </cell>
          <cell r="K293">
            <v>0</v>
          </cell>
          <cell r="L293">
            <v>1945797.35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3213822.27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</row>
        <row r="294">
          <cell r="A294" t="str">
            <v>SWC1078</v>
          </cell>
          <cell r="B294" t="str">
            <v>SW</v>
          </cell>
          <cell r="C294" t="str">
            <v>Ali Yusuf</v>
          </cell>
          <cell r="D294">
            <v>891355</v>
          </cell>
          <cell r="E294">
            <v>891355</v>
          </cell>
          <cell r="F294">
            <v>891355</v>
          </cell>
          <cell r="G294">
            <v>891355</v>
          </cell>
          <cell r="H294">
            <v>891355</v>
          </cell>
          <cell r="I294">
            <v>891355</v>
          </cell>
          <cell r="J294">
            <v>891355</v>
          </cell>
          <cell r="K294">
            <v>891355</v>
          </cell>
          <cell r="L294">
            <v>891355</v>
          </cell>
          <cell r="M294">
            <v>891355</v>
          </cell>
          <cell r="N294">
            <v>891355</v>
          </cell>
          <cell r="O294">
            <v>891355</v>
          </cell>
          <cell r="P294">
            <v>891355</v>
          </cell>
          <cell r="Q294">
            <v>891355</v>
          </cell>
          <cell r="R294">
            <v>891355</v>
          </cell>
          <cell r="S294">
            <v>0</v>
          </cell>
          <cell r="T294">
            <v>891355</v>
          </cell>
          <cell r="U294">
            <v>891355</v>
          </cell>
          <cell r="V294">
            <v>891355</v>
          </cell>
        </row>
        <row r="295">
          <cell r="A295" t="str">
            <v>SWC1102</v>
          </cell>
          <cell r="B295" t="str">
            <v>SW</v>
          </cell>
          <cell r="C295" t="str">
            <v>Alhaja Mosadoluwa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2607783.9700000002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2666803.8599999985</v>
          </cell>
          <cell r="U295">
            <v>0</v>
          </cell>
          <cell r="V295">
            <v>4160923.8600000003</v>
          </cell>
        </row>
        <row r="296">
          <cell r="A296" t="str">
            <v>SWC1105</v>
          </cell>
          <cell r="B296" t="str">
            <v>SW</v>
          </cell>
          <cell r="C296" t="str">
            <v>Alhaja Tanimola Adeyinka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</row>
        <row r="297">
          <cell r="A297" t="str">
            <v>SWC1269</v>
          </cell>
          <cell r="B297" t="str">
            <v>SW</v>
          </cell>
          <cell r="C297" t="str">
            <v>Mrs. Ayinke Adebayo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2266566.9800000004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</row>
        <row r="298">
          <cell r="A298" t="str">
            <v>SWC2006</v>
          </cell>
          <cell r="B298" t="str">
            <v>SW</v>
          </cell>
          <cell r="C298" t="str">
            <v>MAVELLOUS STORE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</row>
        <row r="299">
          <cell r="A299" t="str">
            <v>SWC2092</v>
          </cell>
          <cell r="B299" t="str">
            <v>SW</v>
          </cell>
          <cell r="C299" t="str">
            <v>IYA TOPE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</row>
        <row r="300">
          <cell r="A300" t="str">
            <v>WCFA000001</v>
          </cell>
          <cell r="B300" t="str">
            <v>SW</v>
          </cell>
          <cell r="C300" t="str">
            <v>Iya Amina Rafiu</v>
          </cell>
          <cell r="D300">
            <v>0</v>
          </cell>
          <cell r="E300">
            <v>0</v>
          </cell>
          <cell r="F300">
            <v>3370448.62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4718555.26</v>
          </cell>
          <cell r="R300">
            <v>0</v>
          </cell>
          <cell r="S300">
            <v>0</v>
          </cell>
          <cell r="T300">
            <v>2042957.3999999994</v>
          </cell>
          <cell r="U300">
            <v>292957.40000000037</v>
          </cell>
          <cell r="V300">
            <v>292957.40000000037</v>
          </cell>
        </row>
        <row r="301">
          <cell r="A301" t="str">
            <v>WCFA000003</v>
          </cell>
          <cell r="B301" t="str">
            <v>SW</v>
          </cell>
          <cell r="C301" t="str">
            <v>Twins Sister</v>
          </cell>
          <cell r="D301">
            <v>0</v>
          </cell>
          <cell r="E301">
            <v>2520782.46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4163904.5999999978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</row>
        <row r="302">
          <cell r="A302" t="str">
            <v>WCFA000004</v>
          </cell>
          <cell r="B302" t="str">
            <v>SW</v>
          </cell>
          <cell r="C302" t="str">
            <v>Olaide Oguniyi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2072750.0199999996</v>
          </cell>
          <cell r="S302">
            <v>0</v>
          </cell>
          <cell r="T302">
            <v>0</v>
          </cell>
          <cell r="U302">
            <v>0</v>
          </cell>
          <cell r="V302">
            <v>267970.51999999955</v>
          </cell>
        </row>
        <row r="303">
          <cell r="A303" t="str">
            <v>WCFA000008</v>
          </cell>
          <cell r="B303" t="str">
            <v>SW</v>
          </cell>
          <cell r="C303" t="str">
            <v>Funmi Alira(Mrs)</v>
          </cell>
          <cell r="D303">
            <v>0</v>
          </cell>
          <cell r="E303">
            <v>0</v>
          </cell>
          <cell r="F303">
            <v>2439342.9700000002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</row>
        <row r="304">
          <cell r="A304" t="str">
            <v>WCFA000018</v>
          </cell>
          <cell r="B304" t="str">
            <v>SW</v>
          </cell>
          <cell r="C304" t="str">
            <v>Anifat Ibikunle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</row>
        <row r="305">
          <cell r="A305" t="str">
            <v>WCFA000021</v>
          </cell>
          <cell r="B305" t="str">
            <v>SW</v>
          </cell>
          <cell r="C305" t="str">
            <v>Iya Ramon Isiaka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</row>
        <row r="306">
          <cell r="A306" t="str">
            <v>WCFA000023</v>
          </cell>
          <cell r="B306" t="str">
            <v>SW</v>
          </cell>
          <cell r="C306" t="str">
            <v>Sadiq Sile (iya)</v>
          </cell>
          <cell r="D306">
            <v>0</v>
          </cell>
          <cell r="E306">
            <v>0</v>
          </cell>
          <cell r="F306">
            <v>2605193.21</v>
          </cell>
          <cell r="G306">
            <v>645193.21</v>
          </cell>
          <cell r="H306">
            <v>0</v>
          </cell>
          <cell r="I306">
            <v>0</v>
          </cell>
          <cell r="J306">
            <v>0</v>
          </cell>
          <cell r="K306">
            <v>330090.23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2777324.5300000003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6444873.5300000003</v>
          </cell>
        </row>
        <row r="307">
          <cell r="A307" t="str">
            <v>WCFA000026</v>
          </cell>
          <cell r="B307" t="str">
            <v>SW</v>
          </cell>
          <cell r="C307" t="str">
            <v>Latifat Ajiboye</v>
          </cell>
          <cell r="D307">
            <v>2149585.73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4180825.75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3654173.75</v>
          </cell>
          <cell r="R307">
            <v>833105.5</v>
          </cell>
          <cell r="S307">
            <v>681105.5</v>
          </cell>
          <cell r="T307">
            <v>0</v>
          </cell>
          <cell r="U307">
            <v>0</v>
          </cell>
          <cell r="V307">
            <v>0</v>
          </cell>
        </row>
        <row r="308">
          <cell r="A308" t="str">
            <v>WCFA000027</v>
          </cell>
          <cell r="B308" t="str">
            <v>SW</v>
          </cell>
          <cell r="C308" t="str">
            <v>Abdul Ramon Mujidat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</row>
        <row r="309">
          <cell r="A309" t="str">
            <v>WCFA000029</v>
          </cell>
          <cell r="B309" t="str">
            <v>SW</v>
          </cell>
          <cell r="C309" t="str">
            <v>Omolara Bello Iya</v>
          </cell>
          <cell r="D309">
            <v>0.5</v>
          </cell>
          <cell r="E309">
            <v>0.5</v>
          </cell>
          <cell r="F309">
            <v>0.5</v>
          </cell>
          <cell r="G309">
            <v>0.5</v>
          </cell>
          <cell r="H309">
            <v>0.5</v>
          </cell>
          <cell r="I309">
            <v>0.5</v>
          </cell>
          <cell r="J309">
            <v>0.5</v>
          </cell>
          <cell r="K309">
            <v>0.5</v>
          </cell>
          <cell r="L309">
            <v>0.5</v>
          </cell>
          <cell r="M309">
            <v>0.5</v>
          </cell>
          <cell r="N309">
            <v>0.5</v>
          </cell>
          <cell r="O309">
            <v>0.5</v>
          </cell>
          <cell r="P309">
            <v>0.5</v>
          </cell>
          <cell r="Q309">
            <v>0.5</v>
          </cell>
          <cell r="R309">
            <v>0.5</v>
          </cell>
          <cell r="S309">
            <v>0.5</v>
          </cell>
          <cell r="T309">
            <v>0.5</v>
          </cell>
          <cell r="U309">
            <v>0.5</v>
          </cell>
          <cell r="V309">
            <v>0.5</v>
          </cell>
        </row>
        <row r="310">
          <cell r="A310" t="str">
            <v>WCFA000034</v>
          </cell>
          <cell r="B310" t="str">
            <v>SW</v>
          </cell>
          <cell r="C310" t="str">
            <v>Mama Kemi Oluwalana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6002822.7699999996</v>
          </cell>
        </row>
        <row r="311">
          <cell r="A311" t="str">
            <v>WCFA000039</v>
          </cell>
          <cell r="B311" t="str">
            <v>SW</v>
          </cell>
          <cell r="C311" t="str">
            <v>Fausat Adetunji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520206.8200000003</v>
          </cell>
        </row>
        <row r="312">
          <cell r="A312" t="str">
            <v>WCFA000042</v>
          </cell>
          <cell r="B312" t="str">
            <v>SW</v>
          </cell>
          <cell r="C312" t="str">
            <v>Omolara Alamu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15155763.49</v>
          </cell>
          <cell r="V312">
            <v>0</v>
          </cell>
        </row>
        <row r="313">
          <cell r="A313" t="str">
            <v>WCFA000045</v>
          </cell>
          <cell r="B313" t="str">
            <v>SW</v>
          </cell>
          <cell r="C313" t="str">
            <v>Saidat Omotayo(Iya)</v>
          </cell>
          <cell r="D313">
            <v>3441641.94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16110302.58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23801264.640000001</v>
          </cell>
        </row>
        <row r="314">
          <cell r="A314" t="str">
            <v>WCFA000046</v>
          </cell>
          <cell r="B314" t="str">
            <v>SW</v>
          </cell>
          <cell r="C314" t="str">
            <v>Tale Morufat (Iya)</v>
          </cell>
          <cell r="D314">
            <v>0</v>
          </cell>
          <cell r="E314">
            <v>0</v>
          </cell>
          <cell r="F314">
            <v>1583561.87</v>
          </cell>
          <cell r="G314">
            <v>0</v>
          </cell>
          <cell r="H314">
            <v>0</v>
          </cell>
          <cell r="I314">
            <v>0</v>
          </cell>
          <cell r="J314">
            <v>1093935.8899999999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1099935.8899999999</v>
          </cell>
          <cell r="P314">
            <v>0</v>
          </cell>
          <cell r="Q314">
            <v>1414935.8899999997</v>
          </cell>
          <cell r="R314">
            <v>0</v>
          </cell>
          <cell r="S314">
            <v>1408180.7800000003</v>
          </cell>
          <cell r="T314">
            <v>0</v>
          </cell>
          <cell r="U314">
            <v>0</v>
          </cell>
          <cell r="V314">
            <v>2852140.78</v>
          </cell>
        </row>
        <row r="315">
          <cell r="A315" t="str">
            <v>WCFA000047</v>
          </cell>
          <cell r="B315" t="str">
            <v>SW</v>
          </cell>
          <cell r="C315" t="str">
            <v>Gbotie Makinde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1260819.99</v>
          </cell>
          <cell r="P315">
            <v>0</v>
          </cell>
          <cell r="Q315">
            <v>0</v>
          </cell>
          <cell r="R315">
            <v>0</v>
          </cell>
          <cell r="S315">
            <v>1174913.3200000003</v>
          </cell>
          <cell r="T315">
            <v>0</v>
          </cell>
          <cell r="U315">
            <v>0</v>
          </cell>
          <cell r="V315">
            <v>0</v>
          </cell>
        </row>
        <row r="316">
          <cell r="A316" t="str">
            <v>WCFA000049</v>
          </cell>
          <cell r="B316" t="str">
            <v>SW</v>
          </cell>
          <cell r="C316" t="str">
            <v>Jibola Aminu(Iya)</v>
          </cell>
          <cell r="D316">
            <v>1584031.74</v>
          </cell>
          <cell r="E316">
            <v>1584031.74</v>
          </cell>
          <cell r="F316">
            <v>1584031.74</v>
          </cell>
          <cell r="G316">
            <v>1584031.74</v>
          </cell>
          <cell r="H316">
            <v>1584031.74</v>
          </cell>
          <cell r="I316">
            <v>1574031.74</v>
          </cell>
          <cell r="J316">
            <v>1564031.74</v>
          </cell>
          <cell r="K316">
            <v>1559031.74</v>
          </cell>
          <cell r="L316">
            <v>1559031.74</v>
          </cell>
          <cell r="M316">
            <v>1559031.74</v>
          </cell>
          <cell r="N316">
            <v>1559031.74</v>
          </cell>
          <cell r="O316">
            <v>1559031.74</v>
          </cell>
          <cell r="P316">
            <v>1559031.74</v>
          </cell>
          <cell r="Q316">
            <v>1559031.74</v>
          </cell>
          <cell r="R316">
            <v>1559031.74</v>
          </cell>
          <cell r="S316">
            <v>1559031.74</v>
          </cell>
          <cell r="T316">
            <v>1559031.74</v>
          </cell>
          <cell r="U316">
            <v>1559031.74</v>
          </cell>
          <cell r="V316">
            <v>1559031.74</v>
          </cell>
        </row>
        <row r="317">
          <cell r="A317" t="str">
            <v>WCFA000052</v>
          </cell>
          <cell r="B317" t="str">
            <v>SW</v>
          </cell>
          <cell r="C317" t="str">
            <v>Mujidat Adepegba</v>
          </cell>
          <cell r="D317">
            <v>0</v>
          </cell>
          <cell r="E317">
            <v>0</v>
          </cell>
          <cell r="F317">
            <v>0</v>
          </cell>
          <cell r="G317">
            <v>134018</v>
          </cell>
          <cell r="H317">
            <v>0</v>
          </cell>
          <cell r="I317">
            <v>7910287.1900000004</v>
          </cell>
          <cell r="J317">
            <v>0</v>
          </cell>
          <cell r="K317">
            <v>0</v>
          </cell>
          <cell r="L317">
            <v>2612606.19</v>
          </cell>
          <cell r="M317">
            <v>0</v>
          </cell>
          <cell r="N317">
            <v>0</v>
          </cell>
          <cell r="O317">
            <v>0</v>
          </cell>
          <cell r="P317">
            <v>3706606.1899999995</v>
          </cell>
          <cell r="Q317">
            <v>1639106.189999999</v>
          </cell>
          <cell r="R317">
            <v>0</v>
          </cell>
          <cell r="S317">
            <v>0</v>
          </cell>
          <cell r="T317">
            <v>0</v>
          </cell>
          <cell r="U317">
            <v>270761.5</v>
          </cell>
          <cell r="V317">
            <v>634761.5</v>
          </cell>
        </row>
        <row r="318">
          <cell r="A318" t="str">
            <v>WCFA000054</v>
          </cell>
          <cell r="B318" t="str">
            <v>SW</v>
          </cell>
          <cell r="C318" t="str">
            <v>Funmi Idowu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</row>
        <row r="319">
          <cell r="A319" t="str">
            <v>WCFA000055</v>
          </cell>
          <cell r="B319" t="str">
            <v>SW</v>
          </cell>
          <cell r="C319" t="str">
            <v>Titi Alausa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8685800.0800000001</v>
          </cell>
        </row>
        <row r="320">
          <cell r="A320" t="str">
            <v>WCFA000057</v>
          </cell>
          <cell r="B320" t="str">
            <v>SW</v>
          </cell>
          <cell r="C320" t="str">
            <v>Tawakali Olisa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3723242.59</v>
          </cell>
          <cell r="S320">
            <v>0</v>
          </cell>
          <cell r="T320">
            <v>0</v>
          </cell>
          <cell r="U320">
            <v>0</v>
          </cell>
          <cell r="V320">
            <v>6347419.5899999999</v>
          </cell>
        </row>
        <row r="321">
          <cell r="A321" t="str">
            <v>WCFA000058</v>
          </cell>
          <cell r="B321" t="str">
            <v>SW</v>
          </cell>
          <cell r="C321" t="str">
            <v>Akeem Funmilayo</v>
          </cell>
          <cell r="D321">
            <v>925437.26</v>
          </cell>
          <cell r="E321">
            <v>925437.26</v>
          </cell>
          <cell r="F321">
            <v>925437.26</v>
          </cell>
          <cell r="G321">
            <v>875437.26</v>
          </cell>
          <cell r="H321">
            <v>825437.26</v>
          </cell>
          <cell r="I321">
            <v>740437.26</v>
          </cell>
          <cell r="J321">
            <v>720437.26</v>
          </cell>
          <cell r="K321">
            <v>720437.26</v>
          </cell>
          <cell r="L321">
            <v>610437.26</v>
          </cell>
          <cell r="M321">
            <v>610437.26</v>
          </cell>
          <cell r="N321">
            <v>610437.26</v>
          </cell>
          <cell r="O321">
            <v>610437.26</v>
          </cell>
          <cell r="P321">
            <v>610437.26</v>
          </cell>
          <cell r="Q321">
            <v>610437.26</v>
          </cell>
          <cell r="R321">
            <v>580437.26</v>
          </cell>
          <cell r="S321">
            <v>580437.26</v>
          </cell>
          <cell r="T321">
            <v>580437.26</v>
          </cell>
          <cell r="U321">
            <v>580437.26</v>
          </cell>
          <cell r="V321">
            <v>580437.26</v>
          </cell>
        </row>
        <row r="322">
          <cell r="A322" t="str">
            <v>WCFA000060</v>
          </cell>
          <cell r="B322" t="str">
            <v>SW</v>
          </cell>
          <cell r="C322" t="str">
            <v>Onipanla Todun</v>
          </cell>
          <cell r="D322">
            <v>2881618.78</v>
          </cell>
          <cell r="E322">
            <v>2881618.78</v>
          </cell>
          <cell r="F322">
            <v>2881618.78</v>
          </cell>
          <cell r="G322">
            <v>2881618.78</v>
          </cell>
          <cell r="H322">
            <v>2881618.78</v>
          </cell>
          <cell r="I322">
            <v>2881618.78</v>
          </cell>
          <cell r="J322">
            <v>2881618.78</v>
          </cell>
          <cell r="K322">
            <v>2881618.78</v>
          </cell>
          <cell r="L322">
            <v>2765618.78</v>
          </cell>
          <cell r="M322">
            <v>2765618.78</v>
          </cell>
          <cell r="N322">
            <v>2765618.78</v>
          </cell>
          <cell r="O322">
            <v>2765618.78</v>
          </cell>
          <cell r="P322">
            <v>2765618.78</v>
          </cell>
          <cell r="Q322">
            <v>2765618.78</v>
          </cell>
          <cell r="R322">
            <v>2765618.78</v>
          </cell>
          <cell r="S322">
            <v>2765618.78</v>
          </cell>
          <cell r="T322">
            <v>2765618.78</v>
          </cell>
          <cell r="U322">
            <v>2765618.78</v>
          </cell>
          <cell r="V322">
            <v>2765618.78</v>
          </cell>
        </row>
        <row r="323">
          <cell r="A323" t="str">
            <v>WCFA000061</v>
          </cell>
          <cell r="B323" t="str">
            <v>SW</v>
          </cell>
          <cell r="C323" t="str">
            <v>Salewa Stores</v>
          </cell>
          <cell r="D323">
            <v>0</v>
          </cell>
          <cell r="E323">
            <v>13459049.699999999</v>
          </cell>
          <cell r="F323">
            <v>0</v>
          </cell>
          <cell r="G323">
            <v>0</v>
          </cell>
          <cell r="H323">
            <v>0</v>
          </cell>
          <cell r="I323">
            <v>15453177.630000001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127416043.63</v>
          </cell>
          <cell r="U323">
            <v>122454543.63</v>
          </cell>
          <cell r="V323">
            <v>110454543.63</v>
          </cell>
        </row>
        <row r="324">
          <cell r="A324" t="str">
            <v>WCFA000071</v>
          </cell>
          <cell r="B324" t="str">
            <v>SW</v>
          </cell>
          <cell r="C324" t="str">
            <v>Eskay Tajudeen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</row>
        <row r="325">
          <cell r="A325" t="str">
            <v>WCFA000073</v>
          </cell>
          <cell r="B325" t="str">
            <v>SW</v>
          </cell>
          <cell r="C325" t="str">
            <v>Mutiyat Olawuwo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</row>
        <row r="326">
          <cell r="A326" t="str">
            <v>WCFA000074</v>
          </cell>
          <cell r="B326" t="str">
            <v>SW</v>
          </cell>
          <cell r="C326" t="str">
            <v>Aderibigbe Jumoke</v>
          </cell>
          <cell r="D326">
            <v>253385.67</v>
          </cell>
          <cell r="E326">
            <v>0</v>
          </cell>
          <cell r="F326">
            <v>0</v>
          </cell>
          <cell r="G326">
            <v>2965385.67</v>
          </cell>
          <cell r="H326">
            <v>1648911.39</v>
          </cell>
          <cell r="I326">
            <v>264233.96999999997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</row>
        <row r="327">
          <cell r="A327" t="str">
            <v>WCFA000075</v>
          </cell>
          <cell r="B327" t="str">
            <v>SW</v>
          </cell>
          <cell r="C327" t="str">
            <v>Hammed Idowu</v>
          </cell>
          <cell r="D327">
            <v>0</v>
          </cell>
          <cell r="E327">
            <v>0</v>
          </cell>
          <cell r="F327">
            <v>0</v>
          </cell>
          <cell r="G327">
            <v>162660.39000000001</v>
          </cell>
          <cell r="H327">
            <v>0</v>
          </cell>
          <cell r="I327">
            <v>2633031.41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8310580.7200000016</v>
          </cell>
        </row>
        <row r="328">
          <cell r="A328" t="str">
            <v>WCFA000082</v>
          </cell>
          <cell r="B328" t="str">
            <v>SW</v>
          </cell>
          <cell r="C328" t="str">
            <v>Adelaja D.A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1602896.5</v>
          </cell>
          <cell r="P328">
            <v>2424896.5</v>
          </cell>
          <cell r="Q328">
            <v>1924896.5</v>
          </cell>
          <cell r="R328">
            <v>1924896.5</v>
          </cell>
          <cell r="S328">
            <v>1924896.5</v>
          </cell>
          <cell r="T328">
            <v>1924896.5</v>
          </cell>
          <cell r="U328">
            <v>1924896.5</v>
          </cell>
          <cell r="V328">
            <v>1924896.5</v>
          </cell>
        </row>
        <row r="329">
          <cell r="A329" t="str">
            <v>SWC0009</v>
          </cell>
          <cell r="B329" t="str">
            <v>SW</v>
          </cell>
          <cell r="C329" t="str">
            <v>Arewa Toyin O.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</row>
        <row r="330">
          <cell r="A330" t="str">
            <v>SWC0086</v>
          </cell>
          <cell r="B330" t="str">
            <v>SW</v>
          </cell>
          <cell r="C330" t="str">
            <v>Mrs Adeosun Funmilayo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</row>
        <row r="331">
          <cell r="A331" t="str">
            <v>SWC0934</v>
          </cell>
          <cell r="B331" t="str">
            <v>SW</v>
          </cell>
          <cell r="C331" t="str">
            <v>Mrs Balikis Oseni (Iya Malik)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1549000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</row>
        <row r="332">
          <cell r="A332" t="str">
            <v>SWC1039</v>
          </cell>
          <cell r="B332" t="str">
            <v>SW</v>
          </cell>
          <cell r="C332" t="str">
            <v>Alhaja Oniwiridi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</row>
        <row r="333">
          <cell r="A333" t="str">
            <v>SWC1886</v>
          </cell>
          <cell r="B333" t="str">
            <v>SW</v>
          </cell>
          <cell r="C333" t="str">
            <v>Zino Stores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</row>
        <row r="334">
          <cell r="A334" t="str">
            <v>WCFA000088</v>
          </cell>
          <cell r="B334" t="str">
            <v>SW</v>
          </cell>
          <cell r="C334" t="str">
            <v>Alfa Yahaya</v>
          </cell>
          <cell r="D334">
            <v>0</v>
          </cell>
          <cell r="E334">
            <v>0</v>
          </cell>
          <cell r="F334">
            <v>10430637.689999999</v>
          </cell>
          <cell r="G334">
            <v>2945897.69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5743099.21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</row>
        <row r="335">
          <cell r="A335" t="str">
            <v>WCFA000090</v>
          </cell>
          <cell r="B335" t="str">
            <v>SW</v>
          </cell>
          <cell r="C335" t="str">
            <v>Musili Sanni Ramota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</row>
        <row r="336">
          <cell r="A336" t="str">
            <v>WCFA000091</v>
          </cell>
          <cell r="B336" t="str">
            <v>SW</v>
          </cell>
          <cell r="C336" t="str">
            <v>Mumini Onikepe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</row>
        <row r="337">
          <cell r="A337" t="str">
            <v>WCFA000095</v>
          </cell>
          <cell r="B337" t="str">
            <v>SW</v>
          </cell>
          <cell r="C337" t="str">
            <v>Iya Lukman</v>
          </cell>
          <cell r="D337">
            <v>2253629.21</v>
          </cell>
          <cell r="E337">
            <v>1753629.21</v>
          </cell>
          <cell r="F337">
            <v>1753629.21</v>
          </cell>
          <cell r="G337">
            <v>1253629.21</v>
          </cell>
          <cell r="H337">
            <v>753629.21</v>
          </cell>
          <cell r="I337">
            <v>753629.21</v>
          </cell>
          <cell r="J337">
            <v>253629.21</v>
          </cell>
          <cell r="K337">
            <v>253629.21</v>
          </cell>
          <cell r="L337">
            <v>253629.21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</row>
        <row r="338">
          <cell r="A338" t="str">
            <v>WCFA000096</v>
          </cell>
          <cell r="B338" t="str">
            <v>SW</v>
          </cell>
          <cell r="C338" t="str">
            <v>Salimat Elejo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</row>
        <row r="339">
          <cell r="A339" t="str">
            <v>WCFA000097</v>
          </cell>
          <cell r="B339" t="str">
            <v>SW</v>
          </cell>
          <cell r="C339" t="str">
            <v>Kikelomo Iman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</row>
        <row r="340">
          <cell r="A340" t="str">
            <v>WCFA000098</v>
          </cell>
          <cell r="B340" t="str">
            <v>SW</v>
          </cell>
          <cell r="C340" t="str">
            <v>Rukayat Folorunsho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</row>
        <row r="341">
          <cell r="A341" t="str">
            <v>WCFA000099</v>
          </cell>
          <cell r="B341" t="str">
            <v>SW</v>
          </cell>
          <cell r="C341" t="str">
            <v>Iya Kemi</v>
          </cell>
          <cell r="D341">
            <v>0</v>
          </cell>
          <cell r="E341">
            <v>0</v>
          </cell>
          <cell r="F341">
            <v>0.05</v>
          </cell>
          <cell r="G341">
            <v>0.05</v>
          </cell>
          <cell r="H341">
            <v>0</v>
          </cell>
          <cell r="I341">
            <v>0.05</v>
          </cell>
          <cell r="J341">
            <v>0.05</v>
          </cell>
          <cell r="K341">
            <v>0.05</v>
          </cell>
          <cell r="L341">
            <v>0.05</v>
          </cell>
          <cell r="M341">
            <v>0.05</v>
          </cell>
          <cell r="N341">
            <v>0.05</v>
          </cell>
          <cell r="O341">
            <v>0.05</v>
          </cell>
          <cell r="P341">
            <v>0.05</v>
          </cell>
          <cell r="Q341">
            <v>0.05</v>
          </cell>
          <cell r="R341">
            <v>0.05</v>
          </cell>
          <cell r="S341">
            <v>0.05</v>
          </cell>
          <cell r="T341">
            <v>0.05</v>
          </cell>
          <cell r="U341">
            <v>0.05</v>
          </cell>
          <cell r="V341">
            <v>0.05</v>
          </cell>
        </row>
        <row r="342">
          <cell r="A342" t="str">
            <v>WCFA000102</v>
          </cell>
          <cell r="B342" t="str">
            <v>SW</v>
          </cell>
          <cell r="C342" t="str">
            <v>Iya Sadiat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</row>
        <row r="343">
          <cell r="A343" t="str">
            <v>WCFA000103</v>
          </cell>
          <cell r="B343" t="str">
            <v>SW</v>
          </cell>
          <cell r="C343" t="str">
            <v>Alh Taiye</v>
          </cell>
          <cell r="D343">
            <v>568991.35</v>
          </cell>
          <cell r="E343">
            <v>568991.35</v>
          </cell>
          <cell r="F343">
            <v>568991.35</v>
          </cell>
          <cell r="G343">
            <v>568991.35</v>
          </cell>
          <cell r="H343">
            <v>568991.35</v>
          </cell>
          <cell r="I343">
            <v>568991.35</v>
          </cell>
          <cell r="J343">
            <v>568991.35</v>
          </cell>
          <cell r="K343">
            <v>568991.35</v>
          </cell>
          <cell r="L343">
            <v>568991.35</v>
          </cell>
          <cell r="M343">
            <v>568991.35</v>
          </cell>
          <cell r="N343">
            <v>568991.35</v>
          </cell>
          <cell r="O343">
            <v>568991.35</v>
          </cell>
          <cell r="P343">
            <v>568991.35</v>
          </cell>
          <cell r="Q343">
            <v>568991.35</v>
          </cell>
          <cell r="R343">
            <v>568991.35</v>
          </cell>
          <cell r="S343">
            <v>568991.35</v>
          </cell>
          <cell r="T343">
            <v>568991.35</v>
          </cell>
          <cell r="U343">
            <v>538991.35</v>
          </cell>
          <cell r="V343">
            <v>538991.35</v>
          </cell>
        </row>
        <row r="344">
          <cell r="A344" t="str">
            <v>WCFA000113</v>
          </cell>
          <cell r="B344" t="str">
            <v>SW</v>
          </cell>
          <cell r="C344" t="str">
            <v>Alh Hamsat Sabitiyu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</row>
        <row r="345">
          <cell r="A345" t="str">
            <v>WCFA000116</v>
          </cell>
          <cell r="B345" t="str">
            <v>SW</v>
          </cell>
          <cell r="C345" t="str">
            <v>Fausat Najeem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</row>
        <row r="346">
          <cell r="A346" t="str">
            <v>WCFA000672</v>
          </cell>
          <cell r="B346" t="str">
            <v>SW</v>
          </cell>
          <cell r="C346" t="str">
            <v>Tajudeen Opeyemi (Iya Nofi)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10574297.85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3955824.2099999981</v>
          </cell>
          <cell r="T346">
            <v>0</v>
          </cell>
          <cell r="U346">
            <v>0</v>
          </cell>
          <cell r="V346">
            <v>0</v>
          </cell>
        </row>
        <row r="347">
          <cell r="A347" t="str">
            <v>CTAE0002</v>
          </cell>
          <cell r="B347" t="str">
            <v>SW</v>
          </cell>
          <cell r="C347" t="str">
            <v>ALHAJI ABIODUN  BELLO</v>
          </cell>
          <cell r="D347">
            <v>1132345.3999999999</v>
          </cell>
          <cell r="E347">
            <v>1132345.3999999999</v>
          </cell>
          <cell r="F347">
            <v>1132345.3999999999</v>
          </cell>
          <cell r="G347">
            <v>1032345.4</v>
          </cell>
          <cell r="H347">
            <v>932345.4</v>
          </cell>
          <cell r="I347">
            <v>932345.4</v>
          </cell>
          <cell r="J347">
            <v>932345.4</v>
          </cell>
          <cell r="K347">
            <v>932345.4</v>
          </cell>
          <cell r="L347">
            <v>932345.4</v>
          </cell>
          <cell r="M347">
            <v>932345.4</v>
          </cell>
          <cell r="N347">
            <v>932345.4</v>
          </cell>
          <cell r="O347">
            <v>932345.4</v>
          </cell>
          <cell r="P347">
            <v>932345.4</v>
          </cell>
          <cell r="Q347">
            <v>932345.4</v>
          </cell>
          <cell r="R347">
            <v>932345.4</v>
          </cell>
          <cell r="S347">
            <v>932345.4</v>
          </cell>
          <cell r="T347">
            <v>932345.4</v>
          </cell>
          <cell r="U347">
            <v>932345.4</v>
          </cell>
          <cell r="V347">
            <v>932345.4</v>
          </cell>
        </row>
        <row r="348">
          <cell r="A348" t="str">
            <v>CTAE0003</v>
          </cell>
          <cell r="B348" t="str">
            <v>SW</v>
          </cell>
          <cell r="C348" t="str">
            <v>ALHAJI ADEYELE ADEPATE</v>
          </cell>
          <cell r="D348">
            <v>1593784.12</v>
          </cell>
          <cell r="E348">
            <v>1593784.12</v>
          </cell>
          <cell r="F348">
            <v>1593784.12</v>
          </cell>
          <cell r="G348">
            <v>1518784.12</v>
          </cell>
          <cell r="H348">
            <v>1518784.12</v>
          </cell>
          <cell r="I348">
            <v>1218784.1200000001</v>
          </cell>
          <cell r="J348">
            <v>1218784.1200000001</v>
          </cell>
          <cell r="K348">
            <v>1168784.1200000001</v>
          </cell>
          <cell r="L348">
            <v>1168784.1200000001</v>
          </cell>
          <cell r="M348">
            <v>1168784.1200000001</v>
          </cell>
          <cell r="N348">
            <v>1168784.1200000001</v>
          </cell>
          <cell r="O348">
            <v>1168784.1200000001</v>
          </cell>
          <cell r="P348">
            <v>1168784.1200000001</v>
          </cell>
          <cell r="Q348">
            <v>722784.12</v>
          </cell>
          <cell r="R348">
            <v>822784.12</v>
          </cell>
          <cell r="S348">
            <v>822784.12</v>
          </cell>
          <cell r="T348">
            <v>822784.12</v>
          </cell>
          <cell r="U348">
            <v>822784.12</v>
          </cell>
          <cell r="V348">
            <v>822784.12</v>
          </cell>
        </row>
        <row r="349">
          <cell r="A349" t="str">
            <v>CTAE0006</v>
          </cell>
          <cell r="B349" t="str">
            <v>SW</v>
          </cell>
          <cell r="C349" t="str">
            <v>MR AJAYI  AYINKE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</row>
        <row r="350">
          <cell r="A350" t="str">
            <v>CTAE0008</v>
          </cell>
          <cell r="B350" t="str">
            <v>SW</v>
          </cell>
          <cell r="C350" t="str">
            <v>MRS ALABI LUKMAN</v>
          </cell>
          <cell r="D350">
            <v>59862</v>
          </cell>
          <cell r="E350">
            <v>59862</v>
          </cell>
          <cell r="F350">
            <v>59862</v>
          </cell>
          <cell r="G350">
            <v>59862</v>
          </cell>
          <cell r="H350">
            <v>59862</v>
          </cell>
          <cell r="I350">
            <v>59862</v>
          </cell>
          <cell r="J350">
            <v>59862</v>
          </cell>
          <cell r="K350">
            <v>59862</v>
          </cell>
          <cell r="L350">
            <v>59862</v>
          </cell>
          <cell r="M350">
            <v>59862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</row>
        <row r="351">
          <cell r="A351" t="str">
            <v>CTAE0013</v>
          </cell>
          <cell r="B351" t="str">
            <v>SW</v>
          </cell>
          <cell r="C351" t="str">
            <v>AROWOLO TAIBAT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15687772.6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</row>
        <row r="352">
          <cell r="A352" t="str">
            <v>CTAE0017</v>
          </cell>
          <cell r="B352" t="str">
            <v>SW</v>
          </cell>
          <cell r="C352" t="str">
            <v>BOLTIKAY NIG LIMITED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</row>
        <row r="353">
          <cell r="A353" t="str">
            <v>CTAE0018</v>
          </cell>
          <cell r="B353" t="str">
            <v>SW</v>
          </cell>
          <cell r="C353" t="str">
            <v>DAYO OLAREWAJU ODEBODE</v>
          </cell>
          <cell r="D353">
            <v>0</v>
          </cell>
          <cell r="E353">
            <v>0</v>
          </cell>
          <cell r="F353">
            <v>1752056.29</v>
          </cell>
          <cell r="G353">
            <v>2659532.29</v>
          </cell>
          <cell r="H353">
            <v>1998094.75</v>
          </cell>
          <cell r="I353">
            <v>1909532.29</v>
          </cell>
          <cell r="J353">
            <v>1709532.29</v>
          </cell>
          <cell r="K353">
            <v>1459532.29</v>
          </cell>
          <cell r="L353">
            <v>1209532.29</v>
          </cell>
          <cell r="M353">
            <v>909532.29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</row>
        <row r="354">
          <cell r="A354" t="str">
            <v>LAC3996</v>
          </cell>
          <cell r="B354" t="str">
            <v>SW</v>
          </cell>
          <cell r="C354" t="str">
            <v>MR EDATOMOLA KAZEEM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</row>
        <row r="355">
          <cell r="A355" t="str">
            <v>CTAE0020</v>
          </cell>
          <cell r="B355" t="str">
            <v>SW</v>
          </cell>
          <cell r="C355" t="str">
            <v>MR EDATOMOLA KAZEEM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53.75</v>
          </cell>
          <cell r="S355">
            <v>53.75</v>
          </cell>
          <cell r="T355">
            <v>0</v>
          </cell>
          <cell r="U355">
            <v>53.75</v>
          </cell>
          <cell r="V355">
            <v>0</v>
          </cell>
        </row>
        <row r="356">
          <cell r="A356" t="str">
            <v>CTAE0023</v>
          </cell>
          <cell r="B356" t="str">
            <v>SW</v>
          </cell>
          <cell r="C356" t="str">
            <v>ALH. FOLU  F. OGUNDALU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1735028.29</v>
          </cell>
          <cell r="K356">
            <v>0</v>
          </cell>
          <cell r="L356">
            <v>0</v>
          </cell>
          <cell r="M356">
            <v>2131136.1800000002</v>
          </cell>
          <cell r="N356">
            <v>0</v>
          </cell>
          <cell r="O356">
            <v>0</v>
          </cell>
          <cell r="P356">
            <v>0</v>
          </cell>
          <cell r="Q356">
            <v>2105946.6800000002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</row>
        <row r="357">
          <cell r="A357" t="str">
            <v>CTAE0026</v>
          </cell>
          <cell r="B357" t="str">
            <v>SW</v>
          </cell>
          <cell r="C357" t="str">
            <v>MR GANIYU YAHAYA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14068725.65</v>
          </cell>
          <cell r="S357">
            <v>12965821.65</v>
          </cell>
          <cell r="T357">
            <v>13159773.65</v>
          </cell>
          <cell r="U357">
            <v>13159773.65</v>
          </cell>
          <cell r="V357">
            <v>13159773.65</v>
          </cell>
        </row>
        <row r="358">
          <cell r="A358" t="str">
            <v>CTAE0031</v>
          </cell>
          <cell r="B358" t="str">
            <v>SW</v>
          </cell>
          <cell r="C358" t="str">
            <v>ALH LUKMAN BELLO</v>
          </cell>
          <cell r="D358">
            <v>7543807.21</v>
          </cell>
          <cell r="E358">
            <v>7543807.21</v>
          </cell>
          <cell r="F358">
            <v>7543807.21</v>
          </cell>
          <cell r="G358">
            <v>6943232.21</v>
          </cell>
          <cell r="H358">
            <v>6443232.21</v>
          </cell>
          <cell r="I358">
            <v>6443232.21</v>
          </cell>
          <cell r="J358">
            <v>6443232.21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</row>
        <row r="359">
          <cell r="A359" t="str">
            <v>CTAE0032</v>
          </cell>
          <cell r="B359" t="str">
            <v>SW</v>
          </cell>
          <cell r="C359" t="str">
            <v>MR MADINAT  YUSUF</v>
          </cell>
          <cell r="D359">
            <v>1450313.72</v>
          </cell>
          <cell r="E359">
            <v>950313.72</v>
          </cell>
          <cell r="F359">
            <v>950313.72</v>
          </cell>
          <cell r="G359">
            <v>935313.72</v>
          </cell>
          <cell r="H359">
            <v>435313.72</v>
          </cell>
          <cell r="I359">
            <v>435313.72</v>
          </cell>
          <cell r="J359">
            <v>435313.72</v>
          </cell>
          <cell r="K359">
            <v>270313.71999999997</v>
          </cell>
          <cell r="L359">
            <v>270313.71999999997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3503106.79</v>
          </cell>
          <cell r="V359">
            <v>0</v>
          </cell>
        </row>
        <row r="360">
          <cell r="A360" t="str">
            <v>CTAE0037</v>
          </cell>
          <cell r="B360" t="str">
            <v>SW</v>
          </cell>
          <cell r="C360" t="str">
            <v>MRS OKEKE FELICIA</v>
          </cell>
          <cell r="D360">
            <v>783946.68</v>
          </cell>
          <cell r="E360">
            <v>783946.68</v>
          </cell>
          <cell r="F360">
            <v>783946.68</v>
          </cell>
          <cell r="G360">
            <v>783946.68</v>
          </cell>
          <cell r="H360">
            <v>583946.68000000005</v>
          </cell>
          <cell r="I360">
            <v>583946.68000000005</v>
          </cell>
          <cell r="J360">
            <v>583946.68000000005</v>
          </cell>
          <cell r="K360">
            <v>583946.68000000005</v>
          </cell>
          <cell r="L360">
            <v>583946.68000000005</v>
          </cell>
          <cell r="M360">
            <v>583946.68000000005</v>
          </cell>
          <cell r="N360">
            <v>583946.68000000005</v>
          </cell>
          <cell r="O360">
            <v>583946.68000000005</v>
          </cell>
          <cell r="P360">
            <v>523946.68</v>
          </cell>
          <cell r="Q360">
            <v>523946.68</v>
          </cell>
          <cell r="R360">
            <v>453946.68</v>
          </cell>
          <cell r="S360">
            <v>453946.68</v>
          </cell>
          <cell r="T360">
            <v>453946.68</v>
          </cell>
          <cell r="U360">
            <v>453946.68</v>
          </cell>
          <cell r="V360">
            <v>453946.68</v>
          </cell>
        </row>
        <row r="361">
          <cell r="A361" t="str">
            <v>CTAE0041</v>
          </cell>
          <cell r="B361" t="str">
            <v>SW</v>
          </cell>
          <cell r="C361" t="str">
            <v>Mattew Okonkwo</v>
          </cell>
          <cell r="D361">
            <v>0</v>
          </cell>
          <cell r="E361">
            <v>0</v>
          </cell>
          <cell r="F361">
            <v>8472893.5500000007</v>
          </cell>
          <cell r="G361">
            <v>0</v>
          </cell>
          <cell r="H361">
            <v>0</v>
          </cell>
          <cell r="I361">
            <v>5719561.0700000003</v>
          </cell>
          <cell r="J361">
            <v>174702.55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</row>
        <row r="362">
          <cell r="A362" t="str">
            <v>CTAE0042</v>
          </cell>
          <cell r="B362" t="str">
            <v>SW</v>
          </cell>
          <cell r="C362" t="str">
            <v>MR R A IBRAHIM</v>
          </cell>
          <cell r="D362">
            <v>0</v>
          </cell>
          <cell r="E362">
            <v>319817.90000000002</v>
          </cell>
          <cell r="F362">
            <v>0</v>
          </cell>
          <cell r="G362">
            <v>0</v>
          </cell>
          <cell r="H362">
            <v>0</v>
          </cell>
          <cell r="I362">
            <v>3809065.46</v>
          </cell>
          <cell r="J362">
            <v>0</v>
          </cell>
          <cell r="K362">
            <v>0</v>
          </cell>
          <cell r="L362">
            <v>3204412.9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</row>
        <row r="363">
          <cell r="A363" t="str">
            <v>CTAE0045</v>
          </cell>
          <cell r="B363" t="str">
            <v>SW</v>
          </cell>
          <cell r="C363" t="str">
            <v>MRS SEMO &amp; CO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</row>
        <row r="364">
          <cell r="A364" t="str">
            <v>CTAE0047</v>
          </cell>
          <cell r="B364" t="str">
            <v>SW</v>
          </cell>
          <cell r="C364" t="str">
            <v>MR.  SEGUN ADEMOLA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18194573.93</v>
          </cell>
          <cell r="I364">
            <v>0</v>
          </cell>
          <cell r="J364">
            <v>0</v>
          </cell>
          <cell r="K364">
            <v>8289877.3399999999</v>
          </cell>
          <cell r="L364">
            <v>10337877.34</v>
          </cell>
          <cell r="M364">
            <v>10337877.34</v>
          </cell>
          <cell r="N364">
            <v>1618977.34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</row>
        <row r="365">
          <cell r="A365" t="str">
            <v>CTAE0052</v>
          </cell>
          <cell r="B365" t="str">
            <v>SW</v>
          </cell>
          <cell r="C365" t="str">
            <v>MR TOYOSI OSILAJA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</row>
        <row r="366">
          <cell r="A366" t="str">
            <v>CTAE0054</v>
          </cell>
          <cell r="B366" t="str">
            <v>SW</v>
          </cell>
          <cell r="C366" t="str">
            <v>MESSRS YAKUBU AISHA</v>
          </cell>
          <cell r="D366">
            <v>575138.28</v>
          </cell>
          <cell r="E366">
            <v>0</v>
          </cell>
          <cell r="F366">
            <v>0</v>
          </cell>
          <cell r="G366">
            <v>2375897.2799999998</v>
          </cell>
          <cell r="H366">
            <v>0</v>
          </cell>
          <cell r="I366">
            <v>3058835.58</v>
          </cell>
          <cell r="J366">
            <v>0</v>
          </cell>
          <cell r="K366">
            <v>0</v>
          </cell>
          <cell r="L366">
            <v>1508181.28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</row>
        <row r="367">
          <cell r="A367" t="str">
            <v>CTAE0058</v>
          </cell>
          <cell r="B367" t="str">
            <v>SW</v>
          </cell>
          <cell r="C367" t="str">
            <v>Jakande Iya Samson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</row>
        <row r="368">
          <cell r="A368" t="str">
            <v>CTAE0064</v>
          </cell>
          <cell r="B368" t="str">
            <v>SW</v>
          </cell>
          <cell r="C368" t="str">
            <v>Taofiq Yahaya</v>
          </cell>
          <cell r="D368">
            <v>341245</v>
          </cell>
          <cell r="E368">
            <v>341245</v>
          </cell>
          <cell r="F368">
            <v>341245</v>
          </cell>
          <cell r="G368">
            <v>321245</v>
          </cell>
          <cell r="H368">
            <v>251218.12</v>
          </cell>
          <cell r="I368">
            <v>271245</v>
          </cell>
          <cell r="J368">
            <v>241245</v>
          </cell>
          <cell r="K368">
            <v>241245</v>
          </cell>
          <cell r="L368">
            <v>221245</v>
          </cell>
          <cell r="M368">
            <v>221245</v>
          </cell>
          <cell r="N368">
            <v>221245</v>
          </cell>
          <cell r="O368">
            <v>221245</v>
          </cell>
          <cell r="P368">
            <v>221245</v>
          </cell>
          <cell r="Q368">
            <v>221245</v>
          </cell>
          <cell r="R368">
            <v>201245</v>
          </cell>
          <cell r="S368">
            <v>201245</v>
          </cell>
          <cell r="T368">
            <v>201245</v>
          </cell>
          <cell r="U368">
            <v>201245</v>
          </cell>
          <cell r="V368">
            <v>201245</v>
          </cell>
        </row>
        <row r="369">
          <cell r="A369" t="str">
            <v>LAC0017</v>
          </cell>
          <cell r="B369" t="str">
            <v>SW</v>
          </cell>
          <cell r="C369" t="str">
            <v>Abolaji Enterprises</v>
          </cell>
          <cell r="D369">
            <v>8027393.1200000001</v>
          </cell>
          <cell r="E369">
            <v>8027393.1200000001</v>
          </cell>
          <cell r="F369">
            <v>8027393.1200000001</v>
          </cell>
          <cell r="G369">
            <v>3237691.12</v>
          </cell>
          <cell r="H369">
            <v>3237691.12</v>
          </cell>
          <cell r="I369">
            <v>3037691.12</v>
          </cell>
          <cell r="J369">
            <v>3037691.12</v>
          </cell>
          <cell r="K369">
            <v>2517691.12</v>
          </cell>
          <cell r="L369">
            <v>2107691.12</v>
          </cell>
          <cell r="M369">
            <v>1462691.12</v>
          </cell>
          <cell r="N369">
            <v>1462691.12</v>
          </cell>
          <cell r="O369">
            <v>1462691.12</v>
          </cell>
          <cell r="P369">
            <v>962691.12</v>
          </cell>
          <cell r="Q369">
            <v>962691.12</v>
          </cell>
          <cell r="R369">
            <v>962691.12</v>
          </cell>
          <cell r="S369">
            <v>962691.12</v>
          </cell>
          <cell r="T369">
            <v>962691.12</v>
          </cell>
          <cell r="U369">
            <v>962691.12</v>
          </cell>
          <cell r="V369">
            <v>962691.12</v>
          </cell>
        </row>
        <row r="370">
          <cell r="A370" t="str">
            <v>LAC0160</v>
          </cell>
          <cell r="B370" t="str">
            <v>SW</v>
          </cell>
          <cell r="C370" t="str">
            <v>Mumuni Ibrahim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</row>
        <row r="371">
          <cell r="A371" t="str">
            <v>LAC0161</v>
          </cell>
          <cell r="B371" t="str">
            <v>SW</v>
          </cell>
          <cell r="C371" t="str">
            <v>Blessed Kanayo</v>
          </cell>
          <cell r="D371">
            <v>1882348.51</v>
          </cell>
          <cell r="E371">
            <v>0</v>
          </cell>
          <cell r="F371">
            <v>0</v>
          </cell>
          <cell r="G371">
            <v>5957693.5099999998</v>
          </cell>
          <cell r="H371">
            <v>0</v>
          </cell>
          <cell r="I371">
            <v>0</v>
          </cell>
          <cell r="J371">
            <v>3860691.81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</row>
        <row r="372">
          <cell r="A372" t="str">
            <v>LAC3995</v>
          </cell>
          <cell r="B372" t="str">
            <v>SW</v>
          </cell>
          <cell r="C372" t="str">
            <v>Marthy B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</row>
        <row r="373">
          <cell r="A373" t="str">
            <v>LAC0424</v>
          </cell>
          <cell r="B373" t="str">
            <v>SW</v>
          </cell>
          <cell r="C373" t="str">
            <v>BANKOLE STORE</v>
          </cell>
          <cell r="D373">
            <v>1779186.62</v>
          </cell>
          <cell r="E373">
            <v>1779186.62</v>
          </cell>
          <cell r="F373">
            <v>1027186.62</v>
          </cell>
          <cell r="G373">
            <v>1027186.62</v>
          </cell>
          <cell r="H373">
            <v>1027186.62</v>
          </cell>
          <cell r="I373">
            <v>1027186.62</v>
          </cell>
          <cell r="J373">
            <v>827186.62</v>
          </cell>
          <cell r="K373">
            <v>827186.62</v>
          </cell>
          <cell r="L373">
            <v>827186.62</v>
          </cell>
          <cell r="M373">
            <v>827186.62</v>
          </cell>
          <cell r="N373">
            <v>327186.62</v>
          </cell>
          <cell r="O373">
            <v>327186.62</v>
          </cell>
          <cell r="P373">
            <v>327186.62</v>
          </cell>
          <cell r="Q373">
            <v>327186.62</v>
          </cell>
          <cell r="R373">
            <v>327186.62</v>
          </cell>
          <cell r="S373">
            <v>327186.62</v>
          </cell>
          <cell r="T373">
            <v>327186.62</v>
          </cell>
          <cell r="U373">
            <v>327186.62</v>
          </cell>
          <cell r="V373">
            <v>327186.62</v>
          </cell>
        </row>
        <row r="374">
          <cell r="A374" t="str">
            <v>LAC0429</v>
          </cell>
          <cell r="B374" t="str">
            <v>SW</v>
          </cell>
          <cell r="C374" t="str">
            <v>DAMTOY NIG LTD</v>
          </cell>
          <cell r="D374">
            <v>0</v>
          </cell>
          <cell r="E374">
            <v>5252072.12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</row>
        <row r="375">
          <cell r="A375" t="str">
            <v>LAC3987</v>
          </cell>
          <cell r="B375" t="str">
            <v>SW</v>
          </cell>
          <cell r="C375" t="str">
            <v>Yahya Mutairu Rasheedat</v>
          </cell>
          <cell r="D375">
            <v>0</v>
          </cell>
          <cell r="E375">
            <v>0</v>
          </cell>
          <cell r="F375">
            <v>6650194.6100000003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</row>
        <row r="376">
          <cell r="A376" t="str">
            <v>LAC1419</v>
          </cell>
          <cell r="B376" t="str">
            <v>SW</v>
          </cell>
          <cell r="C376" t="str">
            <v>Three Zeroes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  <row r="377">
          <cell r="A377" t="str">
            <v>LAC3504</v>
          </cell>
          <cell r="B377" t="str">
            <v>SW</v>
          </cell>
          <cell r="C377" t="str">
            <v>Novtech Integrated Ltd</v>
          </cell>
          <cell r="D377">
            <v>4914846.75</v>
          </cell>
          <cell r="E377">
            <v>4914846.75</v>
          </cell>
          <cell r="F377">
            <v>4914846.75</v>
          </cell>
          <cell r="G377">
            <v>4914846.75</v>
          </cell>
          <cell r="H377">
            <v>4664846.75</v>
          </cell>
          <cell r="I377">
            <v>4252846.75</v>
          </cell>
          <cell r="J377">
            <v>4056846.75</v>
          </cell>
          <cell r="K377">
            <v>3749846.75</v>
          </cell>
          <cell r="L377">
            <v>3732846.75</v>
          </cell>
          <cell r="M377">
            <v>3717846.75</v>
          </cell>
          <cell r="N377">
            <v>3697846.75</v>
          </cell>
          <cell r="O377">
            <v>3597846.75</v>
          </cell>
          <cell r="P377">
            <v>3597846.75</v>
          </cell>
          <cell r="Q377">
            <v>3015159.75</v>
          </cell>
          <cell r="R377">
            <v>2982159.75</v>
          </cell>
          <cell r="S377">
            <v>2982159.75</v>
          </cell>
          <cell r="T377">
            <v>2982159.75</v>
          </cell>
          <cell r="U377">
            <v>2982159.75</v>
          </cell>
          <cell r="V377">
            <v>2982159.75</v>
          </cell>
        </row>
        <row r="378">
          <cell r="A378" t="str">
            <v>CTAF0319</v>
          </cell>
          <cell r="B378" t="str">
            <v>SW</v>
          </cell>
          <cell r="C378" t="str">
            <v>Chinedu (Stores)</v>
          </cell>
          <cell r="D378">
            <v>1249581.31</v>
          </cell>
          <cell r="E378">
            <v>1249581.31</v>
          </cell>
          <cell r="F378">
            <v>1249581.31</v>
          </cell>
          <cell r="G378">
            <v>1249581.31</v>
          </cell>
          <cell r="H378">
            <v>1249581.31</v>
          </cell>
          <cell r="I378">
            <v>1249581.31</v>
          </cell>
          <cell r="J378">
            <v>1249581.31</v>
          </cell>
          <cell r="K378">
            <v>1249581.31</v>
          </cell>
          <cell r="L378">
            <v>1249581.31</v>
          </cell>
          <cell r="M378">
            <v>1249581.31</v>
          </cell>
          <cell r="N378">
            <v>1249581.31</v>
          </cell>
          <cell r="O378">
            <v>1249581.31</v>
          </cell>
          <cell r="P378">
            <v>1249581.31</v>
          </cell>
          <cell r="Q378">
            <v>1249581.31</v>
          </cell>
          <cell r="R378">
            <v>1249581.31</v>
          </cell>
          <cell r="S378">
            <v>1249581.31</v>
          </cell>
          <cell r="T378">
            <v>1249581.31</v>
          </cell>
          <cell r="U378">
            <v>1249581.31</v>
          </cell>
          <cell r="V378">
            <v>1249581.31</v>
          </cell>
        </row>
        <row r="379">
          <cell r="A379" t="str">
            <v>CTAW0001</v>
          </cell>
          <cell r="B379" t="str">
            <v>SW</v>
          </cell>
          <cell r="C379" t="str">
            <v>LAWAL MOHAMMED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</row>
        <row r="380">
          <cell r="A380" t="str">
            <v>CTAW0002</v>
          </cell>
          <cell r="B380" t="str">
            <v>SW</v>
          </cell>
          <cell r="C380" t="str">
            <v>CHIJIOKE ONU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</row>
        <row r="381">
          <cell r="A381" t="str">
            <v>CTAW0004</v>
          </cell>
          <cell r="B381" t="str">
            <v>SW</v>
          </cell>
          <cell r="C381" t="str">
            <v>ALI GADO GARUBA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4335096.21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</row>
        <row r="382">
          <cell r="A382" t="str">
            <v>CTAW0006</v>
          </cell>
          <cell r="B382" t="str">
            <v>SW</v>
          </cell>
          <cell r="C382" t="str">
            <v>FUNMILAYO SHITTU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</row>
        <row r="383">
          <cell r="A383" t="str">
            <v>CTAZ0001</v>
          </cell>
          <cell r="B383" t="str">
            <v>SW</v>
          </cell>
          <cell r="C383" t="str">
            <v>TAIWO BASANYA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</row>
        <row r="384">
          <cell r="A384" t="str">
            <v>CTAZ0007</v>
          </cell>
          <cell r="B384" t="str">
            <v>SW</v>
          </cell>
          <cell r="C384" t="str">
            <v>IYA BUNMI</v>
          </cell>
          <cell r="D384">
            <v>3366736.08</v>
          </cell>
          <cell r="E384">
            <v>3366736.08</v>
          </cell>
          <cell r="F384">
            <v>3366736.08</v>
          </cell>
          <cell r="G384">
            <v>3366736.08</v>
          </cell>
          <cell r="H384">
            <v>3366736.08</v>
          </cell>
          <cell r="I384">
            <v>3316736.08</v>
          </cell>
          <cell r="J384">
            <v>3316736.08</v>
          </cell>
          <cell r="K384">
            <v>3316736.08</v>
          </cell>
          <cell r="L384">
            <v>3316736.08</v>
          </cell>
          <cell r="M384">
            <v>3316736.08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</row>
        <row r="385">
          <cell r="A385" t="str">
            <v>CTAZ0008</v>
          </cell>
          <cell r="B385" t="str">
            <v>SW</v>
          </cell>
          <cell r="C385" t="str">
            <v>SEGUN FUNMILAYO BABALOLA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</row>
        <row r="386">
          <cell r="A386" t="str">
            <v>CTAZ0035</v>
          </cell>
          <cell r="B386" t="str">
            <v>SW</v>
          </cell>
          <cell r="C386" t="str">
            <v>OLOMO FUNMILOLA FAGBEMI</v>
          </cell>
          <cell r="D386">
            <v>12909.92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</row>
        <row r="387">
          <cell r="A387" t="str">
            <v>CTAZ0040</v>
          </cell>
          <cell r="B387" t="str">
            <v>SW</v>
          </cell>
          <cell r="C387" t="str">
            <v>IYA HABEEB</v>
          </cell>
          <cell r="D387">
            <v>2910032.21</v>
          </cell>
          <cell r="E387">
            <v>2910032.21</v>
          </cell>
          <cell r="F387">
            <v>2910032.21</v>
          </cell>
          <cell r="G387">
            <v>2910032.21</v>
          </cell>
          <cell r="H387">
            <v>2910032.21</v>
          </cell>
          <cell r="I387">
            <v>2910032.21</v>
          </cell>
          <cell r="J387">
            <v>2410032.21</v>
          </cell>
          <cell r="K387">
            <v>2410032.21</v>
          </cell>
          <cell r="L387">
            <v>2410032.21</v>
          </cell>
          <cell r="M387">
            <v>2410032.21</v>
          </cell>
          <cell r="N387">
            <v>2410032.21</v>
          </cell>
          <cell r="O387">
            <v>2410032.21</v>
          </cell>
          <cell r="P387">
            <v>2410032.21</v>
          </cell>
          <cell r="Q387">
            <v>2410032.21</v>
          </cell>
          <cell r="R387">
            <v>2410032.21</v>
          </cell>
          <cell r="S387">
            <v>2410032.21</v>
          </cell>
          <cell r="T387">
            <v>2410032.21</v>
          </cell>
          <cell r="U387">
            <v>2410032.21</v>
          </cell>
          <cell r="V387">
            <v>2410032.21</v>
          </cell>
        </row>
        <row r="388">
          <cell r="A388" t="str">
            <v>CTAZ0043</v>
          </cell>
          <cell r="B388" t="str">
            <v>SW</v>
          </cell>
          <cell r="C388" t="str">
            <v>JUNIOR (IYA)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</row>
        <row r="389">
          <cell r="A389" t="str">
            <v>CTAZ0044</v>
          </cell>
          <cell r="B389" t="str">
            <v>SW</v>
          </cell>
          <cell r="C389" t="str">
            <v>KOFO THOMAS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</row>
        <row r="390">
          <cell r="A390" t="str">
            <v>CTAZ0045</v>
          </cell>
          <cell r="B390" t="str">
            <v>SW</v>
          </cell>
          <cell r="C390" t="str">
            <v>SIKIRAT AGBOOLA</v>
          </cell>
          <cell r="D390">
            <v>0</v>
          </cell>
          <cell r="E390">
            <v>0</v>
          </cell>
          <cell r="F390">
            <v>-431992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7299853.1299999999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</row>
        <row r="391">
          <cell r="A391" t="str">
            <v>CTAZ0049</v>
          </cell>
          <cell r="B391" t="str">
            <v>SW</v>
          </cell>
          <cell r="C391" t="str">
            <v>MRS BELLO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</row>
        <row r="392">
          <cell r="A392" t="str">
            <v>LAC0083</v>
          </cell>
          <cell r="B392" t="str">
            <v>SW</v>
          </cell>
          <cell r="C392" t="str">
            <v>Sunday Ossai (Ojota)</v>
          </cell>
          <cell r="D392">
            <v>1850534.2</v>
          </cell>
          <cell r="E392">
            <v>1850534.2</v>
          </cell>
          <cell r="F392">
            <v>1850534.2</v>
          </cell>
          <cell r="G392">
            <v>1850534.2</v>
          </cell>
          <cell r="H392">
            <v>1850534.2</v>
          </cell>
          <cell r="I392">
            <v>1850534.2</v>
          </cell>
          <cell r="J392">
            <v>1850534.2</v>
          </cell>
          <cell r="K392">
            <v>1850534.2</v>
          </cell>
          <cell r="L392">
            <v>1850534.2</v>
          </cell>
          <cell r="M392">
            <v>1433034.2</v>
          </cell>
          <cell r="N392">
            <v>1433034.2</v>
          </cell>
          <cell r="O392">
            <v>1433034.2</v>
          </cell>
          <cell r="P392">
            <v>1433034.2</v>
          </cell>
          <cell r="Q392">
            <v>1433034.2</v>
          </cell>
          <cell r="R392">
            <v>1433034.2</v>
          </cell>
          <cell r="S392">
            <v>1433034.2</v>
          </cell>
          <cell r="T392">
            <v>1433034.2</v>
          </cell>
          <cell r="U392">
            <v>1433034.2</v>
          </cell>
          <cell r="V392">
            <v>1433034.2</v>
          </cell>
        </row>
        <row r="393">
          <cell r="A393" t="str">
            <v>LAC0085</v>
          </cell>
          <cell r="B393" t="str">
            <v>SW</v>
          </cell>
          <cell r="C393" t="str">
            <v>Mrs Eze Ann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</row>
        <row r="394">
          <cell r="A394" t="str">
            <v>LAC0087</v>
          </cell>
          <cell r="B394" t="str">
            <v>SW</v>
          </cell>
          <cell r="C394" t="str">
            <v>Ameh Amos Ifeanyichukwu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</row>
        <row r="395">
          <cell r="A395" t="str">
            <v>LAC0088</v>
          </cell>
          <cell r="B395" t="str">
            <v>SW</v>
          </cell>
          <cell r="C395" t="str">
            <v>Sunday Adama (Ojota)</v>
          </cell>
          <cell r="D395">
            <v>0</v>
          </cell>
          <cell r="E395">
            <v>0</v>
          </cell>
          <cell r="F395">
            <v>-118470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</row>
        <row r="396">
          <cell r="A396" t="str">
            <v>LAC0212</v>
          </cell>
          <cell r="B396" t="str">
            <v>SW</v>
          </cell>
          <cell r="C396" t="str">
            <v>Mrs. Alade Tawakalitu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</row>
        <row r="397">
          <cell r="A397" t="str">
            <v>LAC0411</v>
          </cell>
          <cell r="B397" t="str">
            <v>SW</v>
          </cell>
          <cell r="C397" t="str">
            <v>Sarafa Oladele</v>
          </cell>
          <cell r="D397">
            <v>1</v>
          </cell>
          <cell r="E397">
            <v>1</v>
          </cell>
          <cell r="F397">
            <v>1</v>
          </cell>
          <cell r="G397">
            <v>1</v>
          </cell>
          <cell r="H397">
            <v>1</v>
          </cell>
          <cell r="I397">
            <v>1</v>
          </cell>
          <cell r="J397">
            <v>1</v>
          </cell>
          <cell r="K397">
            <v>1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</row>
        <row r="398">
          <cell r="A398" t="str">
            <v>LAC2310</v>
          </cell>
          <cell r="B398" t="str">
            <v>SW</v>
          </cell>
          <cell r="C398" t="str">
            <v>Opeloyeru Godsgift</v>
          </cell>
          <cell r="D398">
            <v>11863272.550000001</v>
          </cell>
          <cell r="E398">
            <v>11863272.550000001</v>
          </cell>
          <cell r="F398">
            <v>11863272.550000001</v>
          </cell>
          <cell r="G398">
            <v>11863272.550000001</v>
          </cell>
          <cell r="H398">
            <v>11863272.550000001</v>
          </cell>
          <cell r="I398">
            <v>11863272.550000001</v>
          </cell>
          <cell r="J398">
            <v>11863272.550000001</v>
          </cell>
          <cell r="K398">
            <v>11863272.550000001</v>
          </cell>
          <cell r="L398">
            <v>11863272.550000001</v>
          </cell>
          <cell r="M398">
            <v>11863272.550000001</v>
          </cell>
          <cell r="N398">
            <v>11863272.550000001</v>
          </cell>
          <cell r="O398">
            <v>11863272.550000001</v>
          </cell>
          <cell r="P398">
            <v>11863272.550000001</v>
          </cell>
          <cell r="Q398">
            <v>11863272.550000001</v>
          </cell>
          <cell r="R398">
            <v>11863272.550000001</v>
          </cell>
          <cell r="S398">
            <v>11863272.550000001</v>
          </cell>
          <cell r="T398">
            <v>11863272.550000001</v>
          </cell>
          <cell r="U398">
            <v>11863272.550000001</v>
          </cell>
          <cell r="V398">
            <v>11863272.550000001</v>
          </cell>
        </row>
        <row r="399">
          <cell r="A399" t="str">
            <v>LAC3508</v>
          </cell>
          <cell r="B399" t="str">
            <v>SW</v>
          </cell>
          <cell r="C399" t="str">
            <v>Iya Zainab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</row>
        <row r="400">
          <cell r="A400" t="str">
            <v>CTAZ0010</v>
          </cell>
          <cell r="B400" t="str">
            <v>SW</v>
          </cell>
          <cell r="C400" t="str">
            <v>ANISU SANYAOLU</v>
          </cell>
          <cell r="D400">
            <v>307195</v>
          </cell>
          <cell r="E400">
            <v>307195</v>
          </cell>
          <cell r="F400">
            <v>307195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</row>
        <row r="401">
          <cell r="A401" t="str">
            <v>WCFA000209</v>
          </cell>
          <cell r="B401" t="str">
            <v>SW</v>
          </cell>
          <cell r="C401" t="str">
            <v>Iya Ibeji</v>
          </cell>
          <cell r="D401">
            <v>2239118.91</v>
          </cell>
          <cell r="E401">
            <v>2149118.91</v>
          </cell>
          <cell r="F401">
            <v>2149118.91</v>
          </cell>
          <cell r="G401">
            <v>2149118.91</v>
          </cell>
          <cell r="H401">
            <v>2149118.91</v>
          </cell>
          <cell r="I401">
            <v>2049118.91</v>
          </cell>
          <cell r="J401">
            <v>2049118.91</v>
          </cell>
          <cell r="K401">
            <v>1385118.91</v>
          </cell>
          <cell r="L401">
            <v>1385118.91</v>
          </cell>
          <cell r="M401">
            <v>1385118.91</v>
          </cell>
          <cell r="N401">
            <v>1385118.91</v>
          </cell>
          <cell r="O401">
            <v>1385118.91</v>
          </cell>
          <cell r="P401">
            <v>1385118.91</v>
          </cell>
          <cell r="Q401">
            <v>1385118.91</v>
          </cell>
          <cell r="R401">
            <v>1385118.91</v>
          </cell>
          <cell r="S401">
            <v>1385118.91</v>
          </cell>
          <cell r="T401">
            <v>1385118.91</v>
          </cell>
          <cell r="U401">
            <v>1385118.91</v>
          </cell>
          <cell r="V401">
            <v>1335118.9099999999</v>
          </cell>
        </row>
        <row r="402">
          <cell r="A402" t="str">
            <v>LAC3860</v>
          </cell>
          <cell r="B402" t="str">
            <v>SW</v>
          </cell>
          <cell r="C402" t="str">
            <v>Solid Venturee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</row>
        <row r="403">
          <cell r="A403" t="str">
            <v>CTAZ0023</v>
          </cell>
          <cell r="B403" t="str">
            <v>SW</v>
          </cell>
          <cell r="C403" t="str">
            <v>MUINAT (IYA)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</row>
        <row r="404">
          <cell r="A404" t="str">
            <v>CTAZ0005</v>
          </cell>
          <cell r="B404" t="str">
            <v>SW</v>
          </cell>
          <cell r="C404" t="str">
            <v>NURUDEEN (IYA)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</row>
        <row r="405">
          <cell r="A405" t="str">
            <v>CTAE0033</v>
          </cell>
          <cell r="B405" t="str">
            <v>SW</v>
          </cell>
          <cell r="C405" t="str">
            <v>ALHAJA MOGBONJUBOLA OLANREWAJU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</row>
        <row r="406">
          <cell r="A406" t="str">
            <v>LAC3712</v>
          </cell>
          <cell r="B406" t="str">
            <v>SW</v>
          </cell>
          <cell r="C406" t="str">
            <v>Alh. Idiat Olatunji - 2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</row>
        <row r="407">
          <cell r="A407" t="str">
            <v>NTC2395</v>
          </cell>
          <cell r="B407" t="str">
            <v>North</v>
          </cell>
          <cell r="C407" t="str">
            <v>Aminu Buba Baffa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</row>
        <row r="408">
          <cell r="A408" t="str">
            <v>SEC003622</v>
          </cell>
          <cell r="B408" t="str">
            <v>SE</v>
          </cell>
          <cell r="C408" t="str">
            <v>ALOU ENTERPRISE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1829589</v>
          </cell>
          <cell r="O408">
            <v>4628589</v>
          </cell>
          <cell r="P408">
            <v>4628589</v>
          </cell>
          <cell r="Q408">
            <v>4628589</v>
          </cell>
          <cell r="R408">
            <v>4628589</v>
          </cell>
          <cell r="S408">
            <v>4628589</v>
          </cell>
          <cell r="T408">
            <v>4628589</v>
          </cell>
          <cell r="U408">
            <v>4628589</v>
          </cell>
          <cell r="V408">
            <v>4628589</v>
          </cell>
        </row>
        <row r="409">
          <cell r="A409" t="str">
            <v>LAC3675</v>
          </cell>
          <cell r="B409" t="str">
            <v>SW</v>
          </cell>
          <cell r="C409" t="str">
            <v>Holy water Universal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</row>
        <row r="410">
          <cell r="A410" t="str">
            <v>WCDA000068</v>
          </cell>
          <cell r="B410" t="str">
            <v>North</v>
          </cell>
          <cell r="C410" t="str">
            <v>Alh Abdul Mohammed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</row>
        <row r="411">
          <cell r="A411" t="str">
            <v>MBC003573</v>
          </cell>
          <cell r="B411" t="str">
            <v>North</v>
          </cell>
          <cell r="C411" t="str">
            <v>Adamu Usman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</row>
        <row r="412">
          <cell r="A412" t="str">
            <v>MBC003587</v>
          </cell>
          <cell r="B412" t="str">
            <v>MB</v>
          </cell>
          <cell r="C412" t="str">
            <v>Ezedinbu Sam-Isamaco Ltd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</row>
        <row r="413">
          <cell r="A413" t="str">
            <v>SWC2850</v>
          </cell>
          <cell r="B413" t="str">
            <v>SW</v>
          </cell>
          <cell r="C413" t="str">
            <v>Modester Ube</v>
          </cell>
          <cell r="M413">
            <v>0</v>
          </cell>
          <cell r="N413">
            <v>0</v>
          </cell>
          <cell r="O413">
            <v>0</v>
          </cell>
          <cell r="P413">
            <v>1614310.2</v>
          </cell>
          <cell r="Q413">
            <v>0</v>
          </cell>
          <cell r="R413">
            <v>210310.2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</row>
        <row r="414">
          <cell r="A414" t="str">
            <v>SWC3120</v>
          </cell>
          <cell r="B414" t="str">
            <v>MB</v>
          </cell>
          <cell r="C414" t="str">
            <v>Aliyu Aishat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</row>
        <row r="415">
          <cell r="A415" t="str">
            <v>SEC003795</v>
          </cell>
          <cell r="B415" t="str">
            <v>SE</v>
          </cell>
          <cell r="C415" t="str">
            <v>Enojane Intergrated Ent.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</row>
        <row r="416">
          <cell r="A416" t="str">
            <v>SWC3226</v>
          </cell>
          <cell r="B416" t="str">
            <v>SW</v>
          </cell>
          <cell r="C416" t="str">
            <v>Odofin Adekunle Global Limited</v>
          </cell>
          <cell r="M416"/>
          <cell r="N416"/>
          <cell r="O416"/>
          <cell r="P416"/>
          <cell r="Q416"/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</row>
        <row r="417">
          <cell r="A417" t="str">
            <v>SEC003986</v>
          </cell>
          <cell r="B417" t="str">
            <v>SE</v>
          </cell>
          <cell r="C417" t="str">
            <v>Elijah James Udoh</v>
          </cell>
          <cell r="M417"/>
          <cell r="N417"/>
          <cell r="O417"/>
          <cell r="P417"/>
          <cell r="Q417"/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</row>
        <row r="418">
          <cell r="A418" t="str">
            <v>LAC4068</v>
          </cell>
          <cell r="B418" t="str">
            <v>SW</v>
          </cell>
          <cell r="C418" t="str">
            <v>Ariwoayo Safiat</v>
          </cell>
          <cell r="M418"/>
          <cell r="N418"/>
          <cell r="O418"/>
          <cell r="P418"/>
          <cell r="Q418"/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</row>
        <row r="419">
          <cell r="A419" t="str">
            <v>WCFA000080</v>
          </cell>
          <cell r="B419" t="str">
            <v>SW</v>
          </cell>
          <cell r="C419" t="str">
            <v>Agaga Olayinka</v>
          </cell>
          <cell r="M419"/>
          <cell r="N419"/>
          <cell r="O419"/>
          <cell r="P419"/>
          <cell r="Q419"/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</row>
        <row r="420">
          <cell r="A420" t="str">
            <v>LAC4090</v>
          </cell>
          <cell r="B420" t="str">
            <v>SW</v>
          </cell>
          <cell r="C420" t="str">
            <v>David Store</v>
          </cell>
          <cell r="M420"/>
          <cell r="N420"/>
          <cell r="O420"/>
          <cell r="P420"/>
          <cell r="Q420"/>
          <cell r="R420"/>
          <cell r="S420"/>
          <cell r="T420"/>
          <cell r="U420">
            <v>0</v>
          </cell>
          <cell r="V420">
            <v>0</v>
          </cell>
        </row>
        <row r="421">
          <cell r="A421" t="str">
            <v>WCFA000193</v>
          </cell>
          <cell r="B421" t="str">
            <v>SW</v>
          </cell>
          <cell r="C421" t="str">
            <v>Lydia Omanze</v>
          </cell>
          <cell r="M421"/>
          <cell r="N421"/>
          <cell r="O421"/>
          <cell r="P421"/>
          <cell r="Q421"/>
          <cell r="R421"/>
          <cell r="S421"/>
          <cell r="T421"/>
          <cell r="U421">
            <v>0</v>
          </cell>
          <cell r="V421">
            <v>0</v>
          </cell>
        </row>
        <row r="422">
          <cell r="A422" t="str">
            <v>LAC4043</v>
          </cell>
          <cell r="B422" t="str">
            <v>SW</v>
          </cell>
          <cell r="C422" t="str">
            <v>Maurice Chibueze</v>
          </cell>
          <cell r="M422"/>
          <cell r="N422"/>
          <cell r="O422"/>
          <cell r="P422"/>
          <cell r="Q422"/>
          <cell r="R422"/>
          <cell r="S422">
            <v>0</v>
          </cell>
          <cell r="T422">
            <v>0</v>
          </cell>
          <cell r="U422">
            <v>0</v>
          </cell>
          <cell r="V42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ices" displayName="Prices" ref="B1:C25" totalsRowShown="0">
  <autoFilter ref="B1:C25" xr:uid="{00000000-0009-0000-0100-000001000000}"/>
  <tableColumns count="2">
    <tableColumn id="1" xr3:uid="{00000000-0010-0000-0000-000001000000}" name="Brand"/>
    <tableColumn id="2" xr3:uid="{00000000-0010-0000-0000-000002000000}" name="Case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1"/>
  <sheetViews>
    <sheetView showGridLines="0" zoomScale="80" zoomScaleNormal="80" workbookViewId="0">
      <pane xSplit="5" ySplit="8" topLeftCell="U472" activePane="bottomRight" state="frozen"/>
      <selection activeCell="N19" sqref="N19"/>
      <selection pane="topRight" activeCell="N19" sqref="N19"/>
      <selection pane="bottomLeft" activeCell="N19" sqref="N19"/>
      <selection pane="bottomRight" activeCell="U472" sqref="U472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28515625" style="4" customWidth="1"/>
    <col min="4" max="4" width="10" style="4" hidden="1" customWidth="1"/>
    <col min="5" max="5" width="39.28515625" style="4" bestFit="1" customWidth="1"/>
    <col min="6" max="6" width="20" style="4" customWidth="1"/>
    <col min="7" max="7" width="11.5703125" style="4" customWidth="1"/>
    <col min="8" max="8" width="15.5703125" style="4" customWidth="1" outlineLevel="1"/>
    <col min="9" max="9" width="14.28515625" style="4" customWidth="1" outlineLevel="1"/>
    <col min="10" max="10" width="10.42578125" style="4" customWidth="1" outlineLevel="1"/>
    <col min="11" max="11" width="10.710937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0.7109375" style="4" customWidth="1" outlineLevel="1"/>
    <col min="17" max="17" width="11.5703125" style="4" bestFit="1" customWidth="1" outlineLevel="1"/>
    <col min="18" max="18" width="12.7109375" style="4" customWidth="1" outlineLevel="1"/>
    <col min="19" max="19" width="10" style="4" customWidth="1" outlineLevel="1"/>
    <col min="20" max="20" width="11.285156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15.85546875" style="4" bestFit="1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.14062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16.42578125" style="4" customWidth="1"/>
    <col min="52" max="52" width="20.28515625" style="4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428</v>
      </c>
      <c r="E1" s="5" t="s">
        <v>541</v>
      </c>
      <c r="F1" s="7">
        <f>'September Credit Allocation'!G8</f>
        <v>944325281.75160003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3948721206.7182255</v>
      </c>
      <c r="H2" s="110"/>
    </row>
    <row r="3" spans="1:52" s="11" customFormat="1" x14ac:dyDescent="0.25"/>
    <row r="4" spans="1:52" ht="15.75" customHeight="1" x14ac:dyDescent="0.35">
      <c r="B4" s="147" t="s">
        <v>1160</v>
      </c>
      <c r="C4" s="148"/>
      <c r="D4" s="148"/>
      <c r="E4" s="148"/>
      <c r="H4" s="149" t="s">
        <v>499</v>
      </c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2"/>
      <c r="AE4" s="150" t="s">
        <v>502</v>
      </c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2"/>
      <c r="AZ4" s="12"/>
    </row>
    <row r="5" spans="1:52" ht="15.75" customHeight="1" thickBot="1" x14ac:dyDescent="0.4">
      <c r="B5" s="148"/>
      <c r="C5" s="148"/>
      <c r="D5" s="148"/>
      <c r="E5" s="148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2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2"/>
      <c r="AZ5" s="12"/>
    </row>
    <row r="6" spans="1:52" ht="15.75" hidden="1" customHeight="1" x14ac:dyDescent="0.35">
      <c r="B6" s="41"/>
      <c r="C6" s="41"/>
      <c r="D6" s="41"/>
      <c r="E6" s="41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125"/>
      <c r="AT6" s="42"/>
      <c r="AU6" s="42"/>
      <c r="AV6" s="42"/>
      <c r="AW6" s="42"/>
      <c r="AX6" s="42"/>
      <c r="AY6" s="12"/>
      <c r="AZ6" s="12"/>
    </row>
    <row r="7" spans="1:52" ht="21.75" hidden="1" thickBot="1" x14ac:dyDescent="0.4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  <c r="AY7" s="12"/>
      <c r="AZ7" s="12"/>
    </row>
    <row r="8" spans="1:52" s="40" customFormat="1" ht="39" thickBot="1" x14ac:dyDescent="0.4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7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2" t="s">
        <v>493</v>
      </c>
      <c r="Y8" s="18" t="s">
        <v>494</v>
      </c>
      <c r="Z8" s="2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3" t="s">
        <v>1107</v>
      </c>
      <c r="AS8" s="127" t="s">
        <v>1148</v>
      </c>
      <c r="AT8" s="22" t="s">
        <v>492</v>
      </c>
      <c r="AU8" s="22" t="s">
        <v>501</v>
      </c>
      <c r="AV8" s="93" t="s">
        <v>1119</v>
      </c>
      <c r="AW8" s="22" t="s">
        <v>503</v>
      </c>
      <c r="AX8" s="23" t="s">
        <v>833</v>
      </c>
      <c r="AY8" s="12"/>
      <c r="AZ8" s="12"/>
    </row>
    <row r="9" spans="1:52" ht="21" x14ac:dyDescent="0.35">
      <c r="A9" s="91">
        <v>1</v>
      </c>
      <c r="B9" s="24" t="s">
        <v>12</v>
      </c>
      <c r="C9" s="24" t="s">
        <v>1001</v>
      </c>
      <c r="D9" s="24"/>
      <c r="E9" s="24" t="s">
        <v>1008</v>
      </c>
      <c r="F9" s="24" t="s">
        <v>11</v>
      </c>
      <c r="G9" s="25">
        <f t="shared" ref="G9:G40" si="0">SUM(H9:AB9)</f>
        <v>80</v>
      </c>
      <c r="H9" s="86"/>
      <c r="I9" s="86"/>
      <c r="J9" s="86">
        <v>47</v>
      </c>
      <c r="K9" s="86">
        <v>5</v>
      </c>
      <c r="L9" s="86">
        <v>5</v>
      </c>
      <c r="M9" s="86"/>
      <c r="N9" s="86"/>
      <c r="O9" s="86">
        <v>10</v>
      </c>
      <c r="P9" s="86"/>
      <c r="Q9" s="86"/>
      <c r="R9" s="86"/>
      <c r="S9" s="86"/>
      <c r="T9" s="86"/>
      <c r="U9" s="86"/>
      <c r="V9" s="86"/>
      <c r="W9" s="86"/>
      <c r="X9" s="86">
        <v>13</v>
      </c>
      <c r="Y9" s="86"/>
      <c r="Z9" s="86"/>
      <c r="AA9" s="26"/>
      <c r="AB9" s="26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15798500</v>
      </c>
      <c r="AE9" s="27">
        <f t="shared" ref="AE9:AE40" si="1">SUM(AF9:AT9)</f>
        <v>16.784786145990665</v>
      </c>
      <c r="AF9" s="28"/>
      <c r="AG9" s="29"/>
      <c r="AH9" s="29">
        <v>16.784786145990665</v>
      </c>
      <c r="AI9" s="85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3163932.1885192404</v>
      </c>
      <c r="AV9" s="27">
        <f>AC9*0.35</f>
        <v>5529475</v>
      </c>
      <c r="AW9" s="30" t="str">
        <f t="shared" ref="AW9:AW73" si="2">IF(AU9&gt;AV9,"Credit is above Limit. Requires HOTM approval",IF(AU9=0," ",IF(AV9&gt;=AU9,"Credit is within Limit","CheckInput")))</f>
        <v>Credit is within Limit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12"/>
      <c r="AZ9" s="12"/>
    </row>
    <row r="10" spans="1:52" ht="21" x14ac:dyDescent="0.35">
      <c r="A10" s="91">
        <v>2</v>
      </c>
      <c r="B10" s="31" t="s">
        <v>12</v>
      </c>
      <c r="C10" s="31" t="s">
        <v>1002</v>
      </c>
      <c r="D10" s="31"/>
      <c r="E10" s="31" t="s">
        <v>1009</v>
      </c>
      <c r="F10" s="31" t="s">
        <v>11</v>
      </c>
      <c r="G10" s="25">
        <f t="shared" si="0"/>
        <v>0</v>
      </c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32"/>
      <c r="AB10" s="32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33"/>
      <c r="AG10" s="34"/>
      <c r="AH10" s="34">
        <v>0</v>
      </c>
      <c r="AI10" s="85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4" si="3">AC10*0.35</f>
        <v>0</v>
      </c>
      <c r="AW10" s="30" t="str">
        <f t="shared" si="2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2"/>
      <c r="AZ10" s="12"/>
    </row>
    <row r="11" spans="1:52" ht="21" x14ac:dyDescent="0.35">
      <c r="A11" s="91">
        <v>3</v>
      </c>
      <c r="B11" s="31" t="s">
        <v>12</v>
      </c>
      <c r="C11" s="31" t="s">
        <v>1003</v>
      </c>
      <c r="D11" s="31"/>
      <c r="E11" s="31" t="s">
        <v>1010</v>
      </c>
      <c r="F11" s="31" t="s">
        <v>11</v>
      </c>
      <c r="G11" s="25">
        <f t="shared" si="0"/>
        <v>0</v>
      </c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32"/>
      <c r="AB11" s="32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33"/>
      <c r="AG11" s="34"/>
      <c r="AH11" s="34">
        <v>0</v>
      </c>
      <c r="AI11" s="85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3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2"/>
      <c r="AZ11" s="12"/>
    </row>
    <row r="12" spans="1:52" ht="21" x14ac:dyDescent="0.35">
      <c r="A12" s="91">
        <v>4</v>
      </c>
      <c r="B12" s="31" t="s">
        <v>12</v>
      </c>
      <c r="C12" s="31" t="s">
        <v>1004</v>
      </c>
      <c r="D12" s="31"/>
      <c r="E12" s="31" t="s">
        <v>1011</v>
      </c>
      <c r="F12" s="31" t="s">
        <v>11</v>
      </c>
      <c r="G12" s="25">
        <f t="shared" si="0"/>
        <v>0</v>
      </c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32"/>
      <c r="AB12" s="32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33"/>
      <c r="AG12" s="34"/>
      <c r="AH12" s="34">
        <v>0</v>
      </c>
      <c r="AI12" s="85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3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2"/>
      <c r="AZ12" s="12"/>
    </row>
    <row r="13" spans="1:52" ht="21" x14ac:dyDescent="0.35">
      <c r="A13" s="91">
        <v>5</v>
      </c>
      <c r="B13" s="31" t="s">
        <v>12</v>
      </c>
      <c r="C13" s="31" t="s">
        <v>1005</v>
      </c>
      <c r="D13" s="31"/>
      <c r="E13" s="31" t="s">
        <v>1012</v>
      </c>
      <c r="F13" s="31" t="s">
        <v>11</v>
      </c>
      <c r="G13" s="25">
        <f t="shared" si="0"/>
        <v>0</v>
      </c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32"/>
      <c r="AB13" s="32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33"/>
      <c r="AG13" s="34"/>
      <c r="AH13" s="34">
        <v>0</v>
      </c>
      <c r="AI13" s="85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3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2"/>
      <c r="AZ13" s="12"/>
    </row>
    <row r="14" spans="1:52" ht="21" x14ac:dyDescent="0.35">
      <c r="A14" s="91">
        <v>6</v>
      </c>
      <c r="B14" s="31" t="s">
        <v>12</v>
      </c>
      <c r="C14" s="31" t="s">
        <v>1006</v>
      </c>
      <c r="D14" s="31"/>
      <c r="E14" s="31" t="s">
        <v>1013</v>
      </c>
      <c r="F14" s="31" t="s">
        <v>11</v>
      </c>
      <c r="G14" s="25">
        <f t="shared" si="0"/>
        <v>0</v>
      </c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32"/>
      <c r="AB14" s="32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33"/>
      <c r="AG14" s="34"/>
      <c r="AH14" s="34">
        <v>0</v>
      </c>
      <c r="AI14" s="85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3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2"/>
      <c r="AZ14" s="12"/>
    </row>
    <row r="15" spans="1:52" ht="21" x14ac:dyDescent="0.35">
      <c r="A15" s="91">
        <v>7</v>
      </c>
      <c r="B15" s="31" t="s">
        <v>12</v>
      </c>
      <c r="C15" s="31" t="s">
        <v>1007</v>
      </c>
      <c r="D15" s="31"/>
      <c r="E15" s="31" t="s">
        <v>1014</v>
      </c>
      <c r="F15" s="31" t="s">
        <v>20</v>
      </c>
      <c r="G15" s="25">
        <f t="shared" si="0"/>
        <v>0</v>
      </c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32"/>
      <c r="AB15" s="32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33"/>
      <c r="AG15" s="34"/>
      <c r="AH15" s="34">
        <v>0</v>
      </c>
      <c r="AI15" s="85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3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12"/>
      <c r="AZ15" s="12"/>
    </row>
    <row r="16" spans="1:52" ht="21" x14ac:dyDescent="0.35">
      <c r="A16" s="91">
        <v>8</v>
      </c>
      <c r="B16" s="31" t="s">
        <v>12</v>
      </c>
      <c r="C16" s="31" t="s">
        <v>478</v>
      </c>
      <c r="D16" s="31"/>
      <c r="E16" s="31" t="s">
        <v>907</v>
      </c>
      <c r="F16" s="31" t="s">
        <v>11</v>
      </c>
      <c r="G16" s="25">
        <f t="shared" si="0"/>
        <v>80</v>
      </c>
      <c r="H16" s="87"/>
      <c r="I16" s="87"/>
      <c r="J16" s="87">
        <v>47</v>
      </c>
      <c r="K16" s="87">
        <v>5</v>
      </c>
      <c r="L16" s="87">
        <v>5</v>
      </c>
      <c r="M16" s="87"/>
      <c r="N16" s="87"/>
      <c r="O16" s="87">
        <v>10</v>
      </c>
      <c r="P16" s="87"/>
      <c r="Q16" s="87"/>
      <c r="R16" s="87"/>
      <c r="S16" s="87"/>
      <c r="T16" s="87"/>
      <c r="U16" s="87"/>
      <c r="V16" s="87"/>
      <c r="W16" s="87"/>
      <c r="X16" s="87">
        <v>13</v>
      </c>
      <c r="Y16" s="87"/>
      <c r="Z16" s="87"/>
      <c r="AA16" s="32"/>
      <c r="AB16" s="32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15798500</v>
      </c>
      <c r="AE16" s="27">
        <f t="shared" si="1"/>
        <v>16.784786145990665</v>
      </c>
      <c r="AF16" s="33"/>
      <c r="AG16" s="34"/>
      <c r="AH16" s="34">
        <v>16.784786145990665</v>
      </c>
      <c r="AI16" s="85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3163932.1885192404</v>
      </c>
      <c r="AV16" s="27">
        <f t="shared" si="3"/>
        <v>5529475</v>
      </c>
      <c r="AW16" s="30" t="str">
        <f t="shared" si="2"/>
        <v>Credit is within Limit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2"/>
      <c r="AZ16" s="12"/>
    </row>
    <row r="17" spans="1:52" ht="21" x14ac:dyDescent="0.35">
      <c r="A17" s="91">
        <v>9</v>
      </c>
      <c r="B17" s="31" t="s">
        <v>12</v>
      </c>
      <c r="C17" s="31" t="s">
        <v>105</v>
      </c>
      <c r="D17" s="31"/>
      <c r="E17" s="1" t="s">
        <v>564</v>
      </c>
      <c r="F17" s="31" t="s">
        <v>11</v>
      </c>
      <c r="G17" s="25">
        <f t="shared" si="0"/>
        <v>95</v>
      </c>
      <c r="H17" s="87"/>
      <c r="I17" s="87"/>
      <c r="J17" s="87">
        <v>65</v>
      </c>
      <c r="K17" s="87">
        <v>1</v>
      </c>
      <c r="L17" s="87">
        <v>2</v>
      </c>
      <c r="M17" s="87"/>
      <c r="N17" s="87"/>
      <c r="O17" s="87">
        <v>6</v>
      </c>
      <c r="P17" s="87">
        <v>15</v>
      </c>
      <c r="Q17" s="87"/>
      <c r="R17" s="87"/>
      <c r="S17" s="87"/>
      <c r="T17" s="87"/>
      <c r="U17" s="87"/>
      <c r="V17" s="87"/>
      <c r="W17" s="87"/>
      <c r="X17" s="87">
        <v>6</v>
      </c>
      <c r="Y17" s="87"/>
      <c r="Z17" s="87"/>
      <c r="AA17" s="32"/>
      <c r="AB17" s="32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20193000</v>
      </c>
      <c r="AE17" s="27">
        <f t="shared" si="1"/>
        <v>21.453630828622302</v>
      </c>
      <c r="AF17" s="33"/>
      <c r="AG17" s="34"/>
      <c r="AH17" s="34">
        <v>21.453630828622302</v>
      </c>
      <c r="AI17" s="85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4044009.4111953038</v>
      </c>
      <c r="AV17" s="27">
        <f t="shared" si="3"/>
        <v>7067550</v>
      </c>
      <c r="AW17" s="30" t="str">
        <f t="shared" si="2"/>
        <v>Credit is within Limit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2"/>
      <c r="AZ17" s="12"/>
    </row>
    <row r="18" spans="1:52" ht="21" x14ac:dyDescent="0.35">
      <c r="A18" s="91">
        <v>10</v>
      </c>
      <c r="B18" s="31" t="s">
        <v>12</v>
      </c>
      <c r="C18" s="31" t="s">
        <v>15</v>
      </c>
      <c r="D18" s="31"/>
      <c r="E18" s="1" t="s">
        <v>806</v>
      </c>
      <c r="F18" s="31" t="s">
        <v>13</v>
      </c>
      <c r="G18" s="25">
        <f t="shared" si="0"/>
        <v>80</v>
      </c>
      <c r="H18" s="87"/>
      <c r="I18" s="87"/>
      <c r="J18" s="87">
        <v>47</v>
      </c>
      <c r="K18" s="87">
        <v>5</v>
      </c>
      <c r="L18" s="87">
        <v>5</v>
      </c>
      <c r="M18" s="87"/>
      <c r="N18" s="87"/>
      <c r="O18" s="87">
        <v>10</v>
      </c>
      <c r="P18" s="87"/>
      <c r="Q18" s="87"/>
      <c r="R18" s="87"/>
      <c r="S18" s="87"/>
      <c r="T18" s="87"/>
      <c r="U18" s="87"/>
      <c r="V18" s="87"/>
      <c r="W18" s="87"/>
      <c r="X18" s="87">
        <v>13</v>
      </c>
      <c r="Y18" s="87"/>
      <c r="Z18" s="87"/>
      <c r="AA18" s="32"/>
      <c r="AB18" s="32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15798500</v>
      </c>
      <c r="AE18" s="27">
        <f t="shared" si="1"/>
        <v>16.784786145990665</v>
      </c>
      <c r="AF18" s="33"/>
      <c r="AG18" s="34"/>
      <c r="AH18" s="34">
        <v>16.784786145990665</v>
      </c>
      <c r="AI18" s="85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3163932.1885192404</v>
      </c>
      <c r="AV18" s="27">
        <f t="shared" si="3"/>
        <v>5529475</v>
      </c>
      <c r="AW18" s="30" t="str">
        <f t="shared" si="2"/>
        <v>Credit is within Limit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2"/>
      <c r="AZ18" s="12"/>
    </row>
    <row r="19" spans="1:52" ht="21" x14ac:dyDescent="0.35">
      <c r="A19" s="91">
        <v>11</v>
      </c>
      <c r="B19" s="31" t="s">
        <v>12</v>
      </c>
      <c r="C19" s="31" t="s">
        <v>93</v>
      </c>
      <c r="D19" s="31"/>
      <c r="E19" s="31" t="s">
        <v>807</v>
      </c>
      <c r="F19" s="31" t="s">
        <v>13</v>
      </c>
      <c r="G19" s="25">
        <f t="shared" si="0"/>
        <v>0</v>
      </c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32"/>
      <c r="AB19" s="32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33"/>
      <c r="AG19" s="34"/>
      <c r="AH19" s="34">
        <v>0</v>
      </c>
      <c r="AI19" s="85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3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2"/>
      <c r="AZ19" s="12"/>
    </row>
    <row r="20" spans="1:52" ht="21" x14ac:dyDescent="0.35">
      <c r="A20" s="91">
        <v>12</v>
      </c>
      <c r="B20" s="31" t="s">
        <v>12</v>
      </c>
      <c r="C20" s="31" t="s">
        <v>550</v>
      </c>
      <c r="D20" s="31"/>
      <c r="E20" s="31" t="s">
        <v>873</v>
      </c>
      <c r="F20" s="31" t="s">
        <v>13</v>
      </c>
      <c r="G20" s="25">
        <f t="shared" si="0"/>
        <v>90</v>
      </c>
      <c r="H20" s="87"/>
      <c r="I20" s="87"/>
      <c r="J20" s="87">
        <v>47</v>
      </c>
      <c r="K20" s="87">
        <v>7</v>
      </c>
      <c r="L20" s="87">
        <v>5</v>
      </c>
      <c r="M20" s="87"/>
      <c r="N20" s="87"/>
      <c r="O20" s="87">
        <v>8</v>
      </c>
      <c r="P20" s="87">
        <v>10</v>
      </c>
      <c r="Q20" s="87"/>
      <c r="R20" s="87"/>
      <c r="S20" s="87"/>
      <c r="T20" s="87"/>
      <c r="U20" s="87"/>
      <c r="V20" s="87"/>
      <c r="W20" s="87"/>
      <c r="X20" s="87">
        <v>13</v>
      </c>
      <c r="Y20" s="87"/>
      <c r="Z20" s="87"/>
      <c r="AA20" s="32"/>
      <c r="AB20" s="32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17890500</v>
      </c>
      <c r="AE20" s="27">
        <f t="shared" si="1"/>
        <v>19.007387824467258</v>
      </c>
      <c r="AF20" s="33"/>
      <c r="AG20" s="34"/>
      <c r="AH20" s="34">
        <v>19.007387824467258</v>
      </c>
      <c r="AI20" s="85"/>
      <c r="AJ20" s="34"/>
      <c r="AK20" s="34"/>
      <c r="AL20" s="34"/>
      <c r="AM20" s="34"/>
      <c r="AN20" s="34"/>
      <c r="AO20" s="34"/>
      <c r="AP20" s="34"/>
      <c r="AQ20" s="34"/>
      <c r="AR20" s="89"/>
      <c r="AS20" s="89"/>
      <c r="AT20" s="3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3582892.604912078</v>
      </c>
      <c r="AV20" s="27">
        <f t="shared" si="3"/>
        <v>6261675</v>
      </c>
      <c r="AW20" s="30" t="str">
        <f t="shared" si="2"/>
        <v>Credit is within Limit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2"/>
      <c r="AZ20" s="12"/>
    </row>
    <row r="21" spans="1:52" ht="21" x14ac:dyDescent="0.35">
      <c r="A21" s="91">
        <v>13</v>
      </c>
      <c r="B21" s="31" t="s">
        <v>12</v>
      </c>
      <c r="C21" s="31" t="s">
        <v>485</v>
      </c>
      <c r="D21" s="31"/>
      <c r="E21" s="31" t="s">
        <v>567</v>
      </c>
      <c r="F21" s="31" t="s">
        <v>11</v>
      </c>
      <c r="G21" s="25">
        <f t="shared" si="0"/>
        <v>95</v>
      </c>
      <c r="H21" s="87"/>
      <c r="I21" s="87"/>
      <c r="J21" s="87">
        <v>52</v>
      </c>
      <c r="K21" s="87">
        <v>7</v>
      </c>
      <c r="L21" s="87">
        <v>5</v>
      </c>
      <c r="M21" s="87"/>
      <c r="N21" s="87"/>
      <c r="O21" s="87">
        <v>8</v>
      </c>
      <c r="P21" s="87">
        <v>10</v>
      </c>
      <c r="Q21" s="87"/>
      <c r="R21" s="87"/>
      <c r="S21" s="87"/>
      <c r="T21" s="87"/>
      <c r="U21" s="87"/>
      <c r="V21" s="87"/>
      <c r="W21" s="87"/>
      <c r="X21" s="87">
        <v>13</v>
      </c>
      <c r="Y21" s="87"/>
      <c r="Z21" s="87"/>
      <c r="AA21" s="32"/>
      <c r="AB21" s="32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19003000</v>
      </c>
      <c r="AE21" s="27">
        <f t="shared" si="1"/>
        <v>20.189340198896137</v>
      </c>
      <c r="AF21" s="33"/>
      <c r="AG21" s="34"/>
      <c r="AH21" s="34">
        <v>20.189340198896137</v>
      </c>
      <c r="AI21" s="85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3805690.6274919217</v>
      </c>
      <c r="AV21" s="27">
        <f t="shared" si="3"/>
        <v>6651050</v>
      </c>
      <c r="AW21" s="30" t="str">
        <f t="shared" si="2"/>
        <v>Credit is within Limit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2"/>
      <c r="AZ21" s="12"/>
    </row>
    <row r="22" spans="1:52" ht="21" x14ac:dyDescent="0.35">
      <c r="A22" s="91">
        <v>14</v>
      </c>
      <c r="B22" s="31" t="s">
        <v>12</v>
      </c>
      <c r="C22" s="31" t="s">
        <v>107</v>
      </c>
      <c r="D22" s="31"/>
      <c r="E22" s="31" t="s">
        <v>1015</v>
      </c>
      <c r="F22" s="31" t="s">
        <v>11</v>
      </c>
      <c r="G22" s="25">
        <f t="shared" si="0"/>
        <v>0</v>
      </c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32"/>
      <c r="AB22" s="32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33"/>
      <c r="AG22" s="34"/>
      <c r="AH22" s="34">
        <v>0</v>
      </c>
      <c r="AI22" s="85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3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2"/>
      <c r="AZ22" s="12"/>
    </row>
    <row r="23" spans="1:52" ht="21" x14ac:dyDescent="0.35">
      <c r="A23" s="91">
        <v>15</v>
      </c>
      <c r="B23" s="31" t="s">
        <v>12</v>
      </c>
      <c r="C23" s="31" t="s">
        <v>103</v>
      </c>
      <c r="D23" s="31"/>
      <c r="E23" s="31" t="s">
        <v>780</v>
      </c>
      <c r="F23" s="31" t="s">
        <v>11</v>
      </c>
      <c r="G23" s="25">
        <f t="shared" si="0"/>
        <v>0</v>
      </c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32"/>
      <c r="AB23" s="32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33"/>
      <c r="AG23" s="34"/>
      <c r="AH23" s="34">
        <v>0</v>
      </c>
      <c r="AI23" s="85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3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2"/>
      <c r="AZ23" s="12"/>
    </row>
    <row r="24" spans="1:52" ht="21" x14ac:dyDescent="0.35">
      <c r="A24" s="91">
        <v>16</v>
      </c>
      <c r="B24" s="31" t="s">
        <v>12</v>
      </c>
      <c r="C24" s="31" t="s">
        <v>98</v>
      </c>
      <c r="D24" s="31"/>
      <c r="E24" s="31" t="s">
        <v>562</v>
      </c>
      <c r="F24" s="31" t="s">
        <v>13</v>
      </c>
      <c r="G24" s="25">
        <f t="shared" si="0"/>
        <v>0</v>
      </c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32"/>
      <c r="AB24" s="32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33"/>
      <c r="AG24" s="34"/>
      <c r="AH24" s="34">
        <v>0</v>
      </c>
      <c r="AI24" s="85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3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High Risk Customer</v>
      </c>
      <c r="AY24" s="12"/>
      <c r="AZ24" s="12"/>
    </row>
    <row r="25" spans="1:52" ht="21" x14ac:dyDescent="0.35">
      <c r="A25" s="91">
        <v>17</v>
      </c>
      <c r="B25" s="31" t="s">
        <v>12</v>
      </c>
      <c r="C25" s="31" t="s">
        <v>92</v>
      </c>
      <c r="D25" s="31"/>
      <c r="E25" s="31" t="s">
        <v>785</v>
      </c>
      <c r="F25" s="31" t="s">
        <v>11</v>
      </c>
      <c r="G25" s="25">
        <f t="shared" si="0"/>
        <v>80</v>
      </c>
      <c r="H25" s="87"/>
      <c r="I25" s="87"/>
      <c r="J25" s="87">
        <v>47</v>
      </c>
      <c r="K25" s="87">
        <v>5</v>
      </c>
      <c r="L25" s="87">
        <v>5</v>
      </c>
      <c r="M25" s="87"/>
      <c r="N25" s="87"/>
      <c r="O25" s="87">
        <v>10</v>
      </c>
      <c r="P25" s="87"/>
      <c r="Q25" s="87"/>
      <c r="R25" s="87"/>
      <c r="S25" s="87"/>
      <c r="T25" s="87"/>
      <c r="U25" s="87"/>
      <c r="V25" s="87"/>
      <c r="W25" s="87"/>
      <c r="X25" s="87">
        <v>13</v>
      </c>
      <c r="Y25" s="87"/>
      <c r="Z25" s="87"/>
      <c r="AA25" s="32"/>
      <c r="AB25" s="32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15798500</v>
      </c>
      <c r="AE25" s="27">
        <f t="shared" si="1"/>
        <v>16.784786145990665</v>
      </c>
      <c r="AF25" s="33"/>
      <c r="AG25" s="34"/>
      <c r="AH25" s="34">
        <v>16.784786145990665</v>
      </c>
      <c r="AI25" s="85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3163932.1885192404</v>
      </c>
      <c r="AV25" s="27">
        <f t="shared" si="3"/>
        <v>5529475</v>
      </c>
      <c r="AW25" s="30" t="str">
        <f t="shared" si="2"/>
        <v>Credit is within Limit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2"/>
      <c r="AZ25" s="12"/>
    </row>
    <row r="26" spans="1:52" ht="21" x14ac:dyDescent="0.35">
      <c r="A26" s="91">
        <v>18</v>
      </c>
      <c r="B26" s="31" t="s">
        <v>12</v>
      </c>
      <c r="C26" s="31" t="s">
        <v>94</v>
      </c>
      <c r="D26" s="31"/>
      <c r="E26" s="31" t="s">
        <v>808</v>
      </c>
      <c r="F26" s="31" t="s">
        <v>13</v>
      </c>
      <c r="G26" s="25">
        <f t="shared" si="0"/>
        <v>130</v>
      </c>
      <c r="H26" s="87"/>
      <c r="I26" s="87"/>
      <c r="J26" s="87">
        <v>62</v>
      </c>
      <c r="K26" s="87">
        <v>4</v>
      </c>
      <c r="L26" s="87">
        <v>5</v>
      </c>
      <c r="M26" s="87"/>
      <c r="N26" s="87"/>
      <c r="O26" s="87">
        <v>20</v>
      </c>
      <c r="P26" s="87">
        <v>12</v>
      </c>
      <c r="Q26" s="87"/>
      <c r="R26" s="87"/>
      <c r="S26" s="87"/>
      <c r="T26" s="87"/>
      <c r="U26" s="87"/>
      <c r="V26" s="87"/>
      <c r="W26" s="87"/>
      <c r="X26" s="87">
        <v>27</v>
      </c>
      <c r="Y26" s="87"/>
      <c r="Z26" s="87"/>
      <c r="AA26" s="32"/>
      <c r="AB26" s="32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25595000</v>
      </c>
      <c r="AE26" s="27">
        <f t="shared" si="1"/>
        <v>27.192872830118748</v>
      </c>
      <c r="AF26" s="33"/>
      <c r="AG26" s="34"/>
      <c r="AH26" s="34">
        <v>27.192872830118748</v>
      </c>
      <c r="AI26" s="85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5125856.5284773838</v>
      </c>
      <c r="AV26" s="27">
        <f t="shared" si="3"/>
        <v>8958250</v>
      </c>
      <c r="AW26" s="30" t="str">
        <f t="shared" si="2"/>
        <v>Credit is within Limit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2"/>
      <c r="AZ26" s="12"/>
    </row>
    <row r="27" spans="1:52" ht="21" x14ac:dyDescent="0.35">
      <c r="A27" s="91">
        <v>19</v>
      </c>
      <c r="B27" s="31" t="s">
        <v>12</v>
      </c>
      <c r="C27" s="31" t="s">
        <v>104</v>
      </c>
      <c r="D27" s="31"/>
      <c r="E27" s="31" t="s">
        <v>809</v>
      </c>
      <c r="F27" s="31" t="s">
        <v>11</v>
      </c>
      <c r="G27" s="25">
        <f t="shared" si="0"/>
        <v>0</v>
      </c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32"/>
      <c r="AB27" s="32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33"/>
      <c r="AG27" s="34"/>
      <c r="AH27" s="34">
        <v>0</v>
      </c>
      <c r="AI27" s="85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3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High Risk Customer</v>
      </c>
      <c r="AY27" s="12"/>
      <c r="AZ27" s="12"/>
    </row>
    <row r="28" spans="1:52" ht="21" x14ac:dyDescent="0.35">
      <c r="A28" s="91">
        <v>20</v>
      </c>
      <c r="B28" s="31" t="s">
        <v>12</v>
      </c>
      <c r="C28" s="31" t="s">
        <v>108</v>
      </c>
      <c r="D28" s="31"/>
      <c r="E28" s="31" t="s">
        <v>810</v>
      </c>
      <c r="F28" s="31" t="s">
        <v>11</v>
      </c>
      <c r="G28" s="25">
        <f t="shared" si="0"/>
        <v>80</v>
      </c>
      <c r="H28" s="87"/>
      <c r="I28" s="87"/>
      <c r="J28" s="87">
        <v>47</v>
      </c>
      <c r="K28" s="87">
        <v>5</v>
      </c>
      <c r="L28" s="87">
        <v>5</v>
      </c>
      <c r="M28" s="87"/>
      <c r="N28" s="87"/>
      <c r="O28" s="87">
        <v>10</v>
      </c>
      <c r="P28" s="87"/>
      <c r="Q28" s="87"/>
      <c r="R28" s="87"/>
      <c r="S28" s="87"/>
      <c r="T28" s="87"/>
      <c r="U28" s="87"/>
      <c r="V28" s="87"/>
      <c r="W28" s="87"/>
      <c r="X28" s="87">
        <v>13</v>
      </c>
      <c r="Y28" s="87"/>
      <c r="Z28" s="87"/>
      <c r="AA28" s="32"/>
      <c r="AB28" s="32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15798500</v>
      </c>
      <c r="AE28" s="27">
        <f t="shared" si="1"/>
        <v>16.784786145990665</v>
      </c>
      <c r="AF28" s="33"/>
      <c r="AG28" s="34"/>
      <c r="AH28" s="34">
        <v>16.784786145990665</v>
      </c>
      <c r="AI28" s="85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3163932.1885192404</v>
      </c>
      <c r="AV28" s="27">
        <f t="shared" si="3"/>
        <v>5529475</v>
      </c>
      <c r="AW28" s="30" t="str">
        <f t="shared" si="2"/>
        <v>Credit is within Limit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2"/>
      <c r="AZ28" s="12"/>
    </row>
    <row r="29" spans="1:52" ht="21" x14ac:dyDescent="0.35">
      <c r="A29" s="91">
        <v>21</v>
      </c>
      <c r="B29" s="31" t="s">
        <v>12</v>
      </c>
      <c r="C29" s="31" t="s">
        <v>479</v>
      </c>
      <c r="D29" s="31"/>
      <c r="E29" s="31" t="s">
        <v>772</v>
      </c>
      <c r="F29" s="31" t="s">
        <v>13</v>
      </c>
      <c r="G29" s="25">
        <f t="shared" si="0"/>
        <v>415</v>
      </c>
      <c r="H29" s="87"/>
      <c r="I29" s="87"/>
      <c r="J29" s="87">
        <v>190</v>
      </c>
      <c r="K29" s="87">
        <v>10</v>
      </c>
      <c r="L29" s="87">
        <v>10</v>
      </c>
      <c r="M29" s="87"/>
      <c r="N29" s="87"/>
      <c r="O29" s="87">
        <v>69</v>
      </c>
      <c r="P29" s="87">
        <v>100</v>
      </c>
      <c r="Q29" s="87"/>
      <c r="R29" s="87"/>
      <c r="S29" s="87"/>
      <c r="T29" s="87"/>
      <c r="U29" s="87"/>
      <c r="V29" s="87"/>
      <c r="W29" s="87"/>
      <c r="X29" s="87">
        <v>36</v>
      </c>
      <c r="Y29" s="87"/>
      <c r="Z29" s="87"/>
      <c r="AA29" s="32"/>
      <c r="AB29" s="32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85363500</v>
      </c>
      <c r="AE29" s="27">
        <f t="shared" si="1"/>
        <v>90.692666529941064</v>
      </c>
      <c r="AF29" s="33"/>
      <c r="AG29" s="34"/>
      <c r="AH29" s="34">
        <v>90.692666529941064</v>
      </c>
      <c r="AI29" s="85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17095567.640893891</v>
      </c>
      <c r="AV29" s="27">
        <f t="shared" si="3"/>
        <v>29877224.999999996</v>
      </c>
      <c r="AW29" s="30" t="str">
        <f t="shared" si="2"/>
        <v>Credit is within Limit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2"/>
      <c r="AZ29" s="12"/>
    </row>
    <row r="30" spans="1:52" ht="21" x14ac:dyDescent="0.35">
      <c r="A30" s="91">
        <v>22</v>
      </c>
      <c r="B30" s="31" t="s">
        <v>12</v>
      </c>
      <c r="C30" s="31" t="s">
        <v>106</v>
      </c>
      <c r="D30" s="31"/>
      <c r="E30" s="31" t="s">
        <v>778</v>
      </c>
      <c r="F30" s="31" t="s">
        <v>13</v>
      </c>
      <c r="G30" s="25">
        <f t="shared" si="0"/>
        <v>105</v>
      </c>
      <c r="H30" s="87"/>
      <c r="I30" s="87"/>
      <c r="J30" s="87">
        <v>50</v>
      </c>
      <c r="K30" s="87">
        <v>2</v>
      </c>
      <c r="L30" s="87">
        <v>2</v>
      </c>
      <c r="M30" s="87"/>
      <c r="N30" s="87"/>
      <c r="O30" s="87">
        <v>10</v>
      </c>
      <c r="P30" s="87">
        <v>21</v>
      </c>
      <c r="Q30" s="87"/>
      <c r="R30" s="87"/>
      <c r="S30" s="87"/>
      <c r="T30" s="87"/>
      <c r="U30" s="87"/>
      <c r="V30" s="87"/>
      <c r="W30" s="87"/>
      <c r="X30" s="87">
        <v>20</v>
      </c>
      <c r="Y30" s="87"/>
      <c r="Z30" s="87"/>
      <c r="AA30" s="32"/>
      <c r="AB30" s="32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21188500</v>
      </c>
      <c r="AE30" s="27">
        <f t="shared" si="1"/>
        <v>22.511278998279781</v>
      </c>
      <c r="AF30" s="33"/>
      <c r="AG30" s="34"/>
      <c r="AH30" s="34">
        <v>22.511278998279781</v>
      </c>
      <c r="AI30" s="85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4243376.0911757387</v>
      </c>
      <c r="AV30" s="27">
        <f t="shared" si="3"/>
        <v>7415974.9999999991</v>
      </c>
      <c r="AW30" s="30" t="str">
        <f t="shared" si="2"/>
        <v>Credit is within Limit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2"/>
      <c r="AZ30" s="12"/>
    </row>
    <row r="31" spans="1:52" ht="21" x14ac:dyDescent="0.35">
      <c r="A31" s="91">
        <v>23</v>
      </c>
      <c r="B31" s="31" t="s">
        <v>12</v>
      </c>
      <c r="C31" s="31" t="s">
        <v>100</v>
      </c>
      <c r="D31" s="31"/>
      <c r="E31" s="31" t="s">
        <v>566</v>
      </c>
      <c r="F31" s="31" t="s">
        <v>13</v>
      </c>
      <c r="G31" s="25">
        <f t="shared" si="0"/>
        <v>0</v>
      </c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32"/>
      <c r="AB31" s="32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33"/>
      <c r="AG31" s="34"/>
      <c r="AH31" s="34">
        <v>0</v>
      </c>
      <c r="AI31" s="85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3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2"/>
      <c r="AZ31" s="12"/>
    </row>
    <row r="32" spans="1:52" ht="21" x14ac:dyDescent="0.35">
      <c r="A32" s="91">
        <v>24</v>
      </c>
      <c r="B32" s="31" t="s">
        <v>12</v>
      </c>
      <c r="C32" s="31" t="s">
        <v>97</v>
      </c>
      <c r="D32" s="31"/>
      <c r="E32" s="31" t="s">
        <v>784</v>
      </c>
      <c r="F32" s="31" t="s">
        <v>20</v>
      </c>
      <c r="G32" s="25">
        <f t="shared" si="0"/>
        <v>0</v>
      </c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32"/>
      <c r="AB32" s="32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33"/>
      <c r="AG32" s="34"/>
      <c r="AH32" s="34">
        <v>0</v>
      </c>
      <c r="AI32" s="85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3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High Risk Customer</v>
      </c>
      <c r="AY32" s="12"/>
      <c r="AZ32" s="12"/>
    </row>
    <row r="33" spans="1:52" ht="21" x14ac:dyDescent="0.35">
      <c r="A33" s="91">
        <v>25</v>
      </c>
      <c r="B33" s="31" t="s">
        <v>12</v>
      </c>
      <c r="C33" s="31" t="s">
        <v>95</v>
      </c>
      <c r="D33" s="31"/>
      <c r="E33" s="31" t="s">
        <v>565</v>
      </c>
      <c r="F33" s="31" t="s">
        <v>13</v>
      </c>
      <c r="G33" s="25">
        <f t="shared" si="0"/>
        <v>120</v>
      </c>
      <c r="H33" s="87"/>
      <c r="I33" s="87"/>
      <c r="J33" s="87">
        <v>60</v>
      </c>
      <c r="K33" s="87">
        <v>3</v>
      </c>
      <c r="L33" s="87">
        <v>3</v>
      </c>
      <c r="M33" s="87"/>
      <c r="N33" s="87"/>
      <c r="O33" s="87">
        <v>11</v>
      </c>
      <c r="P33" s="87">
        <v>20</v>
      </c>
      <c r="Q33" s="87"/>
      <c r="R33" s="87"/>
      <c r="S33" s="87"/>
      <c r="T33" s="87"/>
      <c r="U33" s="87"/>
      <c r="V33" s="87"/>
      <c r="W33" s="87"/>
      <c r="X33" s="87">
        <v>23</v>
      </c>
      <c r="Y33" s="87"/>
      <c r="Z33" s="87"/>
      <c r="AA33" s="32"/>
      <c r="AB33" s="32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24137500</v>
      </c>
      <c r="AE33" s="27">
        <f t="shared" si="1"/>
        <v>25.644382415979344</v>
      </c>
      <c r="AF33" s="33"/>
      <c r="AG33" s="34"/>
      <c r="AH33" s="34">
        <v>25.644382415979344</v>
      </c>
      <c r="AI33" s="85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4833966.0854121065</v>
      </c>
      <c r="AV33" s="27">
        <f t="shared" si="3"/>
        <v>8448125</v>
      </c>
      <c r="AW33" s="30" t="str">
        <f t="shared" si="2"/>
        <v>Credit is within Limit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2"/>
      <c r="AZ33" s="12"/>
    </row>
    <row r="34" spans="1:52" ht="21" x14ac:dyDescent="0.35">
      <c r="A34" s="91">
        <v>26</v>
      </c>
      <c r="B34" s="31" t="s">
        <v>12</v>
      </c>
      <c r="C34" s="31" t="s">
        <v>101</v>
      </c>
      <c r="D34" s="31"/>
      <c r="E34" s="31" t="s">
        <v>561</v>
      </c>
      <c r="F34" s="31" t="s">
        <v>11</v>
      </c>
      <c r="G34" s="25">
        <f t="shared" si="0"/>
        <v>0</v>
      </c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32"/>
      <c r="AB34" s="32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33"/>
      <c r="AG34" s="34"/>
      <c r="AH34" s="34">
        <v>0</v>
      </c>
      <c r="AI34" s="85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3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High Risk Customer</v>
      </c>
      <c r="AY34" s="12"/>
      <c r="AZ34" s="12"/>
    </row>
    <row r="35" spans="1:52" ht="21" x14ac:dyDescent="0.35">
      <c r="A35" s="91">
        <v>27</v>
      </c>
      <c r="B35" s="31" t="s">
        <v>12</v>
      </c>
      <c r="C35" s="31" t="s">
        <v>99</v>
      </c>
      <c r="D35" s="31"/>
      <c r="E35" s="31" t="s">
        <v>563</v>
      </c>
      <c r="F35" s="31" t="s">
        <v>13</v>
      </c>
      <c r="G35" s="25">
        <f t="shared" si="0"/>
        <v>0</v>
      </c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32"/>
      <c r="AB35" s="32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33"/>
      <c r="AG35" s="34"/>
      <c r="AH35" s="34">
        <v>0</v>
      </c>
      <c r="AI35" s="85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3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2"/>
      <c r="AZ35" s="12"/>
    </row>
    <row r="36" spans="1:52" ht="21" x14ac:dyDescent="0.35">
      <c r="A36" s="91">
        <v>28</v>
      </c>
      <c r="B36" s="31" t="s">
        <v>12</v>
      </c>
      <c r="C36" s="31" t="s">
        <v>19</v>
      </c>
      <c r="D36" s="31"/>
      <c r="E36" s="31" t="s">
        <v>890</v>
      </c>
      <c r="F36" s="31" t="s">
        <v>13</v>
      </c>
      <c r="G36" s="25">
        <f t="shared" si="0"/>
        <v>120</v>
      </c>
      <c r="H36" s="87"/>
      <c r="I36" s="87"/>
      <c r="J36" s="87">
        <v>60</v>
      </c>
      <c r="K36" s="87">
        <v>3</v>
      </c>
      <c r="L36" s="87">
        <v>3</v>
      </c>
      <c r="M36" s="87"/>
      <c r="N36" s="87"/>
      <c r="O36" s="87">
        <v>11</v>
      </c>
      <c r="P36" s="87">
        <v>20</v>
      </c>
      <c r="Q36" s="87"/>
      <c r="R36" s="87"/>
      <c r="S36" s="87"/>
      <c r="T36" s="87"/>
      <c r="U36" s="87"/>
      <c r="V36" s="87"/>
      <c r="W36" s="87"/>
      <c r="X36" s="87">
        <v>23</v>
      </c>
      <c r="Y36" s="87"/>
      <c r="Z36" s="87"/>
      <c r="AA36" s="32"/>
      <c r="AB36" s="3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24137500</v>
      </c>
      <c r="AE36" s="27">
        <f t="shared" si="1"/>
        <v>25.644382415979344</v>
      </c>
      <c r="AF36" s="33"/>
      <c r="AG36" s="34"/>
      <c r="AH36" s="34">
        <v>25.644382415979344</v>
      </c>
      <c r="AI36" s="85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4833966.0854121065</v>
      </c>
      <c r="AV36" s="27">
        <f t="shared" si="3"/>
        <v>8448125</v>
      </c>
      <c r="AW36" s="30" t="str">
        <f t="shared" si="2"/>
        <v>Credit is within Limit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2"/>
      <c r="AZ36" s="12"/>
    </row>
    <row r="37" spans="1:52" ht="21" x14ac:dyDescent="0.35">
      <c r="A37" s="91">
        <v>29</v>
      </c>
      <c r="B37" s="31" t="s">
        <v>12</v>
      </c>
      <c r="C37" s="31" t="s">
        <v>96</v>
      </c>
      <c r="D37" s="31"/>
      <c r="E37" s="31" t="s">
        <v>811</v>
      </c>
      <c r="F37" s="1" t="s">
        <v>20</v>
      </c>
      <c r="G37" s="25">
        <f t="shared" si="0"/>
        <v>0</v>
      </c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32"/>
      <c r="AB37" s="3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33"/>
      <c r="AG37" s="34"/>
      <c r="AH37" s="34">
        <v>0</v>
      </c>
      <c r="AI37" s="85"/>
      <c r="AJ37" s="34"/>
      <c r="AK37" s="34"/>
      <c r="AL37" s="34"/>
      <c r="AM37" s="34"/>
      <c r="AN37" s="34"/>
      <c r="AO37" s="34"/>
      <c r="AP37" s="34"/>
      <c r="AQ37" s="89"/>
      <c r="AR37" s="34"/>
      <c r="AS37" s="34"/>
      <c r="AT37" s="3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3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High Risk Customer</v>
      </c>
      <c r="AY37" s="12"/>
      <c r="AZ37" s="12"/>
    </row>
    <row r="38" spans="1:52" ht="21" x14ac:dyDescent="0.35">
      <c r="A38" s="91">
        <v>30</v>
      </c>
      <c r="B38" s="31" t="s">
        <v>12</v>
      </c>
      <c r="C38" s="31" t="s">
        <v>102</v>
      </c>
      <c r="D38" s="31"/>
      <c r="E38" s="31" t="s">
        <v>812</v>
      </c>
      <c r="F38" s="31" t="s">
        <v>933</v>
      </c>
      <c r="G38" s="25">
        <f t="shared" si="0"/>
        <v>1350</v>
      </c>
      <c r="H38" s="88"/>
      <c r="I38" s="88"/>
      <c r="J38" s="88">
        <v>439</v>
      </c>
      <c r="K38" s="88">
        <v>96</v>
      </c>
      <c r="L38" s="88">
        <v>20</v>
      </c>
      <c r="M38" s="88"/>
      <c r="N38" s="88"/>
      <c r="O38" s="88">
        <v>300</v>
      </c>
      <c r="P38" s="88">
        <v>313</v>
      </c>
      <c r="Q38" s="88"/>
      <c r="R38" s="88"/>
      <c r="S38" s="88"/>
      <c r="T38" s="87"/>
      <c r="U38" s="88"/>
      <c r="V38" s="87"/>
      <c r="W38" s="88"/>
      <c r="X38" s="88">
        <v>182</v>
      </c>
      <c r="Y38" s="87"/>
      <c r="Z38" s="87"/>
      <c r="AA38" s="32"/>
      <c r="AB38" s="3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267128000</v>
      </c>
      <c r="AE38" s="27">
        <f t="shared" si="1"/>
        <v>283.80456078780861</v>
      </c>
      <c r="AF38" s="33"/>
      <c r="AG38" s="34"/>
      <c r="AH38" s="34">
        <v>283.80456078780861</v>
      </c>
      <c r="AI38" s="85"/>
      <c r="AJ38" s="34"/>
      <c r="AK38" s="34"/>
      <c r="AL38" s="34"/>
      <c r="AM38" s="34"/>
      <c r="AN38" s="34"/>
      <c r="AO38" s="34"/>
      <c r="AP38" s="34"/>
      <c r="AQ38" s="34"/>
      <c r="AR38" s="89"/>
      <c r="AS38" s="89"/>
      <c r="AT38" s="3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53497159.70850192</v>
      </c>
      <c r="AV38" s="27">
        <f t="shared" si="3"/>
        <v>93494800</v>
      </c>
      <c r="AW38" s="30" t="str">
        <f t="shared" si="2"/>
        <v>Credit is within Limit</v>
      </c>
      <c r="AX38" s="30" t="str">
        <f>IFERROR(IF(VLOOKUP(C38,'Overdue Credits'!$A:$F,6,0)&gt;2,"High Risk Customer",IF(VLOOKUP(C38,'Overdue Credits'!$A:$F,6,0)&gt;0,"Medium Risk Customer","Low Risk Customer")),"Low Risk Customer")</f>
        <v>Medium Risk Customer</v>
      </c>
      <c r="AY38" s="12"/>
      <c r="AZ38" s="12"/>
    </row>
    <row r="39" spans="1:52" ht="21" x14ac:dyDescent="0.35">
      <c r="A39" s="91">
        <v>31</v>
      </c>
      <c r="B39" s="31" t="s">
        <v>12</v>
      </c>
      <c r="C39" s="31" t="s">
        <v>1066</v>
      </c>
      <c r="D39" s="31"/>
      <c r="E39" s="31" t="s">
        <v>1067</v>
      </c>
      <c r="F39" s="1" t="s">
        <v>516</v>
      </c>
      <c r="G39" s="25">
        <f t="shared" si="0"/>
        <v>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2"/>
      <c r="U39" s="35"/>
      <c r="V39" s="32"/>
      <c r="W39" s="35"/>
      <c r="X39" s="35"/>
      <c r="Y39" s="32"/>
      <c r="Z39" s="32"/>
      <c r="AA39" s="32"/>
      <c r="AB39" s="3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33"/>
      <c r="AG39" s="34"/>
      <c r="AH39" s="34">
        <v>0</v>
      </c>
      <c r="AI39" s="85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3"/>
        <v>0</v>
      </c>
      <c r="AW39" s="30" t="str">
        <f t="shared" si="2"/>
        <v xml:space="preserve"> </v>
      </c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2"/>
      <c r="AZ39" s="12"/>
    </row>
    <row r="40" spans="1:52" ht="21" x14ac:dyDescent="0.35">
      <c r="A40" s="91">
        <v>32</v>
      </c>
      <c r="B40" s="1" t="s">
        <v>12</v>
      </c>
      <c r="C40" s="1" t="s">
        <v>1094</v>
      </c>
      <c r="D40" s="31"/>
      <c r="E40" s="31" t="s">
        <v>1096</v>
      </c>
      <c r="F40" s="31" t="s">
        <v>11</v>
      </c>
      <c r="G40" s="25">
        <f t="shared" si="0"/>
        <v>120</v>
      </c>
      <c r="H40" s="96"/>
      <c r="I40" s="96"/>
      <c r="J40" s="96">
        <v>60</v>
      </c>
      <c r="K40" s="96">
        <v>3</v>
      </c>
      <c r="L40" s="96">
        <v>3</v>
      </c>
      <c r="M40" s="96"/>
      <c r="N40" s="96"/>
      <c r="O40" s="96">
        <v>11</v>
      </c>
      <c r="P40" s="96">
        <v>20</v>
      </c>
      <c r="Q40" s="96"/>
      <c r="R40" s="96"/>
      <c r="S40" s="96"/>
      <c r="T40" s="96"/>
      <c r="U40" s="96"/>
      <c r="V40" s="96"/>
      <c r="W40" s="96"/>
      <c r="X40" s="96">
        <v>23</v>
      </c>
      <c r="Y40" s="96"/>
      <c r="Z40" s="96"/>
      <c r="AA40" s="96"/>
      <c r="AB40" s="96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24137500</v>
      </c>
      <c r="AE40" s="27">
        <f t="shared" si="1"/>
        <v>25.644382415979344</v>
      </c>
      <c r="AF40" s="33"/>
      <c r="AG40" s="34"/>
      <c r="AH40" s="34">
        <v>25.644382415979344</v>
      </c>
      <c r="AI40" s="85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4833966.0854121065</v>
      </c>
      <c r="AV40" s="27">
        <f t="shared" si="3"/>
        <v>8448125</v>
      </c>
      <c r="AW40" s="30" t="str">
        <f t="shared" si="2"/>
        <v>Credit is within Limit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2"/>
      <c r="AZ40" s="12"/>
    </row>
    <row r="41" spans="1:52" ht="21" x14ac:dyDescent="0.35">
      <c r="A41" s="91">
        <v>33</v>
      </c>
      <c r="B41" s="1" t="s">
        <v>12</v>
      </c>
      <c r="C41" s="1" t="s">
        <v>1095</v>
      </c>
      <c r="D41" s="31"/>
      <c r="E41" s="31" t="s">
        <v>1097</v>
      </c>
      <c r="F41" s="31" t="s">
        <v>11</v>
      </c>
      <c r="G41" s="25">
        <f t="shared" ref="G41:G73" si="4">SUM(H41:AB41)</f>
        <v>0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3" si="5">SUM(AF41:AT41)</f>
        <v>0</v>
      </c>
      <c r="AF41" s="33"/>
      <c r="AG41" s="34"/>
      <c r="AH41" s="34">
        <v>0</v>
      </c>
      <c r="AI41" s="85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3"/>
        <v>0</v>
      </c>
      <c r="AW41" s="30" t="str">
        <f t="shared" si="2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2"/>
      <c r="AZ41" s="12"/>
    </row>
    <row r="42" spans="1:52" ht="21" x14ac:dyDescent="0.35">
      <c r="A42" s="91">
        <v>34</v>
      </c>
      <c r="B42" s="1" t="s">
        <v>12</v>
      </c>
      <c r="C42" s="1" t="s">
        <v>1132</v>
      </c>
      <c r="D42" s="31"/>
      <c r="E42" s="31" t="s">
        <v>1131</v>
      </c>
      <c r="F42" s="31" t="s">
        <v>11</v>
      </c>
      <c r="G42" s="25">
        <f>SUM(H42:AB42)</f>
        <v>80</v>
      </c>
      <c r="H42" s="96"/>
      <c r="I42" s="96"/>
      <c r="J42" s="96">
        <v>47</v>
      </c>
      <c r="K42" s="96">
        <v>5</v>
      </c>
      <c r="L42" s="96">
        <v>5</v>
      </c>
      <c r="M42" s="96"/>
      <c r="N42" s="96"/>
      <c r="O42" s="96">
        <v>10</v>
      </c>
      <c r="P42" s="96"/>
      <c r="Q42" s="96"/>
      <c r="R42" s="96"/>
      <c r="S42" s="96"/>
      <c r="T42" s="96"/>
      <c r="U42" s="96"/>
      <c r="V42" s="96"/>
      <c r="W42" s="96"/>
      <c r="X42" s="96">
        <v>13</v>
      </c>
      <c r="Y42" s="96"/>
      <c r="Z42" s="96"/>
      <c r="AA42" s="96"/>
      <c r="AB42" s="96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15798500</v>
      </c>
      <c r="AE42" s="27">
        <f>SUM(AF42:AT42)</f>
        <v>16.784786145990665</v>
      </c>
      <c r="AF42" s="33"/>
      <c r="AG42" s="34"/>
      <c r="AH42" s="34">
        <v>16.784786145990665</v>
      </c>
      <c r="AI42" s="85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3163932.1885192404</v>
      </c>
      <c r="AV42" s="27">
        <f>AC42*0.35</f>
        <v>5529475</v>
      </c>
      <c r="AW42" s="30" t="str">
        <f>IF(AU42&gt;AV42,"Credit is above Limit. Requires HOTM approval",IF(AU42=0," ",IF(AV42&gt;=AU42,"Credit is within Limit","CheckInput")))</f>
        <v>Credit is within Limit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2"/>
      <c r="AZ42" s="12"/>
    </row>
    <row r="43" spans="1:52" ht="21" x14ac:dyDescent="0.35">
      <c r="A43" s="91">
        <v>35</v>
      </c>
      <c r="B43" s="31" t="s">
        <v>83</v>
      </c>
      <c r="C43" s="31" t="s">
        <v>1016</v>
      </c>
      <c r="D43" s="31"/>
      <c r="E43" s="31" t="s">
        <v>1020</v>
      </c>
      <c r="F43" s="31" t="s">
        <v>516</v>
      </c>
      <c r="G43" s="25">
        <f t="shared" si="4"/>
        <v>0</v>
      </c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32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5"/>
        <v>0</v>
      </c>
      <c r="AF43" s="33"/>
      <c r="AG43" s="34"/>
      <c r="AH43" s="82"/>
      <c r="AI43" s="85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3"/>
        <v>0</v>
      </c>
      <c r="AW43" s="30" t="str">
        <f t="shared" si="2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12"/>
      <c r="AZ43" s="12"/>
    </row>
    <row r="44" spans="1:52" ht="21" x14ac:dyDescent="0.35">
      <c r="A44" s="91">
        <v>36</v>
      </c>
      <c r="B44" s="31" t="s">
        <v>83</v>
      </c>
      <c r="C44" s="31" t="s">
        <v>1017</v>
      </c>
      <c r="D44" s="31"/>
      <c r="E44" s="31" t="s">
        <v>1021</v>
      </c>
      <c r="F44" s="31" t="s">
        <v>516</v>
      </c>
      <c r="G44" s="25">
        <f t="shared" si="4"/>
        <v>0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32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5"/>
        <v>0</v>
      </c>
      <c r="AF44" s="33"/>
      <c r="AG44" s="34"/>
      <c r="AH44" s="82"/>
      <c r="AI44" s="85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3"/>
        <v>0</v>
      </c>
      <c r="AW44" s="30" t="str">
        <f t="shared" si="2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2"/>
      <c r="AZ44" s="12"/>
    </row>
    <row r="45" spans="1:52" ht="21" x14ac:dyDescent="0.35">
      <c r="A45" s="91">
        <v>37</v>
      </c>
      <c r="B45" s="31" t="s">
        <v>83</v>
      </c>
      <c r="C45" s="31" t="s">
        <v>699</v>
      </c>
      <c r="D45" s="31"/>
      <c r="E45" s="31" t="s">
        <v>700</v>
      </c>
      <c r="F45" s="31" t="s">
        <v>11</v>
      </c>
      <c r="G45" s="25">
        <f t="shared" si="4"/>
        <v>170</v>
      </c>
      <c r="H45" s="96"/>
      <c r="I45" s="96"/>
      <c r="J45" s="96">
        <v>16</v>
      </c>
      <c r="K45" s="96"/>
      <c r="L45" s="96">
        <v>15</v>
      </c>
      <c r="M45" s="96"/>
      <c r="N45" s="96"/>
      <c r="O45" s="96">
        <v>45</v>
      </c>
      <c r="P45" s="96"/>
      <c r="Q45" s="96"/>
      <c r="R45" s="96">
        <v>15</v>
      </c>
      <c r="S45" s="96"/>
      <c r="T45" s="96"/>
      <c r="U45" s="96"/>
      <c r="V45" s="96"/>
      <c r="W45" s="96"/>
      <c r="X45" s="96">
        <v>75</v>
      </c>
      <c r="Y45" s="96">
        <v>4</v>
      </c>
      <c r="Z45" s="96"/>
      <c r="AA45" s="96"/>
      <c r="AB45" s="32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28000500</v>
      </c>
      <c r="AE45" s="27">
        <f t="shared" si="5"/>
        <v>44</v>
      </c>
      <c r="AF45" s="33"/>
      <c r="AG45" s="34"/>
      <c r="AH45" s="82"/>
      <c r="AI45" s="85">
        <v>44</v>
      </c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9790000</v>
      </c>
      <c r="AV45" s="27">
        <f t="shared" si="3"/>
        <v>9800175</v>
      </c>
      <c r="AW45" s="30" t="str">
        <f t="shared" si="2"/>
        <v>Credit is within Limit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2"/>
      <c r="AZ45" s="12"/>
    </row>
    <row r="46" spans="1:52" ht="21" x14ac:dyDescent="0.35">
      <c r="A46" s="91">
        <v>38</v>
      </c>
      <c r="B46" s="31" t="s">
        <v>83</v>
      </c>
      <c r="C46" s="31" t="s">
        <v>481</v>
      </c>
      <c r="D46" s="31"/>
      <c r="E46" s="31" t="s">
        <v>1022</v>
      </c>
      <c r="F46" s="31" t="s">
        <v>11</v>
      </c>
      <c r="G46" s="25">
        <f t="shared" si="4"/>
        <v>0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32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5"/>
        <v>0</v>
      </c>
      <c r="AF46" s="33"/>
      <c r="AG46" s="34"/>
      <c r="AH46" s="82"/>
      <c r="AI46" s="85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3"/>
        <v>0</v>
      </c>
      <c r="AW46" s="30" t="str">
        <f t="shared" si="2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2"/>
      <c r="AZ46" s="12"/>
    </row>
    <row r="47" spans="1:52" ht="21" x14ac:dyDescent="0.35">
      <c r="A47" s="91">
        <v>39</v>
      </c>
      <c r="B47" s="31" t="s">
        <v>83</v>
      </c>
      <c r="C47" s="31" t="s">
        <v>1018</v>
      </c>
      <c r="D47" s="31"/>
      <c r="E47" s="31" t="s">
        <v>1023</v>
      </c>
      <c r="F47" s="31" t="s">
        <v>11</v>
      </c>
      <c r="G47" s="25">
        <f t="shared" si="4"/>
        <v>0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32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5"/>
        <v>0</v>
      </c>
      <c r="AF47" s="33"/>
      <c r="AG47" s="34"/>
      <c r="AH47" s="82"/>
      <c r="AI47" s="85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3"/>
        <v>0</v>
      </c>
      <c r="AW47" s="30" t="str">
        <f t="shared" si="2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2"/>
      <c r="AZ47" s="12"/>
    </row>
    <row r="48" spans="1:52" ht="21" x14ac:dyDescent="0.35">
      <c r="A48" s="91">
        <v>40</v>
      </c>
      <c r="B48" s="31" t="s">
        <v>83</v>
      </c>
      <c r="C48" s="31" t="s">
        <v>89</v>
      </c>
      <c r="D48" s="31"/>
      <c r="E48" s="31" t="s">
        <v>568</v>
      </c>
      <c r="F48" s="31" t="s">
        <v>20</v>
      </c>
      <c r="G48" s="25">
        <f t="shared" si="4"/>
        <v>350</v>
      </c>
      <c r="H48" s="96"/>
      <c r="I48" s="96"/>
      <c r="J48" s="96">
        <v>30</v>
      </c>
      <c r="K48" s="96"/>
      <c r="L48" s="96">
        <v>20</v>
      </c>
      <c r="M48" s="96"/>
      <c r="N48" s="96"/>
      <c r="O48" s="96">
        <v>100</v>
      </c>
      <c r="P48" s="96"/>
      <c r="Q48" s="96"/>
      <c r="R48" s="96">
        <v>35</v>
      </c>
      <c r="S48" s="96"/>
      <c r="T48" s="96"/>
      <c r="U48" s="96"/>
      <c r="V48" s="96"/>
      <c r="W48" s="96"/>
      <c r="X48" s="96">
        <v>165</v>
      </c>
      <c r="Y48" s="96"/>
      <c r="Z48" s="96"/>
      <c r="AA48" s="96"/>
      <c r="AB48" s="32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58105000</v>
      </c>
      <c r="AE48" s="27">
        <f t="shared" si="5"/>
        <v>91</v>
      </c>
      <c r="AF48" s="33"/>
      <c r="AG48" s="34"/>
      <c r="AH48" s="82"/>
      <c r="AI48" s="85">
        <v>91</v>
      </c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20247500</v>
      </c>
      <c r="AV48" s="27">
        <f t="shared" si="3"/>
        <v>20336750</v>
      </c>
      <c r="AW48" s="30" t="str">
        <f t="shared" si="2"/>
        <v>Credit is within Limit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2"/>
      <c r="AZ48" s="12"/>
    </row>
    <row r="49" spans="1:52" ht="21" x14ac:dyDescent="0.35">
      <c r="A49" s="91">
        <v>41</v>
      </c>
      <c r="B49" s="31" t="s">
        <v>83</v>
      </c>
      <c r="C49" s="31" t="s">
        <v>84</v>
      </c>
      <c r="D49" s="31"/>
      <c r="E49" s="31" t="s">
        <v>733</v>
      </c>
      <c r="F49" s="31" t="s">
        <v>20</v>
      </c>
      <c r="G49" s="25">
        <f t="shared" si="4"/>
        <v>300</v>
      </c>
      <c r="H49" s="112"/>
      <c r="I49" s="112"/>
      <c r="J49" s="96">
        <v>15</v>
      </c>
      <c r="K49" s="96"/>
      <c r="L49" s="96">
        <v>10</v>
      </c>
      <c r="M49" s="96"/>
      <c r="N49" s="96"/>
      <c r="O49" s="96">
        <v>115</v>
      </c>
      <c r="P49" s="96"/>
      <c r="Q49" s="96">
        <v>5</v>
      </c>
      <c r="R49" s="96">
        <v>70</v>
      </c>
      <c r="S49" s="96"/>
      <c r="T49" s="96"/>
      <c r="U49" s="96">
        <v>1</v>
      </c>
      <c r="V49" s="96">
        <v>1</v>
      </c>
      <c r="W49" s="96">
        <v>2</v>
      </c>
      <c r="X49" s="96">
        <v>80</v>
      </c>
      <c r="Y49" s="96">
        <v>1</v>
      </c>
      <c r="Z49" s="112"/>
      <c r="AA49" s="112"/>
      <c r="AB49" s="35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49092000</v>
      </c>
      <c r="AE49" s="27">
        <f t="shared" si="5"/>
        <v>77</v>
      </c>
      <c r="AF49" s="33"/>
      <c r="AG49" s="34"/>
      <c r="AH49" s="82"/>
      <c r="AI49" s="85">
        <v>77</v>
      </c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17132500</v>
      </c>
      <c r="AV49" s="27">
        <f t="shared" si="3"/>
        <v>17182200</v>
      </c>
      <c r="AW49" s="30" t="str">
        <f t="shared" si="2"/>
        <v>Credit is within Limit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2"/>
      <c r="AZ49" s="12"/>
    </row>
    <row r="50" spans="1:52" ht="21" x14ac:dyDescent="0.35">
      <c r="A50" s="91">
        <v>42</v>
      </c>
      <c r="B50" s="31" t="s">
        <v>83</v>
      </c>
      <c r="C50" s="31" t="s">
        <v>87</v>
      </c>
      <c r="D50" s="31"/>
      <c r="E50" s="31" t="s">
        <v>571</v>
      </c>
      <c r="F50" s="31" t="s">
        <v>20</v>
      </c>
      <c r="G50" s="25">
        <f t="shared" si="4"/>
        <v>350</v>
      </c>
      <c r="H50" s="96"/>
      <c r="I50" s="96"/>
      <c r="J50" s="99">
        <v>20</v>
      </c>
      <c r="K50" s="99"/>
      <c r="L50" s="96">
        <v>50</v>
      </c>
      <c r="M50" s="99"/>
      <c r="N50" s="99"/>
      <c r="O50" s="99">
        <v>170</v>
      </c>
      <c r="P50" s="99"/>
      <c r="Q50" s="96"/>
      <c r="R50" s="96">
        <v>16</v>
      </c>
      <c r="S50" s="96"/>
      <c r="T50" s="96"/>
      <c r="U50" s="96"/>
      <c r="V50" s="99"/>
      <c r="W50" s="96"/>
      <c r="X50" s="99">
        <v>94</v>
      </c>
      <c r="Y50" s="96"/>
      <c r="Z50" s="96"/>
      <c r="AA50" s="96"/>
      <c r="AB50" s="32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60095000</v>
      </c>
      <c r="AE50" s="27">
        <f t="shared" si="5"/>
        <v>94.5</v>
      </c>
      <c r="AF50" s="33"/>
      <c r="AG50" s="34"/>
      <c r="AH50" s="82"/>
      <c r="AI50" s="85">
        <v>94.5</v>
      </c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21026250</v>
      </c>
      <c r="AV50" s="27">
        <f t="shared" si="3"/>
        <v>21033250</v>
      </c>
      <c r="AW50" s="30" t="str">
        <f t="shared" si="2"/>
        <v>Credit is within Limit</v>
      </c>
      <c r="AX50" s="30" t="str">
        <f>IFERROR(IF(VLOOKUP(C50,'Overdue Credits'!$A:$F,6,0)&gt;2,"High Risk Customer",IF(VLOOKUP(C50,'Overdue Credits'!$A:$F,6,0)&gt;0,"Medium Risk Customer","Low Risk Customer")),"Low Risk Customer")</f>
        <v>Medium Risk Customer</v>
      </c>
      <c r="AY50" s="12"/>
      <c r="AZ50" s="12"/>
    </row>
    <row r="51" spans="1:52" ht="21" x14ac:dyDescent="0.35">
      <c r="A51" s="91">
        <v>43</v>
      </c>
      <c r="B51" s="31" t="s">
        <v>83</v>
      </c>
      <c r="C51" s="31" t="s">
        <v>91</v>
      </c>
      <c r="D51" s="31"/>
      <c r="E51" s="31" t="s">
        <v>572</v>
      </c>
      <c r="F51" s="31" t="s">
        <v>11</v>
      </c>
      <c r="G51" s="25">
        <f t="shared" si="4"/>
        <v>0</v>
      </c>
      <c r="H51" s="96"/>
      <c r="I51" s="96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6"/>
      <c r="AA51" s="96"/>
      <c r="AB51" s="32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5"/>
        <v>0</v>
      </c>
      <c r="AF51" s="33"/>
      <c r="AG51" s="34"/>
      <c r="AH51" s="82"/>
      <c r="AI51" s="85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3"/>
        <v>0</v>
      </c>
      <c r="AW51" s="30" t="str">
        <f t="shared" si="2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High Risk Customer</v>
      </c>
      <c r="AY51" s="12"/>
      <c r="AZ51" s="12"/>
    </row>
    <row r="52" spans="1:52" ht="21" x14ac:dyDescent="0.35">
      <c r="A52" s="91">
        <v>44</v>
      </c>
      <c r="B52" s="31" t="s">
        <v>83</v>
      </c>
      <c r="C52" s="31" t="s">
        <v>86</v>
      </c>
      <c r="D52" s="31"/>
      <c r="E52" s="31" t="s">
        <v>574</v>
      </c>
      <c r="F52" s="31" t="s">
        <v>933</v>
      </c>
      <c r="G52" s="25">
        <f t="shared" si="4"/>
        <v>1000</v>
      </c>
      <c r="H52" s="102"/>
      <c r="I52" s="102"/>
      <c r="J52" s="102">
        <v>60</v>
      </c>
      <c r="K52" s="102">
        <v>10</v>
      </c>
      <c r="L52" s="102"/>
      <c r="M52" s="102"/>
      <c r="N52" s="102"/>
      <c r="O52" s="102">
        <v>295</v>
      </c>
      <c r="P52" s="102">
        <v>5</v>
      </c>
      <c r="Q52" s="102"/>
      <c r="R52" s="102">
        <v>80</v>
      </c>
      <c r="S52" s="102"/>
      <c r="T52" s="102"/>
      <c r="U52" s="102"/>
      <c r="V52" s="102">
        <v>150</v>
      </c>
      <c r="W52" s="102">
        <v>30</v>
      </c>
      <c r="X52" s="102">
        <v>300</v>
      </c>
      <c r="Y52" s="102">
        <v>70</v>
      </c>
      <c r="Z52" s="102"/>
      <c r="AA52" s="102"/>
      <c r="AB52" s="36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153440000</v>
      </c>
      <c r="AE52" s="27">
        <f t="shared" si="5"/>
        <v>58</v>
      </c>
      <c r="AF52" s="33"/>
      <c r="AG52" s="34"/>
      <c r="AH52" s="82"/>
      <c r="AI52" s="85">
        <v>58</v>
      </c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12905000</v>
      </c>
      <c r="AV52" s="27">
        <f t="shared" si="3"/>
        <v>53704000</v>
      </c>
      <c r="AW52" s="30" t="str">
        <f t="shared" si="2"/>
        <v>Credit is within Limit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2"/>
      <c r="AZ52" s="12"/>
    </row>
    <row r="53" spans="1:52" ht="21" x14ac:dyDescent="0.35">
      <c r="A53" s="91">
        <v>45</v>
      </c>
      <c r="B53" s="31" t="s">
        <v>83</v>
      </c>
      <c r="C53" s="31" t="s">
        <v>1019</v>
      </c>
      <c r="D53" s="31"/>
      <c r="E53" s="31" t="s">
        <v>1024</v>
      </c>
      <c r="F53" s="31" t="s">
        <v>11</v>
      </c>
      <c r="G53" s="25">
        <f t="shared" si="4"/>
        <v>0</v>
      </c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32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5"/>
        <v>0</v>
      </c>
      <c r="AF53" s="33"/>
      <c r="AG53" s="34"/>
      <c r="AH53" s="82"/>
      <c r="AI53" s="85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3"/>
        <v>0</v>
      </c>
      <c r="AW53" s="30" t="str">
        <f t="shared" si="2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2"/>
      <c r="AZ53" s="12"/>
    </row>
    <row r="54" spans="1:52" ht="21" x14ac:dyDescent="0.35">
      <c r="A54" s="91">
        <v>46</v>
      </c>
      <c r="B54" s="31" t="s">
        <v>83</v>
      </c>
      <c r="C54" s="31" t="s">
        <v>85</v>
      </c>
      <c r="D54" s="31"/>
      <c r="E54" s="31" t="s">
        <v>570</v>
      </c>
      <c r="F54" s="31" t="s">
        <v>11</v>
      </c>
      <c r="G54" s="25">
        <f t="shared" si="4"/>
        <v>250</v>
      </c>
      <c r="H54" s="96"/>
      <c r="I54" s="96"/>
      <c r="J54" s="96">
        <v>25</v>
      </c>
      <c r="K54" s="96">
        <v>3</v>
      </c>
      <c r="L54" s="96">
        <v>12</v>
      </c>
      <c r="M54" s="96"/>
      <c r="N54" s="96"/>
      <c r="O54" s="96">
        <v>80</v>
      </c>
      <c r="P54" s="96">
        <v>5</v>
      </c>
      <c r="Q54" s="96">
        <v>1</v>
      </c>
      <c r="R54" s="96">
        <v>20</v>
      </c>
      <c r="S54" s="96"/>
      <c r="T54" s="96"/>
      <c r="U54" s="96">
        <v>2</v>
      </c>
      <c r="V54" s="96">
        <v>5</v>
      </c>
      <c r="W54" s="96">
        <v>2</v>
      </c>
      <c r="X54" s="96">
        <v>95</v>
      </c>
      <c r="Y54" s="96">
        <v>0</v>
      </c>
      <c r="Z54" s="96"/>
      <c r="AA54" s="96"/>
      <c r="AB54" s="32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42017500</v>
      </c>
      <c r="AE54" s="27">
        <f t="shared" si="5"/>
        <v>66</v>
      </c>
      <c r="AF54" s="33"/>
      <c r="AG54" s="34"/>
      <c r="AH54" s="82"/>
      <c r="AI54" s="85">
        <v>66</v>
      </c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14685000</v>
      </c>
      <c r="AV54" s="27">
        <f t="shared" si="3"/>
        <v>14706124.999999998</v>
      </c>
      <c r="AW54" s="30" t="str">
        <f t="shared" si="2"/>
        <v>Credit is within Limit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2"/>
      <c r="AZ54" s="12"/>
    </row>
    <row r="55" spans="1:52" ht="21" x14ac:dyDescent="0.35">
      <c r="A55" s="91">
        <v>47</v>
      </c>
      <c r="B55" s="31" t="s">
        <v>83</v>
      </c>
      <c r="C55" s="31" t="s">
        <v>90</v>
      </c>
      <c r="D55" s="31"/>
      <c r="E55" s="31" t="s">
        <v>573</v>
      </c>
      <c r="F55" s="31" t="s">
        <v>11</v>
      </c>
      <c r="G55" s="25">
        <f t="shared" si="4"/>
        <v>0</v>
      </c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32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5"/>
        <v>0</v>
      </c>
      <c r="AF55" s="33"/>
      <c r="AG55" s="34"/>
      <c r="AH55" s="82"/>
      <c r="AI55" s="85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3"/>
        <v>0</v>
      </c>
      <c r="AW55" s="30" t="str">
        <f t="shared" si="2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High Risk Customer</v>
      </c>
      <c r="AY55" s="12"/>
      <c r="AZ55" s="12"/>
    </row>
    <row r="56" spans="1:52" ht="21" x14ac:dyDescent="0.35">
      <c r="A56" s="91">
        <v>48</v>
      </c>
      <c r="B56" s="31" t="s">
        <v>83</v>
      </c>
      <c r="C56" s="31" t="s">
        <v>88</v>
      </c>
      <c r="D56" s="31"/>
      <c r="E56" s="31" t="s">
        <v>569</v>
      </c>
      <c r="F56" s="31" t="s">
        <v>13</v>
      </c>
      <c r="G56" s="25">
        <f t="shared" si="4"/>
        <v>210</v>
      </c>
      <c r="H56" s="96"/>
      <c r="I56" s="96"/>
      <c r="J56" s="96">
        <v>25</v>
      </c>
      <c r="K56" s="96"/>
      <c r="L56" s="96">
        <v>10</v>
      </c>
      <c r="M56" s="96"/>
      <c r="N56" s="96"/>
      <c r="O56" s="96">
        <v>65</v>
      </c>
      <c r="P56" s="96">
        <v>1</v>
      </c>
      <c r="Q56" s="96"/>
      <c r="R56" s="96">
        <v>30</v>
      </c>
      <c r="S56" s="96"/>
      <c r="T56" s="96"/>
      <c r="U56" s="96"/>
      <c r="V56" s="96">
        <v>2</v>
      </c>
      <c r="W56" s="96"/>
      <c r="X56" s="96">
        <v>75</v>
      </c>
      <c r="Y56" s="96">
        <v>2</v>
      </c>
      <c r="Z56" s="96"/>
      <c r="AA56" s="96"/>
      <c r="AB56" s="32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35249500</v>
      </c>
      <c r="AE56" s="27">
        <f t="shared" si="5"/>
        <v>55</v>
      </c>
      <c r="AF56" s="33"/>
      <c r="AG56" s="34"/>
      <c r="AH56" s="82"/>
      <c r="AI56" s="85">
        <v>55</v>
      </c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12237500</v>
      </c>
      <c r="AV56" s="27">
        <f t="shared" si="3"/>
        <v>12337325</v>
      </c>
      <c r="AW56" s="30" t="str">
        <f t="shared" si="2"/>
        <v>Credit is within Limit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2"/>
      <c r="AZ56" s="12"/>
    </row>
    <row r="57" spans="1:52" ht="21" x14ac:dyDescent="0.35">
      <c r="A57" s="91">
        <v>49</v>
      </c>
      <c r="B57" s="31" t="s">
        <v>16</v>
      </c>
      <c r="C57" s="31" t="s">
        <v>878</v>
      </c>
      <c r="D57" s="31"/>
      <c r="E57" s="31" t="s">
        <v>885</v>
      </c>
      <c r="F57" s="31" t="s">
        <v>11</v>
      </c>
      <c r="G57" s="25">
        <f t="shared" si="4"/>
        <v>70</v>
      </c>
      <c r="H57" s="96"/>
      <c r="I57" s="96"/>
      <c r="J57" s="96">
        <v>17</v>
      </c>
      <c r="K57" s="96">
        <v>1</v>
      </c>
      <c r="L57" s="96">
        <v>1</v>
      </c>
      <c r="M57" s="96"/>
      <c r="N57" s="96"/>
      <c r="O57" s="96">
        <v>9</v>
      </c>
      <c r="P57" s="96">
        <v>17</v>
      </c>
      <c r="Q57" s="96"/>
      <c r="R57" s="96">
        <v>2</v>
      </c>
      <c r="S57" s="96"/>
      <c r="T57" s="96"/>
      <c r="U57" s="96">
        <v>1</v>
      </c>
      <c r="V57" s="96"/>
      <c r="W57" s="96"/>
      <c r="X57" s="96">
        <v>22</v>
      </c>
      <c r="Y57" s="96"/>
      <c r="Z57" s="96"/>
      <c r="AA57" s="96"/>
      <c r="AB57" s="96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13149500</v>
      </c>
      <c r="AE57" s="27">
        <f t="shared" si="5"/>
        <v>14.997740201535516</v>
      </c>
      <c r="AF57" s="33"/>
      <c r="AG57" s="34"/>
      <c r="AH57" s="82">
        <v>14.997740201535516</v>
      </c>
      <c r="AI57" s="105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2827074.0279894448</v>
      </c>
      <c r="AV57" s="27">
        <f t="shared" si="3"/>
        <v>4602325</v>
      </c>
      <c r="AW57" s="30" t="str">
        <f t="shared" si="2"/>
        <v>Credit is within Limit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2"/>
      <c r="AZ57" s="12"/>
    </row>
    <row r="58" spans="1:52" ht="21" x14ac:dyDescent="0.35">
      <c r="A58" s="91">
        <v>50</v>
      </c>
      <c r="B58" s="31" t="s">
        <v>16</v>
      </c>
      <c r="C58" s="31" t="s">
        <v>879</v>
      </c>
      <c r="D58" s="31"/>
      <c r="E58" s="31" t="s">
        <v>891</v>
      </c>
      <c r="F58" s="31" t="s">
        <v>11</v>
      </c>
      <c r="G58" s="25">
        <f t="shared" si="4"/>
        <v>70</v>
      </c>
      <c r="H58" s="96"/>
      <c r="I58" s="96"/>
      <c r="J58" s="96">
        <v>18</v>
      </c>
      <c r="K58" s="96">
        <v>2</v>
      </c>
      <c r="L58" s="96">
        <v>2</v>
      </c>
      <c r="M58" s="96"/>
      <c r="N58" s="96"/>
      <c r="O58" s="96">
        <v>6</v>
      </c>
      <c r="P58" s="96">
        <v>12</v>
      </c>
      <c r="Q58" s="96"/>
      <c r="R58" s="96">
        <v>3</v>
      </c>
      <c r="S58" s="96"/>
      <c r="T58" s="96"/>
      <c r="U58" s="96">
        <v>1</v>
      </c>
      <c r="V58" s="96"/>
      <c r="W58" s="96"/>
      <c r="X58" s="96">
        <v>26</v>
      </c>
      <c r="Y58" s="96"/>
      <c r="Z58" s="96"/>
      <c r="AA58" s="96"/>
      <c r="AB58" s="96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12760000</v>
      </c>
      <c r="AE58" s="27">
        <f t="shared" si="5"/>
        <v>14.553493666800502</v>
      </c>
      <c r="AF58" s="33"/>
      <c r="AG58" s="34"/>
      <c r="AH58" s="82">
        <v>14.553493666800502</v>
      </c>
      <c r="AI58" s="105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2743333.5561918947</v>
      </c>
      <c r="AV58" s="27">
        <f t="shared" si="3"/>
        <v>4466000</v>
      </c>
      <c r="AW58" s="30" t="str">
        <f t="shared" si="2"/>
        <v>Credit is within Limit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2"/>
      <c r="AZ58" s="12"/>
    </row>
    <row r="59" spans="1:52" ht="21" x14ac:dyDescent="0.35">
      <c r="A59" s="91">
        <v>51</v>
      </c>
      <c r="B59" s="31" t="s">
        <v>16</v>
      </c>
      <c r="C59" s="31" t="s">
        <v>869</v>
      </c>
      <c r="D59" s="31"/>
      <c r="E59" s="31" t="s">
        <v>870</v>
      </c>
      <c r="F59" s="31" t="s">
        <v>13</v>
      </c>
      <c r="G59" s="25">
        <f t="shared" si="4"/>
        <v>255</v>
      </c>
      <c r="H59" s="96"/>
      <c r="I59" s="96"/>
      <c r="J59" s="96">
        <v>60</v>
      </c>
      <c r="K59" s="96">
        <v>4</v>
      </c>
      <c r="L59" s="96">
        <v>3</v>
      </c>
      <c r="M59" s="96"/>
      <c r="N59" s="96"/>
      <c r="O59" s="96">
        <v>30</v>
      </c>
      <c r="P59" s="96">
        <v>85</v>
      </c>
      <c r="Q59" s="96"/>
      <c r="R59" s="96">
        <v>5</v>
      </c>
      <c r="S59" s="96"/>
      <c r="T59" s="96"/>
      <c r="U59" s="96">
        <v>1</v>
      </c>
      <c r="V59" s="96"/>
      <c r="W59" s="96"/>
      <c r="X59" s="96">
        <v>67</v>
      </c>
      <c r="Y59" s="96"/>
      <c r="Z59" s="96"/>
      <c r="AA59" s="96"/>
      <c r="AB59" s="96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49377500</v>
      </c>
      <c r="AE59" s="27">
        <f t="shared" si="5"/>
        <v>56.317800433576934</v>
      </c>
      <c r="AF59" s="33"/>
      <c r="AG59" s="34"/>
      <c r="AH59" s="82">
        <v>56.317800433576934</v>
      </c>
      <c r="AI59" s="105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10615905.381729253</v>
      </c>
      <c r="AV59" s="27">
        <f t="shared" si="3"/>
        <v>17282125</v>
      </c>
      <c r="AW59" s="30" t="str">
        <f t="shared" si="2"/>
        <v>Credit is within Limit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2"/>
      <c r="AZ59" s="12"/>
    </row>
    <row r="60" spans="1:52" ht="21" x14ac:dyDescent="0.35">
      <c r="A60" s="91">
        <v>52</v>
      </c>
      <c r="B60" s="31" t="s">
        <v>16</v>
      </c>
      <c r="C60" s="31" t="s">
        <v>858</v>
      </c>
      <c r="D60" s="31"/>
      <c r="E60" s="31" t="s">
        <v>859</v>
      </c>
      <c r="F60" s="31" t="s">
        <v>516</v>
      </c>
      <c r="G60" s="25">
        <f t="shared" si="4"/>
        <v>0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5"/>
        <v>0</v>
      </c>
      <c r="AF60" s="33"/>
      <c r="AG60" s="34"/>
      <c r="AH60" s="82">
        <v>0</v>
      </c>
      <c r="AI60" s="105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3"/>
        <v>0</v>
      </c>
      <c r="AW60" s="30" t="str">
        <f t="shared" si="2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2"/>
      <c r="AZ60" s="12"/>
    </row>
    <row r="61" spans="1:52" ht="21" x14ac:dyDescent="0.35">
      <c r="A61" s="91">
        <v>53</v>
      </c>
      <c r="B61" s="31" t="s">
        <v>16</v>
      </c>
      <c r="C61" s="31" t="s">
        <v>887</v>
      </c>
      <c r="D61" s="31"/>
      <c r="E61" s="31" t="s">
        <v>894</v>
      </c>
      <c r="F61" s="31" t="s">
        <v>11</v>
      </c>
      <c r="G61" s="25">
        <f t="shared" si="4"/>
        <v>70</v>
      </c>
      <c r="H61" s="96"/>
      <c r="I61" s="96"/>
      <c r="J61" s="96">
        <v>15</v>
      </c>
      <c r="K61" s="96">
        <v>1</v>
      </c>
      <c r="L61" s="96">
        <v>1</v>
      </c>
      <c r="M61" s="96"/>
      <c r="N61" s="96"/>
      <c r="O61" s="96">
        <v>8</v>
      </c>
      <c r="P61" s="96">
        <v>18</v>
      </c>
      <c r="Q61" s="96"/>
      <c r="R61" s="96">
        <v>3</v>
      </c>
      <c r="S61" s="96"/>
      <c r="T61" s="96"/>
      <c r="U61" s="96"/>
      <c r="V61" s="96"/>
      <c r="W61" s="96"/>
      <c r="X61" s="96">
        <v>24</v>
      </c>
      <c r="Y61" s="96"/>
      <c r="Z61" s="96"/>
      <c r="AA61" s="96"/>
      <c r="AB61" s="96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13082500</v>
      </c>
      <c r="AE61" s="27">
        <f t="shared" si="5"/>
        <v>14.921322954225515</v>
      </c>
      <c r="AF61" s="33"/>
      <c r="AG61" s="34"/>
      <c r="AH61" s="82">
        <v>14.921322954225515</v>
      </c>
      <c r="AI61" s="105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2812669.3768715095</v>
      </c>
      <c r="AV61" s="27">
        <f t="shared" si="3"/>
        <v>4578875</v>
      </c>
      <c r="AW61" s="30" t="str">
        <f t="shared" si="2"/>
        <v>Credit is within Limit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2"/>
      <c r="AZ61" s="12"/>
    </row>
    <row r="62" spans="1:52" ht="21" x14ac:dyDescent="0.35">
      <c r="A62" s="91">
        <v>54</v>
      </c>
      <c r="B62" s="31" t="s">
        <v>16</v>
      </c>
      <c r="C62" s="31" t="s">
        <v>17</v>
      </c>
      <c r="D62" s="31"/>
      <c r="E62" s="31" t="s">
        <v>1027</v>
      </c>
      <c r="F62" s="31" t="s">
        <v>11</v>
      </c>
      <c r="G62" s="25">
        <f t="shared" si="4"/>
        <v>0</v>
      </c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5"/>
        <v>0</v>
      </c>
      <c r="AF62" s="33"/>
      <c r="AG62" s="34"/>
      <c r="AH62" s="82">
        <v>0</v>
      </c>
      <c r="AI62" s="105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3"/>
        <v>0</v>
      </c>
      <c r="AW62" s="30" t="str">
        <f t="shared" si="2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2"/>
      <c r="AZ62" s="12"/>
    </row>
    <row r="63" spans="1:52" ht="21" x14ac:dyDescent="0.35">
      <c r="A63" s="91">
        <v>55</v>
      </c>
      <c r="B63" s="31" t="s">
        <v>16</v>
      </c>
      <c r="C63" s="31" t="s">
        <v>1025</v>
      </c>
      <c r="D63" s="31"/>
      <c r="E63" s="31" t="s">
        <v>1028</v>
      </c>
      <c r="F63" s="31" t="s">
        <v>11</v>
      </c>
      <c r="G63" s="25">
        <f t="shared" si="4"/>
        <v>0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5"/>
        <v>0</v>
      </c>
      <c r="AF63" s="33"/>
      <c r="AG63" s="34"/>
      <c r="AH63" s="82">
        <v>0</v>
      </c>
      <c r="AI63" s="105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3"/>
        <v>0</v>
      </c>
      <c r="AW63" s="30" t="str">
        <f t="shared" si="2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2"/>
      <c r="AZ63" s="12"/>
    </row>
    <row r="64" spans="1:52" ht="21" x14ac:dyDescent="0.35">
      <c r="A64" s="91">
        <v>56</v>
      </c>
      <c r="B64" s="31" t="s">
        <v>16</v>
      </c>
      <c r="C64" s="31" t="s">
        <v>1026</v>
      </c>
      <c r="D64" s="31"/>
      <c r="E64" s="31" t="s">
        <v>1029</v>
      </c>
      <c r="F64" s="31" t="s">
        <v>11</v>
      </c>
      <c r="G64" s="25">
        <f t="shared" si="4"/>
        <v>0</v>
      </c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5"/>
        <v>0</v>
      </c>
      <c r="AF64" s="33"/>
      <c r="AG64" s="34"/>
      <c r="AH64" s="82">
        <v>0</v>
      </c>
      <c r="AI64" s="105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3"/>
        <v>0</v>
      </c>
      <c r="AW64" s="30" t="str">
        <f t="shared" si="2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2"/>
      <c r="AZ64" s="12"/>
    </row>
    <row r="65" spans="1:52" ht="21" x14ac:dyDescent="0.35">
      <c r="A65" s="91">
        <v>57</v>
      </c>
      <c r="B65" s="31" t="s">
        <v>16</v>
      </c>
      <c r="C65" s="31" t="s">
        <v>549</v>
      </c>
      <c r="D65" s="31"/>
      <c r="E65" s="31" t="s">
        <v>575</v>
      </c>
      <c r="F65" s="1" t="s">
        <v>13</v>
      </c>
      <c r="G65" s="25">
        <f t="shared" si="4"/>
        <v>135</v>
      </c>
      <c r="H65" s="96"/>
      <c r="I65" s="96"/>
      <c r="J65" s="96">
        <v>32</v>
      </c>
      <c r="K65" s="96">
        <v>2</v>
      </c>
      <c r="L65" s="96">
        <v>3</v>
      </c>
      <c r="M65" s="96"/>
      <c r="N65" s="96"/>
      <c r="O65" s="96">
        <v>20</v>
      </c>
      <c r="P65" s="96">
        <v>20</v>
      </c>
      <c r="Q65" s="96"/>
      <c r="R65" s="96">
        <v>4</v>
      </c>
      <c r="S65" s="96"/>
      <c r="T65" s="96"/>
      <c r="U65" s="96">
        <v>1</v>
      </c>
      <c r="V65" s="96"/>
      <c r="W65" s="96"/>
      <c r="X65" s="96">
        <v>53</v>
      </c>
      <c r="Y65" s="96"/>
      <c r="Z65" s="96"/>
      <c r="AA65" s="96"/>
      <c r="AB65" s="96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24626000</v>
      </c>
      <c r="AE65" s="27">
        <f t="shared" si="5"/>
        <v>28.087330332180969</v>
      </c>
      <c r="AF65" s="33"/>
      <c r="AG65" s="34"/>
      <c r="AH65" s="82">
        <v>28.087330332180969</v>
      </c>
      <c r="AI65" s="105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5294461.7676161127</v>
      </c>
      <c r="AV65" s="27">
        <f t="shared" si="3"/>
        <v>8619100</v>
      </c>
      <c r="AW65" s="30" t="str">
        <f t="shared" si="2"/>
        <v>Credit is within Limit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2"/>
      <c r="AZ65" s="12"/>
    </row>
    <row r="66" spans="1:52" ht="21" x14ac:dyDescent="0.35">
      <c r="A66" s="91">
        <v>58</v>
      </c>
      <c r="B66" s="31" t="s">
        <v>16</v>
      </c>
      <c r="C66" s="31" t="s">
        <v>548</v>
      </c>
      <c r="D66" s="31"/>
      <c r="E66" s="31" t="s">
        <v>773</v>
      </c>
      <c r="F66" s="31" t="s">
        <v>13</v>
      </c>
      <c r="G66" s="25">
        <f t="shared" si="4"/>
        <v>135</v>
      </c>
      <c r="H66" s="96"/>
      <c r="I66" s="96"/>
      <c r="J66" s="96">
        <v>33</v>
      </c>
      <c r="K66" s="96">
        <v>1</v>
      </c>
      <c r="L66" s="96">
        <v>4</v>
      </c>
      <c r="M66" s="96"/>
      <c r="N66" s="96"/>
      <c r="O66" s="96">
        <v>20</v>
      </c>
      <c r="P66" s="96">
        <v>25</v>
      </c>
      <c r="Q66" s="96"/>
      <c r="R66" s="96">
        <v>3</v>
      </c>
      <c r="S66" s="96"/>
      <c r="T66" s="96"/>
      <c r="U66" s="96">
        <v>1</v>
      </c>
      <c r="V66" s="96"/>
      <c r="W66" s="96"/>
      <c r="X66" s="96">
        <v>48</v>
      </c>
      <c r="Y66" s="96"/>
      <c r="Z66" s="96"/>
      <c r="AA66" s="96"/>
      <c r="AB66" s="96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25031000</v>
      </c>
      <c r="AE66" s="27">
        <f t="shared" si="5"/>
        <v>28.549255483830986</v>
      </c>
      <c r="AF66" s="33"/>
      <c r="AG66" s="34"/>
      <c r="AH66" s="82">
        <v>28.549255483830986</v>
      </c>
      <c r="AI66" s="105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5381534.6587021407</v>
      </c>
      <c r="AV66" s="27">
        <f t="shared" si="3"/>
        <v>8760850</v>
      </c>
      <c r="AW66" s="30" t="str">
        <f t="shared" si="2"/>
        <v>Credit is within Limit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2"/>
      <c r="AZ66" s="12"/>
    </row>
    <row r="67" spans="1:52" ht="21" x14ac:dyDescent="0.35">
      <c r="A67" s="91">
        <v>59</v>
      </c>
      <c r="B67" s="31" t="s">
        <v>16</v>
      </c>
      <c r="C67" s="31" t="s">
        <v>547</v>
      </c>
      <c r="D67" s="31"/>
      <c r="E67" s="31" t="s">
        <v>936</v>
      </c>
      <c r="F67" s="31" t="s">
        <v>11</v>
      </c>
      <c r="G67" s="25">
        <f t="shared" si="4"/>
        <v>70</v>
      </c>
      <c r="H67" s="96"/>
      <c r="I67" s="96"/>
      <c r="J67" s="96">
        <v>11</v>
      </c>
      <c r="K67" s="96">
        <v>1</v>
      </c>
      <c r="L67" s="96">
        <v>2</v>
      </c>
      <c r="M67" s="96"/>
      <c r="N67" s="96"/>
      <c r="O67" s="96">
        <v>10</v>
      </c>
      <c r="P67" s="96">
        <v>14</v>
      </c>
      <c r="Q67" s="96"/>
      <c r="R67" s="96">
        <v>2</v>
      </c>
      <c r="S67" s="96"/>
      <c r="T67" s="96"/>
      <c r="U67" s="96"/>
      <c r="V67" s="96"/>
      <c r="W67" s="96"/>
      <c r="X67" s="96">
        <v>30</v>
      </c>
      <c r="Y67" s="96"/>
      <c r="Z67" s="96"/>
      <c r="AA67" s="96"/>
      <c r="AB67" s="96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12627500</v>
      </c>
      <c r="AE67" s="27">
        <f t="shared" si="5"/>
        <v>14.402370006075497</v>
      </c>
      <c r="AF67" s="33"/>
      <c r="AG67" s="34"/>
      <c r="AH67" s="82">
        <v>14.402370006075497</v>
      </c>
      <c r="AI67" s="105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2714846.7461452312</v>
      </c>
      <c r="AV67" s="27">
        <f t="shared" si="3"/>
        <v>4419625</v>
      </c>
      <c r="AW67" s="30" t="str">
        <f t="shared" si="2"/>
        <v>Credit is within Limit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2"/>
      <c r="AZ67" s="12"/>
    </row>
    <row r="68" spans="1:52" ht="21" x14ac:dyDescent="0.35">
      <c r="A68" s="91">
        <v>60</v>
      </c>
      <c r="B68" s="31" t="s">
        <v>16</v>
      </c>
      <c r="C68" s="31" t="s">
        <v>545</v>
      </c>
      <c r="D68" s="31"/>
      <c r="E68" s="31" t="s">
        <v>776</v>
      </c>
      <c r="F68" s="31" t="s">
        <v>13</v>
      </c>
      <c r="G68" s="25">
        <f t="shared" si="4"/>
        <v>140</v>
      </c>
      <c r="H68" s="96"/>
      <c r="I68" s="96"/>
      <c r="J68" s="96">
        <v>32</v>
      </c>
      <c r="K68" s="96">
        <v>1</v>
      </c>
      <c r="L68" s="96">
        <v>2</v>
      </c>
      <c r="M68" s="96"/>
      <c r="N68" s="96"/>
      <c r="O68" s="96">
        <v>30</v>
      </c>
      <c r="P68" s="96">
        <v>33</v>
      </c>
      <c r="Q68" s="96"/>
      <c r="R68" s="96">
        <v>5</v>
      </c>
      <c r="S68" s="96"/>
      <c r="T68" s="96"/>
      <c r="U68" s="96">
        <v>1</v>
      </c>
      <c r="V68" s="96"/>
      <c r="W68" s="96"/>
      <c r="X68" s="96">
        <v>36</v>
      </c>
      <c r="Y68" s="96"/>
      <c r="Z68" s="96"/>
      <c r="AA68" s="96"/>
      <c r="AB68" s="96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26577500</v>
      </c>
      <c r="AE68" s="27">
        <f t="shared" si="5"/>
        <v>30.313125229576038</v>
      </c>
      <c r="AF68" s="33"/>
      <c r="AG68" s="34"/>
      <c r="AH68" s="82">
        <v>30.313125229576038</v>
      </c>
      <c r="AI68" s="105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5714024.1057750834</v>
      </c>
      <c r="AV68" s="27">
        <f t="shared" si="3"/>
        <v>9302125</v>
      </c>
      <c r="AW68" s="30" t="str">
        <f t="shared" si="2"/>
        <v>Credit is within Limit</v>
      </c>
      <c r="AX68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2"/>
      <c r="AZ68" s="12"/>
    </row>
    <row r="69" spans="1:52" ht="21" x14ac:dyDescent="0.35">
      <c r="A69" s="91">
        <v>61</v>
      </c>
      <c r="B69" s="31" t="s">
        <v>16</v>
      </c>
      <c r="C69" s="31" t="s">
        <v>544</v>
      </c>
      <c r="D69" s="31"/>
      <c r="E69" s="31" t="s">
        <v>777</v>
      </c>
      <c r="F69" s="31" t="s">
        <v>13</v>
      </c>
      <c r="G69" s="25">
        <f t="shared" si="4"/>
        <v>135</v>
      </c>
      <c r="H69" s="96"/>
      <c r="I69" s="96"/>
      <c r="J69" s="96">
        <v>32</v>
      </c>
      <c r="K69" s="96">
        <v>2</v>
      </c>
      <c r="L69" s="96">
        <v>2</v>
      </c>
      <c r="M69" s="96"/>
      <c r="N69" s="96"/>
      <c r="O69" s="96">
        <v>12</v>
      </c>
      <c r="P69" s="96">
        <v>35</v>
      </c>
      <c r="Q69" s="96"/>
      <c r="R69" s="96">
        <v>4</v>
      </c>
      <c r="S69" s="96"/>
      <c r="T69" s="96"/>
      <c r="U69" s="96"/>
      <c r="V69" s="96"/>
      <c r="W69" s="96"/>
      <c r="X69" s="96">
        <v>48</v>
      </c>
      <c r="Y69" s="96"/>
      <c r="Z69" s="96"/>
      <c r="AA69" s="96"/>
      <c r="AB69" s="96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25375500</v>
      </c>
      <c r="AE69" s="27">
        <f t="shared" si="5"/>
        <v>28.942177001715997</v>
      </c>
      <c r="AF69" s="33"/>
      <c r="AG69" s="34"/>
      <c r="AH69" s="82">
        <v>28.942177001715997</v>
      </c>
      <c r="AI69" s="105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5455600.3648234652</v>
      </c>
      <c r="AV69" s="27">
        <f t="shared" si="3"/>
        <v>8881425</v>
      </c>
      <c r="AW69" s="30" t="str">
        <f t="shared" si="2"/>
        <v>Credit is within Limit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12"/>
      <c r="AZ69" s="12"/>
    </row>
    <row r="70" spans="1:52" ht="21" x14ac:dyDescent="0.35">
      <c r="A70" s="91">
        <v>62</v>
      </c>
      <c r="B70" s="31" t="s">
        <v>16</v>
      </c>
      <c r="C70" s="31" t="s">
        <v>429</v>
      </c>
      <c r="D70" s="31"/>
      <c r="E70" s="31" t="s">
        <v>893</v>
      </c>
      <c r="F70" s="31" t="s">
        <v>11</v>
      </c>
      <c r="G70" s="25">
        <f t="shared" si="4"/>
        <v>72</v>
      </c>
      <c r="H70" s="96"/>
      <c r="I70" s="96"/>
      <c r="J70" s="96">
        <v>22</v>
      </c>
      <c r="K70" s="96">
        <v>1</v>
      </c>
      <c r="L70" s="96">
        <v>3</v>
      </c>
      <c r="M70" s="96"/>
      <c r="N70" s="96"/>
      <c r="O70" s="96">
        <v>10</v>
      </c>
      <c r="P70" s="96">
        <v>12</v>
      </c>
      <c r="Q70" s="96"/>
      <c r="R70" s="96">
        <v>3</v>
      </c>
      <c r="S70" s="96"/>
      <c r="T70" s="96"/>
      <c r="U70" s="96"/>
      <c r="V70" s="96"/>
      <c r="W70" s="96"/>
      <c r="X70" s="96">
        <v>21</v>
      </c>
      <c r="Y70" s="96"/>
      <c r="Z70" s="96"/>
      <c r="AA70" s="96"/>
      <c r="AB70" s="96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13550000</v>
      </c>
      <c r="AE70" s="27">
        <f t="shared" si="5"/>
        <v>15.454532851500531</v>
      </c>
      <c r="AF70" s="33"/>
      <c r="AG70" s="34"/>
      <c r="AH70" s="82">
        <v>15.454532851500531</v>
      </c>
      <c r="AI70" s="105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2913179.44250785</v>
      </c>
      <c r="AV70" s="27">
        <f t="shared" si="3"/>
        <v>4742500</v>
      </c>
      <c r="AW70" s="30" t="str">
        <f t="shared" si="2"/>
        <v>Credit is within Limit</v>
      </c>
      <c r="AX70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2"/>
      <c r="AZ70" s="12"/>
    </row>
    <row r="71" spans="1:52" ht="21" x14ac:dyDescent="0.35">
      <c r="A71" s="91">
        <v>63</v>
      </c>
      <c r="B71" s="31" t="s">
        <v>16</v>
      </c>
      <c r="C71" s="31" t="s">
        <v>78</v>
      </c>
      <c r="D71" s="31"/>
      <c r="E71" s="31" t="s">
        <v>576</v>
      </c>
      <c r="F71" s="31" t="s">
        <v>20</v>
      </c>
      <c r="G71" s="25">
        <f t="shared" si="4"/>
        <v>0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5"/>
        <v>0</v>
      </c>
      <c r="AF71" s="33"/>
      <c r="AG71" s="34"/>
      <c r="AH71" s="82">
        <v>0</v>
      </c>
      <c r="AI71" s="105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3"/>
        <v>0</v>
      </c>
      <c r="AW71" s="30" t="str">
        <f t="shared" si="2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High Risk Customer</v>
      </c>
      <c r="AY71" s="12"/>
      <c r="AZ71" s="12"/>
    </row>
    <row r="72" spans="1:52" ht="21" x14ac:dyDescent="0.35">
      <c r="A72" s="91">
        <v>64</v>
      </c>
      <c r="B72" s="31" t="s">
        <v>16</v>
      </c>
      <c r="C72" s="31" t="s">
        <v>546</v>
      </c>
      <c r="D72" s="31"/>
      <c r="E72" s="31" t="s">
        <v>75</v>
      </c>
      <c r="F72" s="31" t="s">
        <v>13</v>
      </c>
      <c r="G72" s="25">
        <f t="shared" si="4"/>
        <v>120</v>
      </c>
      <c r="H72" s="96"/>
      <c r="I72" s="96"/>
      <c r="J72" s="96">
        <v>23</v>
      </c>
      <c r="K72" s="96">
        <v>2</v>
      </c>
      <c r="L72" s="96">
        <v>2</v>
      </c>
      <c r="M72" s="96"/>
      <c r="N72" s="96"/>
      <c r="O72" s="96">
        <v>12</v>
      </c>
      <c r="P72" s="96">
        <v>33</v>
      </c>
      <c r="Q72" s="96"/>
      <c r="R72" s="96">
        <v>4</v>
      </c>
      <c r="S72" s="96"/>
      <c r="T72" s="96"/>
      <c r="U72" s="96">
        <v>1</v>
      </c>
      <c r="V72" s="96"/>
      <c r="W72" s="96"/>
      <c r="X72" s="96">
        <v>43</v>
      </c>
      <c r="Y72" s="96"/>
      <c r="Z72" s="96"/>
      <c r="AA72" s="96"/>
      <c r="AB72" s="96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22266000</v>
      </c>
      <c r="AE72" s="27">
        <f t="shared" si="5"/>
        <v>25.395618337380874</v>
      </c>
      <c r="AF72" s="33"/>
      <c r="AG72" s="34"/>
      <c r="AH72" s="82">
        <v>25.395618337380874</v>
      </c>
      <c r="AI72" s="105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4787074.056596295</v>
      </c>
      <c r="AV72" s="27">
        <f t="shared" si="3"/>
        <v>7793099.9999999991</v>
      </c>
      <c r="AW72" s="30" t="str">
        <f t="shared" si="2"/>
        <v>Credit is within Limit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2"/>
      <c r="AZ72" s="12"/>
    </row>
    <row r="73" spans="1:52" ht="21" x14ac:dyDescent="0.35">
      <c r="A73" s="91">
        <v>65</v>
      </c>
      <c r="B73" s="31" t="s">
        <v>16</v>
      </c>
      <c r="C73" s="31" t="s">
        <v>543</v>
      </c>
      <c r="D73" s="31"/>
      <c r="E73" s="31" t="s">
        <v>908</v>
      </c>
      <c r="F73" s="31" t="s">
        <v>13</v>
      </c>
      <c r="G73" s="25">
        <f t="shared" si="4"/>
        <v>140</v>
      </c>
      <c r="H73" s="102"/>
      <c r="I73" s="102"/>
      <c r="J73" s="102">
        <v>26</v>
      </c>
      <c r="K73" s="102">
        <v>1</v>
      </c>
      <c r="L73" s="102">
        <v>2</v>
      </c>
      <c r="M73" s="102"/>
      <c r="N73" s="102"/>
      <c r="O73" s="102">
        <v>21</v>
      </c>
      <c r="P73" s="102">
        <v>26</v>
      </c>
      <c r="Q73" s="102"/>
      <c r="R73" s="102">
        <v>3</v>
      </c>
      <c r="S73" s="102"/>
      <c r="T73" s="102"/>
      <c r="U73" s="102">
        <v>1</v>
      </c>
      <c r="V73" s="102"/>
      <c r="W73" s="102"/>
      <c r="X73" s="102">
        <v>60</v>
      </c>
      <c r="Y73" s="102"/>
      <c r="Z73" s="102"/>
      <c r="AA73" s="102"/>
      <c r="AB73" s="102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25414500</v>
      </c>
      <c r="AE73" s="27">
        <f t="shared" si="5"/>
        <v>28.986658682986</v>
      </c>
      <c r="AF73" s="33"/>
      <c r="AG73" s="34"/>
      <c r="AH73" s="82">
        <v>28.986658682986</v>
      </c>
      <c r="AI73" s="105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5463985.1617428614</v>
      </c>
      <c r="AV73" s="27">
        <f t="shared" si="3"/>
        <v>8895075</v>
      </c>
      <c r="AW73" s="30" t="str">
        <f t="shared" si="2"/>
        <v>Credit is within Limit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2"/>
      <c r="AZ73" s="12"/>
    </row>
    <row r="74" spans="1:52" ht="21" x14ac:dyDescent="0.35">
      <c r="A74" s="91">
        <v>66</v>
      </c>
      <c r="B74" s="31" t="s">
        <v>16</v>
      </c>
      <c r="C74" s="31" t="s">
        <v>81</v>
      </c>
      <c r="D74" s="31"/>
      <c r="E74" s="31" t="s">
        <v>801</v>
      </c>
      <c r="F74" s="31" t="s">
        <v>11</v>
      </c>
      <c r="G74" s="25">
        <f t="shared" ref="G74:G104" si="6">SUM(H74:AB74)</f>
        <v>0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ref="AE74:AE104" si="7">SUM(AF74:AT74)</f>
        <v>0</v>
      </c>
      <c r="AF74" s="33"/>
      <c r="AG74" s="34"/>
      <c r="AH74" s="82">
        <v>0</v>
      </c>
      <c r="AI74" s="105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3"/>
        <v>0</v>
      </c>
      <c r="AW74" s="30" t="str">
        <f t="shared" ref="AW74:AW136" si="8">IF(AU74&gt;AV74,"Credit is above Limit. Requires HOTM approval",IF(AU74=0," ",IF(AV74&gt;=AU74,"Credit is within Limit","CheckInput")))</f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2"/>
      <c r="AZ74" s="12"/>
    </row>
    <row r="75" spans="1:52" ht="21" x14ac:dyDescent="0.35">
      <c r="A75" s="91">
        <v>67</v>
      </c>
      <c r="B75" s="31" t="s">
        <v>16</v>
      </c>
      <c r="C75" s="31" t="s">
        <v>77</v>
      </c>
      <c r="D75" s="31"/>
      <c r="E75" s="31" t="s">
        <v>802</v>
      </c>
      <c r="F75" s="31" t="s">
        <v>13</v>
      </c>
      <c r="G75" s="25">
        <f t="shared" si="6"/>
        <v>120</v>
      </c>
      <c r="H75" s="96"/>
      <c r="I75" s="96"/>
      <c r="J75" s="96">
        <v>32</v>
      </c>
      <c r="K75" s="96">
        <v>4</v>
      </c>
      <c r="L75" s="96">
        <v>3</v>
      </c>
      <c r="M75" s="96"/>
      <c r="N75" s="96"/>
      <c r="O75" s="96">
        <v>14</v>
      </c>
      <c r="P75" s="96">
        <v>24</v>
      </c>
      <c r="Q75" s="96"/>
      <c r="R75" s="96">
        <v>3</v>
      </c>
      <c r="S75" s="96"/>
      <c r="T75" s="96"/>
      <c r="U75" s="96">
        <v>1</v>
      </c>
      <c r="V75" s="96"/>
      <c r="W75" s="96"/>
      <c r="X75" s="96">
        <v>39</v>
      </c>
      <c r="Y75" s="96"/>
      <c r="Z75" s="96"/>
      <c r="AA75" s="96"/>
      <c r="AB75" s="96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22405000</v>
      </c>
      <c r="AE75" s="27">
        <f t="shared" si="7"/>
        <v>25.554155611650881</v>
      </c>
      <c r="AF75" s="33"/>
      <c r="AG75" s="34"/>
      <c r="AH75" s="82">
        <v>25.554155611650881</v>
      </c>
      <c r="AI75" s="105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4816958.3327961909</v>
      </c>
      <c r="AV75" s="27">
        <f t="shared" ref="AV75:AV137" si="9">AC75*0.35</f>
        <v>7841749.9999999991</v>
      </c>
      <c r="AW75" s="30" t="str">
        <f t="shared" si="8"/>
        <v>Credit is within Limit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2"/>
      <c r="AZ75" s="12"/>
    </row>
    <row r="76" spans="1:52" ht="21" x14ac:dyDescent="0.35">
      <c r="A76" s="91">
        <v>68</v>
      </c>
      <c r="B76" s="31" t="s">
        <v>16</v>
      </c>
      <c r="C76" s="31" t="s">
        <v>80</v>
      </c>
      <c r="D76" s="31"/>
      <c r="E76" s="31" t="s">
        <v>803</v>
      </c>
      <c r="F76" s="31" t="s">
        <v>13</v>
      </c>
      <c r="G76" s="25">
        <f t="shared" si="6"/>
        <v>120</v>
      </c>
      <c r="H76" s="96"/>
      <c r="I76" s="96"/>
      <c r="J76" s="96">
        <v>32</v>
      </c>
      <c r="K76" s="96">
        <v>2</v>
      </c>
      <c r="L76" s="96">
        <v>2</v>
      </c>
      <c r="M76" s="96"/>
      <c r="N76" s="96"/>
      <c r="O76" s="96">
        <v>11</v>
      </c>
      <c r="P76" s="96">
        <v>27</v>
      </c>
      <c r="Q76" s="96"/>
      <c r="R76" s="96">
        <v>2</v>
      </c>
      <c r="S76" s="96"/>
      <c r="T76" s="96"/>
      <c r="U76" s="96">
        <v>1</v>
      </c>
      <c r="V76" s="96"/>
      <c r="W76" s="96"/>
      <c r="X76" s="96">
        <v>43</v>
      </c>
      <c r="Y76" s="96"/>
      <c r="Z76" s="96"/>
      <c r="AA76" s="96"/>
      <c r="AB76" s="96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22517000</v>
      </c>
      <c r="AE76" s="27">
        <f t="shared" si="7"/>
        <v>25.681897875810883</v>
      </c>
      <c r="AF76" s="33"/>
      <c r="AG76" s="34"/>
      <c r="AH76" s="82">
        <v>25.681897875810883</v>
      </c>
      <c r="AI76" s="105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4841037.7495903512</v>
      </c>
      <c r="AV76" s="27">
        <f t="shared" si="9"/>
        <v>7880949.9999999991</v>
      </c>
      <c r="AW76" s="30" t="str">
        <f t="shared" si="8"/>
        <v>Credit is within Limit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2"/>
      <c r="AZ76" s="12"/>
    </row>
    <row r="77" spans="1:52" ht="21" x14ac:dyDescent="0.35">
      <c r="A77" s="91">
        <v>69</v>
      </c>
      <c r="B77" s="31" t="s">
        <v>16</v>
      </c>
      <c r="C77" s="31" t="s">
        <v>76</v>
      </c>
      <c r="D77" s="31"/>
      <c r="E77" s="31" t="s">
        <v>852</v>
      </c>
      <c r="F77" s="31" t="s">
        <v>11</v>
      </c>
      <c r="G77" s="25">
        <f t="shared" si="6"/>
        <v>0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7"/>
        <v>0</v>
      </c>
      <c r="AF77" s="33"/>
      <c r="AG77" s="34"/>
      <c r="AH77" s="82">
        <v>0</v>
      </c>
      <c r="AI77" s="105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9"/>
        <v>0</v>
      </c>
      <c r="AW77" s="30" t="str">
        <f t="shared" si="8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High Risk Customer</v>
      </c>
      <c r="AY77" s="12"/>
      <c r="AZ77" s="12"/>
    </row>
    <row r="78" spans="1:52" ht="21" x14ac:dyDescent="0.35">
      <c r="A78" s="91">
        <v>70</v>
      </c>
      <c r="B78" s="31" t="s">
        <v>16</v>
      </c>
      <c r="C78" s="31" t="s">
        <v>79</v>
      </c>
      <c r="D78" s="31"/>
      <c r="E78" s="31" t="s">
        <v>804</v>
      </c>
      <c r="F78" s="31" t="s">
        <v>13</v>
      </c>
      <c r="G78" s="25">
        <f t="shared" si="6"/>
        <v>131</v>
      </c>
      <c r="H78" s="96"/>
      <c r="I78" s="96"/>
      <c r="J78" s="96">
        <v>28</v>
      </c>
      <c r="K78" s="96">
        <v>2</v>
      </c>
      <c r="L78" s="96">
        <v>3</v>
      </c>
      <c r="M78" s="96"/>
      <c r="N78" s="96"/>
      <c r="O78" s="96">
        <v>16</v>
      </c>
      <c r="P78" s="96">
        <v>20</v>
      </c>
      <c r="Q78" s="96"/>
      <c r="R78" s="96">
        <v>3</v>
      </c>
      <c r="S78" s="96"/>
      <c r="T78" s="96"/>
      <c r="U78" s="96">
        <v>1</v>
      </c>
      <c r="V78" s="96"/>
      <c r="W78" s="96"/>
      <c r="X78" s="96">
        <v>58</v>
      </c>
      <c r="Y78" s="96"/>
      <c r="Z78" s="96"/>
      <c r="AA78" s="96"/>
      <c r="AB78" s="96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23610000</v>
      </c>
      <c r="AE78" s="27">
        <f t="shared" si="7"/>
        <v>26.928525507300929</v>
      </c>
      <c r="AF78" s="33"/>
      <c r="AG78" s="34"/>
      <c r="AH78" s="82">
        <v>26.928525507300929</v>
      </c>
      <c r="AI78" s="105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5076027.0581262251</v>
      </c>
      <c r="AV78" s="27">
        <f t="shared" si="9"/>
        <v>8263499.9999999991</v>
      </c>
      <c r="AW78" s="30" t="str">
        <f t="shared" si="8"/>
        <v>Credit is within Limit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2"/>
      <c r="AZ78" s="12"/>
    </row>
    <row r="79" spans="1:52" ht="21" x14ac:dyDescent="0.35">
      <c r="A79" s="91">
        <v>71</v>
      </c>
      <c r="B79" s="31" t="s">
        <v>16</v>
      </c>
      <c r="C79" s="31" t="s">
        <v>21</v>
      </c>
      <c r="D79" s="31"/>
      <c r="E79" s="31" t="s">
        <v>805</v>
      </c>
      <c r="F79" s="31" t="s">
        <v>11</v>
      </c>
      <c r="G79" s="25">
        <f t="shared" si="6"/>
        <v>70</v>
      </c>
      <c r="H79" s="96"/>
      <c r="I79" s="96"/>
      <c r="J79" s="96">
        <v>20</v>
      </c>
      <c r="K79" s="96">
        <v>2</v>
      </c>
      <c r="L79" s="96">
        <v>2</v>
      </c>
      <c r="M79" s="96"/>
      <c r="N79" s="96"/>
      <c r="O79" s="96">
        <v>12</v>
      </c>
      <c r="P79" s="96">
        <v>11</v>
      </c>
      <c r="Q79" s="96"/>
      <c r="R79" s="96">
        <v>3</v>
      </c>
      <c r="S79" s="96"/>
      <c r="T79" s="96"/>
      <c r="U79" s="96"/>
      <c r="V79" s="96"/>
      <c r="W79" s="96"/>
      <c r="X79" s="96">
        <v>20</v>
      </c>
      <c r="Y79" s="96"/>
      <c r="Z79" s="96"/>
      <c r="AA79" s="96"/>
      <c r="AB79" s="96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13121500</v>
      </c>
      <c r="AE79" s="27">
        <f t="shared" si="7"/>
        <v>14.965804635495516</v>
      </c>
      <c r="AF79" s="33"/>
      <c r="AG79" s="34"/>
      <c r="AH79" s="82">
        <v>14.965804635495516</v>
      </c>
      <c r="AI79" s="105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2821054.1737909047</v>
      </c>
      <c r="AV79" s="27">
        <f t="shared" si="9"/>
        <v>4592525</v>
      </c>
      <c r="AW79" s="30" t="str">
        <f t="shared" si="8"/>
        <v>Credit is within Limit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2"/>
      <c r="AZ79" s="12"/>
    </row>
    <row r="80" spans="1:52" ht="21" x14ac:dyDescent="0.35">
      <c r="A80" s="91">
        <v>72</v>
      </c>
      <c r="B80" s="31" t="s">
        <v>16</v>
      </c>
      <c r="C80" s="31" t="s">
        <v>82</v>
      </c>
      <c r="D80" s="31"/>
      <c r="E80" s="31" t="s">
        <v>935</v>
      </c>
      <c r="F80" s="31" t="s">
        <v>11</v>
      </c>
      <c r="G80" s="25">
        <f t="shared" si="6"/>
        <v>75</v>
      </c>
      <c r="H80" s="96"/>
      <c r="I80" s="96"/>
      <c r="J80" s="96">
        <v>16</v>
      </c>
      <c r="K80" s="96">
        <v>1</v>
      </c>
      <c r="L80" s="96">
        <v>1</v>
      </c>
      <c r="M80" s="96"/>
      <c r="N80" s="96"/>
      <c r="O80" s="96">
        <v>12</v>
      </c>
      <c r="P80" s="96">
        <v>13</v>
      </c>
      <c r="Q80" s="96"/>
      <c r="R80" s="96">
        <v>2</v>
      </c>
      <c r="S80" s="96"/>
      <c r="T80" s="96"/>
      <c r="U80" s="96">
        <v>1</v>
      </c>
      <c r="V80" s="96"/>
      <c r="W80" s="96"/>
      <c r="X80" s="96">
        <v>29</v>
      </c>
      <c r="Y80" s="96"/>
      <c r="Z80" s="96"/>
      <c r="AA80" s="96"/>
      <c r="AB80" s="96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13690500</v>
      </c>
      <c r="AE80" s="27">
        <f t="shared" si="7"/>
        <v>15.614780959665536</v>
      </c>
      <c r="AF80" s="33"/>
      <c r="AG80" s="34"/>
      <c r="AH80" s="82">
        <v>15.614780959665536</v>
      </c>
      <c r="AI80" s="105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2943386.2108969535</v>
      </c>
      <c r="AV80" s="27">
        <f t="shared" si="9"/>
        <v>4791675</v>
      </c>
      <c r="AW80" s="30" t="str">
        <f t="shared" si="8"/>
        <v>Credit is within Limit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2"/>
      <c r="AZ80" s="12"/>
    </row>
    <row r="81" spans="1:52" ht="21" x14ac:dyDescent="0.35">
      <c r="A81" s="91">
        <v>73</v>
      </c>
      <c r="B81" s="31" t="s">
        <v>22</v>
      </c>
      <c r="C81" s="31" t="s">
        <v>61</v>
      </c>
      <c r="D81" s="31"/>
      <c r="E81" s="31" t="s">
        <v>606</v>
      </c>
      <c r="F81" s="31" t="s">
        <v>11</v>
      </c>
      <c r="G81" s="25">
        <f t="shared" si="6"/>
        <v>120</v>
      </c>
      <c r="H81" s="32"/>
      <c r="I81" s="32"/>
      <c r="J81" s="96">
        <v>11</v>
      </c>
      <c r="K81" s="96">
        <v>2</v>
      </c>
      <c r="L81" s="96">
        <v>2</v>
      </c>
      <c r="M81" s="96">
        <v>0</v>
      </c>
      <c r="N81" s="96">
        <v>0</v>
      </c>
      <c r="O81" s="96">
        <v>49</v>
      </c>
      <c r="P81" s="96">
        <v>2</v>
      </c>
      <c r="Q81" s="96">
        <v>2</v>
      </c>
      <c r="R81" s="96">
        <v>5</v>
      </c>
      <c r="S81" s="96">
        <v>0</v>
      </c>
      <c r="T81" s="32">
        <v>0</v>
      </c>
      <c r="U81" s="96">
        <v>1</v>
      </c>
      <c r="V81" s="96">
        <v>2</v>
      </c>
      <c r="W81" s="96">
        <v>2</v>
      </c>
      <c r="X81" s="96">
        <v>40</v>
      </c>
      <c r="Y81" s="96">
        <v>2</v>
      </c>
      <c r="Z81" s="96">
        <v>0</v>
      </c>
      <c r="AA81" s="96"/>
      <c r="AB81" s="32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20439000</v>
      </c>
      <c r="AE81" s="27">
        <f t="shared" si="7"/>
        <v>31.15</v>
      </c>
      <c r="AF81" s="33"/>
      <c r="AG81" s="34"/>
      <c r="AH81" s="89"/>
      <c r="AI81" s="85">
        <v>31.15</v>
      </c>
      <c r="AJ81" s="34"/>
      <c r="AK81" s="34"/>
      <c r="AL81" s="89"/>
      <c r="AM81" s="34"/>
      <c r="AN81" s="34"/>
      <c r="AO81" s="34"/>
      <c r="AP81" s="34"/>
      <c r="AQ81" s="34"/>
      <c r="AR81" s="34"/>
      <c r="AS81" s="34"/>
      <c r="AT81" s="3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6930875</v>
      </c>
      <c r="AV81" s="27">
        <f t="shared" si="9"/>
        <v>7153650</v>
      </c>
      <c r="AW81" s="30" t="str">
        <f t="shared" si="8"/>
        <v>Credit is within Limit</v>
      </c>
      <c r="AX81" s="30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12"/>
      <c r="AZ81" s="12"/>
    </row>
    <row r="82" spans="1:52" ht="21" x14ac:dyDescent="0.35">
      <c r="A82" s="91">
        <v>74</v>
      </c>
      <c r="B82" s="31" t="s">
        <v>22</v>
      </c>
      <c r="C82" s="31" t="s">
        <v>64</v>
      </c>
      <c r="D82" s="31"/>
      <c r="E82" s="31" t="s">
        <v>599</v>
      </c>
      <c r="F82" s="31" t="s">
        <v>11</v>
      </c>
      <c r="G82" s="25">
        <f t="shared" si="6"/>
        <v>100</v>
      </c>
      <c r="H82" s="32"/>
      <c r="I82" s="32"/>
      <c r="J82" s="96">
        <v>10</v>
      </c>
      <c r="K82" s="96">
        <v>2</v>
      </c>
      <c r="L82" s="96">
        <v>2</v>
      </c>
      <c r="M82" s="96">
        <v>0</v>
      </c>
      <c r="N82" s="96">
        <v>0</v>
      </c>
      <c r="O82" s="96">
        <v>45</v>
      </c>
      <c r="P82" s="96">
        <v>2</v>
      </c>
      <c r="Q82" s="96">
        <v>2</v>
      </c>
      <c r="R82" s="96">
        <v>5</v>
      </c>
      <c r="S82" s="96">
        <v>0</v>
      </c>
      <c r="T82" s="32">
        <v>0</v>
      </c>
      <c r="U82" s="96">
        <v>1</v>
      </c>
      <c r="V82" s="96">
        <v>2</v>
      </c>
      <c r="W82" s="96">
        <v>2</v>
      </c>
      <c r="X82" s="96">
        <v>25</v>
      </c>
      <c r="Y82" s="96">
        <v>2</v>
      </c>
      <c r="Z82" s="96">
        <v>0</v>
      </c>
      <c r="AA82" s="96"/>
      <c r="AB82" s="32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17182500</v>
      </c>
      <c r="AE82" s="27">
        <f t="shared" si="7"/>
        <v>26.02</v>
      </c>
      <c r="AF82" s="33"/>
      <c r="AG82" s="34"/>
      <c r="AH82" s="89"/>
      <c r="AI82" s="85">
        <v>26.02</v>
      </c>
      <c r="AJ82" s="34"/>
      <c r="AK82" s="34"/>
      <c r="AL82" s="89"/>
      <c r="AM82" s="34"/>
      <c r="AN82" s="34"/>
      <c r="AO82" s="34"/>
      <c r="AP82" s="34"/>
      <c r="AQ82" s="34"/>
      <c r="AR82" s="34"/>
      <c r="AS82" s="34"/>
      <c r="AT82" s="3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5789450</v>
      </c>
      <c r="AV82" s="27">
        <f t="shared" si="9"/>
        <v>6013875</v>
      </c>
      <c r="AW82" s="30" t="str">
        <f t="shared" si="8"/>
        <v>Credit is within Limit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2"/>
      <c r="AZ82" s="12"/>
    </row>
    <row r="83" spans="1:52" ht="21" x14ac:dyDescent="0.35">
      <c r="A83" s="91">
        <v>75</v>
      </c>
      <c r="B83" s="31" t="s">
        <v>22</v>
      </c>
      <c r="C83" s="31" t="s">
        <v>58</v>
      </c>
      <c r="D83" s="31"/>
      <c r="E83" s="31" t="s">
        <v>598</v>
      </c>
      <c r="F83" s="31" t="s">
        <v>11</v>
      </c>
      <c r="G83" s="25">
        <f t="shared" si="6"/>
        <v>70</v>
      </c>
      <c r="H83" s="32"/>
      <c r="I83" s="32"/>
      <c r="J83" s="96">
        <v>8</v>
      </c>
      <c r="K83" s="96">
        <v>2</v>
      </c>
      <c r="L83" s="96">
        <v>2</v>
      </c>
      <c r="M83" s="96">
        <v>0</v>
      </c>
      <c r="N83" s="96">
        <v>0</v>
      </c>
      <c r="O83" s="96">
        <v>35</v>
      </c>
      <c r="P83" s="96">
        <v>2</v>
      </c>
      <c r="Q83" s="96">
        <v>2</v>
      </c>
      <c r="R83" s="96">
        <v>5</v>
      </c>
      <c r="S83" s="96">
        <v>0</v>
      </c>
      <c r="T83" s="32">
        <v>0</v>
      </c>
      <c r="U83" s="96">
        <v>1</v>
      </c>
      <c r="V83" s="96">
        <v>2</v>
      </c>
      <c r="W83" s="96">
        <v>2</v>
      </c>
      <c r="X83" s="96">
        <v>7</v>
      </c>
      <c r="Y83" s="96">
        <v>2</v>
      </c>
      <c r="Z83" s="96">
        <v>0</v>
      </c>
      <c r="AA83" s="96"/>
      <c r="AB83" s="32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12116500</v>
      </c>
      <c r="AE83" s="27">
        <f t="shared" si="7"/>
        <v>18.05</v>
      </c>
      <c r="AF83" s="33"/>
      <c r="AG83" s="34"/>
      <c r="AH83" s="89"/>
      <c r="AI83" s="85">
        <v>18.05</v>
      </c>
      <c r="AJ83" s="34"/>
      <c r="AK83" s="34"/>
      <c r="AL83" s="89"/>
      <c r="AM83" s="34"/>
      <c r="AN83" s="34"/>
      <c r="AO83" s="34"/>
      <c r="AP83" s="34"/>
      <c r="AQ83" s="34"/>
      <c r="AR83" s="34"/>
      <c r="AS83" s="34"/>
      <c r="AT83" s="3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4016125</v>
      </c>
      <c r="AV83" s="27">
        <f t="shared" si="9"/>
        <v>4240775</v>
      </c>
      <c r="AW83" s="30" t="str">
        <f t="shared" si="8"/>
        <v>Credit is within Limit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2"/>
      <c r="AZ83" s="12"/>
    </row>
    <row r="84" spans="1:52" ht="21" x14ac:dyDescent="0.35">
      <c r="A84" s="91">
        <v>76</v>
      </c>
      <c r="B84" s="31" t="s">
        <v>22</v>
      </c>
      <c r="C84" s="31" t="s">
        <v>430</v>
      </c>
      <c r="D84" s="31"/>
      <c r="E84" s="31" t="s">
        <v>591</v>
      </c>
      <c r="F84" s="31" t="s">
        <v>13</v>
      </c>
      <c r="G84" s="25">
        <f t="shared" si="6"/>
        <v>250</v>
      </c>
      <c r="H84" s="32"/>
      <c r="I84" s="32"/>
      <c r="J84" s="96">
        <v>50</v>
      </c>
      <c r="K84" s="96">
        <v>5</v>
      </c>
      <c r="L84" s="96">
        <v>5</v>
      </c>
      <c r="M84" s="96">
        <v>0</v>
      </c>
      <c r="N84" s="96">
        <v>0</v>
      </c>
      <c r="O84" s="96">
        <v>90</v>
      </c>
      <c r="P84" s="96">
        <v>5</v>
      </c>
      <c r="Q84" s="96">
        <v>2</v>
      </c>
      <c r="R84" s="96">
        <v>10</v>
      </c>
      <c r="S84" s="96">
        <v>0</v>
      </c>
      <c r="T84" s="32">
        <v>0</v>
      </c>
      <c r="U84" s="96">
        <v>2</v>
      </c>
      <c r="V84" s="96">
        <v>5</v>
      </c>
      <c r="W84" s="96">
        <v>5</v>
      </c>
      <c r="X84" s="96">
        <v>69</v>
      </c>
      <c r="Y84" s="96">
        <v>2</v>
      </c>
      <c r="Z84" s="96">
        <v>0</v>
      </c>
      <c r="AA84" s="96"/>
      <c r="AB84" s="32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44123000</v>
      </c>
      <c r="AE84" s="27">
        <f t="shared" si="7"/>
        <v>63.4</v>
      </c>
      <c r="AF84" s="33"/>
      <c r="AG84" s="34"/>
      <c r="AH84" s="89"/>
      <c r="AI84" s="85">
        <v>63.4</v>
      </c>
      <c r="AJ84" s="34"/>
      <c r="AK84" s="34"/>
      <c r="AL84" s="89"/>
      <c r="AM84" s="34"/>
      <c r="AN84" s="34"/>
      <c r="AO84" s="34"/>
      <c r="AP84" s="34"/>
      <c r="AQ84" s="34"/>
      <c r="AR84" s="34"/>
      <c r="AS84" s="34"/>
      <c r="AT84" s="3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14106500</v>
      </c>
      <c r="AV84" s="27">
        <f t="shared" si="9"/>
        <v>15443049.999999998</v>
      </c>
      <c r="AW84" s="30" t="str">
        <f t="shared" si="8"/>
        <v>Credit is within Limit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2"/>
      <c r="AZ84" s="12"/>
    </row>
    <row r="85" spans="1:52" ht="21" x14ac:dyDescent="0.35">
      <c r="A85" s="91">
        <v>77</v>
      </c>
      <c r="B85" s="31" t="s">
        <v>22</v>
      </c>
      <c r="C85" s="31" t="s">
        <v>1030</v>
      </c>
      <c r="D85" s="31"/>
      <c r="E85" s="31" t="s">
        <v>1035</v>
      </c>
      <c r="F85" s="31" t="s">
        <v>11</v>
      </c>
      <c r="G85" s="25">
        <f t="shared" si="6"/>
        <v>0</v>
      </c>
      <c r="H85" s="32"/>
      <c r="I85" s="32"/>
      <c r="J85" s="96">
        <v>0</v>
      </c>
      <c r="K85" s="96">
        <v>0</v>
      </c>
      <c r="L85" s="96">
        <v>0</v>
      </c>
      <c r="M85" s="96">
        <v>0</v>
      </c>
      <c r="N85" s="96">
        <v>0</v>
      </c>
      <c r="O85" s="96">
        <v>0</v>
      </c>
      <c r="P85" s="96">
        <v>0</v>
      </c>
      <c r="Q85" s="96">
        <v>0</v>
      </c>
      <c r="R85" s="96">
        <v>0</v>
      </c>
      <c r="S85" s="96">
        <v>0</v>
      </c>
      <c r="T85" s="32">
        <v>0</v>
      </c>
      <c r="U85" s="96">
        <v>0</v>
      </c>
      <c r="V85" s="96">
        <v>0</v>
      </c>
      <c r="W85" s="96">
        <v>0</v>
      </c>
      <c r="X85" s="96">
        <v>0</v>
      </c>
      <c r="Y85" s="96">
        <v>0</v>
      </c>
      <c r="Z85" s="96">
        <v>0</v>
      </c>
      <c r="AA85" s="96"/>
      <c r="AB85" s="32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7"/>
        <v>0</v>
      </c>
      <c r="AF85" s="33"/>
      <c r="AG85" s="34"/>
      <c r="AH85" s="89"/>
      <c r="AI85" s="85">
        <v>0</v>
      </c>
      <c r="AJ85" s="34"/>
      <c r="AK85" s="34"/>
      <c r="AL85" s="89"/>
      <c r="AM85" s="34"/>
      <c r="AN85" s="34"/>
      <c r="AO85" s="34"/>
      <c r="AP85" s="34"/>
      <c r="AQ85" s="34"/>
      <c r="AR85" s="34"/>
      <c r="AS85" s="34"/>
      <c r="AT85" s="3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9"/>
        <v>0</v>
      </c>
      <c r="AW85" s="30" t="str">
        <f t="shared" si="8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2"/>
      <c r="AZ85" s="12"/>
    </row>
    <row r="86" spans="1:52" ht="21" x14ac:dyDescent="0.35">
      <c r="A86" s="91">
        <v>78</v>
      </c>
      <c r="B86" s="31" t="s">
        <v>22</v>
      </c>
      <c r="C86" s="31" t="s">
        <v>73</v>
      </c>
      <c r="D86" s="31"/>
      <c r="E86" s="31" t="s">
        <v>586</v>
      </c>
      <c r="F86" s="31" t="s">
        <v>13</v>
      </c>
      <c r="G86" s="25">
        <f t="shared" si="6"/>
        <v>120</v>
      </c>
      <c r="H86" s="32"/>
      <c r="I86" s="32"/>
      <c r="J86" s="96">
        <v>30</v>
      </c>
      <c r="K86" s="96">
        <v>2</v>
      </c>
      <c r="L86" s="96">
        <v>2</v>
      </c>
      <c r="M86" s="96">
        <v>0</v>
      </c>
      <c r="N86" s="96">
        <v>0</v>
      </c>
      <c r="O86" s="96">
        <v>42</v>
      </c>
      <c r="P86" s="96">
        <v>2</v>
      </c>
      <c r="Q86" s="96">
        <v>2</v>
      </c>
      <c r="R86" s="96">
        <v>5</v>
      </c>
      <c r="S86" s="96">
        <v>0</v>
      </c>
      <c r="T86" s="32">
        <v>0</v>
      </c>
      <c r="U86" s="96">
        <v>1</v>
      </c>
      <c r="V86" s="96">
        <v>5</v>
      </c>
      <c r="W86" s="96">
        <v>2</v>
      </c>
      <c r="X86" s="96">
        <v>25</v>
      </c>
      <c r="Y86" s="96">
        <v>2</v>
      </c>
      <c r="Z86" s="96">
        <v>0</v>
      </c>
      <c r="AA86" s="96"/>
      <c r="AB86" s="32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21380500</v>
      </c>
      <c r="AE86" s="27">
        <f t="shared" si="7"/>
        <v>33.6</v>
      </c>
      <c r="AF86" s="33"/>
      <c r="AG86" s="34"/>
      <c r="AH86" s="89"/>
      <c r="AI86" s="85">
        <v>33.6</v>
      </c>
      <c r="AJ86" s="34"/>
      <c r="AK86" s="34"/>
      <c r="AL86" s="89"/>
      <c r="AM86" s="34"/>
      <c r="AN86" s="34"/>
      <c r="AO86" s="34"/>
      <c r="AP86" s="34"/>
      <c r="AQ86" s="34"/>
      <c r="AR86" s="34"/>
      <c r="AS86" s="34"/>
      <c r="AT86" s="3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7476000</v>
      </c>
      <c r="AV86" s="27">
        <f t="shared" si="9"/>
        <v>7483174.9999999991</v>
      </c>
      <c r="AW86" s="30" t="str">
        <f t="shared" si="8"/>
        <v>Credit is within Limit</v>
      </c>
      <c r="AX86" s="30" t="str">
        <f>IFERROR(IF(VLOOKUP(C86,'Overdue Credits'!$A:$F,6,0)&gt;2,"High Risk Customer",IF(VLOOKUP(C86,'Overdue Credits'!$A:$F,6,0)&gt;0,"Medium Risk Customer","Low Risk Customer")),"Low Risk Customer")</f>
        <v>Medium Risk Customer</v>
      </c>
      <c r="AY86" s="12"/>
      <c r="AZ86" s="12"/>
    </row>
    <row r="87" spans="1:52" ht="21" x14ac:dyDescent="0.35">
      <c r="A87" s="91">
        <v>79</v>
      </c>
      <c r="B87" s="31" t="s">
        <v>22</v>
      </c>
      <c r="C87" s="31" t="s">
        <v>1031</v>
      </c>
      <c r="D87" s="31"/>
      <c r="E87" s="31" t="s">
        <v>1036</v>
      </c>
      <c r="F87" s="31" t="s">
        <v>11</v>
      </c>
      <c r="G87" s="25">
        <f t="shared" si="6"/>
        <v>0</v>
      </c>
      <c r="H87" s="32"/>
      <c r="I87" s="32"/>
      <c r="J87" s="96">
        <v>0</v>
      </c>
      <c r="K87" s="96">
        <v>0</v>
      </c>
      <c r="L87" s="96">
        <v>0</v>
      </c>
      <c r="M87" s="96">
        <v>0</v>
      </c>
      <c r="N87" s="96">
        <v>0</v>
      </c>
      <c r="O87" s="96">
        <v>0</v>
      </c>
      <c r="P87" s="96">
        <v>0</v>
      </c>
      <c r="Q87" s="96">
        <v>0</v>
      </c>
      <c r="R87" s="96">
        <v>0</v>
      </c>
      <c r="S87" s="96">
        <v>0</v>
      </c>
      <c r="T87" s="32">
        <v>0</v>
      </c>
      <c r="U87" s="96">
        <v>0</v>
      </c>
      <c r="V87" s="96">
        <v>0</v>
      </c>
      <c r="W87" s="96">
        <v>0</v>
      </c>
      <c r="X87" s="96">
        <v>0</v>
      </c>
      <c r="Y87" s="96">
        <v>0</v>
      </c>
      <c r="Z87" s="96">
        <v>0</v>
      </c>
      <c r="AA87" s="96"/>
      <c r="AB87" s="32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7"/>
        <v>0</v>
      </c>
      <c r="AF87" s="33"/>
      <c r="AG87" s="34"/>
      <c r="AH87" s="89"/>
      <c r="AI87" s="85">
        <v>0</v>
      </c>
      <c r="AJ87" s="34"/>
      <c r="AK87" s="34"/>
      <c r="AL87" s="89"/>
      <c r="AM87" s="34"/>
      <c r="AN87" s="34"/>
      <c r="AO87" s="34"/>
      <c r="AP87" s="34"/>
      <c r="AQ87" s="34"/>
      <c r="AR87" s="34"/>
      <c r="AS87" s="34"/>
      <c r="AT87" s="3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9"/>
        <v>0</v>
      </c>
      <c r="AW87" s="30" t="str">
        <f t="shared" si="8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2"/>
      <c r="AZ87" s="12"/>
    </row>
    <row r="88" spans="1:52" ht="21" x14ac:dyDescent="0.35">
      <c r="A88" s="91">
        <v>80</v>
      </c>
      <c r="B88" s="31" t="s">
        <v>22</v>
      </c>
      <c r="C88" s="31" t="s">
        <v>74</v>
      </c>
      <c r="D88" s="31"/>
      <c r="E88" s="31" t="s">
        <v>583</v>
      </c>
      <c r="F88" s="31" t="s">
        <v>11</v>
      </c>
      <c r="G88" s="25">
        <f t="shared" si="6"/>
        <v>0</v>
      </c>
      <c r="H88" s="32"/>
      <c r="I88" s="32"/>
      <c r="J88" s="96">
        <v>0</v>
      </c>
      <c r="K88" s="96">
        <v>0</v>
      </c>
      <c r="L88" s="96">
        <v>0</v>
      </c>
      <c r="M88" s="96">
        <v>0</v>
      </c>
      <c r="N88" s="96">
        <v>0</v>
      </c>
      <c r="O88" s="96">
        <v>0</v>
      </c>
      <c r="P88" s="96">
        <v>0</v>
      </c>
      <c r="Q88" s="96">
        <v>0</v>
      </c>
      <c r="R88" s="96">
        <v>0</v>
      </c>
      <c r="S88" s="96">
        <v>0</v>
      </c>
      <c r="T88" s="32">
        <v>0</v>
      </c>
      <c r="U88" s="96">
        <v>0</v>
      </c>
      <c r="V88" s="96">
        <v>0</v>
      </c>
      <c r="W88" s="96">
        <v>0</v>
      </c>
      <c r="X88" s="96">
        <v>0</v>
      </c>
      <c r="Y88" s="96">
        <v>0</v>
      </c>
      <c r="Z88" s="96">
        <v>0</v>
      </c>
      <c r="AA88" s="96"/>
      <c r="AB88" s="32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7"/>
        <v>0</v>
      </c>
      <c r="AF88" s="33"/>
      <c r="AG88" s="34"/>
      <c r="AH88" s="89"/>
      <c r="AI88" s="85">
        <v>0</v>
      </c>
      <c r="AJ88" s="34"/>
      <c r="AK88" s="34"/>
      <c r="AL88" s="89"/>
      <c r="AM88" s="34"/>
      <c r="AN88" s="34"/>
      <c r="AO88" s="34"/>
      <c r="AP88" s="34"/>
      <c r="AQ88" s="34"/>
      <c r="AR88" s="34"/>
      <c r="AS88" s="34"/>
      <c r="AT88" s="3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9"/>
        <v>0</v>
      </c>
      <c r="AW88" s="30" t="str">
        <f t="shared" si="8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2"/>
      <c r="AZ88" s="12"/>
    </row>
    <row r="89" spans="1:52" ht="21" x14ac:dyDescent="0.35">
      <c r="A89" s="91">
        <v>81</v>
      </c>
      <c r="B89" s="31" t="s">
        <v>22</v>
      </c>
      <c r="C89" s="31" t="s">
        <v>1032</v>
      </c>
      <c r="D89" s="31"/>
      <c r="E89" s="31" t="s">
        <v>1037</v>
      </c>
      <c r="F89" s="31" t="s">
        <v>11</v>
      </c>
      <c r="G89" s="25">
        <f t="shared" si="6"/>
        <v>0</v>
      </c>
      <c r="H89" s="32"/>
      <c r="I89" s="32"/>
      <c r="J89" s="96">
        <v>0</v>
      </c>
      <c r="K89" s="96">
        <v>0</v>
      </c>
      <c r="L89" s="96">
        <v>0</v>
      </c>
      <c r="M89" s="96">
        <v>0</v>
      </c>
      <c r="N89" s="96">
        <v>0</v>
      </c>
      <c r="O89" s="96">
        <v>0</v>
      </c>
      <c r="P89" s="96">
        <v>0</v>
      </c>
      <c r="Q89" s="96">
        <v>0</v>
      </c>
      <c r="R89" s="96">
        <v>0</v>
      </c>
      <c r="S89" s="96">
        <v>0</v>
      </c>
      <c r="T89" s="32">
        <v>0</v>
      </c>
      <c r="U89" s="96">
        <v>0</v>
      </c>
      <c r="V89" s="96">
        <v>0</v>
      </c>
      <c r="W89" s="96">
        <v>0</v>
      </c>
      <c r="X89" s="96">
        <v>0</v>
      </c>
      <c r="Y89" s="96">
        <v>0</v>
      </c>
      <c r="Z89" s="96">
        <v>0</v>
      </c>
      <c r="AA89" s="96"/>
      <c r="AB89" s="32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7"/>
        <v>0</v>
      </c>
      <c r="AF89" s="33"/>
      <c r="AG89" s="34"/>
      <c r="AH89" s="89"/>
      <c r="AI89" s="85">
        <v>0</v>
      </c>
      <c r="AJ89" s="34"/>
      <c r="AK89" s="34"/>
      <c r="AL89" s="89"/>
      <c r="AM89" s="34"/>
      <c r="AN89" s="34"/>
      <c r="AO89" s="34"/>
      <c r="AP89" s="34"/>
      <c r="AQ89" s="34"/>
      <c r="AR89" s="34"/>
      <c r="AS89" s="34"/>
      <c r="AT89" s="3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9"/>
        <v>0</v>
      </c>
      <c r="AW89" s="30" t="str">
        <f t="shared" si="8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12"/>
      <c r="AZ89" s="12"/>
    </row>
    <row r="90" spans="1:52" ht="21" x14ac:dyDescent="0.35">
      <c r="A90" s="91">
        <v>82</v>
      </c>
      <c r="B90" s="31" t="s">
        <v>22</v>
      </c>
      <c r="C90" s="31" t="s">
        <v>40</v>
      </c>
      <c r="D90" s="31"/>
      <c r="E90" s="31" t="s">
        <v>609</v>
      </c>
      <c r="F90" s="31" t="s">
        <v>11</v>
      </c>
      <c r="G90" s="25">
        <f t="shared" si="6"/>
        <v>0</v>
      </c>
      <c r="H90" s="32"/>
      <c r="I90" s="32"/>
      <c r="J90" s="96">
        <v>0</v>
      </c>
      <c r="K90" s="96">
        <v>0</v>
      </c>
      <c r="L90" s="96">
        <v>0</v>
      </c>
      <c r="M90" s="96">
        <v>0</v>
      </c>
      <c r="N90" s="96">
        <v>0</v>
      </c>
      <c r="O90" s="96">
        <v>0</v>
      </c>
      <c r="P90" s="96">
        <v>0</v>
      </c>
      <c r="Q90" s="96">
        <v>0</v>
      </c>
      <c r="R90" s="96">
        <v>0</v>
      </c>
      <c r="S90" s="96">
        <v>0</v>
      </c>
      <c r="T90" s="32">
        <v>0</v>
      </c>
      <c r="U90" s="96">
        <v>0</v>
      </c>
      <c r="V90" s="96">
        <v>0</v>
      </c>
      <c r="W90" s="96">
        <v>0</v>
      </c>
      <c r="X90" s="96">
        <v>0</v>
      </c>
      <c r="Y90" s="96">
        <v>0</v>
      </c>
      <c r="Z90" s="96">
        <v>0</v>
      </c>
      <c r="AA90" s="96"/>
      <c r="AB90" s="32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7"/>
        <v>0</v>
      </c>
      <c r="AF90" s="33"/>
      <c r="AG90" s="34"/>
      <c r="AH90" s="89"/>
      <c r="AI90" s="85">
        <v>0</v>
      </c>
      <c r="AJ90" s="34"/>
      <c r="AK90" s="34"/>
      <c r="AL90" s="89"/>
      <c r="AM90" s="34"/>
      <c r="AN90" s="34"/>
      <c r="AO90" s="34"/>
      <c r="AP90" s="34"/>
      <c r="AQ90" s="34"/>
      <c r="AR90" s="34"/>
      <c r="AS90" s="34"/>
      <c r="AT90" s="3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9"/>
        <v>0</v>
      </c>
      <c r="AW90" s="30" t="str">
        <f t="shared" si="8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High Risk Customer</v>
      </c>
      <c r="AY90" s="12"/>
      <c r="AZ90" s="12"/>
    </row>
    <row r="91" spans="1:52" ht="21" x14ac:dyDescent="0.35">
      <c r="A91" s="91">
        <v>83</v>
      </c>
      <c r="B91" s="31" t="s">
        <v>22</v>
      </c>
      <c r="C91" s="31" t="s">
        <v>56</v>
      </c>
      <c r="D91" s="31"/>
      <c r="E91" s="31" t="s">
        <v>608</v>
      </c>
      <c r="F91" s="31" t="s">
        <v>11</v>
      </c>
      <c r="G91" s="25">
        <f t="shared" si="6"/>
        <v>0</v>
      </c>
      <c r="H91" s="32"/>
      <c r="I91" s="32"/>
      <c r="J91" s="96">
        <v>0</v>
      </c>
      <c r="K91" s="96">
        <v>0</v>
      </c>
      <c r="L91" s="96">
        <v>0</v>
      </c>
      <c r="M91" s="96">
        <v>0</v>
      </c>
      <c r="N91" s="96">
        <v>0</v>
      </c>
      <c r="O91" s="96">
        <v>0</v>
      </c>
      <c r="P91" s="96">
        <v>0</v>
      </c>
      <c r="Q91" s="96">
        <v>0</v>
      </c>
      <c r="R91" s="96">
        <v>0</v>
      </c>
      <c r="S91" s="96">
        <v>0</v>
      </c>
      <c r="T91" s="32">
        <v>0</v>
      </c>
      <c r="U91" s="96">
        <v>0</v>
      </c>
      <c r="V91" s="96">
        <v>0</v>
      </c>
      <c r="W91" s="96">
        <v>0</v>
      </c>
      <c r="X91" s="96">
        <v>0</v>
      </c>
      <c r="Y91" s="96">
        <v>0</v>
      </c>
      <c r="Z91" s="96">
        <v>0</v>
      </c>
      <c r="AA91" s="96"/>
      <c r="AB91" s="32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7"/>
        <v>0</v>
      </c>
      <c r="AF91" s="33"/>
      <c r="AG91" s="34"/>
      <c r="AH91" s="89"/>
      <c r="AI91" s="85">
        <v>0</v>
      </c>
      <c r="AJ91" s="34"/>
      <c r="AK91" s="34"/>
      <c r="AL91" s="89"/>
      <c r="AM91" s="34"/>
      <c r="AN91" s="34"/>
      <c r="AO91" s="34"/>
      <c r="AP91" s="34"/>
      <c r="AQ91" s="89"/>
      <c r="AR91" s="34"/>
      <c r="AS91" s="34"/>
      <c r="AT91" s="3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9"/>
        <v>0</v>
      </c>
      <c r="AW91" s="30" t="str">
        <f t="shared" si="8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2"/>
      <c r="AZ91" s="12"/>
    </row>
    <row r="92" spans="1:52" ht="21" x14ac:dyDescent="0.35">
      <c r="A92" s="91">
        <v>84</v>
      </c>
      <c r="B92" s="31" t="s">
        <v>22</v>
      </c>
      <c r="C92" s="31" t="s">
        <v>53</v>
      </c>
      <c r="D92" s="31"/>
      <c r="E92" s="31" t="s">
        <v>597</v>
      </c>
      <c r="F92" s="31" t="s">
        <v>11</v>
      </c>
      <c r="G92" s="25">
        <f t="shared" si="6"/>
        <v>70</v>
      </c>
      <c r="H92" s="32"/>
      <c r="I92" s="32"/>
      <c r="J92" s="96">
        <v>8</v>
      </c>
      <c r="K92" s="96">
        <v>2</v>
      </c>
      <c r="L92" s="96">
        <v>2</v>
      </c>
      <c r="M92" s="96">
        <v>0</v>
      </c>
      <c r="N92" s="96">
        <v>0</v>
      </c>
      <c r="O92" s="96">
        <v>35</v>
      </c>
      <c r="P92" s="96">
        <v>2</v>
      </c>
      <c r="Q92" s="96">
        <v>2</v>
      </c>
      <c r="R92" s="96">
        <v>5</v>
      </c>
      <c r="S92" s="96">
        <v>0</v>
      </c>
      <c r="T92" s="32">
        <v>0</v>
      </c>
      <c r="U92" s="96">
        <v>1</v>
      </c>
      <c r="V92" s="96">
        <v>2</v>
      </c>
      <c r="W92" s="96">
        <v>2</v>
      </c>
      <c r="X92" s="96">
        <v>7</v>
      </c>
      <c r="Y92" s="96">
        <v>2</v>
      </c>
      <c r="Z92" s="96">
        <v>0</v>
      </c>
      <c r="AA92" s="96"/>
      <c r="AB92" s="32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12116500</v>
      </c>
      <c r="AE92" s="27">
        <f t="shared" si="7"/>
        <v>18.05</v>
      </c>
      <c r="AF92" s="33"/>
      <c r="AG92" s="34"/>
      <c r="AH92" s="89"/>
      <c r="AI92" s="85">
        <v>18.05</v>
      </c>
      <c r="AJ92" s="34"/>
      <c r="AK92" s="34"/>
      <c r="AL92" s="89"/>
      <c r="AM92" s="34"/>
      <c r="AN92" s="34"/>
      <c r="AO92" s="34"/>
      <c r="AP92" s="34"/>
      <c r="AQ92" s="34"/>
      <c r="AR92" s="34"/>
      <c r="AS92" s="34"/>
      <c r="AT92" s="3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4016125</v>
      </c>
      <c r="AV92" s="27">
        <f t="shared" si="9"/>
        <v>4240775</v>
      </c>
      <c r="AW92" s="30" t="str">
        <f t="shared" si="8"/>
        <v>Credit is within Limit</v>
      </c>
      <c r="AX92" s="30" t="str">
        <f>IFERROR(IF(VLOOKUP(C92,'Overdue Credits'!$A:$F,6,0)&gt;2,"High Risk Customer",IF(VLOOKUP(C92,'Overdue Credits'!$A:$F,6,0)&gt;0,"Medium Risk Customer","Low Risk Customer")),"Low Risk Customer")</f>
        <v>Medium Risk Customer</v>
      </c>
      <c r="AY92" s="12"/>
      <c r="AZ92" s="12"/>
    </row>
    <row r="93" spans="1:52" ht="21" x14ac:dyDescent="0.35">
      <c r="A93" s="91">
        <v>85</v>
      </c>
      <c r="B93" s="31" t="s">
        <v>22</v>
      </c>
      <c r="C93" s="31" t="s">
        <v>59</v>
      </c>
      <c r="D93" s="31"/>
      <c r="E93" s="31" t="s">
        <v>735</v>
      </c>
      <c r="F93" s="31" t="s">
        <v>11</v>
      </c>
      <c r="G93" s="25">
        <f t="shared" si="6"/>
        <v>0</v>
      </c>
      <c r="H93" s="32"/>
      <c r="I93" s="32"/>
      <c r="J93" s="96">
        <v>0</v>
      </c>
      <c r="K93" s="96">
        <v>0</v>
      </c>
      <c r="L93" s="96">
        <v>0</v>
      </c>
      <c r="M93" s="96">
        <v>0</v>
      </c>
      <c r="N93" s="96">
        <v>0</v>
      </c>
      <c r="O93" s="96">
        <v>0</v>
      </c>
      <c r="P93" s="96">
        <v>0</v>
      </c>
      <c r="Q93" s="96">
        <v>0</v>
      </c>
      <c r="R93" s="96">
        <v>0</v>
      </c>
      <c r="S93" s="96">
        <v>0</v>
      </c>
      <c r="T93" s="32">
        <v>0</v>
      </c>
      <c r="U93" s="96">
        <v>0</v>
      </c>
      <c r="V93" s="96">
        <v>0</v>
      </c>
      <c r="W93" s="96">
        <v>0</v>
      </c>
      <c r="X93" s="96">
        <v>0</v>
      </c>
      <c r="Y93" s="96">
        <v>0</v>
      </c>
      <c r="Z93" s="96">
        <v>0</v>
      </c>
      <c r="AA93" s="96"/>
      <c r="AB93" s="32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7"/>
        <v>0</v>
      </c>
      <c r="AF93" s="33"/>
      <c r="AG93" s="34"/>
      <c r="AH93" s="89"/>
      <c r="AI93" s="85">
        <v>0</v>
      </c>
      <c r="AJ93" s="34"/>
      <c r="AK93" s="34"/>
      <c r="AL93" s="89"/>
      <c r="AM93" s="34"/>
      <c r="AN93" s="34"/>
      <c r="AO93" s="34"/>
      <c r="AP93" s="34"/>
      <c r="AQ93" s="34"/>
      <c r="AR93" s="34"/>
      <c r="AS93" s="34"/>
      <c r="AT93" s="3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9"/>
        <v>0</v>
      </c>
      <c r="AW93" s="30" t="str">
        <f t="shared" si="8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2"/>
      <c r="AZ93" s="12"/>
    </row>
    <row r="94" spans="1:52" ht="21" x14ac:dyDescent="0.35">
      <c r="A94" s="91">
        <v>86</v>
      </c>
      <c r="B94" s="31" t="s">
        <v>22</v>
      </c>
      <c r="C94" s="31" t="s">
        <v>71</v>
      </c>
      <c r="D94" s="31"/>
      <c r="E94" s="31" t="s">
        <v>587</v>
      </c>
      <c r="F94" s="31" t="s">
        <v>11</v>
      </c>
      <c r="G94" s="25">
        <f t="shared" si="6"/>
        <v>87</v>
      </c>
      <c r="H94" s="32"/>
      <c r="I94" s="32"/>
      <c r="J94" s="96">
        <v>8</v>
      </c>
      <c r="K94" s="96">
        <v>2</v>
      </c>
      <c r="L94" s="96">
        <v>2</v>
      </c>
      <c r="M94" s="96">
        <v>0</v>
      </c>
      <c r="N94" s="96">
        <v>0</v>
      </c>
      <c r="O94" s="96">
        <v>47</v>
      </c>
      <c r="P94" s="96">
        <v>2</v>
      </c>
      <c r="Q94" s="96">
        <v>2</v>
      </c>
      <c r="R94" s="96">
        <v>5</v>
      </c>
      <c r="S94" s="96">
        <v>0</v>
      </c>
      <c r="T94" s="32">
        <v>0</v>
      </c>
      <c r="U94" s="96">
        <v>0</v>
      </c>
      <c r="V94" s="96">
        <v>0</v>
      </c>
      <c r="W94" s="96">
        <v>0</v>
      </c>
      <c r="X94" s="96">
        <v>17</v>
      </c>
      <c r="Y94" s="96">
        <v>2</v>
      </c>
      <c r="Z94" s="96">
        <v>0</v>
      </c>
      <c r="AA94" s="96"/>
      <c r="AB94" s="32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15421500</v>
      </c>
      <c r="AE94" s="27">
        <f t="shared" si="7"/>
        <v>23.2</v>
      </c>
      <c r="AF94" s="33"/>
      <c r="AG94" s="34"/>
      <c r="AH94" s="89"/>
      <c r="AI94" s="85">
        <v>23.2</v>
      </c>
      <c r="AJ94" s="34"/>
      <c r="AK94" s="34"/>
      <c r="AL94" s="89"/>
      <c r="AM94" s="34"/>
      <c r="AN94" s="34"/>
      <c r="AO94" s="34"/>
      <c r="AP94" s="34"/>
      <c r="AQ94" s="34"/>
      <c r="AR94" s="34"/>
      <c r="AS94" s="34"/>
      <c r="AT94" s="3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5162000</v>
      </c>
      <c r="AV94" s="27">
        <f t="shared" si="9"/>
        <v>5397525</v>
      </c>
      <c r="AW94" s="30" t="str">
        <f t="shared" si="8"/>
        <v>Credit is within Limit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2"/>
      <c r="AZ94" s="12"/>
    </row>
    <row r="95" spans="1:52" ht="21" x14ac:dyDescent="0.35">
      <c r="A95" s="91">
        <v>87</v>
      </c>
      <c r="B95" s="31" t="s">
        <v>22</v>
      </c>
      <c r="C95" s="31" t="s">
        <v>41</v>
      </c>
      <c r="D95" s="31"/>
      <c r="E95" s="31" t="s">
        <v>602</v>
      </c>
      <c r="F95" s="31" t="s">
        <v>11</v>
      </c>
      <c r="G95" s="25">
        <f t="shared" si="6"/>
        <v>223</v>
      </c>
      <c r="H95" s="32"/>
      <c r="I95" s="32"/>
      <c r="J95" s="96">
        <v>50</v>
      </c>
      <c r="K95" s="96">
        <v>5</v>
      </c>
      <c r="L95" s="96">
        <v>5</v>
      </c>
      <c r="M95" s="96">
        <v>0</v>
      </c>
      <c r="N95" s="96">
        <v>0</v>
      </c>
      <c r="O95" s="96">
        <v>85</v>
      </c>
      <c r="P95" s="96">
        <v>5</v>
      </c>
      <c r="Q95" s="96">
        <v>2</v>
      </c>
      <c r="R95" s="96">
        <v>10</v>
      </c>
      <c r="S95" s="96">
        <v>0</v>
      </c>
      <c r="T95" s="32">
        <v>0</v>
      </c>
      <c r="U95" s="96">
        <v>1</v>
      </c>
      <c r="V95" s="96">
        <v>5</v>
      </c>
      <c r="W95" s="96">
        <v>2</v>
      </c>
      <c r="X95" s="96">
        <v>51</v>
      </c>
      <c r="Y95" s="96">
        <v>2</v>
      </c>
      <c r="Z95" s="96">
        <v>0</v>
      </c>
      <c r="AA95" s="96"/>
      <c r="AB95" s="32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40085500</v>
      </c>
      <c r="AE95" s="27">
        <f t="shared" si="7"/>
        <v>62.05</v>
      </c>
      <c r="AF95" s="33"/>
      <c r="AG95" s="34"/>
      <c r="AH95" s="89"/>
      <c r="AI95" s="85">
        <v>62.05</v>
      </c>
      <c r="AJ95" s="34"/>
      <c r="AK95" s="34"/>
      <c r="AL95" s="89"/>
      <c r="AM95" s="34"/>
      <c r="AN95" s="34"/>
      <c r="AO95" s="34"/>
      <c r="AP95" s="34"/>
      <c r="AQ95" s="34"/>
      <c r="AR95" s="34"/>
      <c r="AS95" s="34"/>
      <c r="AT95" s="3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13806125</v>
      </c>
      <c r="AV95" s="27">
        <f t="shared" si="9"/>
        <v>14029925</v>
      </c>
      <c r="AW95" s="30" t="str">
        <f t="shared" si="8"/>
        <v>Credit is within Limit</v>
      </c>
      <c r="AX95" s="30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2"/>
      <c r="AZ95" s="12"/>
    </row>
    <row r="96" spans="1:52" ht="21" x14ac:dyDescent="0.35">
      <c r="A96" s="91">
        <v>88</v>
      </c>
      <c r="B96" s="31" t="s">
        <v>22</v>
      </c>
      <c r="C96" s="31" t="s">
        <v>60</v>
      </c>
      <c r="D96" s="31"/>
      <c r="E96" s="31" t="s">
        <v>581</v>
      </c>
      <c r="F96" s="31" t="s">
        <v>20</v>
      </c>
      <c r="G96" s="25">
        <f t="shared" si="6"/>
        <v>0</v>
      </c>
      <c r="H96" s="32"/>
      <c r="I96" s="32"/>
      <c r="J96" s="96">
        <v>0</v>
      </c>
      <c r="K96" s="96">
        <v>0</v>
      </c>
      <c r="L96" s="96">
        <v>0</v>
      </c>
      <c r="M96" s="96">
        <v>0</v>
      </c>
      <c r="N96" s="96">
        <v>0</v>
      </c>
      <c r="O96" s="96">
        <v>0</v>
      </c>
      <c r="P96" s="96">
        <v>0</v>
      </c>
      <c r="Q96" s="96">
        <v>0</v>
      </c>
      <c r="R96" s="96">
        <v>0</v>
      </c>
      <c r="S96" s="96">
        <v>0</v>
      </c>
      <c r="T96" s="32">
        <v>0</v>
      </c>
      <c r="U96" s="96">
        <v>0</v>
      </c>
      <c r="V96" s="96">
        <v>0</v>
      </c>
      <c r="W96" s="96">
        <v>0</v>
      </c>
      <c r="X96" s="96">
        <v>0</v>
      </c>
      <c r="Y96" s="96">
        <v>0</v>
      </c>
      <c r="Z96" s="96">
        <v>0</v>
      </c>
      <c r="AA96" s="96"/>
      <c r="AB96" s="32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7"/>
        <v>0</v>
      </c>
      <c r="AF96" s="33"/>
      <c r="AG96" s="34"/>
      <c r="AH96" s="89"/>
      <c r="AI96" s="85">
        <v>0</v>
      </c>
      <c r="AJ96" s="34"/>
      <c r="AK96" s="34"/>
      <c r="AL96" s="89"/>
      <c r="AM96" s="34"/>
      <c r="AN96" s="34"/>
      <c r="AO96" s="34"/>
      <c r="AP96" s="34"/>
      <c r="AQ96" s="34"/>
      <c r="AR96" s="34"/>
      <c r="AS96" s="34"/>
      <c r="AT96" s="3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9"/>
        <v>0</v>
      </c>
      <c r="AW96" s="30" t="str">
        <f t="shared" si="8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High Risk Customer</v>
      </c>
      <c r="AY96" s="12"/>
      <c r="AZ96" s="12"/>
    </row>
    <row r="97" spans="1:52" ht="21" x14ac:dyDescent="0.35">
      <c r="A97" s="91">
        <v>89</v>
      </c>
      <c r="B97" s="31" t="s">
        <v>22</v>
      </c>
      <c r="C97" s="31" t="s">
        <v>49</v>
      </c>
      <c r="D97" s="31"/>
      <c r="E97" s="31" t="s">
        <v>584</v>
      </c>
      <c r="F97" s="31" t="s">
        <v>13</v>
      </c>
      <c r="G97" s="25">
        <f t="shared" si="6"/>
        <v>0</v>
      </c>
      <c r="H97" s="32"/>
      <c r="I97" s="32"/>
      <c r="J97" s="96">
        <v>0</v>
      </c>
      <c r="K97" s="96">
        <v>0</v>
      </c>
      <c r="L97" s="96">
        <v>0</v>
      </c>
      <c r="M97" s="96">
        <v>0</v>
      </c>
      <c r="N97" s="96">
        <v>0</v>
      </c>
      <c r="O97" s="96">
        <v>0</v>
      </c>
      <c r="P97" s="96">
        <v>0</v>
      </c>
      <c r="Q97" s="96">
        <v>0</v>
      </c>
      <c r="R97" s="96">
        <v>0</v>
      </c>
      <c r="S97" s="96">
        <v>0</v>
      </c>
      <c r="T97" s="32">
        <v>0</v>
      </c>
      <c r="U97" s="96">
        <v>0</v>
      </c>
      <c r="V97" s="96">
        <v>0</v>
      </c>
      <c r="W97" s="96">
        <v>0</v>
      </c>
      <c r="X97" s="96">
        <v>0</v>
      </c>
      <c r="Y97" s="96">
        <v>0</v>
      </c>
      <c r="Z97" s="96">
        <v>0</v>
      </c>
      <c r="AA97" s="96"/>
      <c r="AB97" s="32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7"/>
        <v>0</v>
      </c>
      <c r="AF97" s="33"/>
      <c r="AG97" s="34"/>
      <c r="AH97" s="89"/>
      <c r="AI97" s="85">
        <v>0</v>
      </c>
      <c r="AJ97" s="34"/>
      <c r="AK97" s="34"/>
      <c r="AL97" s="89"/>
      <c r="AM97" s="34"/>
      <c r="AN97" s="34"/>
      <c r="AO97" s="34"/>
      <c r="AP97" s="34"/>
      <c r="AQ97" s="34"/>
      <c r="AR97" s="34"/>
      <c r="AS97" s="34"/>
      <c r="AT97" s="3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9"/>
        <v>0</v>
      </c>
      <c r="AW97" s="30" t="str">
        <f t="shared" si="8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High Risk Customer</v>
      </c>
      <c r="AY97" s="12"/>
      <c r="AZ97" s="12"/>
    </row>
    <row r="98" spans="1:52" ht="21" x14ac:dyDescent="0.35">
      <c r="A98" s="91">
        <v>90</v>
      </c>
      <c r="B98" s="31" t="s">
        <v>22</v>
      </c>
      <c r="C98" s="31" t="s">
        <v>47</v>
      </c>
      <c r="D98" s="31"/>
      <c r="E98" s="31" t="s">
        <v>607</v>
      </c>
      <c r="F98" s="31" t="s">
        <v>13</v>
      </c>
      <c r="G98" s="25">
        <f t="shared" si="6"/>
        <v>0</v>
      </c>
      <c r="H98" s="32"/>
      <c r="I98" s="32"/>
      <c r="J98" s="96">
        <v>0</v>
      </c>
      <c r="K98" s="96">
        <v>0</v>
      </c>
      <c r="L98" s="96">
        <v>0</v>
      </c>
      <c r="M98" s="96">
        <v>0</v>
      </c>
      <c r="N98" s="96">
        <v>0</v>
      </c>
      <c r="O98" s="96">
        <v>0</v>
      </c>
      <c r="P98" s="96">
        <v>0</v>
      </c>
      <c r="Q98" s="96">
        <v>0</v>
      </c>
      <c r="R98" s="96">
        <v>0</v>
      </c>
      <c r="S98" s="96">
        <v>0</v>
      </c>
      <c r="T98" s="32">
        <v>0</v>
      </c>
      <c r="U98" s="96">
        <v>0</v>
      </c>
      <c r="V98" s="96">
        <v>0</v>
      </c>
      <c r="W98" s="96">
        <v>0</v>
      </c>
      <c r="X98" s="96">
        <v>0</v>
      </c>
      <c r="Y98" s="96">
        <v>0</v>
      </c>
      <c r="Z98" s="96">
        <v>0</v>
      </c>
      <c r="AA98" s="96"/>
      <c r="AB98" s="32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7"/>
        <v>0</v>
      </c>
      <c r="AF98" s="33"/>
      <c r="AG98" s="34"/>
      <c r="AH98" s="89"/>
      <c r="AI98" s="85">
        <v>0</v>
      </c>
      <c r="AJ98" s="34"/>
      <c r="AK98" s="34"/>
      <c r="AL98" s="89"/>
      <c r="AM98" s="34"/>
      <c r="AN98" s="34"/>
      <c r="AO98" s="34"/>
      <c r="AP98" s="34"/>
      <c r="AQ98" s="34"/>
      <c r="AR98" s="34"/>
      <c r="AS98" s="34"/>
      <c r="AT98" s="3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9"/>
        <v>0</v>
      </c>
      <c r="AW98" s="30" t="str">
        <f t="shared" si="8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High Risk Customer</v>
      </c>
      <c r="AY98" s="12"/>
      <c r="AZ98" s="12"/>
    </row>
    <row r="99" spans="1:52" ht="21" x14ac:dyDescent="0.35">
      <c r="A99" s="91">
        <v>91</v>
      </c>
      <c r="B99" s="31" t="s">
        <v>22</v>
      </c>
      <c r="C99" s="31" t="s">
        <v>57</v>
      </c>
      <c r="D99" s="31"/>
      <c r="E99" s="31" t="s">
        <v>579</v>
      </c>
      <c r="F99" s="31" t="s">
        <v>13</v>
      </c>
      <c r="G99" s="25">
        <f t="shared" si="6"/>
        <v>150</v>
      </c>
      <c r="H99" s="32"/>
      <c r="I99" s="32"/>
      <c r="J99" s="96">
        <v>18</v>
      </c>
      <c r="K99" s="96">
        <v>4</v>
      </c>
      <c r="L99" s="96">
        <v>4</v>
      </c>
      <c r="M99" s="96">
        <v>0</v>
      </c>
      <c r="N99" s="96">
        <v>0</v>
      </c>
      <c r="O99" s="96">
        <v>74</v>
      </c>
      <c r="P99" s="96">
        <v>4</v>
      </c>
      <c r="Q99" s="96">
        <v>4</v>
      </c>
      <c r="R99" s="96">
        <v>10</v>
      </c>
      <c r="S99" s="96">
        <v>0</v>
      </c>
      <c r="T99" s="32">
        <v>0</v>
      </c>
      <c r="U99" s="96">
        <v>2</v>
      </c>
      <c r="V99" s="96">
        <v>10</v>
      </c>
      <c r="W99" s="96">
        <v>2</v>
      </c>
      <c r="X99" s="96">
        <v>14</v>
      </c>
      <c r="Y99" s="96">
        <v>4</v>
      </c>
      <c r="Z99" s="96">
        <v>0</v>
      </c>
      <c r="AA99" s="96"/>
      <c r="AB99" s="32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25877000</v>
      </c>
      <c r="AE99" s="27">
        <f t="shared" si="7"/>
        <v>39.700000000000003</v>
      </c>
      <c r="AF99" s="33"/>
      <c r="AG99" s="34"/>
      <c r="AH99" s="89"/>
      <c r="AI99" s="85">
        <v>39.700000000000003</v>
      </c>
      <c r="AJ99" s="34"/>
      <c r="AK99" s="34"/>
      <c r="AL99" s="89"/>
      <c r="AM99" s="34"/>
      <c r="AN99" s="34"/>
      <c r="AO99" s="34"/>
      <c r="AP99" s="34"/>
      <c r="AQ99" s="34"/>
      <c r="AR99" s="34"/>
      <c r="AS99" s="34"/>
      <c r="AT99" s="3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8833250</v>
      </c>
      <c r="AV99" s="27">
        <f t="shared" si="9"/>
        <v>9056950</v>
      </c>
      <c r="AW99" s="30" t="str">
        <f t="shared" si="8"/>
        <v>Credit is within Limit</v>
      </c>
      <c r="AX99" s="30" t="str">
        <f>IFERROR(IF(VLOOKUP(C99,'Overdue Credits'!$A:$F,6,0)&gt;2,"High Risk Customer",IF(VLOOKUP(C99,'Overdue Credits'!$A:$F,6,0)&gt;0,"Medium Risk Customer","Low Risk Customer")),"Low Risk Customer")</f>
        <v>Medium Risk Customer</v>
      </c>
      <c r="AY99" s="12"/>
      <c r="AZ99" s="12"/>
    </row>
    <row r="100" spans="1:52" ht="21" x14ac:dyDescent="0.35">
      <c r="A100" s="91">
        <v>92</v>
      </c>
      <c r="B100" s="31" t="s">
        <v>22</v>
      </c>
      <c r="C100" s="31" t="s">
        <v>65</v>
      </c>
      <c r="D100" s="31"/>
      <c r="E100" s="31" t="s">
        <v>578</v>
      </c>
      <c r="F100" s="31" t="s">
        <v>11</v>
      </c>
      <c r="G100" s="25">
        <f t="shared" si="6"/>
        <v>100</v>
      </c>
      <c r="H100" s="32"/>
      <c r="I100" s="32"/>
      <c r="J100" s="96">
        <v>10</v>
      </c>
      <c r="K100" s="96">
        <v>2</v>
      </c>
      <c r="L100" s="96">
        <v>2</v>
      </c>
      <c r="M100" s="96">
        <v>0</v>
      </c>
      <c r="N100" s="96">
        <v>0</v>
      </c>
      <c r="O100" s="96">
        <v>45</v>
      </c>
      <c r="P100" s="96">
        <v>2</v>
      </c>
      <c r="Q100" s="96">
        <v>2</v>
      </c>
      <c r="R100" s="96">
        <v>5</v>
      </c>
      <c r="S100" s="96">
        <v>0</v>
      </c>
      <c r="T100" s="32">
        <v>0</v>
      </c>
      <c r="U100" s="96">
        <v>1</v>
      </c>
      <c r="V100" s="96">
        <v>2</v>
      </c>
      <c r="W100" s="96">
        <v>2</v>
      </c>
      <c r="X100" s="96">
        <v>25</v>
      </c>
      <c r="Y100" s="96">
        <v>2</v>
      </c>
      <c r="Z100" s="96">
        <v>0</v>
      </c>
      <c r="AA100" s="96"/>
      <c r="AB100" s="32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17182500</v>
      </c>
      <c r="AE100" s="27">
        <f t="shared" si="7"/>
        <v>0</v>
      </c>
      <c r="AF100" s="33"/>
      <c r="AG100" s="34"/>
      <c r="AH100" s="89"/>
      <c r="AI100" s="85">
        <v>0</v>
      </c>
      <c r="AJ100" s="34"/>
      <c r="AK100" s="34"/>
      <c r="AL100" s="89"/>
      <c r="AM100" s="34"/>
      <c r="AN100" s="34"/>
      <c r="AO100" s="34"/>
      <c r="AP100" s="34"/>
      <c r="AQ100" s="34"/>
      <c r="AR100" s="34"/>
      <c r="AS100" s="34"/>
      <c r="AT100" s="3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9"/>
        <v>6013875</v>
      </c>
      <c r="AW100" s="30" t="str">
        <f t="shared" si="8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Medium Risk Customer</v>
      </c>
      <c r="AY100" s="12"/>
      <c r="AZ100" s="12"/>
    </row>
    <row r="101" spans="1:52" ht="21" x14ac:dyDescent="0.35">
      <c r="A101" s="91">
        <v>93</v>
      </c>
      <c r="B101" s="31" t="s">
        <v>22</v>
      </c>
      <c r="C101" s="31" t="s">
        <v>39</v>
      </c>
      <c r="D101" s="31"/>
      <c r="E101" s="31" t="s">
        <v>884</v>
      </c>
      <c r="F101" s="31" t="s">
        <v>13</v>
      </c>
      <c r="G101" s="25">
        <f t="shared" si="6"/>
        <v>120</v>
      </c>
      <c r="H101" s="32"/>
      <c r="I101" s="32"/>
      <c r="J101" s="96">
        <v>20</v>
      </c>
      <c r="K101" s="96">
        <v>2</v>
      </c>
      <c r="L101" s="96">
        <v>2</v>
      </c>
      <c r="M101" s="96">
        <v>0</v>
      </c>
      <c r="N101" s="96">
        <v>0</v>
      </c>
      <c r="O101" s="96">
        <v>65</v>
      </c>
      <c r="P101" s="96">
        <v>4</v>
      </c>
      <c r="Q101" s="96">
        <v>2</v>
      </c>
      <c r="R101" s="96">
        <v>10</v>
      </c>
      <c r="S101" s="96">
        <v>0</v>
      </c>
      <c r="T101" s="32">
        <v>0</v>
      </c>
      <c r="U101" s="96">
        <v>1</v>
      </c>
      <c r="V101" s="96">
        <v>2</v>
      </c>
      <c r="W101" s="96">
        <v>2</v>
      </c>
      <c r="X101" s="96">
        <v>8</v>
      </c>
      <c r="Y101" s="96">
        <v>2</v>
      </c>
      <c r="Z101" s="96">
        <v>0</v>
      </c>
      <c r="AA101" s="96"/>
      <c r="AB101" s="32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21686500</v>
      </c>
      <c r="AE101" s="27">
        <f t="shared" si="7"/>
        <v>31.15</v>
      </c>
      <c r="AF101" s="33"/>
      <c r="AG101" s="34"/>
      <c r="AH101" s="89"/>
      <c r="AI101" s="85">
        <v>31.15</v>
      </c>
      <c r="AJ101" s="34"/>
      <c r="AK101" s="34"/>
      <c r="AL101" s="89"/>
      <c r="AM101" s="34"/>
      <c r="AN101" s="34"/>
      <c r="AO101" s="34"/>
      <c r="AP101" s="34"/>
      <c r="AQ101" s="34"/>
      <c r="AR101" s="34"/>
      <c r="AS101" s="34"/>
      <c r="AT101" s="34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6930875</v>
      </c>
      <c r="AV101" s="27">
        <f t="shared" si="9"/>
        <v>7590274.9999999991</v>
      </c>
      <c r="AW101" s="30" t="str">
        <f t="shared" si="8"/>
        <v>Credit is within Limit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2"/>
      <c r="AZ101" s="12"/>
    </row>
    <row r="102" spans="1:52" ht="21" x14ac:dyDescent="0.35">
      <c r="A102" s="91">
        <v>94</v>
      </c>
      <c r="B102" s="31" t="s">
        <v>22</v>
      </c>
      <c r="C102" s="31" t="s">
        <v>38</v>
      </c>
      <c r="D102" s="31"/>
      <c r="E102" s="31" t="s">
        <v>589</v>
      </c>
      <c r="F102" s="31" t="s">
        <v>13</v>
      </c>
      <c r="G102" s="25">
        <f t="shared" si="6"/>
        <v>70</v>
      </c>
      <c r="H102" s="32"/>
      <c r="I102" s="32"/>
      <c r="J102" s="96">
        <v>8</v>
      </c>
      <c r="K102" s="96">
        <v>2</v>
      </c>
      <c r="L102" s="96">
        <v>2</v>
      </c>
      <c r="M102" s="96">
        <v>0</v>
      </c>
      <c r="N102" s="96">
        <v>0</v>
      </c>
      <c r="O102" s="96">
        <v>35</v>
      </c>
      <c r="P102" s="96">
        <v>2</v>
      </c>
      <c r="Q102" s="96">
        <v>2</v>
      </c>
      <c r="R102" s="96">
        <v>5</v>
      </c>
      <c r="S102" s="96">
        <v>0</v>
      </c>
      <c r="T102" s="32">
        <v>0</v>
      </c>
      <c r="U102" s="96">
        <v>1</v>
      </c>
      <c r="V102" s="96">
        <v>2</v>
      </c>
      <c r="W102" s="96">
        <v>2</v>
      </c>
      <c r="X102" s="96">
        <v>7</v>
      </c>
      <c r="Y102" s="96">
        <v>2</v>
      </c>
      <c r="Z102" s="96">
        <v>0</v>
      </c>
      <c r="AA102" s="96"/>
      <c r="AB102" s="32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12116500</v>
      </c>
      <c r="AE102" s="27">
        <f t="shared" si="7"/>
        <v>18.05</v>
      </c>
      <c r="AF102" s="33"/>
      <c r="AG102" s="34"/>
      <c r="AH102" s="89"/>
      <c r="AI102" s="85">
        <v>18.05</v>
      </c>
      <c r="AJ102" s="34"/>
      <c r="AK102" s="34"/>
      <c r="AL102" s="89"/>
      <c r="AM102" s="34"/>
      <c r="AN102" s="34"/>
      <c r="AO102" s="34"/>
      <c r="AP102" s="34"/>
      <c r="AQ102" s="34"/>
      <c r="AR102" s="34"/>
      <c r="AS102" s="34"/>
      <c r="AT102" s="34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4016125</v>
      </c>
      <c r="AV102" s="27">
        <f t="shared" si="9"/>
        <v>4240775</v>
      </c>
      <c r="AW102" s="30" t="str">
        <f t="shared" si="8"/>
        <v>Credit is within Limit</v>
      </c>
      <c r="AX102" s="30" t="str">
        <f>IFERROR(IF(VLOOKUP(C102,'Overdue Credits'!$A:$F,6,0)&gt;2,"High Risk Customer",IF(VLOOKUP(C102,'Overdue Credits'!$A:$F,6,0)&gt;0,"Medium Risk Customer","Low Risk Customer")),"Low Risk Customer")</f>
        <v>Medium Risk Customer</v>
      </c>
      <c r="AY102" s="12"/>
      <c r="AZ102" s="12"/>
    </row>
    <row r="103" spans="1:52" ht="21" x14ac:dyDescent="0.35">
      <c r="A103" s="91">
        <v>95</v>
      </c>
      <c r="B103" s="31" t="s">
        <v>22</v>
      </c>
      <c r="C103" s="31" t="s">
        <v>48</v>
      </c>
      <c r="D103" s="31"/>
      <c r="E103" s="31" t="s">
        <v>594</v>
      </c>
      <c r="F103" s="31" t="s">
        <v>11</v>
      </c>
      <c r="G103" s="25">
        <f t="shared" si="6"/>
        <v>0</v>
      </c>
      <c r="H103" s="32"/>
      <c r="I103" s="32"/>
      <c r="J103" s="96">
        <v>0</v>
      </c>
      <c r="K103" s="96">
        <v>0</v>
      </c>
      <c r="L103" s="96">
        <v>0</v>
      </c>
      <c r="M103" s="96">
        <v>0</v>
      </c>
      <c r="N103" s="96">
        <v>0</v>
      </c>
      <c r="O103" s="96">
        <v>0</v>
      </c>
      <c r="P103" s="96">
        <v>0</v>
      </c>
      <c r="Q103" s="96">
        <v>0</v>
      </c>
      <c r="R103" s="96">
        <v>0</v>
      </c>
      <c r="S103" s="96">
        <v>0</v>
      </c>
      <c r="T103" s="32">
        <v>0</v>
      </c>
      <c r="U103" s="96">
        <v>0</v>
      </c>
      <c r="V103" s="96">
        <v>0</v>
      </c>
      <c r="W103" s="96">
        <v>0</v>
      </c>
      <c r="X103" s="96">
        <v>0</v>
      </c>
      <c r="Y103" s="96">
        <v>0</v>
      </c>
      <c r="Z103" s="96">
        <v>0</v>
      </c>
      <c r="AA103" s="96"/>
      <c r="AB103" s="32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7"/>
        <v>0</v>
      </c>
      <c r="AF103" s="33"/>
      <c r="AG103" s="34"/>
      <c r="AH103" s="89"/>
      <c r="AI103" s="85">
        <v>0</v>
      </c>
      <c r="AJ103" s="34"/>
      <c r="AK103" s="34"/>
      <c r="AL103" s="89"/>
      <c r="AM103" s="34"/>
      <c r="AN103" s="34"/>
      <c r="AO103" s="34"/>
      <c r="AP103" s="34"/>
      <c r="AQ103" s="34"/>
      <c r="AR103" s="34"/>
      <c r="AS103" s="34"/>
      <c r="AT103" s="34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9"/>
        <v>0</v>
      </c>
      <c r="AW103" s="30" t="str">
        <f t="shared" si="8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High Risk Customer</v>
      </c>
      <c r="AY103" s="12"/>
      <c r="AZ103" s="12"/>
    </row>
    <row r="104" spans="1:52" ht="21" x14ac:dyDescent="0.35">
      <c r="A104" s="91">
        <v>96</v>
      </c>
      <c r="B104" s="31" t="s">
        <v>22</v>
      </c>
      <c r="C104" s="31" t="s">
        <v>52</v>
      </c>
      <c r="D104" s="31"/>
      <c r="E104" s="31" t="s">
        <v>580</v>
      </c>
      <c r="F104" s="31" t="s">
        <v>11</v>
      </c>
      <c r="G104" s="25">
        <f t="shared" si="6"/>
        <v>100</v>
      </c>
      <c r="H104" s="32"/>
      <c r="I104" s="32"/>
      <c r="J104" s="96">
        <v>10</v>
      </c>
      <c r="K104" s="96">
        <v>2</v>
      </c>
      <c r="L104" s="96">
        <v>2</v>
      </c>
      <c r="M104" s="96">
        <v>0</v>
      </c>
      <c r="N104" s="96">
        <v>0</v>
      </c>
      <c r="O104" s="96">
        <v>45</v>
      </c>
      <c r="P104" s="96">
        <v>2</v>
      </c>
      <c r="Q104" s="96">
        <v>2</v>
      </c>
      <c r="R104" s="96">
        <v>5</v>
      </c>
      <c r="S104" s="96">
        <v>0</v>
      </c>
      <c r="T104" s="32">
        <v>0</v>
      </c>
      <c r="U104" s="96">
        <v>1</v>
      </c>
      <c r="V104" s="96">
        <v>2</v>
      </c>
      <c r="W104" s="96">
        <v>2</v>
      </c>
      <c r="X104" s="96">
        <v>25</v>
      </c>
      <c r="Y104" s="96">
        <v>2</v>
      </c>
      <c r="Z104" s="96">
        <v>0</v>
      </c>
      <c r="AA104" s="96"/>
      <c r="AB104" s="32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17182500</v>
      </c>
      <c r="AE104" s="27">
        <f t="shared" si="7"/>
        <v>26.02</v>
      </c>
      <c r="AF104" s="33"/>
      <c r="AG104" s="34"/>
      <c r="AH104" s="89"/>
      <c r="AI104" s="85">
        <v>26.02</v>
      </c>
      <c r="AJ104" s="34"/>
      <c r="AK104" s="34"/>
      <c r="AL104" s="89"/>
      <c r="AM104" s="34"/>
      <c r="AN104" s="34"/>
      <c r="AO104" s="34"/>
      <c r="AP104" s="34"/>
      <c r="AQ104" s="34"/>
      <c r="AR104" s="34"/>
      <c r="AS104" s="34"/>
      <c r="AT104" s="34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5789450</v>
      </c>
      <c r="AV104" s="27">
        <f t="shared" si="9"/>
        <v>6013875</v>
      </c>
      <c r="AW104" s="30" t="str">
        <f t="shared" si="8"/>
        <v>Credit is within Limit</v>
      </c>
      <c r="AX104" s="30" t="str">
        <f>IFERROR(IF(VLOOKUP(C104,'Overdue Credits'!$A:$F,6,0)&gt;2,"High Risk Customer",IF(VLOOKUP(C104,'Overdue Credits'!$A:$F,6,0)&gt;0,"Medium Risk Customer","Low Risk Customer")),"Low Risk Customer")</f>
        <v>Medium Risk Customer</v>
      </c>
      <c r="AY104" s="12"/>
      <c r="AZ104" s="12"/>
    </row>
    <row r="105" spans="1:52" ht="21" x14ac:dyDescent="0.35">
      <c r="A105" s="91">
        <v>97</v>
      </c>
      <c r="B105" s="31" t="s">
        <v>22</v>
      </c>
      <c r="C105" s="31" t="s">
        <v>51</v>
      </c>
      <c r="D105" s="31"/>
      <c r="E105" s="31" t="s">
        <v>582</v>
      </c>
      <c r="F105" s="31" t="s">
        <v>13</v>
      </c>
      <c r="G105" s="25">
        <f t="shared" ref="G105:G136" si="10">SUM(H105:AB105)</f>
        <v>300</v>
      </c>
      <c r="H105" s="32"/>
      <c r="I105" s="32"/>
      <c r="J105" s="96">
        <v>36</v>
      </c>
      <c r="K105" s="96">
        <v>8</v>
      </c>
      <c r="L105" s="96">
        <v>8</v>
      </c>
      <c r="M105" s="96">
        <v>0</v>
      </c>
      <c r="N105" s="96">
        <v>0</v>
      </c>
      <c r="O105" s="96">
        <v>148</v>
      </c>
      <c r="P105" s="96">
        <v>8</v>
      </c>
      <c r="Q105" s="96">
        <v>8</v>
      </c>
      <c r="R105" s="96">
        <v>10</v>
      </c>
      <c r="S105" s="96">
        <v>0</v>
      </c>
      <c r="T105" s="32">
        <v>0</v>
      </c>
      <c r="U105" s="96">
        <v>4</v>
      </c>
      <c r="V105" s="96">
        <v>20</v>
      </c>
      <c r="W105" s="96">
        <v>20</v>
      </c>
      <c r="X105" s="96">
        <v>22</v>
      </c>
      <c r="Y105" s="96">
        <v>8</v>
      </c>
      <c r="Z105" s="96">
        <v>0</v>
      </c>
      <c r="AA105" s="96"/>
      <c r="AB105" s="32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50978000</v>
      </c>
      <c r="AE105" s="27">
        <f t="shared" ref="AE105:AE136" si="11">SUM(AF105:AT105)</f>
        <v>79.19</v>
      </c>
      <c r="AF105" s="33"/>
      <c r="AG105" s="34"/>
      <c r="AH105" s="89"/>
      <c r="AI105" s="85">
        <v>79.19</v>
      </c>
      <c r="AJ105" s="34"/>
      <c r="AK105" s="34"/>
      <c r="AL105" s="89"/>
      <c r="AM105" s="34"/>
      <c r="AN105" s="34"/>
      <c r="AO105" s="34"/>
      <c r="AP105" s="34"/>
      <c r="AQ105" s="34"/>
      <c r="AR105" s="34"/>
      <c r="AS105" s="34"/>
      <c r="AT105" s="34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17619775</v>
      </c>
      <c r="AV105" s="27">
        <f t="shared" si="9"/>
        <v>17842300</v>
      </c>
      <c r="AW105" s="30" t="str">
        <f t="shared" si="8"/>
        <v>Credit is within Limit</v>
      </c>
      <c r="AX105" s="30" t="str">
        <f>IFERROR(IF(VLOOKUP(C105,'Overdue Credits'!$A:$F,6,0)&gt;2,"High Risk Customer",IF(VLOOKUP(C105,'Overdue Credits'!$A:$F,6,0)&gt;0,"Medium Risk Customer","Low Risk Customer")),"Low Risk Customer")</f>
        <v>Medium Risk Customer</v>
      </c>
      <c r="AY105" s="12"/>
      <c r="AZ105" s="12"/>
    </row>
    <row r="106" spans="1:52" ht="21" x14ac:dyDescent="0.35">
      <c r="A106" s="91">
        <v>98</v>
      </c>
      <c r="B106" s="31" t="s">
        <v>22</v>
      </c>
      <c r="C106" s="31" t="s">
        <v>62</v>
      </c>
      <c r="D106" s="31"/>
      <c r="E106" s="31" t="s">
        <v>605</v>
      </c>
      <c r="F106" s="31" t="s">
        <v>11</v>
      </c>
      <c r="G106" s="25">
        <f t="shared" si="10"/>
        <v>0</v>
      </c>
      <c r="H106" s="32"/>
      <c r="I106" s="32"/>
      <c r="J106" s="96">
        <v>0</v>
      </c>
      <c r="K106" s="96">
        <v>0</v>
      </c>
      <c r="L106" s="96">
        <v>0</v>
      </c>
      <c r="M106" s="96">
        <v>0</v>
      </c>
      <c r="N106" s="96">
        <v>0</v>
      </c>
      <c r="O106" s="96">
        <v>0</v>
      </c>
      <c r="P106" s="96">
        <v>0</v>
      </c>
      <c r="Q106" s="96">
        <v>0</v>
      </c>
      <c r="R106" s="96">
        <v>0</v>
      </c>
      <c r="S106" s="96">
        <v>0</v>
      </c>
      <c r="T106" s="32">
        <v>0</v>
      </c>
      <c r="U106" s="96">
        <v>0</v>
      </c>
      <c r="V106" s="96">
        <v>0</v>
      </c>
      <c r="W106" s="96">
        <v>0</v>
      </c>
      <c r="X106" s="96">
        <v>0</v>
      </c>
      <c r="Y106" s="96">
        <v>0</v>
      </c>
      <c r="Z106" s="96">
        <v>0</v>
      </c>
      <c r="AA106" s="96"/>
      <c r="AB106" s="32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 t="shared" si="11"/>
        <v>0</v>
      </c>
      <c r="AF106" s="33"/>
      <c r="AG106" s="34"/>
      <c r="AH106" s="89"/>
      <c r="AI106" s="85"/>
      <c r="AJ106" s="34"/>
      <c r="AK106" s="34"/>
      <c r="AL106" s="89"/>
      <c r="AM106" s="34"/>
      <c r="AN106" s="34"/>
      <c r="AO106" s="34"/>
      <c r="AP106" s="34"/>
      <c r="AQ106" s="34"/>
      <c r="AR106" s="34"/>
      <c r="AS106" s="34"/>
      <c r="AT106" s="34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9"/>
        <v>0</v>
      </c>
      <c r="AW106" s="30" t="str">
        <f t="shared" si="8"/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2"/>
      <c r="AZ106" s="12"/>
    </row>
    <row r="107" spans="1:52" ht="21" x14ac:dyDescent="0.35">
      <c r="A107" s="91">
        <v>99</v>
      </c>
      <c r="B107" s="31" t="s">
        <v>22</v>
      </c>
      <c r="C107" s="31" t="s">
        <v>50</v>
      </c>
      <c r="D107" s="31"/>
      <c r="E107" s="31" t="s">
        <v>585</v>
      </c>
      <c r="F107" s="31" t="s">
        <v>13</v>
      </c>
      <c r="G107" s="25">
        <f t="shared" si="10"/>
        <v>150</v>
      </c>
      <c r="H107" s="32"/>
      <c r="I107" s="32"/>
      <c r="J107" s="96">
        <v>18</v>
      </c>
      <c r="K107" s="96">
        <v>4</v>
      </c>
      <c r="L107" s="96">
        <v>4</v>
      </c>
      <c r="M107" s="96">
        <v>0</v>
      </c>
      <c r="N107" s="96">
        <v>0</v>
      </c>
      <c r="O107" s="96">
        <v>74</v>
      </c>
      <c r="P107" s="96">
        <v>4</v>
      </c>
      <c r="Q107" s="96">
        <v>4</v>
      </c>
      <c r="R107" s="96">
        <v>10</v>
      </c>
      <c r="S107" s="96">
        <v>0</v>
      </c>
      <c r="T107" s="32">
        <v>0</v>
      </c>
      <c r="U107" s="96">
        <v>2</v>
      </c>
      <c r="V107" s="96">
        <v>10</v>
      </c>
      <c r="W107" s="96">
        <v>2</v>
      </c>
      <c r="X107" s="96">
        <v>14</v>
      </c>
      <c r="Y107" s="96">
        <v>4</v>
      </c>
      <c r="Z107" s="96">
        <v>0</v>
      </c>
      <c r="AA107" s="96"/>
      <c r="AB107" s="32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25877000</v>
      </c>
      <c r="AE107" s="27">
        <f t="shared" si="11"/>
        <v>39.700000000000003</v>
      </c>
      <c r="AF107" s="33"/>
      <c r="AG107" s="34"/>
      <c r="AH107" s="89"/>
      <c r="AI107" s="85">
        <v>39.700000000000003</v>
      </c>
      <c r="AJ107" s="34"/>
      <c r="AK107" s="34"/>
      <c r="AL107" s="89"/>
      <c r="AM107" s="34"/>
      <c r="AN107" s="34"/>
      <c r="AO107" s="34"/>
      <c r="AP107" s="34"/>
      <c r="AQ107" s="34"/>
      <c r="AR107" s="34"/>
      <c r="AS107" s="34"/>
      <c r="AT107" s="34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8833250</v>
      </c>
      <c r="AV107" s="27">
        <f t="shared" si="9"/>
        <v>9056950</v>
      </c>
      <c r="AW107" s="30" t="str">
        <f t="shared" si="8"/>
        <v>Credit is within Limit</v>
      </c>
      <c r="AX107" s="30" t="str">
        <f>IFERROR(IF(VLOOKUP(C107,'Overdue Credits'!$A:$F,6,0)&gt;2,"High Risk Customer",IF(VLOOKUP(C107,'Overdue Credits'!$A:$F,6,0)&gt;0,"Medium Risk Customer","Low Risk Customer")),"Low Risk Customer")</f>
        <v>Medium Risk Customer</v>
      </c>
      <c r="AY107" s="12"/>
      <c r="AZ107" s="12"/>
    </row>
    <row r="108" spans="1:52" ht="21" x14ac:dyDescent="0.35">
      <c r="A108" s="91">
        <v>100</v>
      </c>
      <c r="B108" s="31" t="s">
        <v>22</v>
      </c>
      <c r="C108" s="31" t="s">
        <v>68</v>
      </c>
      <c r="D108" s="31"/>
      <c r="E108" s="31" t="s">
        <v>601</v>
      </c>
      <c r="F108" s="31" t="s">
        <v>20</v>
      </c>
      <c r="G108" s="25">
        <f t="shared" si="10"/>
        <v>250</v>
      </c>
      <c r="H108" s="32"/>
      <c r="I108" s="32"/>
      <c r="J108" s="96">
        <v>60</v>
      </c>
      <c r="K108" s="96">
        <v>10</v>
      </c>
      <c r="L108" s="96">
        <v>10</v>
      </c>
      <c r="M108" s="96">
        <v>0</v>
      </c>
      <c r="N108" s="96">
        <v>0</v>
      </c>
      <c r="O108" s="96">
        <v>90</v>
      </c>
      <c r="P108" s="96">
        <v>10</v>
      </c>
      <c r="Q108" s="96">
        <v>2</v>
      </c>
      <c r="R108" s="96">
        <v>10</v>
      </c>
      <c r="S108" s="96">
        <v>0</v>
      </c>
      <c r="T108" s="32">
        <v>0</v>
      </c>
      <c r="U108" s="96">
        <v>5</v>
      </c>
      <c r="V108" s="96">
        <v>20</v>
      </c>
      <c r="W108" s="96">
        <v>20</v>
      </c>
      <c r="X108" s="96">
        <v>5</v>
      </c>
      <c r="Y108" s="96">
        <v>8</v>
      </c>
      <c r="Z108" s="96">
        <v>0</v>
      </c>
      <c r="AA108" s="96"/>
      <c r="AB108" s="32"/>
      <c r="AC108" s="27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43000000</v>
      </c>
      <c r="AE108" s="27">
        <f t="shared" si="11"/>
        <v>69</v>
      </c>
      <c r="AF108" s="33"/>
      <c r="AG108" s="34"/>
      <c r="AH108" s="89">
        <v>9</v>
      </c>
      <c r="AI108" s="85">
        <v>60</v>
      </c>
      <c r="AJ108" s="34"/>
      <c r="AK108" s="34"/>
      <c r="AL108" s="89"/>
      <c r="AM108" s="34"/>
      <c r="AN108" s="34"/>
      <c r="AO108" s="34"/>
      <c r="AP108" s="34"/>
      <c r="AQ108" s="34"/>
      <c r="AR108" s="34"/>
      <c r="AS108" s="34"/>
      <c r="AT108" s="34"/>
      <c r="AU108" s="27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15046500</v>
      </c>
      <c r="AV108" s="27">
        <f t="shared" si="9"/>
        <v>15049999.999999998</v>
      </c>
      <c r="AW108" s="30" t="str">
        <f t="shared" si="8"/>
        <v>Credit is within Limit</v>
      </c>
      <c r="AX108" s="30" t="str">
        <f>IFERROR(IF(VLOOKUP(C108,'Overdue Credits'!$A:$F,6,0)&gt;2,"High Risk Customer",IF(VLOOKUP(C108,'Overdue Credits'!$A:$F,6,0)&gt;0,"Medium Risk Customer","Low Risk Customer")),"Low Risk Customer")</f>
        <v>Medium Risk Customer</v>
      </c>
      <c r="AY108" s="12"/>
      <c r="AZ108" s="12"/>
    </row>
    <row r="109" spans="1:52" ht="21" x14ac:dyDescent="0.35">
      <c r="A109" s="91">
        <v>101</v>
      </c>
      <c r="B109" s="31" t="s">
        <v>22</v>
      </c>
      <c r="C109" s="31" t="s">
        <v>63</v>
      </c>
      <c r="D109" s="31"/>
      <c r="E109" s="31" t="s">
        <v>588</v>
      </c>
      <c r="F109" s="31" t="s">
        <v>13</v>
      </c>
      <c r="G109" s="25">
        <f t="shared" si="10"/>
        <v>0</v>
      </c>
      <c r="H109" s="32"/>
      <c r="I109" s="32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32"/>
      <c r="U109" s="96"/>
      <c r="V109" s="96"/>
      <c r="W109" s="96"/>
      <c r="X109" s="96"/>
      <c r="Y109" s="96"/>
      <c r="Z109" s="96"/>
      <c r="AA109" s="96"/>
      <c r="AB109" s="32"/>
      <c r="AC109" s="27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7">
        <f t="shared" si="11"/>
        <v>0</v>
      </c>
      <c r="AF109" s="33"/>
      <c r="AG109" s="34"/>
      <c r="AH109" s="89"/>
      <c r="AI109" s="85"/>
      <c r="AJ109" s="34"/>
      <c r="AK109" s="34"/>
      <c r="AL109" s="89"/>
      <c r="AM109" s="34"/>
      <c r="AN109" s="34"/>
      <c r="AO109" s="34"/>
      <c r="AP109" s="34"/>
      <c r="AQ109" s="34"/>
      <c r="AR109" s="34"/>
      <c r="AS109" s="34"/>
      <c r="AT109" s="34"/>
      <c r="AU109" s="27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7">
        <f t="shared" si="9"/>
        <v>0</v>
      </c>
      <c r="AW109" s="30" t="str">
        <f t="shared" si="8"/>
        <v xml:space="preserve"> </v>
      </c>
      <c r="AX109" s="30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2"/>
      <c r="AZ109" s="12"/>
    </row>
    <row r="110" spans="1:52" ht="21" x14ac:dyDescent="0.35">
      <c r="A110" s="91">
        <v>102</v>
      </c>
      <c r="B110" s="31" t="s">
        <v>22</v>
      </c>
      <c r="C110" s="31" t="s">
        <v>72</v>
      </c>
      <c r="D110" s="31"/>
      <c r="E110" s="31" t="s">
        <v>592</v>
      </c>
      <c r="F110" s="31" t="s">
        <v>13</v>
      </c>
      <c r="G110" s="25">
        <f t="shared" si="10"/>
        <v>130</v>
      </c>
      <c r="H110" s="32"/>
      <c r="I110" s="32"/>
      <c r="J110" s="96">
        <v>18</v>
      </c>
      <c r="K110" s="96">
        <v>4</v>
      </c>
      <c r="L110" s="96">
        <v>4</v>
      </c>
      <c r="M110" s="96">
        <v>0</v>
      </c>
      <c r="N110" s="96">
        <v>0</v>
      </c>
      <c r="O110" s="96">
        <v>70</v>
      </c>
      <c r="P110" s="96">
        <v>4</v>
      </c>
      <c r="Q110" s="96">
        <v>3</v>
      </c>
      <c r="R110" s="96">
        <v>10</v>
      </c>
      <c r="S110" s="96">
        <v>0</v>
      </c>
      <c r="T110" s="32">
        <v>0</v>
      </c>
      <c r="U110" s="96">
        <v>2</v>
      </c>
      <c r="V110" s="96">
        <v>1</v>
      </c>
      <c r="W110" s="96">
        <v>2</v>
      </c>
      <c r="X110" s="96">
        <v>10</v>
      </c>
      <c r="Y110" s="96">
        <v>2</v>
      </c>
      <c r="Z110" s="96">
        <v>0</v>
      </c>
      <c r="AA110" s="96"/>
      <c r="AB110" s="32"/>
      <c r="AC110" s="27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23213500</v>
      </c>
      <c r="AE110" s="27">
        <f t="shared" si="11"/>
        <v>35.5</v>
      </c>
      <c r="AF110" s="33"/>
      <c r="AG110" s="34"/>
      <c r="AH110" s="89"/>
      <c r="AI110" s="85">
        <v>35.5</v>
      </c>
      <c r="AJ110" s="34"/>
      <c r="AK110" s="34"/>
      <c r="AL110" s="89"/>
      <c r="AM110" s="34"/>
      <c r="AN110" s="34"/>
      <c r="AO110" s="34"/>
      <c r="AP110" s="34"/>
      <c r="AQ110" s="34"/>
      <c r="AR110" s="34"/>
      <c r="AS110" s="34"/>
      <c r="AT110" s="34"/>
      <c r="AU110" s="27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7898750</v>
      </c>
      <c r="AV110" s="27">
        <f t="shared" si="9"/>
        <v>8124724.9999999991</v>
      </c>
      <c r="AW110" s="30" t="str">
        <f t="shared" si="8"/>
        <v>Credit is within Limit</v>
      </c>
      <c r="AX110" s="30" t="str">
        <f>IFERROR(IF(VLOOKUP(C110,'Overdue Credits'!$A:$F,6,0)&gt;2,"High Risk Customer",IF(VLOOKUP(C110,'Overdue Credits'!$A:$F,6,0)&gt;0,"Medium Risk Customer","Low Risk Customer")),"Low Risk Customer")</f>
        <v>Medium Risk Customer</v>
      </c>
      <c r="AY110" s="12"/>
      <c r="AZ110" s="12"/>
    </row>
    <row r="111" spans="1:52" ht="21" x14ac:dyDescent="0.35">
      <c r="A111" s="91">
        <v>103</v>
      </c>
      <c r="B111" s="31" t="s">
        <v>22</v>
      </c>
      <c r="C111" s="31" t="s">
        <v>1033</v>
      </c>
      <c r="D111" s="31"/>
      <c r="E111" s="31" t="s">
        <v>1038</v>
      </c>
      <c r="F111" s="31" t="s">
        <v>11</v>
      </c>
      <c r="G111" s="25">
        <f t="shared" si="10"/>
        <v>0</v>
      </c>
      <c r="H111" s="36"/>
      <c r="I111" s="32"/>
      <c r="J111" s="96"/>
      <c r="K111" s="102"/>
      <c r="L111" s="96"/>
      <c r="M111" s="96"/>
      <c r="N111" s="96"/>
      <c r="O111" s="96"/>
      <c r="P111" s="96"/>
      <c r="Q111" s="96"/>
      <c r="R111" s="96"/>
      <c r="S111" s="96"/>
      <c r="T111" s="32"/>
      <c r="U111" s="102"/>
      <c r="V111" s="102"/>
      <c r="W111" s="96"/>
      <c r="X111" s="102"/>
      <c r="Y111" s="102"/>
      <c r="Z111" s="102"/>
      <c r="AA111" s="102"/>
      <c r="AB111" s="32"/>
      <c r="AC111" s="27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7">
        <f t="shared" si="11"/>
        <v>0</v>
      </c>
      <c r="AF111" s="33"/>
      <c r="AG111" s="34"/>
      <c r="AH111" s="89"/>
      <c r="AI111" s="85"/>
      <c r="AJ111" s="34"/>
      <c r="AK111" s="34"/>
      <c r="AL111" s="89"/>
      <c r="AM111" s="34"/>
      <c r="AN111" s="34"/>
      <c r="AO111" s="34"/>
      <c r="AP111" s="34"/>
      <c r="AQ111" s="34"/>
      <c r="AR111" s="34"/>
      <c r="AS111" s="34"/>
      <c r="AT111" s="34"/>
      <c r="AU111" s="27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7">
        <f t="shared" si="9"/>
        <v>0</v>
      </c>
      <c r="AW111" s="30" t="str">
        <f t="shared" si="8"/>
        <v xml:space="preserve"> </v>
      </c>
      <c r="AX111" s="30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2"/>
      <c r="AZ111" s="12"/>
    </row>
    <row r="112" spans="1:52" ht="21" x14ac:dyDescent="0.35">
      <c r="A112" s="91">
        <v>104</v>
      </c>
      <c r="B112" s="31" t="s">
        <v>22</v>
      </c>
      <c r="C112" s="31" t="s">
        <v>42</v>
      </c>
      <c r="D112" s="31"/>
      <c r="E112" s="31" t="s">
        <v>610</v>
      </c>
      <c r="F112" s="31" t="s">
        <v>933</v>
      </c>
      <c r="G112" s="25">
        <f t="shared" si="10"/>
        <v>1000</v>
      </c>
      <c r="H112" s="36"/>
      <c r="I112" s="36"/>
      <c r="J112" s="37">
        <v>174</v>
      </c>
      <c r="K112" s="102">
        <v>32</v>
      </c>
      <c r="L112" s="102">
        <v>32</v>
      </c>
      <c r="M112" s="102">
        <v>0</v>
      </c>
      <c r="N112" s="102">
        <v>0</v>
      </c>
      <c r="O112" s="102">
        <v>432</v>
      </c>
      <c r="P112" s="102">
        <v>32</v>
      </c>
      <c r="Q112" s="102">
        <v>32</v>
      </c>
      <c r="R112" s="38">
        <v>40</v>
      </c>
      <c r="S112" s="38">
        <v>0</v>
      </c>
      <c r="T112" s="38">
        <v>0</v>
      </c>
      <c r="U112" s="102">
        <v>16</v>
      </c>
      <c r="V112" s="102">
        <v>20</v>
      </c>
      <c r="W112" s="39">
        <v>80</v>
      </c>
      <c r="X112" s="39">
        <v>80</v>
      </c>
      <c r="Y112" s="39">
        <v>30</v>
      </c>
      <c r="Z112" s="39">
        <v>0</v>
      </c>
      <c r="AA112" s="39"/>
      <c r="AB112" s="38"/>
      <c r="AC112" s="27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172732000</v>
      </c>
      <c r="AE112" s="27">
        <f t="shared" si="11"/>
        <v>71.599999999999994</v>
      </c>
      <c r="AF112" s="33"/>
      <c r="AG112" s="34"/>
      <c r="AH112" s="89"/>
      <c r="AI112" s="85">
        <v>71.599999999999994</v>
      </c>
      <c r="AJ112" s="34"/>
      <c r="AK112" s="34"/>
      <c r="AL112" s="89"/>
      <c r="AM112" s="34"/>
      <c r="AN112" s="34"/>
      <c r="AO112" s="34"/>
      <c r="AP112" s="34"/>
      <c r="AQ112" s="34"/>
      <c r="AR112" s="34"/>
      <c r="AS112" s="34"/>
      <c r="AT112" s="34"/>
      <c r="AU112" s="27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15930999.999999998</v>
      </c>
      <c r="AV112" s="27">
        <f t="shared" si="9"/>
        <v>60456199.999999993</v>
      </c>
      <c r="AW112" s="30" t="str">
        <f t="shared" si="8"/>
        <v>Credit is within Limit</v>
      </c>
      <c r="AX112" s="30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2"/>
      <c r="AZ112" s="12"/>
    </row>
    <row r="113" spans="1:52" ht="21" x14ac:dyDescent="0.35">
      <c r="A113" s="91">
        <v>105</v>
      </c>
      <c r="B113" s="31" t="s">
        <v>22</v>
      </c>
      <c r="C113" s="31" t="s">
        <v>55</v>
      </c>
      <c r="D113" s="31"/>
      <c r="E113" s="31" t="s">
        <v>593</v>
      </c>
      <c r="F113" s="31" t="s">
        <v>11</v>
      </c>
      <c r="G113" s="25">
        <f t="shared" si="10"/>
        <v>70</v>
      </c>
      <c r="H113" s="36"/>
      <c r="I113" s="36"/>
      <c r="J113" s="102">
        <v>8</v>
      </c>
      <c r="K113" s="102">
        <v>2</v>
      </c>
      <c r="L113" s="102">
        <v>2</v>
      </c>
      <c r="M113" s="102">
        <v>0</v>
      </c>
      <c r="N113" s="102">
        <v>0</v>
      </c>
      <c r="O113" s="102">
        <v>35</v>
      </c>
      <c r="P113" s="102">
        <v>2</v>
      </c>
      <c r="Q113" s="102">
        <v>2</v>
      </c>
      <c r="R113" s="102">
        <v>5</v>
      </c>
      <c r="S113" s="102">
        <v>0</v>
      </c>
      <c r="T113" s="36">
        <v>0</v>
      </c>
      <c r="U113" s="102">
        <v>1</v>
      </c>
      <c r="V113" s="102">
        <v>2</v>
      </c>
      <c r="W113" s="102">
        <v>2</v>
      </c>
      <c r="X113" s="102">
        <v>7</v>
      </c>
      <c r="Y113" s="102">
        <v>2</v>
      </c>
      <c r="Z113" s="102">
        <v>0</v>
      </c>
      <c r="AA113" s="102"/>
      <c r="AB113" s="36"/>
      <c r="AC113" s="27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12116500</v>
      </c>
      <c r="AE113" s="27">
        <f t="shared" si="11"/>
        <v>18.05</v>
      </c>
      <c r="AF113" s="33"/>
      <c r="AG113" s="34"/>
      <c r="AH113" s="89"/>
      <c r="AI113" s="85">
        <v>18.05</v>
      </c>
      <c r="AJ113" s="34"/>
      <c r="AK113" s="34"/>
      <c r="AL113" s="89"/>
      <c r="AM113" s="34"/>
      <c r="AN113" s="34"/>
      <c r="AO113" s="34"/>
      <c r="AP113" s="34"/>
      <c r="AQ113" s="34"/>
      <c r="AR113" s="34"/>
      <c r="AS113" s="34"/>
      <c r="AT113" s="34"/>
      <c r="AU113" s="27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4016125</v>
      </c>
      <c r="AV113" s="27">
        <f t="shared" si="9"/>
        <v>4240775</v>
      </c>
      <c r="AW113" s="30" t="str">
        <f t="shared" si="8"/>
        <v>Credit is within Limit</v>
      </c>
      <c r="AX113" s="30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12"/>
      <c r="AZ113" s="12"/>
    </row>
    <row r="114" spans="1:52" ht="21" x14ac:dyDescent="0.35">
      <c r="A114" s="91">
        <v>106</v>
      </c>
      <c r="B114" s="31" t="s">
        <v>22</v>
      </c>
      <c r="C114" s="31" t="s">
        <v>45</v>
      </c>
      <c r="D114" s="31"/>
      <c r="E114" s="31" t="s">
        <v>738</v>
      </c>
      <c r="F114" s="31" t="s">
        <v>11</v>
      </c>
      <c r="G114" s="25">
        <f t="shared" si="10"/>
        <v>120</v>
      </c>
      <c r="H114" s="36"/>
      <c r="I114" s="36"/>
      <c r="J114" s="102">
        <v>20</v>
      </c>
      <c r="K114" s="102">
        <v>2</v>
      </c>
      <c r="L114" s="102">
        <v>2</v>
      </c>
      <c r="M114" s="102">
        <v>0</v>
      </c>
      <c r="N114" s="102">
        <v>0</v>
      </c>
      <c r="O114" s="102">
        <v>65</v>
      </c>
      <c r="P114" s="102">
        <v>4</v>
      </c>
      <c r="Q114" s="102">
        <v>2</v>
      </c>
      <c r="R114" s="102">
        <v>10</v>
      </c>
      <c r="S114" s="102">
        <v>0</v>
      </c>
      <c r="T114" s="36">
        <v>0</v>
      </c>
      <c r="U114" s="102">
        <v>1</v>
      </c>
      <c r="V114" s="102">
        <v>2</v>
      </c>
      <c r="W114" s="102">
        <v>2</v>
      </c>
      <c r="X114" s="102">
        <v>8</v>
      </c>
      <c r="Y114" s="102">
        <v>2</v>
      </c>
      <c r="Z114" s="102">
        <v>0</v>
      </c>
      <c r="AA114" s="102"/>
      <c r="AB114" s="36"/>
      <c r="AC114" s="27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21686500</v>
      </c>
      <c r="AE114" s="27">
        <f t="shared" si="11"/>
        <v>34</v>
      </c>
      <c r="AF114" s="33"/>
      <c r="AG114" s="34"/>
      <c r="AH114" s="89"/>
      <c r="AI114" s="85">
        <v>34</v>
      </c>
      <c r="AJ114" s="34"/>
      <c r="AK114" s="34"/>
      <c r="AL114" s="89"/>
      <c r="AM114" s="34"/>
      <c r="AN114" s="34"/>
      <c r="AO114" s="34"/>
      <c r="AP114" s="34"/>
      <c r="AQ114" s="34"/>
      <c r="AR114" s="34"/>
      <c r="AS114" s="34"/>
      <c r="AT114" s="34"/>
      <c r="AU114" s="27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7565000</v>
      </c>
      <c r="AV114" s="27">
        <f t="shared" si="9"/>
        <v>7590274.9999999991</v>
      </c>
      <c r="AW114" s="30" t="str">
        <f t="shared" si="8"/>
        <v>Credit is within Limit</v>
      </c>
      <c r="AX114" s="30" t="str">
        <f>IFERROR(IF(VLOOKUP(C114,'Overdue Credits'!$A:$F,6,0)&gt;2,"High Risk Customer",IF(VLOOKUP(C114,'Overdue Credits'!$A:$F,6,0)&gt;0,"Medium Risk Customer","Low Risk Customer")),"Low Risk Customer")</f>
        <v>Medium Risk Customer</v>
      </c>
      <c r="AY114" s="12"/>
      <c r="AZ114" s="12"/>
    </row>
    <row r="115" spans="1:52" ht="21" x14ac:dyDescent="0.35">
      <c r="A115" s="91">
        <v>107</v>
      </c>
      <c r="B115" s="31" t="s">
        <v>22</v>
      </c>
      <c r="C115" s="31" t="s">
        <v>70</v>
      </c>
      <c r="D115" s="31"/>
      <c r="E115" s="31" t="s">
        <v>595</v>
      </c>
      <c r="F115" s="31" t="s">
        <v>13</v>
      </c>
      <c r="G115" s="25">
        <f t="shared" si="10"/>
        <v>150</v>
      </c>
      <c r="H115" s="36"/>
      <c r="I115" s="36"/>
      <c r="J115" s="102">
        <v>18</v>
      </c>
      <c r="K115" s="102">
        <v>4</v>
      </c>
      <c r="L115" s="102">
        <v>4</v>
      </c>
      <c r="M115" s="102">
        <v>0</v>
      </c>
      <c r="N115" s="102">
        <v>0</v>
      </c>
      <c r="O115" s="102">
        <v>74</v>
      </c>
      <c r="P115" s="102">
        <v>4</v>
      </c>
      <c r="Q115" s="102">
        <v>4</v>
      </c>
      <c r="R115" s="102">
        <v>10</v>
      </c>
      <c r="S115" s="102">
        <v>0</v>
      </c>
      <c r="T115" s="36">
        <v>0</v>
      </c>
      <c r="U115" s="102">
        <v>2</v>
      </c>
      <c r="V115" s="102">
        <v>10</v>
      </c>
      <c r="W115" s="102">
        <v>2</v>
      </c>
      <c r="X115" s="102">
        <v>14</v>
      </c>
      <c r="Y115" s="102">
        <v>4</v>
      </c>
      <c r="Z115" s="102">
        <v>0</v>
      </c>
      <c r="AA115" s="102"/>
      <c r="AB115" s="36"/>
      <c r="AC115" s="27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25877000</v>
      </c>
      <c r="AE115" s="27">
        <f t="shared" si="11"/>
        <v>39.799999999999997</v>
      </c>
      <c r="AF115" s="33"/>
      <c r="AG115" s="34"/>
      <c r="AH115" s="89"/>
      <c r="AI115" s="85">
        <v>39.799999999999997</v>
      </c>
      <c r="AJ115" s="34"/>
      <c r="AK115" s="34"/>
      <c r="AL115" s="89"/>
      <c r="AM115" s="34"/>
      <c r="AN115" s="34"/>
      <c r="AO115" s="34"/>
      <c r="AP115" s="34"/>
      <c r="AQ115" s="34"/>
      <c r="AR115" s="34"/>
      <c r="AS115" s="34"/>
      <c r="AT115" s="34"/>
      <c r="AU115" s="27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8855500</v>
      </c>
      <c r="AV115" s="27">
        <f t="shared" si="9"/>
        <v>9056950</v>
      </c>
      <c r="AW115" s="30" t="str">
        <f t="shared" si="8"/>
        <v>Credit is within Limit</v>
      </c>
      <c r="AX115" s="30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2"/>
      <c r="AZ115" s="12"/>
    </row>
    <row r="116" spans="1:52" ht="21" x14ac:dyDescent="0.35">
      <c r="A116" s="91">
        <v>108</v>
      </c>
      <c r="B116" s="31" t="s">
        <v>22</v>
      </c>
      <c r="C116" s="31" t="s">
        <v>46</v>
      </c>
      <c r="D116" s="31"/>
      <c r="E116" s="31" t="s">
        <v>603</v>
      </c>
      <c r="F116" s="31" t="s">
        <v>933</v>
      </c>
      <c r="G116" s="25">
        <f t="shared" si="10"/>
        <v>800</v>
      </c>
      <c r="H116" s="36"/>
      <c r="I116" s="36"/>
      <c r="J116" s="102">
        <v>74</v>
      </c>
      <c r="K116" s="102">
        <v>32</v>
      </c>
      <c r="L116" s="102">
        <v>32</v>
      </c>
      <c r="M116" s="102">
        <v>0</v>
      </c>
      <c r="N116" s="102">
        <v>0</v>
      </c>
      <c r="O116" s="102">
        <v>332</v>
      </c>
      <c r="P116" s="102">
        <v>32</v>
      </c>
      <c r="Q116" s="102">
        <v>32</v>
      </c>
      <c r="R116" s="102">
        <v>40</v>
      </c>
      <c r="S116" s="102">
        <v>0</v>
      </c>
      <c r="T116" s="36">
        <v>0</v>
      </c>
      <c r="U116" s="102">
        <v>16</v>
      </c>
      <c r="V116" s="102">
        <v>20</v>
      </c>
      <c r="W116" s="102">
        <v>80</v>
      </c>
      <c r="X116" s="102">
        <v>80</v>
      </c>
      <c r="Y116" s="102">
        <v>30</v>
      </c>
      <c r="Z116" s="102">
        <v>0</v>
      </c>
      <c r="AA116" s="102"/>
      <c r="AB116" s="36"/>
      <c r="AC116" s="27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131632000</v>
      </c>
      <c r="AE116" s="27">
        <f t="shared" si="11"/>
        <v>71.900000000000006</v>
      </c>
      <c r="AF116" s="33"/>
      <c r="AG116" s="34"/>
      <c r="AH116" s="89"/>
      <c r="AI116" s="85">
        <v>71.900000000000006</v>
      </c>
      <c r="AJ116" s="34"/>
      <c r="AK116" s="34"/>
      <c r="AL116" s="89"/>
      <c r="AM116" s="34"/>
      <c r="AN116" s="34"/>
      <c r="AO116" s="34"/>
      <c r="AP116" s="34"/>
      <c r="AQ116" s="34"/>
      <c r="AR116" s="34"/>
      <c r="AS116" s="34"/>
      <c r="AT116" s="34"/>
      <c r="AU116" s="27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15997750.000000002</v>
      </c>
      <c r="AV116" s="27">
        <f t="shared" si="9"/>
        <v>46071200</v>
      </c>
      <c r="AW116" s="30" t="str">
        <f t="shared" si="8"/>
        <v>Credit is within Limit</v>
      </c>
      <c r="AX116" s="30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2"/>
      <c r="AZ116" s="12"/>
    </row>
    <row r="117" spans="1:52" ht="21" x14ac:dyDescent="0.35">
      <c r="A117" s="91">
        <v>109</v>
      </c>
      <c r="B117" s="31" t="s">
        <v>22</v>
      </c>
      <c r="C117" s="31" t="s">
        <v>69</v>
      </c>
      <c r="D117" s="31"/>
      <c r="E117" s="31" t="s">
        <v>600</v>
      </c>
      <c r="F117" s="31" t="s">
        <v>13</v>
      </c>
      <c r="G117" s="25">
        <f t="shared" si="10"/>
        <v>80</v>
      </c>
      <c r="H117" s="36"/>
      <c r="I117" s="36"/>
      <c r="J117" s="102">
        <v>10</v>
      </c>
      <c r="K117" s="102">
        <v>2</v>
      </c>
      <c r="L117" s="102">
        <v>2</v>
      </c>
      <c r="M117" s="102">
        <v>0</v>
      </c>
      <c r="N117" s="102">
        <v>0</v>
      </c>
      <c r="O117" s="102">
        <v>40</v>
      </c>
      <c r="P117" s="102">
        <v>2</v>
      </c>
      <c r="Q117" s="102">
        <v>2</v>
      </c>
      <c r="R117" s="102">
        <v>6</v>
      </c>
      <c r="S117" s="102">
        <v>0</v>
      </c>
      <c r="T117" s="36">
        <v>0</v>
      </c>
      <c r="U117" s="102">
        <v>1</v>
      </c>
      <c r="V117" s="102">
        <v>1</v>
      </c>
      <c r="W117" s="102">
        <v>2</v>
      </c>
      <c r="X117" s="102">
        <v>10</v>
      </c>
      <c r="Y117" s="102">
        <v>2</v>
      </c>
      <c r="Z117" s="102">
        <v>0</v>
      </c>
      <c r="AA117" s="102"/>
      <c r="AB117" s="36"/>
      <c r="AC117" s="27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13987500</v>
      </c>
      <c r="AE117" s="27">
        <f t="shared" si="11"/>
        <v>21.5</v>
      </c>
      <c r="AF117" s="33"/>
      <c r="AG117" s="34"/>
      <c r="AH117" s="89"/>
      <c r="AI117" s="85">
        <v>21.5</v>
      </c>
      <c r="AJ117" s="34"/>
      <c r="AK117" s="34"/>
      <c r="AL117" s="89"/>
      <c r="AM117" s="34"/>
      <c r="AN117" s="34"/>
      <c r="AO117" s="34"/>
      <c r="AP117" s="34"/>
      <c r="AQ117" s="34"/>
      <c r="AR117" s="34"/>
      <c r="AS117" s="34"/>
      <c r="AT117" s="34"/>
      <c r="AU117" s="27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4783750</v>
      </c>
      <c r="AV117" s="27">
        <f t="shared" si="9"/>
        <v>4895625</v>
      </c>
      <c r="AW117" s="30" t="str">
        <f t="shared" si="8"/>
        <v>Credit is within Limit</v>
      </c>
      <c r="AX117" s="30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2"/>
      <c r="AZ117" s="12"/>
    </row>
    <row r="118" spans="1:52" ht="21" x14ac:dyDescent="0.35">
      <c r="A118" s="91">
        <v>110</v>
      </c>
      <c r="B118" s="31" t="s">
        <v>22</v>
      </c>
      <c r="C118" s="31" t="s">
        <v>54</v>
      </c>
      <c r="D118" s="31"/>
      <c r="E118" s="31" t="s">
        <v>577</v>
      </c>
      <c r="F118" s="31" t="s">
        <v>20</v>
      </c>
      <c r="G118" s="25">
        <f t="shared" si="10"/>
        <v>150</v>
      </c>
      <c r="H118" s="36"/>
      <c r="I118" s="36"/>
      <c r="J118" s="102">
        <v>18</v>
      </c>
      <c r="K118" s="102">
        <v>4</v>
      </c>
      <c r="L118" s="102">
        <v>4</v>
      </c>
      <c r="M118" s="102">
        <v>0</v>
      </c>
      <c r="N118" s="102">
        <v>0</v>
      </c>
      <c r="O118" s="102">
        <v>74</v>
      </c>
      <c r="P118" s="102">
        <v>4</v>
      </c>
      <c r="Q118" s="102">
        <v>4</v>
      </c>
      <c r="R118" s="102">
        <v>10</v>
      </c>
      <c r="S118" s="102">
        <v>0</v>
      </c>
      <c r="T118" s="36">
        <v>0</v>
      </c>
      <c r="U118" s="102">
        <v>2</v>
      </c>
      <c r="V118" s="102">
        <v>10</v>
      </c>
      <c r="W118" s="102">
        <v>2</v>
      </c>
      <c r="X118" s="102">
        <v>14</v>
      </c>
      <c r="Y118" s="102">
        <v>4</v>
      </c>
      <c r="Z118" s="102">
        <v>0</v>
      </c>
      <c r="AA118" s="102"/>
      <c r="AB118" s="36"/>
      <c r="AC118" s="27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25877000</v>
      </c>
      <c r="AE118" s="27">
        <f t="shared" si="11"/>
        <v>40.200000000000003</v>
      </c>
      <c r="AF118" s="33"/>
      <c r="AG118" s="34"/>
      <c r="AH118" s="89"/>
      <c r="AI118" s="85">
        <v>40.200000000000003</v>
      </c>
      <c r="AJ118" s="34"/>
      <c r="AK118" s="34"/>
      <c r="AL118" s="89"/>
      <c r="AM118" s="34"/>
      <c r="AN118" s="34"/>
      <c r="AO118" s="34"/>
      <c r="AP118" s="34"/>
      <c r="AQ118" s="34"/>
      <c r="AR118" s="34"/>
      <c r="AS118" s="34"/>
      <c r="AT118" s="34"/>
      <c r="AU118" s="27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8944500</v>
      </c>
      <c r="AV118" s="27">
        <f t="shared" si="9"/>
        <v>9056950</v>
      </c>
      <c r="AW118" s="30" t="str">
        <f t="shared" si="8"/>
        <v>Credit is within Limit</v>
      </c>
      <c r="AX118" s="30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2"/>
      <c r="AZ118" s="12"/>
    </row>
    <row r="119" spans="1:52" ht="21" x14ac:dyDescent="0.35">
      <c r="A119" s="91">
        <v>111</v>
      </c>
      <c r="B119" s="31" t="s">
        <v>22</v>
      </c>
      <c r="C119" s="31" t="s">
        <v>66</v>
      </c>
      <c r="D119" s="31"/>
      <c r="E119" s="31" t="s">
        <v>596</v>
      </c>
      <c r="F119" s="31" t="s">
        <v>11</v>
      </c>
      <c r="G119" s="25">
        <f t="shared" si="10"/>
        <v>100</v>
      </c>
      <c r="H119" s="36"/>
      <c r="I119" s="36"/>
      <c r="J119" s="102">
        <v>10</v>
      </c>
      <c r="K119" s="102">
        <v>2</v>
      </c>
      <c r="L119" s="102">
        <v>2</v>
      </c>
      <c r="M119" s="102">
        <v>0</v>
      </c>
      <c r="N119" s="102">
        <v>0</v>
      </c>
      <c r="O119" s="102">
        <v>45</v>
      </c>
      <c r="P119" s="102">
        <v>2</v>
      </c>
      <c r="Q119" s="102">
        <v>2</v>
      </c>
      <c r="R119" s="102">
        <v>5</v>
      </c>
      <c r="S119" s="102">
        <v>0</v>
      </c>
      <c r="T119" s="36">
        <v>0</v>
      </c>
      <c r="U119" s="102">
        <v>1</v>
      </c>
      <c r="V119" s="102">
        <v>2</v>
      </c>
      <c r="W119" s="102">
        <v>2</v>
      </c>
      <c r="X119" s="102">
        <v>25</v>
      </c>
      <c r="Y119" s="102">
        <v>2</v>
      </c>
      <c r="Z119" s="102">
        <v>0</v>
      </c>
      <c r="AA119" s="102"/>
      <c r="AB119" s="36"/>
      <c r="AC119" s="27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17182500</v>
      </c>
      <c r="AE119" s="27">
        <f t="shared" si="11"/>
        <v>26.52</v>
      </c>
      <c r="AF119" s="33"/>
      <c r="AG119" s="34"/>
      <c r="AH119" s="89"/>
      <c r="AI119" s="85">
        <v>26.52</v>
      </c>
      <c r="AJ119" s="34"/>
      <c r="AK119" s="34"/>
      <c r="AL119" s="89"/>
      <c r="AM119" s="34"/>
      <c r="AN119" s="34"/>
      <c r="AO119" s="34"/>
      <c r="AP119" s="34"/>
      <c r="AQ119" s="34"/>
      <c r="AR119" s="34"/>
      <c r="AS119" s="34"/>
      <c r="AT119" s="34"/>
      <c r="AU119" s="27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5900700</v>
      </c>
      <c r="AV119" s="27">
        <f t="shared" si="9"/>
        <v>6013875</v>
      </c>
      <c r="AW119" s="30" t="str">
        <f t="shared" si="8"/>
        <v>Credit is within Limit</v>
      </c>
      <c r="AX119" s="30" t="str">
        <f>IFERROR(IF(VLOOKUP(C119,'Overdue Credits'!$A:$F,6,0)&gt;2,"High Risk Customer",IF(VLOOKUP(C119,'Overdue Credits'!$A:$F,6,0)&gt;0,"Medium Risk Customer","Low Risk Customer")),"Low Risk Customer")</f>
        <v>High Risk Customer</v>
      </c>
      <c r="AY119" s="12"/>
      <c r="AZ119" s="12"/>
    </row>
    <row r="120" spans="1:52" ht="21" x14ac:dyDescent="0.35">
      <c r="A120" s="91">
        <v>112</v>
      </c>
      <c r="B120" s="31" t="s">
        <v>22</v>
      </c>
      <c r="C120" s="31" t="s">
        <v>482</v>
      </c>
      <c r="D120" s="31"/>
      <c r="E120" s="31" t="s">
        <v>483</v>
      </c>
      <c r="F120" s="31" t="s">
        <v>13</v>
      </c>
      <c r="G120" s="25">
        <f t="shared" si="10"/>
        <v>0</v>
      </c>
      <c r="H120" s="36"/>
      <c r="I120" s="36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36"/>
      <c r="U120" s="102"/>
      <c r="V120" s="102"/>
      <c r="W120" s="102"/>
      <c r="X120" s="102"/>
      <c r="Y120" s="102"/>
      <c r="Z120" s="102"/>
      <c r="AA120" s="102"/>
      <c r="AB120" s="36"/>
      <c r="AC120" s="27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7">
        <f t="shared" si="11"/>
        <v>0</v>
      </c>
      <c r="AF120" s="33"/>
      <c r="AG120" s="34"/>
      <c r="AH120" s="89"/>
      <c r="AI120" s="85"/>
      <c r="AJ120" s="34"/>
      <c r="AK120" s="34"/>
      <c r="AL120" s="89"/>
      <c r="AM120" s="34"/>
      <c r="AN120" s="34"/>
      <c r="AO120" s="34"/>
      <c r="AP120" s="34"/>
      <c r="AQ120" s="34"/>
      <c r="AR120" s="34"/>
      <c r="AS120" s="34"/>
      <c r="AT120" s="34"/>
      <c r="AU120" s="27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7">
        <f t="shared" si="9"/>
        <v>0</v>
      </c>
      <c r="AW120" s="30" t="str">
        <f t="shared" si="8"/>
        <v xml:space="preserve"> </v>
      </c>
      <c r="AX120" s="30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2"/>
      <c r="AZ120" s="12"/>
    </row>
    <row r="121" spans="1:52" ht="21" x14ac:dyDescent="0.35">
      <c r="A121" s="91">
        <v>113</v>
      </c>
      <c r="B121" s="31" t="s">
        <v>22</v>
      </c>
      <c r="C121" s="31" t="s">
        <v>1034</v>
      </c>
      <c r="D121" s="31"/>
      <c r="E121" s="31" t="s">
        <v>532</v>
      </c>
      <c r="F121" s="31" t="s">
        <v>11</v>
      </c>
      <c r="G121" s="25">
        <f t="shared" si="10"/>
        <v>0</v>
      </c>
      <c r="H121" s="36"/>
      <c r="I121" s="36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36"/>
      <c r="U121" s="102"/>
      <c r="V121" s="102"/>
      <c r="W121" s="102"/>
      <c r="X121" s="102"/>
      <c r="Y121" s="102"/>
      <c r="Z121" s="102"/>
      <c r="AA121" s="102"/>
      <c r="AB121" s="36"/>
      <c r="AC121" s="27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7">
        <f t="shared" si="11"/>
        <v>0</v>
      </c>
      <c r="AF121" s="33"/>
      <c r="AG121" s="34"/>
      <c r="AH121" s="89"/>
      <c r="AI121" s="85"/>
      <c r="AJ121" s="34"/>
      <c r="AK121" s="34"/>
      <c r="AL121" s="89"/>
      <c r="AM121" s="34"/>
      <c r="AN121" s="34"/>
      <c r="AO121" s="34"/>
      <c r="AP121" s="34"/>
      <c r="AQ121" s="34"/>
      <c r="AR121" s="34"/>
      <c r="AS121" s="34"/>
      <c r="AT121" s="34"/>
      <c r="AU121" s="27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7">
        <f t="shared" si="9"/>
        <v>0</v>
      </c>
      <c r="AW121" s="30" t="str">
        <f t="shared" si="8"/>
        <v xml:space="preserve"> </v>
      </c>
      <c r="AX121" s="30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2"/>
      <c r="AZ121" s="12"/>
    </row>
    <row r="122" spans="1:52" ht="21" x14ac:dyDescent="0.35">
      <c r="A122" s="91">
        <v>114</v>
      </c>
      <c r="B122" s="31" t="s">
        <v>22</v>
      </c>
      <c r="C122" s="31" t="s">
        <v>67</v>
      </c>
      <c r="D122" s="31"/>
      <c r="E122" s="31" t="s">
        <v>604</v>
      </c>
      <c r="F122" s="31" t="s">
        <v>11</v>
      </c>
      <c r="G122" s="25">
        <f t="shared" si="10"/>
        <v>0</v>
      </c>
      <c r="H122" s="36"/>
      <c r="I122" s="36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36"/>
      <c r="U122" s="102"/>
      <c r="V122" s="102"/>
      <c r="W122" s="102"/>
      <c r="X122" s="102"/>
      <c r="Y122" s="102"/>
      <c r="Z122" s="102"/>
      <c r="AA122" s="102"/>
      <c r="AB122" s="36"/>
      <c r="AC122" s="27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7">
        <f t="shared" si="11"/>
        <v>0</v>
      </c>
      <c r="AF122" s="33"/>
      <c r="AG122" s="34"/>
      <c r="AH122" s="89"/>
      <c r="AI122" s="85"/>
      <c r="AJ122" s="34"/>
      <c r="AK122" s="34"/>
      <c r="AL122" s="89"/>
      <c r="AM122" s="34"/>
      <c r="AN122" s="34"/>
      <c r="AO122" s="34"/>
      <c r="AP122" s="34"/>
      <c r="AQ122" s="34"/>
      <c r="AR122" s="34"/>
      <c r="AS122" s="34"/>
      <c r="AT122" s="34"/>
      <c r="AU122" s="27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7">
        <f t="shared" si="9"/>
        <v>0</v>
      </c>
      <c r="AW122" s="30" t="str">
        <f t="shared" si="8"/>
        <v xml:space="preserve"> </v>
      </c>
      <c r="AX122" s="30" t="str">
        <f>IFERROR(IF(VLOOKUP(C122,'Overdue Credits'!$A:$F,6,0)&gt;2,"High Risk Customer",IF(VLOOKUP(C122,'Overdue Credits'!$A:$F,6,0)&gt;0,"Medium Risk Customer","Low Risk Customer")),"Low Risk Customer")</f>
        <v>High Risk Customer</v>
      </c>
      <c r="AY122" s="12"/>
      <c r="AZ122" s="12"/>
    </row>
    <row r="123" spans="1:52" ht="21" x14ac:dyDescent="0.35">
      <c r="A123" s="91">
        <v>115</v>
      </c>
      <c r="B123" s="31" t="s">
        <v>22</v>
      </c>
      <c r="C123" s="31" t="s">
        <v>44</v>
      </c>
      <c r="D123" s="31"/>
      <c r="E123" s="31" t="s">
        <v>590</v>
      </c>
      <c r="F123" s="31" t="s">
        <v>11</v>
      </c>
      <c r="G123" s="25">
        <f t="shared" si="10"/>
        <v>100</v>
      </c>
      <c r="H123" s="32"/>
      <c r="I123" s="32"/>
      <c r="J123" s="96">
        <v>10</v>
      </c>
      <c r="K123" s="96">
        <v>2</v>
      </c>
      <c r="L123" s="96">
        <v>2</v>
      </c>
      <c r="M123" s="96">
        <v>0</v>
      </c>
      <c r="N123" s="96">
        <v>0</v>
      </c>
      <c r="O123" s="96">
        <v>45</v>
      </c>
      <c r="P123" s="96">
        <v>2</v>
      </c>
      <c r="Q123" s="96">
        <v>2</v>
      </c>
      <c r="R123" s="96">
        <v>5</v>
      </c>
      <c r="S123" s="96">
        <v>0</v>
      </c>
      <c r="T123" s="32">
        <v>0</v>
      </c>
      <c r="U123" s="96">
        <v>1</v>
      </c>
      <c r="V123" s="96">
        <v>2</v>
      </c>
      <c r="W123" s="96">
        <v>2</v>
      </c>
      <c r="X123" s="96">
        <v>25</v>
      </c>
      <c r="Y123" s="96">
        <v>2</v>
      </c>
      <c r="Z123" s="96">
        <v>0</v>
      </c>
      <c r="AA123" s="96"/>
      <c r="AB123" s="32"/>
      <c r="AC123" s="27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17182500</v>
      </c>
      <c r="AE123" s="27">
        <f t="shared" si="11"/>
        <v>26.52</v>
      </c>
      <c r="AF123" s="33"/>
      <c r="AG123" s="34"/>
      <c r="AH123" s="89"/>
      <c r="AI123" s="85">
        <v>26.52</v>
      </c>
      <c r="AJ123" s="34"/>
      <c r="AK123" s="34"/>
      <c r="AL123" s="89"/>
      <c r="AM123" s="34"/>
      <c r="AN123" s="34"/>
      <c r="AO123" s="34"/>
      <c r="AP123" s="34"/>
      <c r="AQ123" s="34"/>
      <c r="AR123" s="34"/>
      <c r="AS123" s="34"/>
      <c r="AT123" s="34"/>
      <c r="AU123" s="27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5900700</v>
      </c>
      <c r="AV123" s="27">
        <f t="shared" si="9"/>
        <v>6013875</v>
      </c>
      <c r="AW123" s="30" t="str">
        <f t="shared" si="8"/>
        <v>Credit is within Limit</v>
      </c>
      <c r="AX123" s="30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2"/>
      <c r="AZ123" s="12"/>
    </row>
    <row r="124" spans="1:52" ht="21" x14ac:dyDescent="0.35">
      <c r="A124" s="91">
        <v>116</v>
      </c>
      <c r="B124" s="31" t="s">
        <v>9</v>
      </c>
      <c r="C124" s="31" t="s">
        <v>14</v>
      </c>
      <c r="D124" s="31"/>
      <c r="E124" s="31" t="s">
        <v>622</v>
      </c>
      <c r="F124" s="31" t="s">
        <v>11</v>
      </c>
      <c r="G124" s="25">
        <f t="shared" si="10"/>
        <v>0</v>
      </c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27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7">
        <f t="shared" si="11"/>
        <v>0</v>
      </c>
      <c r="AF124" s="33"/>
      <c r="AG124" s="34"/>
      <c r="AH124" s="82"/>
      <c r="AI124" s="85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27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7">
        <f t="shared" si="9"/>
        <v>0</v>
      </c>
      <c r="AW124" s="30" t="str">
        <f t="shared" si="8"/>
        <v xml:space="preserve"> </v>
      </c>
      <c r="AX124" s="30" t="str">
        <f>IFERROR(IF(VLOOKUP(C124,'Overdue Credits'!$A:$F,6,0)&gt;2,"High Risk Customer",IF(VLOOKUP(C124,'Overdue Credits'!$A:$F,6,0)&gt;0,"Medium Risk Customer","Low Risk Customer")),"Low Risk Customer")</f>
        <v>High Risk Customer</v>
      </c>
      <c r="AY124" s="12"/>
      <c r="AZ124" s="12"/>
    </row>
    <row r="125" spans="1:52" ht="21" x14ac:dyDescent="0.35">
      <c r="A125" s="91">
        <v>117</v>
      </c>
      <c r="B125" s="31" t="s">
        <v>9</v>
      </c>
      <c r="C125" s="31" t="s">
        <v>10</v>
      </c>
      <c r="D125" s="31"/>
      <c r="E125" s="31" t="s">
        <v>612</v>
      </c>
      <c r="F125" s="31" t="s">
        <v>13</v>
      </c>
      <c r="G125" s="25">
        <f t="shared" si="10"/>
        <v>155</v>
      </c>
      <c r="H125" s="102"/>
      <c r="I125" s="102"/>
      <c r="J125" s="102">
        <v>2</v>
      </c>
      <c r="K125" s="102"/>
      <c r="L125" s="102"/>
      <c r="M125" s="102"/>
      <c r="N125" s="102"/>
      <c r="O125" s="102">
        <v>80</v>
      </c>
      <c r="P125" s="102">
        <v>0</v>
      </c>
      <c r="Q125" s="102">
        <v>0</v>
      </c>
      <c r="R125" s="102">
        <v>5</v>
      </c>
      <c r="S125" s="102"/>
      <c r="T125" s="102"/>
      <c r="U125" s="102">
        <v>2</v>
      </c>
      <c r="V125" s="102"/>
      <c r="W125" s="102"/>
      <c r="X125" s="102">
        <v>66</v>
      </c>
      <c r="Y125" s="102"/>
      <c r="Z125" s="102"/>
      <c r="AA125" s="102"/>
      <c r="AB125" s="102"/>
      <c r="AC125" s="27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26389000</v>
      </c>
      <c r="AE125" s="27">
        <f t="shared" si="11"/>
        <v>29</v>
      </c>
      <c r="AF125" s="33"/>
      <c r="AG125" s="34"/>
      <c r="AH125" s="114">
        <v>29</v>
      </c>
      <c r="AI125" s="85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27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5466500</v>
      </c>
      <c r="AV125" s="27">
        <f t="shared" si="9"/>
        <v>9236150</v>
      </c>
      <c r="AW125" s="30" t="str">
        <f t="shared" si="8"/>
        <v>Credit is within Limit</v>
      </c>
      <c r="AX125" s="30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2"/>
      <c r="AZ125" s="12"/>
    </row>
    <row r="126" spans="1:52" ht="21" x14ac:dyDescent="0.35">
      <c r="A126" s="91">
        <v>118</v>
      </c>
      <c r="B126" s="31" t="s">
        <v>9</v>
      </c>
      <c r="C126" s="31" t="s">
        <v>27</v>
      </c>
      <c r="D126" s="31"/>
      <c r="E126" s="31" t="s">
        <v>623</v>
      </c>
      <c r="F126" s="31" t="s">
        <v>11</v>
      </c>
      <c r="G126" s="25">
        <f t="shared" si="10"/>
        <v>90</v>
      </c>
      <c r="H126" s="102"/>
      <c r="I126" s="102"/>
      <c r="J126" s="102">
        <v>2</v>
      </c>
      <c r="K126" s="102">
        <v>0</v>
      </c>
      <c r="L126" s="102">
        <v>0</v>
      </c>
      <c r="M126" s="102"/>
      <c r="N126" s="102"/>
      <c r="O126" s="102">
        <v>44</v>
      </c>
      <c r="P126" s="102">
        <v>0</v>
      </c>
      <c r="Q126" s="102">
        <v>0</v>
      </c>
      <c r="R126" s="102">
        <v>2</v>
      </c>
      <c r="S126" s="102"/>
      <c r="T126" s="102"/>
      <c r="U126" s="102">
        <v>2</v>
      </c>
      <c r="V126" s="102"/>
      <c r="W126" s="102"/>
      <c r="X126" s="102">
        <v>40</v>
      </c>
      <c r="Y126" s="102"/>
      <c r="Z126" s="102"/>
      <c r="AA126" s="102"/>
      <c r="AB126" s="102"/>
      <c r="AC126" s="27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15255000</v>
      </c>
      <c r="AE126" s="27">
        <f t="shared" si="11"/>
        <v>23</v>
      </c>
      <c r="AF126" s="33"/>
      <c r="AG126" s="34"/>
      <c r="AH126" s="114">
        <v>23</v>
      </c>
      <c r="AI126" s="85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27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4335500</v>
      </c>
      <c r="AV126" s="27">
        <f t="shared" si="9"/>
        <v>5339250</v>
      </c>
      <c r="AW126" s="30" t="str">
        <f t="shared" si="8"/>
        <v>Credit is within Limit</v>
      </c>
      <c r="AX126" s="30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2"/>
      <c r="AZ126" s="12"/>
    </row>
    <row r="127" spans="1:52" ht="21" x14ac:dyDescent="0.35">
      <c r="A127" s="91">
        <v>119</v>
      </c>
      <c r="B127" s="31" t="s">
        <v>9</v>
      </c>
      <c r="C127" s="31" t="s">
        <v>37</v>
      </c>
      <c r="D127" s="31"/>
      <c r="E127" s="31" t="s">
        <v>611</v>
      </c>
      <c r="F127" s="31" t="s">
        <v>11</v>
      </c>
      <c r="G127" s="25">
        <f t="shared" si="10"/>
        <v>70</v>
      </c>
      <c r="H127" s="102"/>
      <c r="I127" s="102"/>
      <c r="J127" s="102">
        <v>2</v>
      </c>
      <c r="K127" s="102">
        <v>0</v>
      </c>
      <c r="L127" s="102">
        <v>0</v>
      </c>
      <c r="M127" s="102"/>
      <c r="N127" s="102"/>
      <c r="O127" s="102">
        <v>20</v>
      </c>
      <c r="P127" s="102">
        <v>0</v>
      </c>
      <c r="Q127" s="102">
        <v>0</v>
      </c>
      <c r="R127" s="102">
        <v>9</v>
      </c>
      <c r="S127" s="102"/>
      <c r="T127" s="102"/>
      <c r="U127" s="102">
        <v>2</v>
      </c>
      <c r="V127" s="102"/>
      <c r="W127" s="102"/>
      <c r="X127" s="102">
        <v>37</v>
      </c>
      <c r="Y127" s="102"/>
      <c r="Z127" s="102"/>
      <c r="AA127" s="102"/>
      <c r="AB127" s="102"/>
      <c r="AC127" s="27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11199000</v>
      </c>
      <c r="AE127" s="27">
        <f t="shared" si="11"/>
        <v>10</v>
      </c>
      <c r="AF127" s="33"/>
      <c r="AG127" s="34"/>
      <c r="AH127" s="114">
        <v>10</v>
      </c>
      <c r="AI127" s="85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27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1885000</v>
      </c>
      <c r="AV127" s="27">
        <f t="shared" si="9"/>
        <v>3919649.9999999995</v>
      </c>
      <c r="AW127" s="30" t="str">
        <f t="shared" si="8"/>
        <v>Credit is within Limit</v>
      </c>
      <c r="AX127" s="30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2"/>
      <c r="AZ127" s="12"/>
    </row>
    <row r="128" spans="1:52" ht="21" x14ac:dyDescent="0.35">
      <c r="A128" s="91">
        <v>120</v>
      </c>
      <c r="B128" s="31" t="s">
        <v>9</v>
      </c>
      <c r="C128" s="31" t="s">
        <v>34</v>
      </c>
      <c r="D128" s="31"/>
      <c r="E128" s="31" t="s">
        <v>617</v>
      </c>
      <c r="F128" s="31" t="s">
        <v>13</v>
      </c>
      <c r="G128" s="25">
        <f t="shared" si="10"/>
        <v>130</v>
      </c>
      <c r="H128" s="102"/>
      <c r="I128" s="102"/>
      <c r="J128" s="102">
        <v>4</v>
      </c>
      <c r="K128" s="102">
        <v>0</v>
      </c>
      <c r="L128" s="102">
        <v>0</v>
      </c>
      <c r="M128" s="102"/>
      <c r="N128" s="102"/>
      <c r="O128" s="102">
        <v>50</v>
      </c>
      <c r="P128" s="102">
        <v>0</v>
      </c>
      <c r="Q128" s="102">
        <v>0</v>
      </c>
      <c r="R128" s="102"/>
      <c r="S128" s="102"/>
      <c r="T128" s="102"/>
      <c r="U128" s="102">
        <v>3</v>
      </c>
      <c r="V128" s="102"/>
      <c r="W128" s="102"/>
      <c r="X128" s="102">
        <v>73</v>
      </c>
      <c r="Y128" s="102"/>
      <c r="Z128" s="102"/>
      <c r="AA128" s="102"/>
      <c r="AB128" s="102"/>
      <c r="AC128" s="27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21669000</v>
      </c>
      <c r="AE128" s="27">
        <f t="shared" si="11"/>
        <v>32</v>
      </c>
      <c r="AF128" s="33"/>
      <c r="AG128" s="34"/>
      <c r="AH128" s="114">
        <v>32</v>
      </c>
      <c r="AI128" s="85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27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6032000</v>
      </c>
      <c r="AV128" s="27">
        <f t="shared" si="9"/>
        <v>7584149.9999999991</v>
      </c>
      <c r="AW128" s="30" t="str">
        <f t="shared" si="8"/>
        <v>Credit is within Limit</v>
      </c>
      <c r="AX128" s="30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2"/>
      <c r="AZ128" s="12"/>
    </row>
    <row r="129" spans="1:52" ht="21" x14ac:dyDescent="0.35">
      <c r="A129" s="91">
        <v>121</v>
      </c>
      <c r="B129" s="31" t="s">
        <v>9</v>
      </c>
      <c r="C129" s="31" t="s">
        <v>18</v>
      </c>
      <c r="D129" s="31"/>
      <c r="E129" s="31" t="s">
        <v>618</v>
      </c>
      <c r="F129" s="31" t="s">
        <v>11</v>
      </c>
      <c r="G129" s="25">
        <f t="shared" si="10"/>
        <v>0</v>
      </c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27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7">
        <f t="shared" si="11"/>
        <v>0</v>
      </c>
      <c r="AF129" s="33"/>
      <c r="AG129" s="34"/>
      <c r="AH129" s="114"/>
      <c r="AI129" s="85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27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7">
        <f t="shared" si="9"/>
        <v>0</v>
      </c>
      <c r="AW129" s="30" t="str">
        <f t="shared" si="8"/>
        <v xml:space="preserve"> </v>
      </c>
      <c r="AX129" s="30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2"/>
      <c r="AZ129" s="12"/>
    </row>
    <row r="130" spans="1:52" ht="21" x14ac:dyDescent="0.35">
      <c r="A130" s="91">
        <v>122</v>
      </c>
      <c r="B130" s="31" t="s">
        <v>9</v>
      </c>
      <c r="C130" s="31" t="s">
        <v>33</v>
      </c>
      <c r="D130" s="31"/>
      <c r="E130" s="31" t="s">
        <v>624</v>
      </c>
      <c r="F130" s="31" t="s">
        <v>11</v>
      </c>
      <c r="G130" s="25">
        <f t="shared" si="10"/>
        <v>80</v>
      </c>
      <c r="H130" s="102"/>
      <c r="I130" s="102"/>
      <c r="J130" s="102">
        <v>1</v>
      </c>
      <c r="K130" s="102">
        <v>0</v>
      </c>
      <c r="L130" s="102"/>
      <c r="M130" s="102"/>
      <c r="N130" s="102"/>
      <c r="O130" s="102">
        <v>34</v>
      </c>
      <c r="P130" s="102">
        <v>0</v>
      </c>
      <c r="Q130" s="102">
        <v>0</v>
      </c>
      <c r="R130" s="102">
        <v>1</v>
      </c>
      <c r="S130" s="102"/>
      <c r="T130" s="102"/>
      <c r="U130" s="102"/>
      <c r="V130" s="102"/>
      <c r="W130" s="102"/>
      <c r="X130" s="102">
        <v>44</v>
      </c>
      <c r="Y130" s="102"/>
      <c r="Z130" s="102"/>
      <c r="AA130" s="102"/>
      <c r="AB130" s="102"/>
      <c r="AC130" s="27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13451500</v>
      </c>
      <c r="AE130" s="27">
        <f t="shared" si="11"/>
        <v>10</v>
      </c>
      <c r="AF130" s="33"/>
      <c r="AG130" s="34"/>
      <c r="AH130" s="114">
        <v>10</v>
      </c>
      <c r="AI130" s="85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27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1885000</v>
      </c>
      <c r="AV130" s="27">
        <f t="shared" si="9"/>
        <v>4708025</v>
      </c>
      <c r="AW130" s="30" t="str">
        <f t="shared" si="8"/>
        <v>Credit is within Limit</v>
      </c>
      <c r="AX130" s="30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2"/>
      <c r="AZ130" s="12"/>
    </row>
    <row r="131" spans="1:52" ht="21" x14ac:dyDescent="0.35">
      <c r="A131" s="91">
        <v>123</v>
      </c>
      <c r="B131" s="31" t="s">
        <v>9</v>
      </c>
      <c r="C131" s="31" t="s">
        <v>35</v>
      </c>
      <c r="D131" s="31"/>
      <c r="E131" s="31" t="s">
        <v>627</v>
      </c>
      <c r="F131" s="31" t="s">
        <v>13</v>
      </c>
      <c r="G131" s="25">
        <f t="shared" si="10"/>
        <v>75</v>
      </c>
      <c r="H131" s="102"/>
      <c r="I131" s="102"/>
      <c r="J131" s="102">
        <v>6</v>
      </c>
      <c r="K131" s="102">
        <v>0</v>
      </c>
      <c r="L131" s="102"/>
      <c r="M131" s="102"/>
      <c r="N131" s="102"/>
      <c r="O131" s="102">
        <v>30</v>
      </c>
      <c r="P131" s="102">
        <v>0</v>
      </c>
      <c r="Q131" s="102">
        <v>0</v>
      </c>
      <c r="R131" s="102">
        <v>1</v>
      </c>
      <c r="S131" s="102"/>
      <c r="T131" s="102"/>
      <c r="U131" s="102">
        <v>2</v>
      </c>
      <c r="V131" s="102"/>
      <c r="W131" s="102"/>
      <c r="X131" s="102">
        <v>36</v>
      </c>
      <c r="Y131" s="102"/>
      <c r="Z131" s="102"/>
      <c r="AA131" s="102"/>
      <c r="AB131" s="102"/>
      <c r="AC131" s="27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12766000</v>
      </c>
      <c r="AE131" s="27">
        <f t="shared" si="11"/>
        <v>15</v>
      </c>
      <c r="AF131" s="33"/>
      <c r="AG131" s="34"/>
      <c r="AH131" s="114">
        <v>15</v>
      </c>
      <c r="AI131" s="85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27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2827500</v>
      </c>
      <c r="AV131" s="27">
        <f t="shared" si="9"/>
        <v>4468100</v>
      </c>
      <c r="AW131" s="30" t="str">
        <f t="shared" si="8"/>
        <v>Credit is within Limit</v>
      </c>
      <c r="AX131" s="30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2"/>
      <c r="AZ131" s="12"/>
    </row>
    <row r="132" spans="1:52" ht="21" x14ac:dyDescent="0.35">
      <c r="A132" s="91">
        <v>124</v>
      </c>
      <c r="B132" s="31" t="s">
        <v>9</v>
      </c>
      <c r="C132" s="31" t="s">
        <v>36</v>
      </c>
      <c r="D132" s="31"/>
      <c r="E132" s="31" t="s">
        <v>626</v>
      </c>
      <c r="F132" s="31" t="s">
        <v>11</v>
      </c>
      <c r="G132" s="25">
        <f t="shared" si="10"/>
        <v>0</v>
      </c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27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7">
        <f t="shared" si="11"/>
        <v>0</v>
      </c>
      <c r="AF132" s="33"/>
      <c r="AG132" s="34"/>
      <c r="AH132" s="114"/>
      <c r="AI132" s="85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27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7">
        <f t="shared" si="9"/>
        <v>0</v>
      </c>
      <c r="AW132" s="30" t="str">
        <f t="shared" si="8"/>
        <v xml:space="preserve"> </v>
      </c>
      <c r="AX132" s="30" t="str">
        <f>IFERROR(IF(VLOOKUP(C132,'Overdue Credits'!$A:$F,6,0)&gt;2,"High Risk Customer",IF(VLOOKUP(C132,'Overdue Credits'!$A:$F,6,0)&gt;0,"Medium Risk Customer","Low Risk Customer")),"Low Risk Customer")</f>
        <v>High Risk Customer</v>
      </c>
      <c r="AY132" s="12"/>
      <c r="AZ132" s="12"/>
    </row>
    <row r="133" spans="1:52" ht="21" x14ac:dyDescent="0.35">
      <c r="A133" s="91">
        <v>125</v>
      </c>
      <c r="B133" s="31" t="s">
        <v>9</v>
      </c>
      <c r="C133" s="31" t="s">
        <v>25</v>
      </c>
      <c r="D133" s="31"/>
      <c r="E133" s="31" t="s">
        <v>620</v>
      </c>
      <c r="F133" s="31" t="s">
        <v>20</v>
      </c>
      <c r="G133" s="25">
        <f t="shared" si="10"/>
        <v>420</v>
      </c>
      <c r="H133" s="102"/>
      <c r="I133" s="102"/>
      <c r="J133" s="102">
        <v>15</v>
      </c>
      <c r="K133" s="102">
        <v>10</v>
      </c>
      <c r="L133" s="102">
        <v>0</v>
      </c>
      <c r="M133" s="102"/>
      <c r="N133" s="102">
        <v>0</v>
      </c>
      <c r="O133" s="102">
        <v>130</v>
      </c>
      <c r="P133" s="102">
        <v>0</v>
      </c>
      <c r="Q133" s="102">
        <v>5</v>
      </c>
      <c r="R133" s="102">
        <v>3</v>
      </c>
      <c r="S133" s="102"/>
      <c r="T133" s="102"/>
      <c r="U133" s="102"/>
      <c r="V133" s="102">
        <v>0</v>
      </c>
      <c r="W133" s="102"/>
      <c r="X133" s="102">
        <v>257</v>
      </c>
      <c r="Y133" s="102"/>
      <c r="Z133" s="102"/>
      <c r="AA133" s="102"/>
      <c r="AB133" s="102"/>
      <c r="AC133" s="27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69582500</v>
      </c>
      <c r="AE133" s="27">
        <f t="shared" si="11"/>
        <v>112.78</v>
      </c>
      <c r="AF133" s="33"/>
      <c r="AG133" s="34"/>
      <c r="AH133" s="114">
        <v>112.78</v>
      </c>
      <c r="AI133" s="85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27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21259030</v>
      </c>
      <c r="AV133" s="27">
        <f t="shared" si="9"/>
        <v>24353875</v>
      </c>
      <c r="AW133" s="30" t="str">
        <f t="shared" si="8"/>
        <v>Credit is within Limit</v>
      </c>
      <c r="AX133" s="30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2"/>
      <c r="AZ133" s="12"/>
    </row>
    <row r="134" spans="1:52" ht="21" x14ac:dyDescent="0.35">
      <c r="A134" s="91">
        <v>126</v>
      </c>
      <c r="B134" s="31" t="s">
        <v>9</v>
      </c>
      <c r="C134" s="31" t="s">
        <v>30</v>
      </c>
      <c r="D134" s="31"/>
      <c r="E134" s="31" t="s">
        <v>614</v>
      </c>
      <c r="F134" s="31" t="s">
        <v>13</v>
      </c>
      <c r="G134" s="25">
        <f t="shared" si="10"/>
        <v>175</v>
      </c>
      <c r="H134" s="102"/>
      <c r="I134" s="102"/>
      <c r="J134" s="102">
        <v>8</v>
      </c>
      <c r="K134" s="102">
        <v>11</v>
      </c>
      <c r="L134" s="102">
        <v>0</v>
      </c>
      <c r="M134" s="102">
        <v>0</v>
      </c>
      <c r="N134" s="102"/>
      <c r="O134" s="102">
        <v>43</v>
      </c>
      <c r="P134" s="102">
        <v>4</v>
      </c>
      <c r="Q134" s="102">
        <v>0</v>
      </c>
      <c r="R134" s="102">
        <v>1</v>
      </c>
      <c r="S134" s="102"/>
      <c r="T134" s="102"/>
      <c r="U134" s="102">
        <v>5</v>
      </c>
      <c r="V134" s="102"/>
      <c r="W134" s="102"/>
      <c r="X134" s="102">
        <v>103</v>
      </c>
      <c r="Y134" s="102"/>
      <c r="Z134" s="102"/>
      <c r="AA134" s="102"/>
      <c r="AB134" s="102"/>
      <c r="AC134" s="27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28641500</v>
      </c>
      <c r="AE134" s="27">
        <f t="shared" si="11"/>
        <v>40</v>
      </c>
      <c r="AF134" s="33"/>
      <c r="AG134" s="34"/>
      <c r="AH134" s="114">
        <v>40</v>
      </c>
      <c r="AI134" s="85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27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7540000</v>
      </c>
      <c r="AV134" s="27">
        <f t="shared" si="9"/>
        <v>10024525</v>
      </c>
      <c r="AW134" s="30" t="str">
        <f t="shared" si="8"/>
        <v>Credit is within Limit</v>
      </c>
      <c r="AX134" s="30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2"/>
      <c r="AZ134" s="12"/>
    </row>
    <row r="135" spans="1:52" ht="21" x14ac:dyDescent="0.35">
      <c r="A135" s="91">
        <v>127</v>
      </c>
      <c r="B135" s="31" t="s">
        <v>9</v>
      </c>
      <c r="C135" s="31" t="s">
        <v>24</v>
      </c>
      <c r="D135" s="31"/>
      <c r="E135" s="31" t="s">
        <v>619</v>
      </c>
      <c r="F135" s="31" t="s">
        <v>13</v>
      </c>
      <c r="G135" s="25">
        <f t="shared" si="10"/>
        <v>185</v>
      </c>
      <c r="H135" s="102"/>
      <c r="I135" s="102"/>
      <c r="J135" s="102">
        <v>5</v>
      </c>
      <c r="K135" s="102">
        <v>10</v>
      </c>
      <c r="L135" s="102">
        <v>5</v>
      </c>
      <c r="M135" s="102"/>
      <c r="N135" s="102"/>
      <c r="O135" s="102">
        <v>46</v>
      </c>
      <c r="P135" s="102">
        <v>1</v>
      </c>
      <c r="Q135" s="102">
        <v>2</v>
      </c>
      <c r="R135" s="102">
        <v>1</v>
      </c>
      <c r="S135" s="102"/>
      <c r="T135" s="102"/>
      <c r="U135" s="102">
        <v>5</v>
      </c>
      <c r="V135" s="102">
        <v>0</v>
      </c>
      <c r="W135" s="102"/>
      <c r="X135" s="102">
        <v>110</v>
      </c>
      <c r="Y135" s="102"/>
      <c r="Z135" s="102"/>
      <c r="AA135" s="102"/>
      <c r="AB135" s="102"/>
      <c r="AC135" s="27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29826000</v>
      </c>
      <c r="AE135" s="27">
        <f t="shared" si="11"/>
        <v>30</v>
      </c>
      <c r="AF135" s="33"/>
      <c r="AG135" s="34"/>
      <c r="AH135" s="114">
        <v>30</v>
      </c>
      <c r="AI135" s="85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27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5655000</v>
      </c>
      <c r="AV135" s="27">
        <f t="shared" si="9"/>
        <v>10439100</v>
      </c>
      <c r="AW135" s="30" t="str">
        <f t="shared" si="8"/>
        <v>Credit is within Limit</v>
      </c>
      <c r="AX135" s="30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2"/>
      <c r="AZ135" s="12"/>
    </row>
    <row r="136" spans="1:52" ht="21" x14ac:dyDescent="0.35">
      <c r="A136" s="91">
        <v>128</v>
      </c>
      <c r="B136" s="31" t="s">
        <v>9</v>
      </c>
      <c r="C136" s="31" t="s">
        <v>23</v>
      </c>
      <c r="D136" s="31"/>
      <c r="E136" s="31" t="s">
        <v>613</v>
      </c>
      <c r="F136" s="31" t="s">
        <v>11</v>
      </c>
      <c r="G136" s="25">
        <f t="shared" si="10"/>
        <v>70</v>
      </c>
      <c r="H136" s="102"/>
      <c r="I136" s="102"/>
      <c r="J136" s="102">
        <v>2</v>
      </c>
      <c r="K136" s="102">
        <v>3</v>
      </c>
      <c r="L136" s="102">
        <v>0</v>
      </c>
      <c r="M136" s="102"/>
      <c r="N136" s="102">
        <v>0</v>
      </c>
      <c r="O136" s="102">
        <v>10</v>
      </c>
      <c r="P136" s="102">
        <v>0</v>
      </c>
      <c r="Q136" s="102">
        <v>0</v>
      </c>
      <c r="R136" s="102">
        <v>4</v>
      </c>
      <c r="S136" s="102"/>
      <c r="T136" s="102"/>
      <c r="U136" s="102">
        <v>2</v>
      </c>
      <c r="V136" s="102"/>
      <c r="W136" s="102"/>
      <c r="X136" s="102">
        <v>49</v>
      </c>
      <c r="Y136" s="102"/>
      <c r="Z136" s="102"/>
      <c r="AA136" s="102"/>
      <c r="AB136" s="102"/>
      <c r="AC136" s="27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10934000</v>
      </c>
      <c r="AE136" s="27">
        <f t="shared" si="11"/>
        <v>16.148865153227369</v>
      </c>
      <c r="AF136" s="33"/>
      <c r="AG136" s="34"/>
      <c r="AH136" s="114">
        <v>16.148865153227369</v>
      </c>
      <c r="AI136" s="85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27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3044061.0813833592</v>
      </c>
      <c r="AV136" s="27">
        <f t="shared" si="9"/>
        <v>3826899.9999999995</v>
      </c>
      <c r="AW136" s="30" t="str">
        <f t="shared" si="8"/>
        <v>Credit is within Limit</v>
      </c>
      <c r="AX136" s="30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2"/>
      <c r="AZ136" s="12"/>
    </row>
    <row r="137" spans="1:52" ht="21" x14ac:dyDescent="0.35">
      <c r="A137" s="91">
        <v>129</v>
      </c>
      <c r="B137" s="31" t="s">
        <v>9</v>
      </c>
      <c r="C137" s="31" t="s">
        <v>32</v>
      </c>
      <c r="D137" s="31"/>
      <c r="E137" s="31" t="s">
        <v>621</v>
      </c>
      <c r="F137" s="31" t="s">
        <v>20</v>
      </c>
      <c r="G137" s="25">
        <f t="shared" ref="G137:G168" si="12">SUM(H137:AB137)</f>
        <v>0</v>
      </c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27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7">
        <f t="shared" ref="AE137:AE168" si="13">SUM(AF137:AT137)</f>
        <v>0</v>
      </c>
      <c r="AF137" s="33"/>
      <c r="AG137" s="34"/>
      <c r="AH137" s="114"/>
      <c r="AI137" s="85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27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7">
        <f t="shared" si="9"/>
        <v>0</v>
      </c>
      <c r="AW137" s="30" t="str">
        <f t="shared" ref="AW137:AW200" si="14">IF(AU137&gt;AV137,"Credit is above Limit. Requires HOTM approval",IF(AU137=0," ",IF(AV137&gt;=AU137,"Credit is within Limit","CheckInput")))</f>
        <v xml:space="preserve"> </v>
      </c>
      <c r="AX137" s="30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2"/>
      <c r="AZ137" s="12"/>
    </row>
    <row r="138" spans="1:52" ht="21" x14ac:dyDescent="0.35">
      <c r="A138" s="91">
        <v>130</v>
      </c>
      <c r="B138" s="31" t="s">
        <v>9</v>
      </c>
      <c r="C138" s="31" t="s">
        <v>26</v>
      </c>
      <c r="D138" s="31"/>
      <c r="E138" s="31" t="s">
        <v>616</v>
      </c>
      <c r="F138" s="31" t="s">
        <v>20</v>
      </c>
      <c r="G138" s="25">
        <f t="shared" si="12"/>
        <v>143</v>
      </c>
      <c r="H138" s="102"/>
      <c r="I138" s="102"/>
      <c r="J138" s="102">
        <v>2</v>
      </c>
      <c r="K138" s="102">
        <v>4</v>
      </c>
      <c r="L138" s="102">
        <v>0</v>
      </c>
      <c r="M138" s="102"/>
      <c r="N138" s="102"/>
      <c r="O138" s="102">
        <v>58</v>
      </c>
      <c r="P138" s="102">
        <v>0</v>
      </c>
      <c r="Q138" s="102">
        <v>1</v>
      </c>
      <c r="R138" s="102">
        <v>1</v>
      </c>
      <c r="S138" s="102"/>
      <c r="T138" s="102"/>
      <c r="U138" s="102">
        <v>3</v>
      </c>
      <c r="V138" s="102"/>
      <c r="W138" s="102"/>
      <c r="X138" s="102">
        <v>74</v>
      </c>
      <c r="Y138" s="102"/>
      <c r="Z138" s="102"/>
      <c r="AA138" s="102"/>
      <c r="AB138" s="102"/>
      <c r="AC138" s="27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23776000</v>
      </c>
      <c r="AE138" s="27">
        <f t="shared" si="13"/>
        <v>31.583947792782975</v>
      </c>
      <c r="AF138" s="33"/>
      <c r="AG138" s="34"/>
      <c r="AH138" s="114">
        <v>31.583947792782975</v>
      </c>
      <c r="AI138" s="85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27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5953574.1589395907</v>
      </c>
      <c r="AV138" s="27">
        <f t="shared" ref="AV138:AV200" si="15">AC138*0.35</f>
        <v>8321599.9999999991</v>
      </c>
      <c r="AW138" s="30" t="str">
        <f t="shared" si="14"/>
        <v>Credit is within Limit</v>
      </c>
      <c r="AX138" s="30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2"/>
      <c r="AZ138" s="12"/>
    </row>
    <row r="139" spans="1:52" ht="21" x14ac:dyDescent="0.35">
      <c r="A139" s="91">
        <v>131</v>
      </c>
      <c r="B139" s="31" t="s">
        <v>9</v>
      </c>
      <c r="C139" s="31" t="s">
        <v>29</v>
      </c>
      <c r="D139" s="31"/>
      <c r="E139" s="31" t="s">
        <v>615</v>
      </c>
      <c r="F139" s="31" t="s">
        <v>13</v>
      </c>
      <c r="G139" s="25">
        <f t="shared" si="12"/>
        <v>120</v>
      </c>
      <c r="H139" s="102"/>
      <c r="I139" s="102"/>
      <c r="J139" s="102">
        <v>4</v>
      </c>
      <c r="K139" s="102">
        <v>9</v>
      </c>
      <c r="L139" s="102">
        <v>0</v>
      </c>
      <c r="M139" s="102"/>
      <c r="N139" s="102">
        <v>0</v>
      </c>
      <c r="O139" s="102">
        <v>29</v>
      </c>
      <c r="P139" s="102">
        <v>0</v>
      </c>
      <c r="Q139" s="102">
        <v>1</v>
      </c>
      <c r="R139" s="102">
        <v>1</v>
      </c>
      <c r="S139" s="102"/>
      <c r="T139" s="102"/>
      <c r="U139" s="102">
        <v>3</v>
      </c>
      <c r="V139" s="102">
        <v>0</v>
      </c>
      <c r="W139" s="102"/>
      <c r="X139" s="102">
        <v>73</v>
      </c>
      <c r="Y139" s="102"/>
      <c r="Z139" s="102"/>
      <c r="AA139" s="102"/>
      <c r="AB139" s="102"/>
      <c r="AC139" s="27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19362500</v>
      </c>
      <c r="AE139" s="27">
        <f t="shared" si="13"/>
        <v>28.580267787279734</v>
      </c>
      <c r="AF139" s="33"/>
      <c r="AG139" s="34"/>
      <c r="AH139" s="114">
        <v>28.580267787279734</v>
      </c>
      <c r="AI139" s="85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27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5387380.4779022299</v>
      </c>
      <c r="AV139" s="27">
        <f t="shared" si="15"/>
        <v>6776875</v>
      </c>
      <c r="AW139" s="30" t="str">
        <f t="shared" si="14"/>
        <v>Credit is within Limit</v>
      </c>
      <c r="AX139" s="30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2"/>
      <c r="AZ139" s="12"/>
    </row>
    <row r="140" spans="1:52" ht="21" x14ac:dyDescent="0.35">
      <c r="A140" s="91">
        <v>132</v>
      </c>
      <c r="B140" s="31" t="s">
        <v>9</v>
      </c>
      <c r="C140" s="31" t="s">
        <v>28</v>
      </c>
      <c r="D140" s="31"/>
      <c r="E140" s="31" t="s">
        <v>628</v>
      </c>
      <c r="F140" s="31" t="s">
        <v>20</v>
      </c>
      <c r="G140" s="25">
        <f t="shared" si="12"/>
        <v>250</v>
      </c>
      <c r="H140" s="102"/>
      <c r="I140" s="102"/>
      <c r="J140" s="102">
        <v>4</v>
      </c>
      <c r="K140" s="102">
        <v>10</v>
      </c>
      <c r="L140" s="102">
        <v>0</v>
      </c>
      <c r="M140" s="102"/>
      <c r="N140" s="102">
        <v>0</v>
      </c>
      <c r="O140" s="102">
        <v>19</v>
      </c>
      <c r="P140" s="102">
        <v>1</v>
      </c>
      <c r="Q140" s="102">
        <v>3</v>
      </c>
      <c r="R140" s="102">
        <v>2</v>
      </c>
      <c r="S140" s="102"/>
      <c r="T140" s="102"/>
      <c r="U140" s="102">
        <v>4</v>
      </c>
      <c r="V140" s="102"/>
      <c r="W140" s="102"/>
      <c r="X140" s="102">
        <v>207</v>
      </c>
      <c r="Y140" s="102"/>
      <c r="Z140" s="102"/>
      <c r="AA140" s="102"/>
      <c r="AB140" s="102"/>
      <c r="AC140" s="27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38736000</v>
      </c>
      <c r="AE140" s="27">
        <f t="shared" si="13"/>
        <v>55</v>
      </c>
      <c r="AF140" s="33"/>
      <c r="AG140" s="34"/>
      <c r="AH140" s="114">
        <v>55</v>
      </c>
      <c r="AI140" s="85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27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10367500</v>
      </c>
      <c r="AV140" s="27">
        <f t="shared" si="15"/>
        <v>13557600</v>
      </c>
      <c r="AW140" s="30" t="str">
        <f t="shared" si="14"/>
        <v>Credit is within Limit</v>
      </c>
      <c r="AX140" s="30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2"/>
      <c r="AZ140" s="12"/>
    </row>
    <row r="141" spans="1:52" ht="21" x14ac:dyDescent="0.35">
      <c r="A141" s="91">
        <v>133</v>
      </c>
      <c r="B141" s="31" t="s">
        <v>9</v>
      </c>
      <c r="C141" s="31" t="s">
        <v>31</v>
      </c>
      <c r="D141" s="31"/>
      <c r="E141" s="31" t="s">
        <v>625</v>
      </c>
      <c r="F141" s="31" t="s">
        <v>11</v>
      </c>
      <c r="G141" s="25">
        <f t="shared" si="12"/>
        <v>70</v>
      </c>
      <c r="H141" s="36"/>
      <c r="I141" s="36"/>
      <c r="J141" s="36">
        <v>2</v>
      </c>
      <c r="K141" s="36"/>
      <c r="L141" s="36">
        <v>3</v>
      </c>
      <c r="M141" s="36"/>
      <c r="N141" s="36"/>
      <c r="O141" s="36">
        <v>20</v>
      </c>
      <c r="P141" s="36"/>
      <c r="Q141" s="36"/>
      <c r="R141" s="36"/>
      <c r="S141" s="36"/>
      <c r="T141" s="36"/>
      <c r="U141" s="36">
        <v>5</v>
      </c>
      <c r="V141" s="36"/>
      <c r="W141" s="36"/>
      <c r="X141" s="36">
        <v>40</v>
      </c>
      <c r="Y141" s="36"/>
      <c r="Z141" s="36"/>
      <c r="AA141" s="36"/>
      <c r="AB141" s="36"/>
      <c r="AC141" s="27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11157000</v>
      </c>
      <c r="AE141" s="27">
        <f t="shared" si="13"/>
        <v>11</v>
      </c>
      <c r="AF141" s="33"/>
      <c r="AG141" s="34"/>
      <c r="AH141" s="82">
        <v>11</v>
      </c>
      <c r="AI141" s="85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27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2073500</v>
      </c>
      <c r="AV141" s="27">
        <f t="shared" si="15"/>
        <v>3904949.9999999995</v>
      </c>
      <c r="AW141" s="30" t="str">
        <f t="shared" si="14"/>
        <v>Credit is within Limit</v>
      </c>
      <c r="AX141" s="30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2"/>
      <c r="AZ141" s="12"/>
    </row>
    <row r="142" spans="1:52" ht="21" x14ac:dyDescent="0.35">
      <c r="A142" s="91">
        <v>134</v>
      </c>
      <c r="B142" s="31" t="s">
        <v>431</v>
      </c>
      <c r="C142" s="31" t="s">
        <v>865</v>
      </c>
      <c r="D142" s="31"/>
      <c r="E142" s="31" t="s">
        <v>866</v>
      </c>
      <c r="F142" s="31" t="s">
        <v>13</v>
      </c>
      <c r="G142" s="25">
        <f t="shared" si="12"/>
        <v>0</v>
      </c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27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7">
        <f t="shared" si="13"/>
        <v>0</v>
      </c>
      <c r="AF142" s="33"/>
      <c r="AG142" s="34"/>
      <c r="AH142" s="34"/>
      <c r="AI142" s="105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27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7">
        <f t="shared" si="15"/>
        <v>0</v>
      </c>
      <c r="AW142" s="30" t="str">
        <f t="shared" si="14"/>
        <v xml:space="preserve"> </v>
      </c>
      <c r="AX142" s="30" t="str">
        <f>IFERROR(IF(VLOOKUP(C142,'Overdue Credits'!$A:$F,6,0)&gt;2,"High Risk Customer",IF(VLOOKUP(C142,'Overdue Credits'!$A:$F,6,0)&gt;0,"Medium Risk Customer","Low Risk Customer")),"Low Risk Customer")</f>
        <v>High Risk Customer</v>
      </c>
      <c r="AY142" s="12"/>
      <c r="AZ142" s="12"/>
    </row>
    <row r="143" spans="1:52" ht="21" x14ac:dyDescent="0.35">
      <c r="A143" s="91">
        <v>135</v>
      </c>
      <c r="B143" s="31" t="s">
        <v>431</v>
      </c>
      <c r="C143" s="31" t="s">
        <v>1039</v>
      </c>
      <c r="D143" s="31"/>
      <c r="E143" s="31" t="s">
        <v>1045</v>
      </c>
      <c r="F143" s="31" t="s">
        <v>11</v>
      </c>
      <c r="G143" s="25">
        <f t="shared" si="12"/>
        <v>0</v>
      </c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27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7">
        <f t="shared" si="13"/>
        <v>0</v>
      </c>
      <c r="AF143" s="33"/>
      <c r="AG143" s="34"/>
      <c r="AH143" s="34"/>
      <c r="AI143" s="105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27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7">
        <f t="shared" si="15"/>
        <v>0</v>
      </c>
      <c r="AW143" s="30" t="str">
        <f t="shared" si="14"/>
        <v xml:space="preserve"> </v>
      </c>
      <c r="AX143" s="30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2"/>
      <c r="AZ143" s="12"/>
    </row>
    <row r="144" spans="1:52" ht="21" x14ac:dyDescent="0.35">
      <c r="A144" s="91">
        <v>136</v>
      </c>
      <c r="B144" s="31" t="s">
        <v>431</v>
      </c>
      <c r="C144" s="31" t="s">
        <v>1040</v>
      </c>
      <c r="D144" s="31"/>
      <c r="E144" s="31" t="s">
        <v>532</v>
      </c>
      <c r="F144" s="31" t="s">
        <v>11</v>
      </c>
      <c r="G144" s="25">
        <f t="shared" si="12"/>
        <v>0</v>
      </c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27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7">
        <f t="shared" si="13"/>
        <v>0</v>
      </c>
      <c r="AF144" s="33"/>
      <c r="AG144" s="34"/>
      <c r="AH144" s="34"/>
      <c r="AI144" s="105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27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7">
        <f t="shared" si="15"/>
        <v>0</v>
      </c>
      <c r="AW144" s="30" t="str">
        <f t="shared" si="14"/>
        <v xml:space="preserve"> </v>
      </c>
      <c r="AX144" s="30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12"/>
      <c r="AZ144" s="12"/>
    </row>
    <row r="145" spans="1:52" ht="21" x14ac:dyDescent="0.35">
      <c r="A145" s="91">
        <v>137</v>
      </c>
      <c r="B145" s="31" t="s">
        <v>431</v>
      </c>
      <c r="C145" s="31" t="s">
        <v>1041</v>
      </c>
      <c r="D145" s="31"/>
      <c r="E145" s="31" t="s">
        <v>1046</v>
      </c>
      <c r="F145" s="31" t="s">
        <v>11</v>
      </c>
      <c r="G145" s="25">
        <f t="shared" si="12"/>
        <v>0</v>
      </c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27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7">
        <f t="shared" si="13"/>
        <v>0</v>
      </c>
      <c r="AF145" s="33"/>
      <c r="AG145" s="34"/>
      <c r="AH145" s="34"/>
      <c r="AI145" s="105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27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7">
        <f t="shared" si="15"/>
        <v>0</v>
      </c>
      <c r="AW145" s="30" t="str">
        <f t="shared" si="14"/>
        <v xml:space="preserve"> </v>
      </c>
      <c r="AX145" s="30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2"/>
      <c r="AZ145" s="12"/>
    </row>
    <row r="146" spans="1:52" ht="21" x14ac:dyDescent="0.35">
      <c r="A146" s="91">
        <v>138</v>
      </c>
      <c r="B146" s="31" t="s">
        <v>431</v>
      </c>
      <c r="C146" s="31" t="s">
        <v>446</v>
      </c>
      <c r="D146" s="31"/>
      <c r="E146" s="31" t="s">
        <v>631</v>
      </c>
      <c r="F146" s="31" t="s">
        <v>13</v>
      </c>
      <c r="G146" s="25">
        <f t="shared" si="12"/>
        <v>0</v>
      </c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27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7">
        <f t="shared" si="13"/>
        <v>0</v>
      </c>
      <c r="AF146" s="33"/>
      <c r="AG146" s="34"/>
      <c r="AH146" s="34"/>
      <c r="AI146" s="105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27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7">
        <f t="shared" si="15"/>
        <v>0</v>
      </c>
      <c r="AW146" s="30" t="str">
        <f t="shared" si="14"/>
        <v xml:space="preserve"> </v>
      </c>
      <c r="AX146" s="30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12"/>
      <c r="AZ146" s="12"/>
    </row>
    <row r="147" spans="1:52" ht="21" x14ac:dyDescent="0.35">
      <c r="A147" s="91">
        <v>139</v>
      </c>
      <c r="B147" s="31" t="s">
        <v>431</v>
      </c>
      <c r="C147" s="31" t="s">
        <v>1042</v>
      </c>
      <c r="D147" s="31"/>
      <c r="E147" s="31" t="s">
        <v>1047</v>
      </c>
      <c r="F147" s="31" t="s">
        <v>11</v>
      </c>
      <c r="G147" s="25">
        <f t="shared" si="12"/>
        <v>0</v>
      </c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27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7">
        <f t="shared" si="13"/>
        <v>0</v>
      </c>
      <c r="AF147" s="33"/>
      <c r="AG147" s="34"/>
      <c r="AH147" s="34"/>
      <c r="AI147" s="105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27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7">
        <f t="shared" si="15"/>
        <v>0</v>
      </c>
      <c r="AW147" s="30" t="str">
        <f t="shared" si="14"/>
        <v xml:space="preserve"> </v>
      </c>
      <c r="AX147" s="30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12"/>
      <c r="AZ147" s="12"/>
    </row>
    <row r="148" spans="1:52" ht="21" x14ac:dyDescent="0.35">
      <c r="A148" s="91">
        <v>140</v>
      </c>
      <c r="B148" s="31" t="s">
        <v>431</v>
      </c>
      <c r="C148" s="31" t="s">
        <v>1043</v>
      </c>
      <c r="D148" s="31"/>
      <c r="E148" s="31" t="s">
        <v>1048</v>
      </c>
      <c r="F148" s="31" t="s">
        <v>11</v>
      </c>
      <c r="G148" s="25">
        <f t="shared" si="12"/>
        <v>0</v>
      </c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27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7">
        <f t="shared" si="13"/>
        <v>0</v>
      </c>
      <c r="AF148" s="33"/>
      <c r="AG148" s="34"/>
      <c r="AH148" s="34"/>
      <c r="AI148" s="105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27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7">
        <f t="shared" si="15"/>
        <v>0</v>
      </c>
      <c r="AW148" s="30" t="str">
        <f t="shared" si="14"/>
        <v xml:space="preserve"> </v>
      </c>
      <c r="AX148" s="30" t="str">
        <f>IFERROR(IF(VLOOKUP(C148,'Overdue Credits'!$A:$F,6,0)&gt;2,"High Risk Customer",IF(VLOOKUP(C148,'Overdue Credits'!$A:$F,6,0)&gt;0,"Medium Risk Customer","Low Risk Customer")),"Low Risk Customer")</f>
        <v>Low Risk Customer</v>
      </c>
      <c r="AY148" s="12"/>
      <c r="AZ148" s="12"/>
    </row>
    <row r="149" spans="1:52" ht="21" x14ac:dyDescent="0.35">
      <c r="A149" s="91">
        <v>141</v>
      </c>
      <c r="B149" s="31" t="s">
        <v>431</v>
      </c>
      <c r="C149" s="31" t="s">
        <v>1044</v>
      </c>
      <c r="D149" s="31"/>
      <c r="E149" s="31" t="s">
        <v>1049</v>
      </c>
      <c r="F149" s="31" t="s">
        <v>11</v>
      </c>
      <c r="G149" s="25">
        <f t="shared" si="12"/>
        <v>0</v>
      </c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27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7">
        <f t="shared" si="13"/>
        <v>0</v>
      </c>
      <c r="AF149" s="33"/>
      <c r="AG149" s="34"/>
      <c r="AH149" s="34"/>
      <c r="AI149" s="105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27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7">
        <f t="shared" si="15"/>
        <v>0</v>
      </c>
      <c r="AW149" s="30" t="str">
        <f t="shared" si="14"/>
        <v xml:space="preserve"> </v>
      </c>
      <c r="AX149" s="30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12"/>
      <c r="AZ149" s="12"/>
    </row>
    <row r="150" spans="1:52" ht="21" x14ac:dyDescent="0.35">
      <c r="A150" s="91">
        <v>142</v>
      </c>
      <c r="B150" s="31" t="s">
        <v>431</v>
      </c>
      <c r="C150" s="31" t="s">
        <v>437</v>
      </c>
      <c r="D150" s="31"/>
      <c r="E150" s="31" t="s">
        <v>779</v>
      </c>
      <c r="F150" s="31" t="s">
        <v>933</v>
      </c>
      <c r="G150" s="25">
        <f t="shared" si="12"/>
        <v>1300</v>
      </c>
      <c r="H150" s="102"/>
      <c r="I150" s="102"/>
      <c r="J150" s="102">
        <v>900</v>
      </c>
      <c r="K150" s="102">
        <v>50</v>
      </c>
      <c r="L150" s="102">
        <v>15</v>
      </c>
      <c r="M150" s="102">
        <v>10</v>
      </c>
      <c r="N150" s="102">
        <v>0</v>
      </c>
      <c r="O150" s="102">
        <v>80</v>
      </c>
      <c r="P150" s="102">
        <v>40</v>
      </c>
      <c r="Q150" s="102">
        <v>5</v>
      </c>
      <c r="R150" s="102">
        <v>40</v>
      </c>
      <c r="S150" s="102">
        <v>0</v>
      </c>
      <c r="T150" s="102">
        <v>0</v>
      </c>
      <c r="U150" s="102">
        <v>5</v>
      </c>
      <c r="V150" s="102">
        <v>15</v>
      </c>
      <c r="W150" s="102">
        <v>40</v>
      </c>
      <c r="X150" s="102">
        <v>80</v>
      </c>
      <c r="Y150" s="102">
        <v>20</v>
      </c>
      <c r="Z150" s="102"/>
      <c r="AA150" s="102">
        <v>0</v>
      </c>
      <c r="AB150" s="102"/>
      <c r="AC150" s="27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261117500</v>
      </c>
      <c r="AE150" s="27">
        <f t="shared" si="13"/>
        <v>331</v>
      </c>
      <c r="AF150" s="33"/>
      <c r="AG150" s="34"/>
      <c r="AH150" s="34"/>
      <c r="AI150" s="105">
        <v>331</v>
      </c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27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73647500</v>
      </c>
      <c r="AV150" s="27">
        <f t="shared" si="15"/>
        <v>91391125</v>
      </c>
      <c r="AW150" s="30" t="str">
        <f t="shared" si="14"/>
        <v>Credit is within Limit</v>
      </c>
      <c r="AX150" s="30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12"/>
      <c r="AZ150" s="12"/>
    </row>
    <row r="151" spans="1:52" ht="21" x14ac:dyDescent="0.35">
      <c r="A151" s="91">
        <v>143</v>
      </c>
      <c r="B151" s="31" t="s">
        <v>431</v>
      </c>
      <c r="C151" s="31" t="s">
        <v>1139</v>
      </c>
      <c r="D151" s="31"/>
      <c r="E151" s="31" t="s">
        <v>629</v>
      </c>
      <c r="F151" s="31" t="s">
        <v>11</v>
      </c>
      <c r="G151" s="25">
        <f t="shared" si="12"/>
        <v>80</v>
      </c>
      <c r="H151" s="102"/>
      <c r="I151" s="102"/>
      <c r="J151" s="102">
        <v>49</v>
      </c>
      <c r="K151" s="102">
        <v>4</v>
      </c>
      <c r="L151" s="102">
        <v>2</v>
      </c>
      <c r="M151" s="102">
        <v>0</v>
      </c>
      <c r="N151" s="102">
        <v>0</v>
      </c>
      <c r="O151" s="102">
        <v>10</v>
      </c>
      <c r="P151" s="102">
        <v>5</v>
      </c>
      <c r="Q151" s="102">
        <v>0</v>
      </c>
      <c r="R151" s="102">
        <v>5</v>
      </c>
      <c r="S151" s="102">
        <v>0</v>
      </c>
      <c r="T151" s="102">
        <v>0</v>
      </c>
      <c r="U151" s="102">
        <v>0</v>
      </c>
      <c r="V151" s="102">
        <v>0</v>
      </c>
      <c r="W151" s="102">
        <v>0</v>
      </c>
      <c r="X151" s="102">
        <v>5</v>
      </c>
      <c r="Y151" s="102">
        <v>0</v>
      </c>
      <c r="Z151" s="102"/>
      <c r="AA151" s="102">
        <v>0</v>
      </c>
      <c r="AB151" s="102"/>
      <c r="AC151" s="27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16186000</v>
      </c>
      <c r="AE151" s="27">
        <f t="shared" si="13"/>
        <v>18.186516853932584</v>
      </c>
      <c r="AF151" s="33"/>
      <c r="AG151" s="34"/>
      <c r="AH151" s="34"/>
      <c r="AI151" s="105">
        <v>18.186516853932584</v>
      </c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27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4046500</v>
      </c>
      <c r="AV151" s="27">
        <f t="shared" si="15"/>
        <v>5665100</v>
      </c>
      <c r="AW151" s="30" t="str">
        <f t="shared" si="14"/>
        <v>Credit is within Limit</v>
      </c>
      <c r="AX151" s="30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12"/>
      <c r="AZ151" s="12"/>
    </row>
    <row r="152" spans="1:52" ht="21" x14ac:dyDescent="0.35">
      <c r="A152" s="91">
        <v>144</v>
      </c>
      <c r="B152" s="31" t="s">
        <v>431</v>
      </c>
      <c r="C152" s="31" t="s">
        <v>455</v>
      </c>
      <c r="D152" s="31"/>
      <c r="E152" s="31" t="s">
        <v>781</v>
      </c>
      <c r="F152" s="31" t="s">
        <v>11</v>
      </c>
      <c r="G152" s="25">
        <f t="shared" si="12"/>
        <v>0</v>
      </c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27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7">
        <f t="shared" si="13"/>
        <v>0</v>
      </c>
      <c r="AF152" s="33"/>
      <c r="AG152" s="34"/>
      <c r="AH152" s="34"/>
      <c r="AI152" s="105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27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7">
        <f t="shared" si="15"/>
        <v>0</v>
      </c>
      <c r="AW152" s="30" t="str">
        <f t="shared" si="14"/>
        <v xml:space="preserve"> </v>
      </c>
      <c r="AX152" s="30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12"/>
      <c r="AZ152" s="12"/>
    </row>
    <row r="153" spans="1:52" ht="21" x14ac:dyDescent="0.35">
      <c r="A153" s="91">
        <v>145</v>
      </c>
      <c r="B153" s="31" t="s">
        <v>431</v>
      </c>
      <c r="C153" s="31" t="s">
        <v>454</v>
      </c>
      <c r="D153" s="31"/>
      <c r="E153" s="1" t="s">
        <v>937</v>
      </c>
      <c r="F153" s="31" t="s">
        <v>11</v>
      </c>
      <c r="G153" s="25">
        <f t="shared" si="12"/>
        <v>0</v>
      </c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27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7">
        <f t="shared" si="13"/>
        <v>0</v>
      </c>
      <c r="AF153" s="33"/>
      <c r="AG153" s="34"/>
      <c r="AH153" s="34"/>
      <c r="AI153" s="105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27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7">
        <f t="shared" si="15"/>
        <v>0</v>
      </c>
      <c r="AW153" s="30" t="str">
        <f t="shared" si="14"/>
        <v xml:space="preserve"> </v>
      </c>
      <c r="AX153" s="30" t="str">
        <f>IFERROR(IF(VLOOKUP(C153,'Overdue Credits'!$A:$F,6,0)&gt;2,"High Risk Customer",IF(VLOOKUP(C153,'Overdue Credits'!$A:$F,6,0)&gt;0,"Medium Risk Customer","Low Risk Customer")),"Low Risk Customer")</f>
        <v>High Risk Customer</v>
      </c>
      <c r="AY153" s="12"/>
      <c r="AZ153" s="12"/>
    </row>
    <row r="154" spans="1:52" ht="21" x14ac:dyDescent="0.35">
      <c r="A154" s="91">
        <v>146</v>
      </c>
      <c r="B154" s="31" t="s">
        <v>431</v>
      </c>
      <c r="C154" s="31" t="s">
        <v>1138</v>
      </c>
      <c r="D154" s="31"/>
      <c r="E154" s="31" t="s">
        <v>632</v>
      </c>
      <c r="F154" s="31" t="s">
        <v>20</v>
      </c>
      <c r="G154" s="25">
        <f t="shared" si="12"/>
        <v>250</v>
      </c>
      <c r="H154" s="102"/>
      <c r="I154" s="102"/>
      <c r="J154" s="102">
        <v>170</v>
      </c>
      <c r="K154" s="102">
        <v>0</v>
      </c>
      <c r="L154" s="102">
        <v>10</v>
      </c>
      <c r="M154" s="102">
        <v>0</v>
      </c>
      <c r="N154" s="102">
        <v>0</v>
      </c>
      <c r="O154" s="102">
        <v>20</v>
      </c>
      <c r="P154" s="102">
        <v>30</v>
      </c>
      <c r="Q154" s="102">
        <v>0</v>
      </c>
      <c r="R154" s="102">
        <v>9</v>
      </c>
      <c r="S154" s="102">
        <v>0</v>
      </c>
      <c r="T154" s="102">
        <v>0</v>
      </c>
      <c r="U154" s="102">
        <v>1</v>
      </c>
      <c r="V154" s="102">
        <v>0</v>
      </c>
      <c r="W154" s="102">
        <v>0</v>
      </c>
      <c r="X154" s="102">
        <v>10</v>
      </c>
      <c r="Y154" s="102">
        <v>0</v>
      </c>
      <c r="Z154" s="102"/>
      <c r="AA154" s="102">
        <v>0</v>
      </c>
      <c r="AB154" s="102"/>
      <c r="AC154" s="27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52324000</v>
      </c>
      <c r="AE154" s="27">
        <f t="shared" si="13"/>
        <v>58.791011235955054</v>
      </c>
      <c r="AF154" s="33"/>
      <c r="AG154" s="34"/>
      <c r="AH154" s="34"/>
      <c r="AI154" s="105">
        <v>58.791011235955054</v>
      </c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27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13081000</v>
      </c>
      <c r="AV154" s="27">
        <f t="shared" si="15"/>
        <v>18313400</v>
      </c>
      <c r="AW154" s="30" t="str">
        <f t="shared" si="14"/>
        <v>Credit is within Limit</v>
      </c>
      <c r="AX154" s="30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12"/>
      <c r="AZ154" s="12"/>
    </row>
    <row r="155" spans="1:52" ht="21" x14ac:dyDescent="0.35">
      <c r="A155" s="91">
        <v>147</v>
      </c>
      <c r="B155" s="31" t="s">
        <v>431</v>
      </c>
      <c r="C155" s="31" t="s">
        <v>453</v>
      </c>
      <c r="D155" s="31"/>
      <c r="E155" s="31" t="s">
        <v>633</v>
      </c>
      <c r="F155" s="31" t="s">
        <v>11</v>
      </c>
      <c r="G155" s="25">
        <f t="shared" si="12"/>
        <v>70</v>
      </c>
      <c r="H155" s="102"/>
      <c r="I155" s="102"/>
      <c r="J155" s="102">
        <v>30</v>
      </c>
      <c r="K155" s="102">
        <v>3</v>
      </c>
      <c r="L155" s="102">
        <v>1</v>
      </c>
      <c r="M155" s="102">
        <v>0</v>
      </c>
      <c r="N155" s="102">
        <v>0</v>
      </c>
      <c r="O155" s="102">
        <v>10</v>
      </c>
      <c r="P155" s="102">
        <v>6</v>
      </c>
      <c r="Q155" s="102">
        <v>1</v>
      </c>
      <c r="R155" s="102">
        <v>5</v>
      </c>
      <c r="S155" s="102">
        <v>0</v>
      </c>
      <c r="T155" s="102">
        <v>0</v>
      </c>
      <c r="U155" s="102">
        <v>1</v>
      </c>
      <c r="V155" s="102">
        <v>1</v>
      </c>
      <c r="W155" s="102">
        <v>1</v>
      </c>
      <c r="X155" s="102">
        <v>10</v>
      </c>
      <c r="Y155" s="102">
        <v>1</v>
      </c>
      <c r="Z155" s="102"/>
      <c r="AA155" s="102">
        <v>0</v>
      </c>
      <c r="AB155" s="102"/>
      <c r="AC155" s="27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13177000</v>
      </c>
      <c r="AE155" s="27">
        <f t="shared" si="13"/>
        <v>14.80561797752809</v>
      </c>
      <c r="AF155" s="33"/>
      <c r="AG155" s="34"/>
      <c r="AH155" s="34"/>
      <c r="AI155" s="105">
        <v>14.80561797752809</v>
      </c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27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3294250</v>
      </c>
      <c r="AV155" s="27">
        <f t="shared" si="15"/>
        <v>4611950</v>
      </c>
      <c r="AW155" s="30" t="str">
        <f t="shared" si="14"/>
        <v>Credit is within Limit</v>
      </c>
      <c r="AX155" s="30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12"/>
      <c r="AZ155" s="12"/>
    </row>
    <row r="156" spans="1:52" ht="21" x14ac:dyDescent="0.35">
      <c r="A156" s="91">
        <v>148</v>
      </c>
      <c r="B156" s="31" t="s">
        <v>431</v>
      </c>
      <c r="C156" s="31" t="s">
        <v>452</v>
      </c>
      <c r="D156" s="31"/>
      <c r="E156" s="31" t="s">
        <v>630</v>
      </c>
      <c r="F156" s="31" t="s">
        <v>20</v>
      </c>
      <c r="G156" s="25">
        <f t="shared" si="12"/>
        <v>450</v>
      </c>
      <c r="H156" s="102"/>
      <c r="I156" s="102"/>
      <c r="J156" s="102">
        <v>350</v>
      </c>
      <c r="K156" s="102">
        <v>10</v>
      </c>
      <c r="L156" s="102">
        <v>7</v>
      </c>
      <c r="M156" s="102">
        <v>0</v>
      </c>
      <c r="N156" s="102">
        <v>0</v>
      </c>
      <c r="O156" s="102">
        <v>30</v>
      </c>
      <c r="P156" s="102">
        <v>10</v>
      </c>
      <c r="Q156" s="102">
        <v>0</v>
      </c>
      <c r="R156" s="102">
        <v>10</v>
      </c>
      <c r="S156" s="102">
        <v>0</v>
      </c>
      <c r="T156" s="102">
        <v>0</v>
      </c>
      <c r="U156" s="102">
        <v>1</v>
      </c>
      <c r="V156" s="102">
        <v>1</v>
      </c>
      <c r="W156" s="102">
        <v>0</v>
      </c>
      <c r="X156" s="102">
        <v>30</v>
      </c>
      <c r="Y156" s="102">
        <v>1</v>
      </c>
      <c r="Z156" s="102"/>
      <c r="AA156" s="102">
        <v>0</v>
      </c>
      <c r="AB156" s="102"/>
      <c r="AC156" s="27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94398000</v>
      </c>
      <c r="AE156" s="27">
        <f t="shared" si="13"/>
        <v>106.06516853932584</v>
      </c>
      <c r="AF156" s="33"/>
      <c r="AG156" s="34"/>
      <c r="AH156" s="34"/>
      <c r="AI156" s="105">
        <v>106.06516853932584</v>
      </c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27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23599500</v>
      </c>
      <c r="AV156" s="27">
        <f t="shared" si="15"/>
        <v>33039299.999999996</v>
      </c>
      <c r="AW156" s="30" t="str">
        <f t="shared" si="14"/>
        <v>Credit is within Limit</v>
      </c>
      <c r="AX156" s="30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12"/>
      <c r="AZ156" s="12"/>
    </row>
    <row r="157" spans="1:52" ht="21" x14ac:dyDescent="0.35">
      <c r="A157" s="91">
        <v>149</v>
      </c>
      <c r="B157" s="31" t="s">
        <v>431</v>
      </c>
      <c r="C157" s="31" t="s">
        <v>480</v>
      </c>
      <c r="D157" s="31"/>
      <c r="E157" s="31" t="s">
        <v>786</v>
      </c>
      <c r="F157" s="31" t="s">
        <v>13</v>
      </c>
      <c r="G157" s="25">
        <f t="shared" si="12"/>
        <v>0</v>
      </c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27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7">
        <f t="shared" si="13"/>
        <v>0</v>
      </c>
      <c r="AF157" s="33"/>
      <c r="AG157" s="34"/>
      <c r="AH157" s="34"/>
      <c r="AI157" s="105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27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7">
        <f t="shared" si="15"/>
        <v>0</v>
      </c>
      <c r="AW157" s="30" t="str">
        <f t="shared" si="14"/>
        <v xml:space="preserve"> </v>
      </c>
      <c r="AX157" s="30" t="str">
        <f>IFERROR(IF(VLOOKUP(C157,'Overdue Credits'!$A:$F,6,0)&gt;2,"High Risk Customer",IF(VLOOKUP(C157,'Overdue Credits'!$A:$F,6,0)&gt;0,"Medium Risk Customer","Low Risk Customer")),"Low Risk Customer")</f>
        <v>High Risk Customer</v>
      </c>
      <c r="AY157" s="12"/>
      <c r="AZ157" s="12"/>
    </row>
    <row r="158" spans="1:52" ht="21" x14ac:dyDescent="0.35">
      <c r="A158" s="91">
        <v>150</v>
      </c>
      <c r="B158" s="31" t="s">
        <v>431</v>
      </c>
      <c r="C158" s="31" t="s">
        <v>486</v>
      </c>
      <c r="D158" s="31"/>
      <c r="E158" s="31" t="s">
        <v>813</v>
      </c>
      <c r="F158" s="31" t="s">
        <v>11</v>
      </c>
      <c r="G158" s="25">
        <f t="shared" si="12"/>
        <v>0</v>
      </c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27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7">
        <f t="shared" si="13"/>
        <v>0</v>
      </c>
      <c r="AF158" s="33"/>
      <c r="AG158" s="34"/>
      <c r="AH158" s="34"/>
      <c r="AI158" s="105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27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7">
        <f t="shared" si="15"/>
        <v>0</v>
      </c>
      <c r="AW158" s="30" t="str">
        <f t="shared" si="14"/>
        <v xml:space="preserve"> </v>
      </c>
      <c r="AX158" s="30" t="str">
        <f>IFERROR(IF(VLOOKUP(C158,'Overdue Credits'!$A:$F,6,0)&gt;2,"High Risk Customer",IF(VLOOKUP(C158,'Overdue Credits'!$A:$F,6,0)&gt;0,"Medium Risk Customer","Low Risk Customer")),"Low Risk Customer")</f>
        <v>High Risk Customer</v>
      </c>
      <c r="AY158" s="12"/>
      <c r="AZ158" s="12"/>
    </row>
    <row r="159" spans="1:52" ht="21" x14ac:dyDescent="0.35">
      <c r="A159" s="91">
        <v>151</v>
      </c>
      <c r="B159" s="31" t="s">
        <v>431</v>
      </c>
      <c r="C159" s="31" t="s">
        <v>451</v>
      </c>
      <c r="D159" s="31"/>
      <c r="E159" s="31" t="s">
        <v>843</v>
      </c>
      <c r="F159" s="31" t="s">
        <v>11</v>
      </c>
      <c r="G159" s="25">
        <f t="shared" si="12"/>
        <v>0</v>
      </c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27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7">
        <f t="shared" si="13"/>
        <v>0</v>
      </c>
      <c r="AF159" s="33"/>
      <c r="AG159" s="34"/>
      <c r="AH159" s="34"/>
      <c r="AI159" s="105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27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7">
        <f t="shared" si="15"/>
        <v>0</v>
      </c>
      <c r="AW159" s="30" t="str">
        <f t="shared" si="14"/>
        <v xml:space="preserve"> </v>
      </c>
      <c r="AX159" s="30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12"/>
      <c r="AZ159" s="12"/>
    </row>
    <row r="160" spans="1:52" ht="21" x14ac:dyDescent="0.35">
      <c r="A160" s="91">
        <v>152</v>
      </c>
      <c r="B160" s="31" t="s">
        <v>431</v>
      </c>
      <c r="C160" s="31" t="s">
        <v>450</v>
      </c>
      <c r="D160" s="31"/>
      <c r="E160" s="31" t="s">
        <v>880</v>
      </c>
      <c r="F160" s="31" t="s">
        <v>11</v>
      </c>
      <c r="G160" s="25">
        <f t="shared" si="12"/>
        <v>0</v>
      </c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27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7">
        <f t="shared" si="13"/>
        <v>0</v>
      </c>
      <c r="AF160" s="33"/>
      <c r="AG160" s="34"/>
      <c r="AH160" s="34"/>
      <c r="AI160" s="105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27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7">
        <f t="shared" si="15"/>
        <v>0</v>
      </c>
      <c r="AW160" s="30" t="str">
        <f t="shared" si="14"/>
        <v xml:space="preserve"> </v>
      </c>
      <c r="AX160" s="30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12"/>
      <c r="AZ160" s="12"/>
    </row>
    <row r="161" spans="1:52" ht="21" x14ac:dyDescent="0.35">
      <c r="A161" s="91">
        <v>153</v>
      </c>
      <c r="B161" s="31" t="s">
        <v>431</v>
      </c>
      <c r="C161" s="31" t="s">
        <v>449</v>
      </c>
      <c r="D161" s="31"/>
      <c r="E161" s="31" t="s">
        <v>1050</v>
      </c>
      <c r="F161" s="31" t="s">
        <v>20</v>
      </c>
      <c r="G161" s="25">
        <f t="shared" si="12"/>
        <v>150</v>
      </c>
      <c r="H161" s="102"/>
      <c r="I161" s="102"/>
      <c r="J161" s="102">
        <v>65</v>
      </c>
      <c r="K161" s="102">
        <v>14</v>
      </c>
      <c r="L161" s="102">
        <v>2</v>
      </c>
      <c r="M161" s="102">
        <v>0</v>
      </c>
      <c r="N161" s="102">
        <v>0</v>
      </c>
      <c r="O161" s="102">
        <v>20</v>
      </c>
      <c r="P161" s="102">
        <v>13</v>
      </c>
      <c r="Q161" s="102">
        <v>0</v>
      </c>
      <c r="R161" s="102">
        <v>5</v>
      </c>
      <c r="S161" s="102">
        <v>0</v>
      </c>
      <c r="T161" s="102">
        <v>0</v>
      </c>
      <c r="U161" s="102">
        <v>1</v>
      </c>
      <c r="V161" s="102">
        <v>0</v>
      </c>
      <c r="W161" s="102">
        <v>0</v>
      </c>
      <c r="X161" s="102">
        <v>30</v>
      </c>
      <c r="Y161" s="102">
        <v>0</v>
      </c>
      <c r="Z161" s="102"/>
      <c r="AA161" s="102">
        <v>0</v>
      </c>
      <c r="AB161" s="102"/>
      <c r="AC161" s="27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28769000</v>
      </c>
      <c r="AE161" s="27">
        <f t="shared" si="13"/>
        <v>0</v>
      </c>
      <c r="AF161" s="33"/>
      <c r="AG161" s="34"/>
      <c r="AH161" s="34"/>
      <c r="AI161" s="105">
        <v>0</v>
      </c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27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7">
        <f t="shared" si="15"/>
        <v>10069150</v>
      </c>
      <c r="AW161" s="30" t="str">
        <f t="shared" si="14"/>
        <v xml:space="preserve"> </v>
      </c>
      <c r="AX161" s="30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12"/>
      <c r="AZ161" s="12"/>
    </row>
    <row r="162" spans="1:52" ht="21" x14ac:dyDescent="0.35">
      <c r="A162" s="91">
        <v>154</v>
      </c>
      <c r="B162" s="31" t="s">
        <v>431</v>
      </c>
      <c r="C162" s="31" t="s">
        <v>448</v>
      </c>
      <c r="D162" s="31"/>
      <c r="E162" s="31" t="s">
        <v>817</v>
      </c>
      <c r="F162" s="31" t="s">
        <v>20</v>
      </c>
      <c r="G162" s="25">
        <f t="shared" si="12"/>
        <v>270</v>
      </c>
      <c r="H162" s="102"/>
      <c r="I162" s="102"/>
      <c r="J162" s="102">
        <v>150</v>
      </c>
      <c r="K162" s="102">
        <v>24</v>
      </c>
      <c r="L162" s="102">
        <v>5</v>
      </c>
      <c r="M162" s="102">
        <v>0</v>
      </c>
      <c r="N162" s="102">
        <v>0</v>
      </c>
      <c r="O162" s="102">
        <v>30</v>
      </c>
      <c r="P162" s="102">
        <v>10</v>
      </c>
      <c r="Q162" s="102">
        <v>1</v>
      </c>
      <c r="R162" s="102">
        <v>12</v>
      </c>
      <c r="S162" s="102">
        <v>0</v>
      </c>
      <c r="T162" s="102">
        <v>0</v>
      </c>
      <c r="U162" s="102">
        <v>1</v>
      </c>
      <c r="V162" s="102">
        <v>1</v>
      </c>
      <c r="W162" s="102">
        <v>0</v>
      </c>
      <c r="X162" s="102">
        <v>30</v>
      </c>
      <c r="Y162" s="102">
        <v>6</v>
      </c>
      <c r="Z162" s="102"/>
      <c r="AA162" s="102">
        <v>0</v>
      </c>
      <c r="AB162" s="102"/>
      <c r="AC162" s="27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52676500</v>
      </c>
      <c r="AE162" s="27">
        <f t="shared" si="13"/>
        <v>59.18707865168539</v>
      </c>
      <c r="AF162" s="33"/>
      <c r="AG162" s="34"/>
      <c r="AH162" s="34"/>
      <c r="AI162" s="105">
        <v>59.18707865168539</v>
      </c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27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13169125</v>
      </c>
      <c r="AV162" s="27">
        <f t="shared" si="15"/>
        <v>18436775</v>
      </c>
      <c r="AW162" s="30" t="str">
        <f t="shared" si="14"/>
        <v>Credit is within Limit</v>
      </c>
      <c r="AX162" s="30" t="str">
        <f>IFERROR(IF(VLOOKUP(C162,'Overdue Credits'!$A:$F,6,0)&gt;2,"High Risk Customer",IF(VLOOKUP(C162,'Overdue Credits'!$A:$F,6,0)&gt;0,"Medium Risk Customer","Low Risk Customer")),"Low Risk Customer")</f>
        <v>Low Risk Customer</v>
      </c>
      <c r="AY162" s="12"/>
      <c r="AZ162" s="12"/>
    </row>
    <row r="163" spans="1:52" ht="21" x14ac:dyDescent="0.35">
      <c r="A163" s="91">
        <v>155</v>
      </c>
      <c r="B163" s="31" t="s">
        <v>431</v>
      </c>
      <c r="C163" s="31" t="s">
        <v>447</v>
      </c>
      <c r="D163" s="31"/>
      <c r="E163" s="31" t="s">
        <v>818</v>
      </c>
      <c r="F163" s="31" t="s">
        <v>13</v>
      </c>
      <c r="G163" s="25">
        <f t="shared" si="12"/>
        <v>80</v>
      </c>
      <c r="H163" s="102"/>
      <c r="I163" s="102"/>
      <c r="J163" s="102">
        <v>40</v>
      </c>
      <c r="K163" s="102">
        <v>5</v>
      </c>
      <c r="L163" s="102">
        <v>1</v>
      </c>
      <c r="M163" s="102">
        <v>0</v>
      </c>
      <c r="N163" s="102">
        <v>0</v>
      </c>
      <c r="O163" s="102">
        <v>10</v>
      </c>
      <c r="P163" s="102">
        <v>5</v>
      </c>
      <c r="Q163" s="102">
        <v>0</v>
      </c>
      <c r="R163" s="102">
        <v>5</v>
      </c>
      <c r="S163" s="102">
        <v>0</v>
      </c>
      <c r="T163" s="102">
        <v>0</v>
      </c>
      <c r="U163" s="102">
        <v>1</v>
      </c>
      <c r="V163" s="102">
        <v>0</v>
      </c>
      <c r="W163" s="102">
        <v>1</v>
      </c>
      <c r="X163" s="102">
        <v>10</v>
      </c>
      <c r="Y163" s="102">
        <v>2</v>
      </c>
      <c r="Z163" s="102"/>
      <c r="AA163" s="102">
        <v>0</v>
      </c>
      <c r="AB163" s="102"/>
      <c r="AC163" s="27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15337500</v>
      </c>
      <c r="AE163" s="27">
        <f t="shared" si="13"/>
        <v>17.233146067415731</v>
      </c>
      <c r="AF163" s="33"/>
      <c r="AG163" s="34"/>
      <c r="AH163" s="34"/>
      <c r="AI163" s="105">
        <v>17.233146067415731</v>
      </c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27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3834375</v>
      </c>
      <c r="AV163" s="27">
        <f t="shared" si="15"/>
        <v>5368125</v>
      </c>
      <c r="AW163" s="30" t="str">
        <f t="shared" si="14"/>
        <v>Credit is within Limit</v>
      </c>
      <c r="AX163" s="30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12"/>
      <c r="AZ163" s="12"/>
    </row>
    <row r="164" spans="1:52" ht="21" x14ac:dyDescent="0.35">
      <c r="A164" s="91">
        <v>156</v>
      </c>
      <c r="B164" s="31" t="s">
        <v>431</v>
      </c>
      <c r="C164" s="31" t="s">
        <v>445</v>
      </c>
      <c r="D164" s="31"/>
      <c r="E164" s="31" t="s">
        <v>819</v>
      </c>
      <c r="F164" s="31" t="s">
        <v>11</v>
      </c>
      <c r="G164" s="25">
        <f t="shared" si="12"/>
        <v>0</v>
      </c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27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7">
        <f t="shared" si="13"/>
        <v>0</v>
      </c>
      <c r="AF164" s="33"/>
      <c r="AG164" s="34"/>
      <c r="AH164" s="34"/>
      <c r="AI164" s="105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27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7">
        <f t="shared" si="15"/>
        <v>0</v>
      </c>
      <c r="AW164" s="30" t="str">
        <f t="shared" si="14"/>
        <v xml:space="preserve"> </v>
      </c>
      <c r="AX164" s="30" t="str">
        <f>IFERROR(IF(VLOOKUP(C164,'Overdue Credits'!$A:$F,6,0)&gt;2,"High Risk Customer",IF(VLOOKUP(C164,'Overdue Credits'!$A:$F,6,0)&gt;0,"Medium Risk Customer","Low Risk Customer")),"Low Risk Customer")</f>
        <v>High Risk Customer</v>
      </c>
      <c r="AY164" s="12"/>
      <c r="AZ164" s="12"/>
    </row>
    <row r="165" spans="1:52" ht="21" x14ac:dyDescent="0.35">
      <c r="A165" s="91">
        <v>157</v>
      </c>
      <c r="B165" s="31" t="s">
        <v>431</v>
      </c>
      <c r="C165" s="31" t="s">
        <v>444</v>
      </c>
      <c r="D165" s="31"/>
      <c r="E165" s="31" t="s">
        <v>1051</v>
      </c>
      <c r="F165" s="31" t="s">
        <v>13</v>
      </c>
      <c r="G165" s="25">
        <f t="shared" si="12"/>
        <v>500</v>
      </c>
      <c r="H165" s="102"/>
      <c r="I165" s="102"/>
      <c r="J165" s="102">
        <v>220</v>
      </c>
      <c r="K165" s="102">
        <v>10</v>
      </c>
      <c r="L165" s="102">
        <v>10</v>
      </c>
      <c r="M165" s="102">
        <v>5</v>
      </c>
      <c r="N165" s="102">
        <v>0</v>
      </c>
      <c r="O165" s="102">
        <v>5</v>
      </c>
      <c r="P165" s="102">
        <v>200</v>
      </c>
      <c r="Q165" s="102">
        <v>4</v>
      </c>
      <c r="R165" s="102">
        <v>10</v>
      </c>
      <c r="S165" s="102">
        <v>0</v>
      </c>
      <c r="T165" s="102">
        <v>0</v>
      </c>
      <c r="U165" s="102">
        <v>1</v>
      </c>
      <c r="V165" s="102">
        <v>3</v>
      </c>
      <c r="W165" s="102">
        <v>4</v>
      </c>
      <c r="X165" s="102">
        <v>20</v>
      </c>
      <c r="Y165" s="102">
        <v>8</v>
      </c>
      <c r="Z165" s="102"/>
      <c r="AA165" s="102">
        <v>0</v>
      </c>
      <c r="AB165" s="102"/>
      <c r="AC165" s="27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103440000</v>
      </c>
      <c r="AE165" s="27">
        <f t="shared" si="13"/>
        <v>0</v>
      </c>
      <c r="AF165" s="33"/>
      <c r="AG165" s="34"/>
      <c r="AH165" s="34"/>
      <c r="AI165" s="105">
        <v>0</v>
      </c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27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7">
        <f t="shared" si="15"/>
        <v>36204000</v>
      </c>
      <c r="AW165" s="30" t="str">
        <f t="shared" si="14"/>
        <v xml:space="preserve"> </v>
      </c>
      <c r="AX165" s="30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12"/>
      <c r="AZ165" s="12"/>
    </row>
    <row r="166" spans="1:52" ht="21" x14ac:dyDescent="0.35">
      <c r="A166" s="91">
        <v>158</v>
      </c>
      <c r="B166" s="31" t="s">
        <v>431</v>
      </c>
      <c r="C166" s="31" t="s">
        <v>443</v>
      </c>
      <c r="D166" s="31"/>
      <c r="E166" s="31" t="s">
        <v>1052</v>
      </c>
      <c r="F166" s="31" t="s">
        <v>13</v>
      </c>
      <c r="G166" s="25">
        <f t="shared" si="12"/>
        <v>70</v>
      </c>
      <c r="H166" s="102"/>
      <c r="I166" s="102"/>
      <c r="J166" s="102">
        <v>28</v>
      </c>
      <c r="K166" s="102">
        <v>5</v>
      </c>
      <c r="L166" s="102">
        <v>4</v>
      </c>
      <c r="M166" s="102">
        <v>0</v>
      </c>
      <c r="N166" s="102">
        <v>0</v>
      </c>
      <c r="O166" s="102">
        <v>10</v>
      </c>
      <c r="P166" s="102">
        <v>5</v>
      </c>
      <c r="Q166" s="102">
        <v>1</v>
      </c>
      <c r="R166" s="102">
        <v>5</v>
      </c>
      <c r="S166" s="102">
        <v>0</v>
      </c>
      <c r="T166" s="102">
        <v>0</v>
      </c>
      <c r="U166" s="102">
        <v>1</v>
      </c>
      <c r="V166" s="102">
        <v>1</v>
      </c>
      <c r="W166" s="102">
        <v>1</v>
      </c>
      <c r="X166" s="102">
        <v>7</v>
      </c>
      <c r="Y166" s="102">
        <v>2</v>
      </c>
      <c r="Z166" s="102"/>
      <c r="AA166" s="102">
        <v>0</v>
      </c>
      <c r="AB166" s="102"/>
      <c r="AC166" s="27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12900000</v>
      </c>
      <c r="AE166" s="27">
        <f t="shared" si="13"/>
        <v>14.49438202247191</v>
      </c>
      <c r="AF166" s="33"/>
      <c r="AG166" s="34"/>
      <c r="AH166" s="34"/>
      <c r="AI166" s="105">
        <v>14.49438202247191</v>
      </c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27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3225000</v>
      </c>
      <c r="AV166" s="27">
        <f t="shared" si="15"/>
        <v>4515000</v>
      </c>
      <c r="AW166" s="30" t="str">
        <f t="shared" si="14"/>
        <v>Credit is within Limit</v>
      </c>
      <c r="AX166" s="30" t="str">
        <f>IFERROR(IF(VLOOKUP(C166,'Overdue Credits'!$A:$F,6,0)&gt;2,"High Risk Customer",IF(VLOOKUP(C166,'Overdue Credits'!$A:$F,6,0)&gt;0,"Medium Risk Customer","Low Risk Customer")),"Low Risk Customer")</f>
        <v>Medium Risk Customer</v>
      </c>
      <c r="AY166" s="12"/>
      <c r="AZ166" s="12"/>
    </row>
    <row r="167" spans="1:52" ht="21" x14ac:dyDescent="0.35">
      <c r="A167" s="91">
        <v>159</v>
      </c>
      <c r="B167" s="31" t="s">
        <v>431</v>
      </c>
      <c r="C167" s="31" t="s">
        <v>442</v>
      </c>
      <c r="D167" s="31"/>
      <c r="E167" s="31" t="s">
        <v>821</v>
      </c>
      <c r="F167" s="31" t="s">
        <v>13</v>
      </c>
      <c r="G167" s="25">
        <f t="shared" si="12"/>
        <v>70</v>
      </c>
      <c r="H167" s="102"/>
      <c r="I167" s="102"/>
      <c r="J167" s="102">
        <v>25</v>
      </c>
      <c r="K167" s="102">
        <v>5</v>
      </c>
      <c r="L167" s="102">
        <v>4</v>
      </c>
      <c r="M167" s="102">
        <v>0</v>
      </c>
      <c r="N167" s="102">
        <v>0</v>
      </c>
      <c r="O167" s="102">
        <v>10</v>
      </c>
      <c r="P167" s="102">
        <v>5</v>
      </c>
      <c r="Q167" s="102">
        <v>1</v>
      </c>
      <c r="R167" s="102">
        <v>5</v>
      </c>
      <c r="S167" s="102">
        <v>0</v>
      </c>
      <c r="T167" s="102">
        <v>0</v>
      </c>
      <c r="U167" s="102">
        <v>1</v>
      </c>
      <c r="V167" s="102">
        <v>1</v>
      </c>
      <c r="W167" s="102">
        <v>1</v>
      </c>
      <c r="X167" s="102">
        <v>10</v>
      </c>
      <c r="Y167" s="102">
        <v>2</v>
      </c>
      <c r="Z167" s="102"/>
      <c r="AA167" s="102">
        <v>0</v>
      </c>
      <c r="AB167" s="102"/>
      <c r="AC167" s="27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12688500</v>
      </c>
      <c r="AE167" s="27">
        <f t="shared" si="13"/>
        <v>0</v>
      </c>
      <c r="AF167" s="33"/>
      <c r="AG167" s="34"/>
      <c r="AH167" s="34"/>
      <c r="AI167" s="105">
        <v>0</v>
      </c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27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7">
        <f t="shared" si="15"/>
        <v>4440975</v>
      </c>
      <c r="AW167" s="30" t="str">
        <f t="shared" si="14"/>
        <v xml:space="preserve"> </v>
      </c>
      <c r="AX167" s="30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12"/>
      <c r="AZ167" s="12"/>
    </row>
    <row r="168" spans="1:52" ht="21" x14ac:dyDescent="0.35">
      <c r="A168" s="91">
        <v>160</v>
      </c>
      <c r="B168" s="31" t="s">
        <v>431</v>
      </c>
      <c r="C168" s="31" t="s">
        <v>441</v>
      </c>
      <c r="D168" s="31"/>
      <c r="E168" s="31" t="s">
        <v>822</v>
      </c>
      <c r="F168" s="31" t="s">
        <v>20</v>
      </c>
      <c r="G168" s="25">
        <f t="shared" si="12"/>
        <v>0</v>
      </c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27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7">
        <f t="shared" si="13"/>
        <v>0</v>
      </c>
      <c r="AF168" s="33"/>
      <c r="AG168" s="34"/>
      <c r="AH168" s="34"/>
      <c r="AI168" s="105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27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7">
        <f t="shared" si="15"/>
        <v>0</v>
      </c>
      <c r="AW168" s="30" t="str">
        <f t="shared" si="14"/>
        <v xml:space="preserve"> </v>
      </c>
      <c r="AX168" s="30" t="str">
        <f>IFERROR(IF(VLOOKUP(C168,'Overdue Credits'!$A:$F,6,0)&gt;2,"High Risk Customer",IF(VLOOKUP(C168,'Overdue Credits'!$A:$F,6,0)&gt;0,"Medium Risk Customer","Low Risk Customer")),"Low Risk Customer")</f>
        <v>High Risk Customer</v>
      </c>
      <c r="AY168" s="12"/>
      <c r="AZ168" s="12"/>
    </row>
    <row r="169" spans="1:52" ht="21" x14ac:dyDescent="0.35">
      <c r="A169" s="91">
        <v>161</v>
      </c>
      <c r="B169" s="31" t="s">
        <v>431</v>
      </c>
      <c r="C169" s="31" t="s">
        <v>440</v>
      </c>
      <c r="D169" s="31"/>
      <c r="E169" s="31" t="s">
        <v>1053</v>
      </c>
      <c r="F169" s="31" t="s">
        <v>11</v>
      </c>
      <c r="G169" s="25">
        <f t="shared" ref="G169:G200" si="16">SUM(H169:AB169)</f>
        <v>0</v>
      </c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27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7">
        <f t="shared" ref="AE169:AE205" si="17">SUM(AF169:AT169)</f>
        <v>0</v>
      </c>
      <c r="AF169" s="33"/>
      <c r="AG169" s="34"/>
      <c r="AH169" s="34"/>
      <c r="AI169" s="105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27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7">
        <f t="shared" si="15"/>
        <v>0</v>
      </c>
      <c r="AW169" s="30" t="str">
        <f t="shared" si="14"/>
        <v xml:space="preserve"> </v>
      </c>
      <c r="AX169" s="30" t="str">
        <f>IFERROR(IF(VLOOKUP(C169,'Overdue Credits'!$A:$F,6,0)&gt;2,"High Risk Customer",IF(VLOOKUP(C169,'Overdue Credits'!$A:$F,6,0)&gt;0,"Medium Risk Customer","Low Risk Customer")),"Low Risk Customer")</f>
        <v>Low Risk Customer</v>
      </c>
      <c r="AY169" s="12"/>
      <c r="AZ169" s="12"/>
    </row>
    <row r="170" spans="1:52" ht="21" x14ac:dyDescent="0.35">
      <c r="A170" s="91">
        <v>162</v>
      </c>
      <c r="B170" s="31" t="s">
        <v>431</v>
      </c>
      <c r="C170" s="31" t="s">
        <v>1137</v>
      </c>
      <c r="D170" s="31"/>
      <c r="E170" s="31" t="s">
        <v>824</v>
      </c>
      <c r="F170" s="31" t="s">
        <v>11</v>
      </c>
      <c r="G170" s="25">
        <f t="shared" si="16"/>
        <v>130</v>
      </c>
      <c r="H170" s="102"/>
      <c r="I170" s="102"/>
      <c r="J170" s="102">
        <v>65</v>
      </c>
      <c r="K170" s="102">
        <v>17</v>
      </c>
      <c r="L170" s="102">
        <v>3</v>
      </c>
      <c r="M170" s="102">
        <v>0</v>
      </c>
      <c r="N170" s="102">
        <v>0</v>
      </c>
      <c r="O170" s="102">
        <v>15</v>
      </c>
      <c r="P170" s="102">
        <v>5</v>
      </c>
      <c r="Q170" s="102">
        <v>1</v>
      </c>
      <c r="R170" s="102">
        <v>5</v>
      </c>
      <c r="S170" s="102">
        <v>0</v>
      </c>
      <c r="T170" s="102">
        <v>0</v>
      </c>
      <c r="U170" s="102">
        <v>1</v>
      </c>
      <c r="V170" s="102">
        <v>0</v>
      </c>
      <c r="W170" s="102">
        <v>0</v>
      </c>
      <c r="X170" s="102">
        <v>15</v>
      </c>
      <c r="Y170" s="102">
        <v>3</v>
      </c>
      <c r="Z170" s="102"/>
      <c r="AA170" s="102">
        <v>0</v>
      </c>
      <c r="AB170" s="102"/>
      <c r="AC170" s="27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24880000</v>
      </c>
      <c r="AE170" s="27">
        <f t="shared" si="17"/>
        <v>27.95505617977528</v>
      </c>
      <c r="AF170" s="33"/>
      <c r="AG170" s="34"/>
      <c r="AH170" s="34"/>
      <c r="AI170" s="105">
        <v>27.95505617977528</v>
      </c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27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6220000</v>
      </c>
      <c r="AV170" s="27">
        <f t="shared" si="15"/>
        <v>8708000</v>
      </c>
      <c r="AW170" s="30" t="str">
        <f t="shared" si="14"/>
        <v>Credit is within Limit</v>
      </c>
      <c r="AX170" s="30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12"/>
      <c r="AZ170" s="12"/>
    </row>
    <row r="171" spans="1:52" ht="21" x14ac:dyDescent="0.35">
      <c r="A171" s="91">
        <v>163</v>
      </c>
      <c r="B171" s="31" t="s">
        <v>431</v>
      </c>
      <c r="C171" s="31" t="s">
        <v>439</v>
      </c>
      <c r="D171" s="31"/>
      <c r="E171" s="31" t="s">
        <v>825</v>
      </c>
      <c r="F171" s="31" t="s">
        <v>13</v>
      </c>
      <c r="G171" s="25">
        <f t="shared" si="16"/>
        <v>0</v>
      </c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27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7">
        <f t="shared" si="17"/>
        <v>0</v>
      </c>
      <c r="AF171" s="33"/>
      <c r="AG171" s="34"/>
      <c r="AH171" s="34"/>
      <c r="AI171" s="105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27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7">
        <f t="shared" si="15"/>
        <v>0</v>
      </c>
      <c r="AW171" s="30" t="str">
        <f t="shared" si="14"/>
        <v xml:space="preserve"> </v>
      </c>
      <c r="AX171" s="30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12"/>
      <c r="AZ171" s="12"/>
    </row>
    <row r="172" spans="1:52" ht="21" x14ac:dyDescent="0.35">
      <c r="A172" s="91">
        <v>164</v>
      </c>
      <c r="B172" s="31" t="s">
        <v>431</v>
      </c>
      <c r="C172" s="31" t="s">
        <v>438</v>
      </c>
      <c r="D172" s="31"/>
      <c r="E172" s="31" t="s">
        <v>826</v>
      </c>
      <c r="F172" s="31" t="s">
        <v>13</v>
      </c>
      <c r="G172" s="25">
        <f t="shared" si="16"/>
        <v>130</v>
      </c>
      <c r="H172" s="102"/>
      <c r="I172" s="102"/>
      <c r="J172" s="102">
        <v>60</v>
      </c>
      <c r="K172" s="102">
        <v>5</v>
      </c>
      <c r="L172" s="102">
        <v>6</v>
      </c>
      <c r="M172" s="102">
        <v>0</v>
      </c>
      <c r="N172" s="102">
        <v>0</v>
      </c>
      <c r="O172" s="102">
        <v>25</v>
      </c>
      <c r="P172" s="102">
        <v>5</v>
      </c>
      <c r="Q172" s="102">
        <v>1</v>
      </c>
      <c r="R172" s="102">
        <v>5</v>
      </c>
      <c r="S172" s="102">
        <v>0</v>
      </c>
      <c r="T172" s="102">
        <v>0</v>
      </c>
      <c r="U172" s="102">
        <v>1</v>
      </c>
      <c r="V172" s="102">
        <v>0</v>
      </c>
      <c r="W172" s="102">
        <v>0</v>
      </c>
      <c r="X172" s="102">
        <v>20</v>
      </c>
      <c r="Y172" s="102">
        <v>2</v>
      </c>
      <c r="Z172" s="102"/>
      <c r="AA172" s="102">
        <v>0</v>
      </c>
      <c r="AB172" s="102"/>
      <c r="AC172" s="27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24916000</v>
      </c>
      <c r="AE172" s="27">
        <f t="shared" si="17"/>
        <v>27.995505617977528</v>
      </c>
      <c r="AF172" s="33"/>
      <c r="AG172" s="34"/>
      <c r="AH172" s="34"/>
      <c r="AI172" s="105">
        <v>27.995505617977528</v>
      </c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27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6229000</v>
      </c>
      <c r="AV172" s="27">
        <f t="shared" si="15"/>
        <v>8720600</v>
      </c>
      <c r="AW172" s="30" t="str">
        <f t="shared" si="14"/>
        <v>Credit is within Limit</v>
      </c>
      <c r="AX172" s="30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12"/>
      <c r="AZ172" s="12"/>
    </row>
    <row r="173" spans="1:52" ht="21" x14ac:dyDescent="0.35">
      <c r="A173" s="91">
        <v>165</v>
      </c>
      <c r="B173" s="31" t="s">
        <v>431</v>
      </c>
      <c r="C173" s="31" t="s">
        <v>436</v>
      </c>
      <c r="D173" s="31"/>
      <c r="E173" s="31" t="s">
        <v>827</v>
      </c>
      <c r="F173" s="31" t="s">
        <v>20</v>
      </c>
      <c r="G173" s="25">
        <f t="shared" si="16"/>
        <v>420</v>
      </c>
      <c r="H173" s="102"/>
      <c r="I173" s="102"/>
      <c r="J173" s="102">
        <v>275</v>
      </c>
      <c r="K173" s="102">
        <v>10</v>
      </c>
      <c r="L173" s="102">
        <v>11</v>
      </c>
      <c r="M173" s="102">
        <v>0</v>
      </c>
      <c r="N173" s="102">
        <v>0</v>
      </c>
      <c r="O173" s="102">
        <v>50</v>
      </c>
      <c r="P173" s="102">
        <v>20</v>
      </c>
      <c r="Q173" s="102">
        <v>1</v>
      </c>
      <c r="R173" s="102">
        <v>15</v>
      </c>
      <c r="S173" s="102">
        <v>0</v>
      </c>
      <c r="T173" s="102">
        <v>0</v>
      </c>
      <c r="U173" s="102">
        <v>1</v>
      </c>
      <c r="V173" s="102">
        <v>1</v>
      </c>
      <c r="W173" s="102">
        <v>1</v>
      </c>
      <c r="X173" s="102">
        <v>30</v>
      </c>
      <c r="Y173" s="102">
        <v>5</v>
      </c>
      <c r="Z173" s="102"/>
      <c r="AA173" s="102">
        <v>0</v>
      </c>
      <c r="AB173" s="102"/>
      <c r="AC173" s="27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85542500</v>
      </c>
      <c r="AE173" s="27">
        <f t="shared" si="17"/>
        <v>96.115168539325836</v>
      </c>
      <c r="AF173" s="33"/>
      <c r="AG173" s="34"/>
      <c r="AH173" s="34"/>
      <c r="AI173" s="105">
        <v>96.115168539325836</v>
      </c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27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21385625</v>
      </c>
      <c r="AV173" s="27">
        <f t="shared" si="15"/>
        <v>29939874.999999996</v>
      </c>
      <c r="AW173" s="30" t="str">
        <f t="shared" si="14"/>
        <v>Credit is within Limit</v>
      </c>
      <c r="AX173" s="30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12"/>
      <c r="AZ173" s="12"/>
    </row>
    <row r="174" spans="1:52" ht="21" x14ac:dyDescent="0.35">
      <c r="A174" s="91">
        <v>166</v>
      </c>
      <c r="B174" s="31" t="s">
        <v>431</v>
      </c>
      <c r="C174" s="31" t="s">
        <v>435</v>
      </c>
      <c r="D174" s="31"/>
      <c r="E174" s="31" t="s">
        <v>828</v>
      </c>
      <c r="F174" s="31" t="s">
        <v>13</v>
      </c>
      <c r="G174" s="25">
        <f t="shared" si="16"/>
        <v>0</v>
      </c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27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7">
        <f t="shared" si="17"/>
        <v>0</v>
      </c>
      <c r="AF174" s="33"/>
      <c r="AG174" s="34"/>
      <c r="AH174" s="34"/>
      <c r="AI174" s="105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27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7">
        <f t="shared" si="15"/>
        <v>0</v>
      </c>
      <c r="AW174" s="30" t="str">
        <f t="shared" si="14"/>
        <v xml:space="preserve"> </v>
      </c>
      <c r="AX174" s="30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12"/>
      <c r="AZ174" s="12"/>
    </row>
    <row r="175" spans="1:52" ht="21" x14ac:dyDescent="0.35">
      <c r="A175" s="91">
        <v>167</v>
      </c>
      <c r="B175" s="31" t="s">
        <v>431</v>
      </c>
      <c r="C175" s="31" t="s">
        <v>434</v>
      </c>
      <c r="D175" s="31"/>
      <c r="E175" s="31" t="s">
        <v>1054</v>
      </c>
      <c r="F175" s="31" t="s">
        <v>13</v>
      </c>
      <c r="G175" s="25">
        <f t="shared" si="16"/>
        <v>310</v>
      </c>
      <c r="H175" s="102"/>
      <c r="I175" s="102"/>
      <c r="J175" s="102">
        <v>220</v>
      </c>
      <c r="K175" s="102">
        <v>5</v>
      </c>
      <c r="L175" s="102">
        <v>8</v>
      </c>
      <c r="M175" s="102">
        <v>0</v>
      </c>
      <c r="N175" s="102">
        <v>0</v>
      </c>
      <c r="O175" s="102">
        <v>30</v>
      </c>
      <c r="P175" s="102">
        <v>10</v>
      </c>
      <c r="Q175" s="102">
        <v>1</v>
      </c>
      <c r="R175" s="102">
        <v>10</v>
      </c>
      <c r="S175" s="102">
        <v>0</v>
      </c>
      <c r="T175" s="102">
        <v>0</v>
      </c>
      <c r="U175" s="102">
        <v>1</v>
      </c>
      <c r="V175" s="102">
        <v>1</v>
      </c>
      <c r="W175" s="102">
        <v>0</v>
      </c>
      <c r="X175" s="102">
        <v>20</v>
      </c>
      <c r="Y175" s="102">
        <v>4</v>
      </c>
      <c r="Z175" s="102"/>
      <c r="AA175" s="102">
        <v>0</v>
      </c>
      <c r="AB175" s="102"/>
      <c r="AC175" s="27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63802500</v>
      </c>
      <c r="AE175" s="27">
        <f t="shared" si="17"/>
        <v>71.688202247191015</v>
      </c>
      <c r="AF175" s="33"/>
      <c r="AG175" s="34"/>
      <c r="AH175" s="34"/>
      <c r="AI175" s="105">
        <v>71.688202247191015</v>
      </c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27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15950625</v>
      </c>
      <c r="AV175" s="27">
        <f t="shared" si="15"/>
        <v>22330875</v>
      </c>
      <c r="AW175" s="30" t="str">
        <f t="shared" si="14"/>
        <v>Credit is within Limit</v>
      </c>
      <c r="AX175" s="30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12"/>
      <c r="AZ175" s="12"/>
    </row>
    <row r="176" spans="1:52" ht="21" x14ac:dyDescent="0.35">
      <c r="A176" s="91">
        <v>168</v>
      </c>
      <c r="B176" s="31" t="s">
        <v>431</v>
      </c>
      <c r="C176" s="31" t="s">
        <v>433</v>
      </c>
      <c r="D176" s="31"/>
      <c r="E176" s="31" t="s">
        <v>830</v>
      </c>
      <c r="F176" s="31" t="s">
        <v>11</v>
      </c>
      <c r="G176" s="25">
        <f t="shared" si="16"/>
        <v>0</v>
      </c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27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7">
        <f t="shared" si="17"/>
        <v>0</v>
      </c>
      <c r="AF176" s="33"/>
      <c r="AG176" s="34"/>
      <c r="AH176" s="34"/>
      <c r="AI176" s="105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27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7">
        <f t="shared" si="15"/>
        <v>0</v>
      </c>
      <c r="AW176" s="30" t="str">
        <f t="shared" si="14"/>
        <v xml:space="preserve"> </v>
      </c>
      <c r="AX176" s="30" t="str">
        <f>IFERROR(IF(VLOOKUP(C176,'Overdue Credits'!$A:$F,6,0)&gt;2,"High Risk Customer",IF(VLOOKUP(C176,'Overdue Credits'!$A:$F,6,0)&gt;0,"Medium Risk Customer","Low Risk Customer")),"Low Risk Customer")</f>
        <v>High Risk Customer</v>
      </c>
      <c r="AY176" s="12"/>
      <c r="AZ176" s="12"/>
    </row>
    <row r="177" spans="1:52" ht="21" x14ac:dyDescent="0.35">
      <c r="A177" s="91">
        <v>169</v>
      </c>
      <c r="B177" s="31" t="s">
        <v>431</v>
      </c>
      <c r="C177" s="31" t="s">
        <v>432</v>
      </c>
      <c r="D177" s="31"/>
      <c r="E177" s="31" t="s">
        <v>1055</v>
      </c>
      <c r="F177" s="31" t="s">
        <v>13</v>
      </c>
      <c r="G177" s="25">
        <f t="shared" si="16"/>
        <v>0</v>
      </c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27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7">
        <f t="shared" si="17"/>
        <v>0</v>
      </c>
      <c r="AF177" s="33"/>
      <c r="AG177" s="34"/>
      <c r="AH177" s="34"/>
      <c r="AI177" s="105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27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7">
        <f t="shared" si="15"/>
        <v>0</v>
      </c>
      <c r="AW177" s="30" t="str">
        <f t="shared" si="14"/>
        <v xml:space="preserve"> </v>
      </c>
      <c r="AX177" s="30" t="str">
        <f>IFERROR(IF(VLOOKUP(C177,'Overdue Credits'!$A:$F,6,0)&gt;2,"High Risk Customer",IF(VLOOKUP(C177,'Overdue Credits'!$A:$F,6,0)&gt;0,"Medium Risk Customer","Low Risk Customer")),"Low Risk Customer")</f>
        <v>High Risk Customer</v>
      </c>
      <c r="AY177" s="12"/>
      <c r="AZ177" s="12"/>
    </row>
    <row r="178" spans="1:52" ht="21" x14ac:dyDescent="0.35">
      <c r="A178" s="91">
        <v>170</v>
      </c>
      <c r="B178" s="31" t="s">
        <v>456</v>
      </c>
      <c r="C178" s="31" t="s">
        <v>867</v>
      </c>
      <c r="D178" s="31"/>
      <c r="E178" s="31" t="s">
        <v>868</v>
      </c>
      <c r="F178" s="31" t="s">
        <v>13</v>
      </c>
      <c r="G178" s="25">
        <f t="shared" si="16"/>
        <v>185</v>
      </c>
      <c r="H178" s="102"/>
      <c r="I178" s="102"/>
      <c r="J178" s="102">
        <v>92</v>
      </c>
      <c r="K178" s="102">
        <v>3</v>
      </c>
      <c r="L178" s="102">
        <v>3</v>
      </c>
      <c r="M178" s="102"/>
      <c r="N178" s="102"/>
      <c r="O178" s="102">
        <v>21</v>
      </c>
      <c r="P178" s="102">
        <v>1</v>
      </c>
      <c r="Q178" s="102">
        <v>1</v>
      </c>
      <c r="R178" s="102">
        <v>10</v>
      </c>
      <c r="S178" s="102">
        <v>0</v>
      </c>
      <c r="T178" s="36">
        <v>0</v>
      </c>
      <c r="U178" s="102">
        <v>0</v>
      </c>
      <c r="V178" s="102"/>
      <c r="W178" s="102">
        <v>0</v>
      </c>
      <c r="X178" s="102">
        <v>53</v>
      </c>
      <c r="Y178" s="102">
        <v>1</v>
      </c>
      <c r="Z178" s="102"/>
      <c r="AA178" s="102"/>
      <c r="AB178" s="36"/>
      <c r="AC178" s="27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35165500</v>
      </c>
      <c r="AE178" s="27">
        <f t="shared" si="17"/>
        <v>49.818002235840524</v>
      </c>
      <c r="AF178" s="33"/>
      <c r="AG178" s="82"/>
      <c r="AH178" s="82">
        <v>49.818002235840524</v>
      </c>
      <c r="AI178" s="105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27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9390693.4214559384</v>
      </c>
      <c r="AV178" s="27">
        <f t="shared" si="15"/>
        <v>12307925</v>
      </c>
      <c r="AW178" s="30" t="str">
        <f t="shared" si="14"/>
        <v>Credit is within Limit</v>
      </c>
      <c r="AX178" s="30" t="str">
        <f>IFERROR(IF(VLOOKUP(C178,'Overdue Credits'!$A:$F,6,0)&gt;2,"High Risk Customer",IF(VLOOKUP(C178,'Overdue Credits'!$A:$F,6,0)&gt;0,"Medium Risk Customer","Low Risk Customer")),"Low Risk Customer")</f>
        <v>Low Risk Customer</v>
      </c>
      <c r="AY178" s="12"/>
      <c r="AZ178" s="12"/>
    </row>
    <row r="179" spans="1:52" ht="21" x14ac:dyDescent="0.35">
      <c r="A179" s="91">
        <v>171</v>
      </c>
      <c r="B179" s="31" t="s">
        <v>456</v>
      </c>
      <c r="C179" s="31" t="s">
        <v>471</v>
      </c>
      <c r="D179" s="31"/>
      <c r="E179" s="31" t="s">
        <v>787</v>
      </c>
      <c r="F179" s="31" t="s">
        <v>13</v>
      </c>
      <c r="G179" s="25">
        <f t="shared" si="16"/>
        <v>125</v>
      </c>
      <c r="H179" s="102"/>
      <c r="I179" s="102"/>
      <c r="J179" s="102">
        <v>63</v>
      </c>
      <c r="K179" s="102">
        <v>5</v>
      </c>
      <c r="L179" s="102">
        <v>3</v>
      </c>
      <c r="M179" s="102"/>
      <c r="N179" s="102"/>
      <c r="O179" s="102">
        <v>25</v>
      </c>
      <c r="P179" s="102">
        <v>1</v>
      </c>
      <c r="Q179" s="102">
        <v>1</v>
      </c>
      <c r="R179" s="102">
        <v>7</v>
      </c>
      <c r="S179" s="102">
        <v>0</v>
      </c>
      <c r="T179" s="36">
        <v>0</v>
      </c>
      <c r="U179" s="102">
        <v>0</v>
      </c>
      <c r="V179" s="102">
        <v>0</v>
      </c>
      <c r="W179" s="102">
        <v>0</v>
      </c>
      <c r="X179" s="102">
        <v>20</v>
      </c>
      <c r="Y179" s="102">
        <v>0</v>
      </c>
      <c r="Z179" s="102"/>
      <c r="AA179" s="102"/>
      <c r="AB179" s="36"/>
      <c r="AC179" s="27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24254500</v>
      </c>
      <c r="AE179" s="27">
        <f t="shared" si="17"/>
        <v>33.660812321513866</v>
      </c>
      <c r="AF179" s="33"/>
      <c r="AG179" s="82"/>
      <c r="AH179" s="82">
        <v>33.660812321513866</v>
      </c>
      <c r="AI179" s="105"/>
      <c r="AJ179" s="82"/>
      <c r="AK179" s="82"/>
      <c r="AL179" s="82"/>
      <c r="AM179" s="82"/>
      <c r="AN179" s="82"/>
      <c r="AO179" s="82"/>
      <c r="AP179" s="82"/>
      <c r="AQ179" s="82"/>
      <c r="AR179" s="82"/>
      <c r="AS179" s="82"/>
      <c r="AT179" s="82"/>
      <c r="AU179" s="27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6345063.1226053638</v>
      </c>
      <c r="AV179" s="27">
        <f t="shared" si="15"/>
        <v>8489075</v>
      </c>
      <c r="AW179" s="30" t="str">
        <f t="shared" si="14"/>
        <v>Credit is within Limit</v>
      </c>
      <c r="AX179" s="30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12"/>
      <c r="AZ179" s="12"/>
    </row>
    <row r="180" spans="1:52" ht="21" x14ac:dyDescent="0.35">
      <c r="A180" s="91">
        <v>172</v>
      </c>
      <c r="B180" s="31" t="s">
        <v>456</v>
      </c>
      <c r="C180" s="31" t="s">
        <v>470</v>
      </c>
      <c r="D180" s="31"/>
      <c r="E180" s="31" t="s">
        <v>788</v>
      </c>
      <c r="F180" s="31" t="s">
        <v>13</v>
      </c>
      <c r="G180" s="25">
        <f t="shared" si="16"/>
        <v>180</v>
      </c>
      <c r="H180" s="102"/>
      <c r="I180" s="102"/>
      <c r="J180" s="102">
        <v>81</v>
      </c>
      <c r="K180" s="102">
        <v>0</v>
      </c>
      <c r="L180" s="102">
        <v>1</v>
      </c>
      <c r="M180" s="102"/>
      <c r="N180" s="102"/>
      <c r="O180" s="102">
        <v>32</v>
      </c>
      <c r="P180" s="102">
        <v>1</v>
      </c>
      <c r="Q180" s="102">
        <v>1</v>
      </c>
      <c r="R180" s="102">
        <v>3</v>
      </c>
      <c r="S180" s="102"/>
      <c r="T180" s="36">
        <v>0</v>
      </c>
      <c r="U180" s="102">
        <v>0</v>
      </c>
      <c r="V180" s="102">
        <v>0</v>
      </c>
      <c r="W180" s="102">
        <v>0</v>
      </c>
      <c r="X180" s="102">
        <v>60</v>
      </c>
      <c r="Y180" s="102">
        <v>1</v>
      </c>
      <c r="Z180" s="102"/>
      <c r="AA180" s="102"/>
      <c r="AB180" s="36"/>
      <c r="AC180" s="27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34187500</v>
      </c>
      <c r="AE180" s="27">
        <f t="shared" si="17"/>
        <v>48.471569742979973</v>
      </c>
      <c r="AF180" s="33"/>
      <c r="AG180" s="82"/>
      <c r="AH180" s="82">
        <v>48.471569742979973</v>
      </c>
      <c r="AI180" s="105"/>
      <c r="AJ180" s="82"/>
      <c r="AK180" s="82"/>
      <c r="AL180" s="82"/>
      <c r="AM180" s="82"/>
      <c r="AN180" s="82"/>
      <c r="AO180" s="82"/>
      <c r="AP180" s="82"/>
      <c r="AQ180" s="82"/>
      <c r="AR180" s="82"/>
      <c r="AS180" s="82"/>
      <c r="AT180" s="82"/>
      <c r="AU180" s="27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9136890.8965517245</v>
      </c>
      <c r="AV180" s="27">
        <f t="shared" si="15"/>
        <v>11965625</v>
      </c>
      <c r="AW180" s="30" t="str">
        <f t="shared" si="14"/>
        <v>Credit is within Limit</v>
      </c>
      <c r="AX180" s="30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12"/>
      <c r="AZ180" s="12"/>
    </row>
    <row r="181" spans="1:52" ht="21" x14ac:dyDescent="0.35">
      <c r="A181" s="91">
        <v>173</v>
      </c>
      <c r="B181" s="31" t="s">
        <v>456</v>
      </c>
      <c r="C181" s="31" t="s">
        <v>469</v>
      </c>
      <c r="D181" s="31"/>
      <c r="E181" s="31" t="s">
        <v>789</v>
      </c>
      <c r="F181" s="31" t="s">
        <v>933</v>
      </c>
      <c r="G181" s="25">
        <f t="shared" si="16"/>
        <v>800</v>
      </c>
      <c r="H181" s="102"/>
      <c r="I181" s="102"/>
      <c r="J181" s="102">
        <v>295</v>
      </c>
      <c r="K181" s="102">
        <v>28</v>
      </c>
      <c r="L181" s="102">
        <v>25</v>
      </c>
      <c r="M181" s="102"/>
      <c r="N181" s="102"/>
      <c r="O181" s="102">
        <v>105</v>
      </c>
      <c r="P181" s="102">
        <v>5</v>
      </c>
      <c r="Q181" s="102">
        <v>4</v>
      </c>
      <c r="R181" s="102">
        <v>50</v>
      </c>
      <c r="S181" s="102"/>
      <c r="T181" s="36">
        <v>0</v>
      </c>
      <c r="U181" s="102">
        <v>2</v>
      </c>
      <c r="V181" s="102">
        <v>10</v>
      </c>
      <c r="W181" s="102">
        <v>0</v>
      </c>
      <c r="X181" s="102">
        <v>236</v>
      </c>
      <c r="Y181" s="102">
        <v>40</v>
      </c>
      <c r="Z181" s="102"/>
      <c r="AA181" s="102"/>
      <c r="AB181" s="36"/>
      <c r="AC181" s="27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142845500</v>
      </c>
      <c r="AE181" s="27">
        <f t="shared" si="17"/>
        <v>107.71459942884437</v>
      </c>
      <c r="AF181" s="33"/>
      <c r="AG181" s="82"/>
      <c r="AH181" s="82">
        <v>107.71459942884437</v>
      </c>
      <c r="AI181" s="105"/>
      <c r="AJ181" s="82"/>
      <c r="AK181" s="82"/>
      <c r="AL181" s="82"/>
      <c r="AM181" s="82"/>
      <c r="AN181" s="82"/>
      <c r="AO181" s="82"/>
      <c r="AP181" s="82"/>
      <c r="AQ181" s="82"/>
      <c r="AR181" s="82"/>
      <c r="AS181" s="82"/>
      <c r="AT181" s="82"/>
      <c r="AU181" s="27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20304201.992337164</v>
      </c>
      <c r="AV181" s="27">
        <f t="shared" si="15"/>
        <v>49995925</v>
      </c>
      <c r="AW181" s="30" t="str">
        <f t="shared" si="14"/>
        <v>Credit is within Limit</v>
      </c>
      <c r="AX181" s="30" t="str">
        <f>IFERROR(IF(VLOOKUP(C181,'Overdue Credits'!$A:$F,6,0)&gt;2,"High Risk Customer",IF(VLOOKUP(C181,'Overdue Credits'!$A:$F,6,0)&gt;0,"Medium Risk Customer","Low Risk Customer")),"Low Risk Customer")</f>
        <v>Low Risk Customer</v>
      </c>
      <c r="AY181" s="12"/>
      <c r="AZ181" s="12"/>
    </row>
    <row r="182" spans="1:52" ht="21" x14ac:dyDescent="0.35">
      <c r="A182" s="91">
        <v>174</v>
      </c>
      <c r="B182" s="31" t="s">
        <v>456</v>
      </c>
      <c r="C182" s="31" t="s">
        <v>468</v>
      </c>
      <c r="D182" s="31"/>
      <c r="E182" s="31" t="s">
        <v>790</v>
      </c>
      <c r="F182" s="31" t="s">
        <v>20</v>
      </c>
      <c r="G182" s="25">
        <f t="shared" si="16"/>
        <v>180</v>
      </c>
      <c r="H182" s="102"/>
      <c r="I182" s="102"/>
      <c r="J182" s="102">
        <v>11</v>
      </c>
      <c r="K182" s="102">
        <v>2</v>
      </c>
      <c r="L182" s="102">
        <v>4</v>
      </c>
      <c r="M182" s="102"/>
      <c r="N182" s="102"/>
      <c r="O182" s="102">
        <v>11</v>
      </c>
      <c r="P182" s="102">
        <v>2</v>
      </c>
      <c r="Q182" s="102">
        <v>1</v>
      </c>
      <c r="R182" s="102">
        <v>37</v>
      </c>
      <c r="S182" s="102"/>
      <c r="T182" s="36">
        <v>0</v>
      </c>
      <c r="U182" s="102">
        <v>2</v>
      </c>
      <c r="V182" s="102">
        <v>1</v>
      </c>
      <c r="W182" s="102">
        <v>0</v>
      </c>
      <c r="X182" s="102">
        <v>106</v>
      </c>
      <c r="Y182" s="102">
        <v>3</v>
      </c>
      <c r="Z182" s="102"/>
      <c r="AA182" s="102"/>
      <c r="AB182" s="36"/>
      <c r="AC182" s="27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27572000</v>
      </c>
      <c r="AE182" s="27">
        <f t="shared" si="17"/>
        <v>0</v>
      </c>
      <c r="AF182" s="33"/>
      <c r="AG182" s="82"/>
      <c r="AH182" s="82">
        <v>0</v>
      </c>
      <c r="AI182" s="105"/>
      <c r="AJ182" s="82"/>
      <c r="AK182" s="82"/>
      <c r="AL182" s="82"/>
      <c r="AM182" s="82"/>
      <c r="AN182" s="82"/>
      <c r="AO182" s="82"/>
      <c r="AP182" s="82"/>
      <c r="AQ182" s="82"/>
      <c r="AR182" s="82"/>
      <c r="AS182" s="82"/>
      <c r="AT182" s="82"/>
      <c r="AU182" s="27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7">
        <f t="shared" si="15"/>
        <v>9650200</v>
      </c>
      <c r="AW182" s="30" t="str">
        <f t="shared" si="14"/>
        <v xml:space="preserve"> </v>
      </c>
      <c r="AX182" s="30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12"/>
      <c r="AZ182" s="12"/>
    </row>
    <row r="183" spans="1:52" ht="21" x14ac:dyDescent="0.35">
      <c r="A183" s="91">
        <v>175</v>
      </c>
      <c r="B183" s="31" t="s">
        <v>456</v>
      </c>
      <c r="C183" s="31" t="s">
        <v>467</v>
      </c>
      <c r="D183" s="31"/>
      <c r="E183" s="31" t="s">
        <v>791</v>
      </c>
      <c r="F183" s="31" t="s">
        <v>11</v>
      </c>
      <c r="G183" s="25">
        <f t="shared" si="16"/>
        <v>0</v>
      </c>
      <c r="H183" s="102"/>
      <c r="I183" s="102"/>
      <c r="J183" s="102">
        <v>0</v>
      </c>
      <c r="K183" s="102"/>
      <c r="L183" s="102">
        <v>0</v>
      </c>
      <c r="M183" s="102"/>
      <c r="N183" s="102"/>
      <c r="O183" s="102">
        <v>0</v>
      </c>
      <c r="P183" s="102">
        <v>0</v>
      </c>
      <c r="Q183" s="102">
        <v>0</v>
      </c>
      <c r="R183" s="102">
        <v>0</v>
      </c>
      <c r="S183" s="102"/>
      <c r="T183" s="36">
        <v>0</v>
      </c>
      <c r="U183" s="102">
        <v>0</v>
      </c>
      <c r="V183" s="102">
        <v>0</v>
      </c>
      <c r="W183" s="102">
        <v>0</v>
      </c>
      <c r="X183" s="102"/>
      <c r="Y183" s="102">
        <v>0</v>
      </c>
      <c r="Z183" s="102"/>
      <c r="AA183" s="102"/>
      <c r="AB183" s="36"/>
      <c r="AC183" s="27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7">
        <f t="shared" si="17"/>
        <v>0</v>
      </c>
      <c r="AF183" s="33"/>
      <c r="AG183" s="82"/>
      <c r="AH183" s="82">
        <v>0</v>
      </c>
      <c r="AI183" s="105"/>
      <c r="AJ183" s="82"/>
      <c r="AK183" s="82"/>
      <c r="AL183" s="82"/>
      <c r="AM183" s="82"/>
      <c r="AN183" s="82"/>
      <c r="AO183" s="82"/>
      <c r="AP183" s="82"/>
      <c r="AQ183" s="82"/>
      <c r="AR183" s="82"/>
      <c r="AS183" s="82"/>
      <c r="AT183" s="82"/>
      <c r="AU183" s="27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7">
        <f t="shared" si="15"/>
        <v>0</v>
      </c>
      <c r="AW183" s="30" t="str">
        <f t="shared" si="14"/>
        <v xml:space="preserve"> </v>
      </c>
      <c r="AX183" s="30" t="str">
        <f>IFERROR(IF(VLOOKUP(C183,'Overdue Credits'!$A:$F,6,0)&gt;2,"High Risk Customer",IF(VLOOKUP(C183,'Overdue Credits'!$A:$F,6,0)&gt;0,"Medium Risk Customer","Low Risk Customer")),"Low Risk Customer")</f>
        <v>High Risk Customer</v>
      </c>
      <c r="AY183" s="12"/>
      <c r="AZ183" s="12"/>
    </row>
    <row r="184" spans="1:52" ht="21" x14ac:dyDescent="0.35">
      <c r="A184" s="91">
        <v>176</v>
      </c>
      <c r="B184" s="31" t="s">
        <v>456</v>
      </c>
      <c r="C184" s="31" t="s">
        <v>466</v>
      </c>
      <c r="D184" s="31"/>
      <c r="E184" s="31" t="s">
        <v>792</v>
      </c>
      <c r="F184" s="31" t="s">
        <v>20</v>
      </c>
      <c r="G184" s="25">
        <f t="shared" si="16"/>
        <v>0</v>
      </c>
      <c r="H184" s="102"/>
      <c r="I184" s="102"/>
      <c r="J184" s="102">
        <v>0</v>
      </c>
      <c r="K184" s="102"/>
      <c r="L184" s="102">
        <v>0</v>
      </c>
      <c r="M184" s="102"/>
      <c r="N184" s="102"/>
      <c r="O184" s="102">
        <v>0</v>
      </c>
      <c r="P184" s="102">
        <v>0</v>
      </c>
      <c r="Q184" s="102">
        <v>0</v>
      </c>
      <c r="R184" s="102">
        <v>0</v>
      </c>
      <c r="S184" s="102"/>
      <c r="T184" s="36">
        <v>0</v>
      </c>
      <c r="U184" s="102">
        <v>0</v>
      </c>
      <c r="V184" s="102">
        <v>0</v>
      </c>
      <c r="W184" s="102">
        <v>0</v>
      </c>
      <c r="X184" s="102"/>
      <c r="Y184" s="102">
        <v>0</v>
      </c>
      <c r="Z184" s="102"/>
      <c r="AA184" s="102"/>
      <c r="AB184" s="36"/>
      <c r="AC184" s="27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7">
        <f t="shared" si="17"/>
        <v>0</v>
      </c>
      <c r="AF184" s="33"/>
      <c r="AG184" s="82"/>
      <c r="AH184" s="82">
        <v>0</v>
      </c>
      <c r="AI184" s="105"/>
      <c r="AJ184" s="82"/>
      <c r="AK184" s="82"/>
      <c r="AL184" s="82"/>
      <c r="AM184" s="82"/>
      <c r="AN184" s="82"/>
      <c r="AO184" s="82"/>
      <c r="AP184" s="82"/>
      <c r="AQ184" s="82"/>
      <c r="AR184" s="82"/>
      <c r="AS184" s="82"/>
      <c r="AT184" s="82"/>
      <c r="AU184" s="27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7">
        <f t="shared" si="15"/>
        <v>0</v>
      </c>
      <c r="AW184" s="30" t="str">
        <f t="shared" si="14"/>
        <v xml:space="preserve"> </v>
      </c>
      <c r="AX184" s="30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12"/>
      <c r="AZ184" s="12"/>
    </row>
    <row r="185" spans="1:52" ht="21" x14ac:dyDescent="0.35">
      <c r="A185" s="91">
        <v>177</v>
      </c>
      <c r="B185" s="31" t="s">
        <v>456</v>
      </c>
      <c r="C185" s="31" t="s">
        <v>465</v>
      </c>
      <c r="D185" s="31"/>
      <c r="E185" s="31" t="s">
        <v>1056</v>
      </c>
      <c r="F185" s="31" t="s">
        <v>11</v>
      </c>
      <c r="G185" s="25">
        <f t="shared" si="16"/>
        <v>105</v>
      </c>
      <c r="H185" s="102"/>
      <c r="I185" s="102"/>
      <c r="J185" s="102">
        <v>50</v>
      </c>
      <c r="K185" s="102">
        <v>2</v>
      </c>
      <c r="L185" s="102">
        <v>1</v>
      </c>
      <c r="M185" s="102"/>
      <c r="N185" s="102"/>
      <c r="O185" s="102">
        <v>15</v>
      </c>
      <c r="P185" s="102">
        <v>1</v>
      </c>
      <c r="Q185" s="102">
        <v>1</v>
      </c>
      <c r="R185" s="102">
        <v>5</v>
      </c>
      <c r="S185" s="102"/>
      <c r="T185" s="36">
        <v>0</v>
      </c>
      <c r="U185" s="102">
        <v>0</v>
      </c>
      <c r="V185" s="102">
        <v>0</v>
      </c>
      <c r="W185" s="102">
        <v>0</v>
      </c>
      <c r="X185" s="102">
        <v>30</v>
      </c>
      <c r="Y185" s="102">
        <v>0</v>
      </c>
      <c r="Z185" s="102"/>
      <c r="AA185" s="102"/>
      <c r="AB185" s="36"/>
      <c r="AC185" s="27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19989000</v>
      </c>
      <c r="AE185" s="27">
        <f t="shared" si="17"/>
        <v>28.275082350071649</v>
      </c>
      <c r="AF185" s="33"/>
      <c r="AG185" s="82"/>
      <c r="AH185" s="82">
        <v>28.275082350071649</v>
      </c>
      <c r="AI185" s="105"/>
      <c r="AJ185" s="82"/>
      <c r="AK185" s="82"/>
      <c r="AL185" s="82"/>
      <c r="AM185" s="82"/>
      <c r="AN185" s="82"/>
      <c r="AO185" s="82"/>
      <c r="AP185" s="82"/>
      <c r="AQ185" s="82"/>
      <c r="AR185" s="82"/>
      <c r="AS185" s="82"/>
      <c r="AT185" s="82"/>
      <c r="AU185" s="27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5329853.0229885057</v>
      </c>
      <c r="AV185" s="27">
        <f t="shared" si="15"/>
        <v>6996150</v>
      </c>
      <c r="AW185" s="30" t="str">
        <f t="shared" si="14"/>
        <v>Credit is within Limit</v>
      </c>
      <c r="AX185" s="30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12"/>
      <c r="AZ185" s="12"/>
    </row>
    <row r="186" spans="1:52" ht="21" x14ac:dyDescent="0.35">
      <c r="A186" s="91">
        <v>178</v>
      </c>
      <c r="B186" s="31" t="s">
        <v>456</v>
      </c>
      <c r="C186" s="31" t="s">
        <v>464</v>
      </c>
      <c r="D186" s="31"/>
      <c r="E186" s="31" t="s">
        <v>793</v>
      </c>
      <c r="F186" s="31" t="s">
        <v>13</v>
      </c>
      <c r="G186" s="25">
        <f t="shared" si="16"/>
        <v>120</v>
      </c>
      <c r="H186" s="102"/>
      <c r="I186" s="102"/>
      <c r="J186" s="102">
        <v>31</v>
      </c>
      <c r="K186" s="102">
        <v>5</v>
      </c>
      <c r="L186" s="102">
        <v>3</v>
      </c>
      <c r="M186" s="102"/>
      <c r="N186" s="102"/>
      <c r="O186" s="102">
        <v>11</v>
      </c>
      <c r="P186" s="102">
        <v>1</v>
      </c>
      <c r="Q186" s="102">
        <v>1</v>
      </c>
      <c r="R186" s="102">
        <v>6</v>
      </c>
      <c r="S186" s="102"/>
      <c r="T186" s="36">
        <v>0</v>
      </c>
      <c r="U186" s="102">
        <v>2</v>
      </c>
      <c r="V186" s="102">
        <v>1</v>
      </c>
      <c r="W186" s="102">
        <v>1</v>
      </c>
      <c r="X186" s="102">
        <v>58</v>
      </c>
      <c r="Y186" s="102">
        <v>0</v>
      </c>
      <c r="Z186" s="102"/>
      <c r="AA186" s="102"/>
      <c r="AB186" s="36"/>
      <c r="AC186" s="27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20507000</v>
      </c>
      <c r="AE186" s="27">
        <f t="shared" si="17"/>
        <v>32.314379828653308</v>
      </c>
      <c r="AF186" s="33"/>
      <c r="AG186" s="82"/>
      <c r="AH186" s="82">
        <v>32.314379828653308</v>
      </c>
      <c r="AI186" s="105"/>
      <c r="AJ186" s="82"/>
      <c r="AK186" s="82"/>
      <c r="AL186" s="82"/>
      <c r="AM186" s="82"/>
      <c r="AN186" s="82"/>
      <c r="AO186" s="82"/>
      <c r="AP186" s="82"/>
      <c r="AQ186" s="82"/>
      <c r="AR186" s="82"/>
      <c r="AS186" s="82"/>
      <c r="AT186" s="82"/>
      <c r="AU186" s="27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6091260.5977011491</v>
      </c>
      <c r="AV186" s="27">
        <f t="shared" si="15"/>
        <v>7177450</v>
      </c>
      <c r="AW186" s="30" t="str">
        <f t="shared" si="14"/>
        <v>Credit is within Limit</v>
      </c>
      <c r="AX186" s="30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12"/>
      <c r="AZ186" s="12"/>
    </row>
    <row r="187" spans="1:52" ht="21" x14ac:dyDescent="0.35">
      <c r="A187" s="91">
        <v>179</v>
      </c>
      <c r="B187" s="31" t="s">
        <v>456</v>
      </c>
      <c r="C187" s="31" t="s">
        <v>463</v>
      </c>
      <c r="D187" s="31"/>
      <c r="E187" s="31" t="s">
        <v>794</v>
      </c>
      <c r="F187" s="31" t="s">
        <v>11</v>
      </c>
      <c r="G187" s="25">
        <f t="shared" si="16"/>
        <v>0</v>
      </c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36"/>
      <c r="U187" s="102"/>
      <c r="V187" s="102"/>
      <c r="W187" s="102"/>
      <c r="X187" s="102"/>
      <c r="Y187" s="102"/>
      <c r="Z187" s="102"/>
      <c r="AA187" s="102"/>
      <c r="AB187" s="36"/>
      <c r="AC187" s="27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7">
        <f t="shared" si="17"/>
        <v>0</v>
      </c>
      <c r="AF187" s="33"/>
      <c r="AG187" s="82"/>
      <c r="AH187" s="82">
        <v>0</v>
      </c>
      <c r="AI187" s="105"/>
      <c r="AJ187" s="82"/>
      <c r="AK187" s="82"/>
      <c r="AL187" s="82"/>
      <c r="AM187" s="82"/>
      <c r="AN187" s="82"/>
      <c r="AO187" s="82"/>
      <c r="AP187" s="82"/>
      <c r="AQ187" s="82"/>
      <c r="AR187" s="82"/>
      <c r="AS187" s="82"/>
      <c r="AT187" s="82"/>
      <c r="AU187" s="27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7">
        <f t="shared" si="15"/>
        <v>0</v>
      </c>
      <c r="AW187" s="30" t="str">
        <f t="shared" si="14"/>
        <v xml:space="preserve"> </v>
      </c>
      <c r="AX187" s="30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12"/>
      <c r="AZ187" s="12"/>
    </row>
    <row r="188" spans="1:52" ht="21" x14ac:dyDescent="0.35">
      <c r="A188" s="91">
        <v>180</v>
      </c>
      <c r="B188" s="31" t="s">
        <v>456</v>
      </c>
      <c r="C188" s="31" t="s">
        <v>462</v>
      </c>
      <c r="D188" s="31"/>
      <c r="E188" s="31" t="s">
        <v>1057</v>
      </c>
      <c r="F188" s="31" t="s">
        <v>13</v>
      </c>
      <c r="G188" s="25">
        <f t="shared" si="16"/>
        <v>120</v>
      </c>
      <c r="H188" s="102"/>
      <c r="I188" s="102"/>
      <c r="J188" s="102">
        <v>18</v>
      </c>
      <c r="K188" s="102">
        <v>3</v>
      </c>
      <c r="L188" s="102">
        <v>4</v>
      </c>
      <c r="M188" s="102"/>
      <c r="N188" s="102"/>
      <c r="O188" s="102">
        <v>15</v>
      </c>
      <c r="P188" s="102">
        <v>1</v>
      </c>
      <c r="Q188" s="102">
        <v>1</v>
      </c>
      <c r="R188" s="102">
        <v>1</v>
      </c>
      <c r="S188" s="102"/>
      <c r="T188" s="36">
        <v>0</v>
      </c>
      <c r="U188" s="102">
        <v>0</v>
      </c>
      <c r="V188" s="102">
        <v>1</v>
      </c>
      <c r="W188" s="102">
        <v>0</v>
      </c>
      <c r="X188" s="102">
        <v>76</v>
      </c>
      <c r="Y188" s="102">
        <v>0</v>
      </c>
      <c r="Z188" s="102"/>
      <c r="AA188" s="102"/>
      <c r="AB188" s="36"/>
      <c r="AC188" s="27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20021500</v>
      </c>
      <c r="AE188" s="27">
        <f t="shared" si="17"/>
        <v>0</v>
      </c>
      <c r="AF188" s="33"/>
      <c r="AG188" s="82"/>
      <c r="AH188" s="82">
        <v>0</v>
      </c>
      <c r="AI188" s="105"/>
      <c r="AJ188" s="82"/>
      <c r="AK188" s="82"/>
      <c r="AL188" s="82"/>
      <c r="AM188" s="82"/>
      <c r="AN188" s="82"/>
      <c r="AO188" s="82"/>
      <c r="AP188" s="82"/>
      <c r="AQ188" s="82"/>
      <c r="AR188" s="82"/>
      <c r="AS188" s="82"/>
      <c r="AT188" s="82"/>
      <c r="AU188" s="27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7">
        <f t="shared" si="15"/>
        <v>7007525</v>
      </c>
      <c r="AW188" s="30" t="str">
        <f t="shared" si="14"/>
        <v xml:space="preserve"> </v>
      </c>
      <c r="AX188" s="30" t="str">
        <f>IFERROR(IF(VLOOKUP(C188,'Overdue Credits'!$A:$F,6,0)&gt;2,"High Risk Customer",IF(VLOOKUP(C188,'Overdue Credits'!$A:$F,6,0)&gt;0,"Medium Risk Customer","Low Risk Customer")),"Low Risk Customer")</f>
        <v>Low Risk Customer</v>
      </c>
      <c r="AY188" s="12"/>
      <c r="AZ188" s="12"/>
    </row>
    <row r="189" spans="1:52" ht="21" x14ac:dyDescent="0.35">
      <c r="A189" s="91">
        <v>181</v>
      </c>
      <c r="B189" s="31" t="s">
        <v>456</v>
      </c>
      <c r="C189" s="31" t="s">
        <v>477</v>
      </c>
      <c r="D189" s="31"/>
      <c r="E189" s="31" t="s">
        <v>795</v>
      </c>
      <c r="F189" s="31" t="s">
        <v>13</v>
      </c>
      <c r="G189" s="25">
        <f t="shared" si="16"/>
        <v>130</v>
      </c>
      <c r="H189" s="102"/>
      <c r="I189" s="102"/>
      <c r="J189" s="102">
        <v>54</v>
      </c>
      <c r="K189" s="102">
        <v>3</v>
      </c>
      <c r="L189" s="102">
        <v>2</v>
      </c>
      <c r="M189" s="102"/>
      <c r="N189" s="102"/>
      <c r="O189" s="102">
        <v>30</v>
      </c>
      <c r="P189" s="102">
        <v>1</v>
      </c>
      <c r="Q189" s="102">
        <v>1</v>
      </c>
      <c r="R189" s="102">
        <v>3</v>
      </c>
      <c r="S189" s="102"/>
      <c r="T189" s="36">
        <v>0</v>
      </c>
      <c r="U189" s="102">
        <v>0</v>
      </c>
      <c r="V189" s="102">
        <v>1</v>
      </c>
      <c r="W189" s="102">
        <v>0</v>
      </c>
      <c r="X189" s="102">
        <v>33</v>
      </c>
      <c r="Y189" s="102">
        <v>2</v>
      </c>
      <c r="Z189" s="102"/>
      <c r="AA189" s="102"/>
      <c r="AB189" s="36"/>
      <c r="AC189" s="27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24508000</v>
      </c>
      <c r="AE189" s="27">
        <f t="shared" si="17"/>
        <v>35.007244814374417</v>
      </c>
      <c r="AF189" s="33"/>
      <c r="AG189" s="82"/>
      <c r="AH189" s="82">
        <v>35.007244814374417</v>
      </c>
      <c r="AI189" s="105"/>
      <c r="AJ189" s="82"/>
      <c r="AK189" s="82"/>
      <c r="AL189" s="82"/>
      <c r="AM189" s="82"/>
      <c r="AN189" s="82"/>
      <c r="AO189" s="82"/>
      <c r="AP189" s="82"/>
      <c r="AQ189" s="82"/>
      <c r="AR189" s="82"/>
      <c r="AS189" s="82"/>
      <c r="AT189" s="82"/>
      <c r="AU189" s="27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6598865.6475095777</v>
      </c>
      <c r="AV189" s="27">
        <f t="shared" si="15"/>
        <v>8577800</v>
      </c>
      <c r="AW189" s="30" t="str">
        <f t="shared" si="14"/>
        <v>Credit is within Limit</v>
      </c>
      <c r="AX189" s="30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12"/>
      <c r="AZ189" s="12"/>
    </row>
    <row r="190" spans="1:52" ht="21" x14ac:dyDescent="0.35">
      <c r="A190" s="91">
        <v>182</v>
      </c>
      <c r="B190" s="31" t="s">
        <v>456</v>
      </c>
      <c r="C190" s="31" t="s">
        <v>476</v>
      </c>
      <c r="D190" s="31"/>
      <c r="E190" s="31" t="s">
        <v>636</v>
      </c>
      <c r="F190" s="31" t="s">
        <v>13</v>
      </c>
      <c r="G190" s="25">
        <f t="shared" si="16"/>
        <v>120</v>
      </c>
      <c r="H190" s="102"/>
      <c r="I190" s="102"/>
      <c r="J190" s="102">
        <v>51</v>
      </c>
      <c r="K190" s="102">
        <v>1</v>
      </c>
      <c r="L190" s="102">
        <v>1</v>
      </c>
      <c r="M190" s="102"/>
      <c r="N190" s="102"/>
      <c r="O190" s="102">
        <v>30</v>
      </c>
      <c r="P190" s="102">
        <v>1</v>
      </c>
      <c r="Q190" s="102">
        <v>0</v>
      </c>
      <c r="R190" s="102">
        <v>5</v>
      </c>
      <c r="S190" s="102"/>
      <c r="T190" s="36">
        <v>0</v>
      </c>
      <c r="U190" s="102">
        <v>0</v>
      </c>
      <c r="V190" s="102">
        <v>1</v>
      </c>
      <c r="W190" s="102">
        <v>1</v>
      </c>
      <c r="X190" s="102">
        <v>24</v>
      </c>
      <c r="Y190" s="102">
        <v>5</v>
      </c>
      <c r="Z190" s="102"/>
      <c r="AA190" s="102"/>
      <c r="AB190" s="36"/>
      <c r="AC190" s="27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22541000</v>
      </c>
      <c r="AE190" s="27">
        <f t="shared" si="17"/>
        <v>32.314379828653308</v>
      </c>
      <c r="AF190" s="33"/>
      <c r="AG190" s="82"/>
      <c r="AH190" s="82">
        <v>32.314379828653308</v>
      </c>
      <c r="AI190" s="105"/>
      <c r="AJ190" s="82"/>
      <c r="AK190" s="82"/>
      <c r="AL190" s="82"/>
      <c r="AM190" s="82"/>
      <c r="AN190" s="82"/>
      <c r="AO190" s="82"/>
      <c r="AP190" s="82"/>
      <c r="AQ190" s="82"/>
      <c r="AR190" s="82"/>
      <c r="AS190" s="82"/>
      <c r="AT190" s="82"/>
      <c r="AU190" s="27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6091260.5977011491</v>
      </c>
      <c r="AV190" s="27">
        <f t="shared" si="15"/>
        <v>7889349.9999999991</v>
      </c>
      <c r="AW190" s="30" t="str">
        <f t="shared" si="14"/>
        <v>Credit is within Limit</v>
      </c>
      <c r="AX190" s="30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12"/>
      <c r="AZ190" s="12"/>
    </row>
    <row r="191" spans="1:52" ht="21" x14ac:dyDescent="0.35">
      <c r="A191" s="91">
        <v>183</v>
      </c>
      <c r="B191" s="31" t="s">
        <v>456</v>
      </c>
      <c r="C191" s="31" t="s">
        <v>475</v>
      </c>
      <c r="D191" s="31"/>
      <c r="E191" s="31" t="s">
        <v>635</v>
      </c>
      <c r="F191" s="31" t="s">
        <v>13</v>
      </c>
      <c r="G191" s="25">
        <f t="shared" si="16"/>
        <v>130</v>
      </c>
      <c r="H191" s="102"/>
      <c r="I191" s="102"/>
      <c r="J191" s="102">
        <v>48</v>
      </c>
      <c r="K191" s="102">
        <v>0</v>
      </c>
      <c r="L191" s="102">
        <v>2</v>
      </c>
      <c r="M191" s="102"/>
      <c r="N191" s="102"/>
      <c r="O191" s="102">
        <v>17</v>
      </c>
      <c r="P191" s="102">
        <v>2</v>
      </c>
      <c r="Q191" s="102">
        <v>1</v>
      </c>
      <c r="R191" s="102">
        <v>5</v>
      </c>
      <c r="S191" s="102"/>
      <c r="T191" s="36">
        <v>0</v>
      </c>
      <c r="U191" s="102">
        <v>0</v>
      </c>
      <c r="V191" s="102">
        <v>0</v>
      </c>
      <c r="W191" s="102">
        <v>0</v>
      </c>
      <c r="X191" s="102">
        <v>52</v>
      </c>
      <c r="Y191" s="102">
        <v>3</v>
      </c>
      <c r="Z191" s="102"/>
      <c r="AA191" s="102"/>
      <c r="AB191" s="36"/>
      <c r="AC191" s="27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23635000</v>
      </c>
      <c r="AE191" s="27">
        <f t="shared" si="17"/>
        <v>35.007244814374417</v>
      </c>
      <c r="AF191" s="33"/>
      <c r="AG191" s="82"/>
      <c r="AH191" s="82">
        <v>35.007244814374417</v>
      </c>
      <c r="AI191" s="105"/>
      <c r="AJ191" s="82"/>
      <c r="AK191" s="82"/>
      <c r="AL191" s="82"/>
      <c r="AM191" s="82"/>
      <c r="AN191" s="82"/>
      <c r="AO191" s="82"/>
      <c r="AP191" s="82"/>
      <c r="AQ191" s="82"/>
      <c r="AR191" s="82"/>
      <c r="AS191" s="82"/>
      <c r="AT191" s="82"/>
      <c r="AU191" s="27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6598865.6475095777</v>
      </c>
      <c r="AV191" s="27">
        <f t="shared" si="15"/>
        <v>8272249.9999999991</v>
      </c>
      <c r="AW191" s="30" t="str">
        <f t="shared" si="14"/>
        <v>Credit is within Limit</v>
      </c>
      <c r="AX191" s="30" t="str">
        <f>IFERROR(IF(VLOOKUP(C191,'Overdue Credits'!$A:$F,6,0)&gt;2,"High Risk Customer",IF(VLOOKUP(C191,'Overdue Credits'!$A:$F,6,0)&gt;0,"Medium Risk Customer","Low Risk Customer")),"Low Risk Customer")</f>
        <v>Low Risk Customer</v>
      </c>
      <c r="AY191" s="12"/>
      <c r="AZ191" s="12"/>
    </row>
    <row r="192" spans="1:52" ht="21" x14ac:dyDescent="0.35">
      <c r="A192" s="91">
        <v>184</v>
      </c>
      <c r="B192" s="31" t="s">
        <v>456</v>
      </c>
      <c r="C192" s="31" t="s">
        <v>474</v>
      </c>
      <c r="D192" s="31"/>
      <c r="E192" s="31" t="s">
        <v>639</v>
      </c>
      <c r="F192" s="31" t="s">
        <v>20</v>
      </c>
      <c r="G192" s="25">
        <f t="shared" si="16"/>
        <v>405</v>
      </c>
      <c r="H192" s="102"/>
      <c r="I192" s="102"/>
      <c r="J192" s="102">
        <v>175</v>
      </c>
      <c r="K192" s="102">
        <v>6</v>
      </c>
      <c r="L192" s="102">
        <v>1</v>
      </c>
      <c r="M192" s="102"/>
      <c r="N192" s="102"/>
      <c r="O192" s="102">
        <v>127</v>
      </c>
      <c r="P192" s="102">
        <v>5</v>
      </c>
      <c r="Q192" s="102">
        <v>1</v>
      </c>
      <c r="R192" s="102">
        <v>5</v>
      </c>
      <c r="S192" s="102"/>
      <c r="T192" s="36">
        <v>0</v>
      </c>
      <c r="U192" s="102">
        <v>0</v>
      </c>
      <c r="V192" s="102">
        <v>0</v>
      </c>
      <c r="W192" s="102">
        <v>0</v>
      </c>
      <c r="X192" s="102">
        <v>81</v>
      </c>
      <c r="Y192" s="102">
        <v>4</v>
      </c>
      <c r="Z192" s="102"/>
      <c r="AA192" s="102"/>
      <c r="AB192" s="36"/>
      <c r="AC192" s="27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78557500</v>
      </c>
      <c r="AE192" s="27">
        <f t="shared" si="17"/>
        <v>109.06103192170494</v>
      </c>
      <c r="AF192" s="33"/>
      <c r="AG192" s="82"/>
      <c r="AH192" s="82">
        <v>109.06103192170494</v>
      </c>
      <c r="AI192" s="105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27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20558004.517241381</v>
      </c>
      <c r="AV192" s="27">
        <f t="shared" si="15"/>
        <v>27495125</v>
      </c>
      <c r="AW192" s="30" t="str">
        <f t="shared" si="14"/>
        <v>Credit is within Limit</v>
      </c>
      <c r="AX192" s="30" t="str">
        <f>IFERROR(IF(VLOOKUP(C192,'Overdue Credits'!$A:$F,6,0)&gt;2,"High Risk Customer",IF(VLOOKUP(C192,'Overdue Credits'!$A:$F,6,0)&gt;0,"Medium Risk Customer","Low Risk Customer")),"Low Risk Customer")</f>
        <v>Low Risk Customer</v>
      </c>
      <c r="AY192" s="12"/>
      <c r="AZ192" s="12"/>
    </row>
    <row r="193" spans="1:52" ht="21" x14ac:dyDescent="0.35">
      <c r="A193" s="91">
        <v>185</v>
      </c>
      <c r="B193" s="31" t="s">
        <v>456</v>
      </c>
      <c r="C193" s="31" t="s">
        <v>473</v>
      </c>
      <c r="D193" s="31"/>
      <c r="E193" s="31" t="s">
        <v>637</v>
      </c>
      <c r="F193" s="31" t="s">
        <v>11</v>
      </c>
      <c r="G193" s="25">
        <f t="shared" si="16"/>
        <v>110</v>
      </c>
      <c r="H193" s="102"/>
      <c r="I193" s="102"/>
      <c r="J193" s="102">
        <v>42</v>
      </c>
      <c r="K193" s="102">
        <v>2</v>
      </c>
      <c r="L193" s="102">
        <v>1</v>
      </c>
      <c r="M193" s="102"/>
      <c r="N193" s="102"/>
      <c r="O193" s="102">
        <v>20</v>
      </c>
      <c r="P193" s="102">
        <v>0</v>
      </c>
      <c r="Q193" s="102">
        <v>1</v>
      </c>
      <c r="R193" s="102">
        <v>12</v>
      </c>
      <c r="S193" s="102"/>
      <c r="T193" s="36">
        <v>0</v>
      </c>
      <c r="U193" s="102">
        <v>0</v>
      </c>
      <c r="V193" s="102">
        <v>0</v>
      </c>
      <c r="W193" s="102"/>
      <c r="X193" s="102">
        <v>28</v>
      </c>
      <c r="Y193" s="102">
        <v>4</v>
      </c>
      <c r="Z193" s="102"/>
      <c r="AA193" s="102"/>
      <c r="AB193" s="36"/>
      <c r="AC193" s="27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19973000</v>
      </c>
      <c r="AE193" s="27">
        <f t="shared" si="17"/>
        <v>29.621514842932203</v>
      </c>
      <c r="AF193" s="33"/>
      <c r="AG193" s="82"/>
      <c r="AH193" s="82">
        <v>29.621514842932203</v>
      </c>
      <c r="AI193" s="105"/>
      <c r="AJ193" s="82"/>
      <c r="AK193" s="82"/>
      <c r="AL193" s="82"/>
      <c r="AM193" s="82"/>
      <c r="AN193" s="82"/>
      <c r="AO193" s="82"/>
      <c r="AP193" s="82"/>
      <c r="AQ193" s="82"/>
      <c r="AR193" s="82"/>
      <c r="AS193" s="82"/>
      <c r="AT193" s="82"/>
      <c r="AU193" s="27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5583655.5478927204</v>
      </c>
      <c r="AV193" s="27">
        <f t="shared" si="15"/>
        <v>6990550</v>
      </c>
      <c r="AW193" s="30" t="str">
        <f t="shared" si="14"/>
        <v>Credit is within Limit</v>
      </c>
      <c r="AX193" s="30" t="str">
        <f>IFERROR(IF(VLOOKUP(C193,'Overdue Credits'!$A:$F,6,0)&gt;2,"High Risk Customer",IF(VLOOKUP(C193,'Overdue Credits'!$A:$F,6,0)&gt;0,"Medium Risk Customer","Low Risk Customer")),"Low Risk Customer")</f>
        <v>Low Risk Customer</v>
      </c>
      <c r="AY193" s="12"/>
      <c r="AZ193" s="12"/>
    </row>
    <row r="194" spans="1:52" ht="21" x14ac:dyDescent="0.35">
      <c r="A194" s="91">
        <v>186</v>
      </c>
      <c r="B194" s="31" t="s">
        <v>456</v>
      </c>
      <c r="C194" s="31" t="s">
        <v>472</v>
      </c>
      <c r="D194" s="31"/>
      <c r="E194" s="31" t="s">
        <v>634</v>
      </c>
      <c r="F194" s="31" t="s">
        <v>13</v>
      </c>
      <c r="G194" s="25">
        <f t="shared" si="16"/>
        <v>0</v>
      </c>
      <c r="H194" s="102"/>
      <c r="I194" s="102"/>
      <c r="J194" s="102">
        <v>0</v>
      </c>
      <c r="K194" s="102">
        <v>0</v>
      </c>
      <c r="L194" s="102">
        <v>0</v>
      </c>
      <c r="M194" s="102"/>
      <c r="N194" s="102"/>
      <c r="O194" s="102">
        <v>0</v>
      </c>
      <c r="P194" s="102">
        <v>0</v>
      </c>
      <c r="Q194" s="102">
        <v>0</v>
      </c>
      <c r="R194" s="102">
        <v>0</v>
      </c>
      <c r="S194" s="102"/>
      <c r="T194" s="36">
        <v>0</v>
      </c>
      <c r="U194" s="102">
        <v>0</v>
      </c>
      <c r="V194" s="102">
        <v>0</v>
      </c>
      <c r="W194" s="102">
        <v>0</v>
      </c>
      <c r="X194" s="102">
        <v>0</v>
      </c>
      <c r="Y194" s="102">
        <v>0</v>
      </c>
      <c r="Z194" s="102"/>
      <c r="AA194" s="102"/>
      <c r="AB194" s="36"/>
      <c r="AC194" s="27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7">
        <f t="shared" si="17"/>
        <v>0</v>
      </c>
      <c r="AF194" s="33"/>
      <c r="AG194" s="82"/>
      <c r="AH194" s="82">
        <v>0</v>
      </c>
      <c r="AI194" s="105"/>
      <c r="AJ194" s="82"/>
      <c r="AK194" s="82"/>
      <c r="AL194" s="82"/>
      <c r="AM194" s="82"/>
      <c r="AN194" s="82"/>
      <c r="AO194" s="82"/>
      <c r="AP194" s="82"/>
      <c r="AQ194" s="82"/>
      <c r="AR194" s="82"/>
      <c r="AS194" s="82"/>
      <c r="AT194" s="82"/>
      <c r="AU194" s="27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7">
        <f t="shared" si="15"/>
        <v>0</v>
      </c>
      <c r="AW194" s="30" t="str">
        <f t="shared" si="14"/>
        <v xml:space="preserve"> </v>
      </c>
      <c r="AX194" s="30" t="str">
        <f>IFERROR(IF(VLOOKUP(C194,'Overdue Credits'!$A:$F,6,0)&gt;2,"High Risk Customer",IF(VLOOKUP(C194,'Overdue Credits'!$A:$F,6,0)&gt;0,"Medium Risk Customer","Low Risk Customer")),"Low Risk Customer")</f>
        <v>High Risk Customer</v>
      </c>
      <c r="AY194" s="12"/>
      <c r="AZ194" s="12"/>
    </row>
    <row r="195" spans="1:52" ht="21" x14ac:dyDescent="0.35">
      <c r="A195" s="91">
        <v>187</v>
      </c>
      <c r="B195" s="31" t="s">
        <v>456</v>
      </c>
      <c r="C195" s="31" t="s">
        <v>484</v>
      </c>
      <c r="D195" s="31"/>
      <c r="E195" s="31" t="s">
        <v>771</v>
      </c>
      <c r="F195" s="31" t="s">
        <v>20</v>
      </c>
      <c r="G195" s="25">
        <f t="shared" si="16"/>
        <v>0</v>
      </c>
      <c r="H195" s="102"/>
      <c r="I195" s="102"/>
      <c r="J195" s="102">
        <v>0</v>
      </c>
      <c r="K195" s="102">
        <v>0</v>
      </c>
      <c r="L195" s="102">
        <v>0</v>
      </c>
      <c r="M195" s="102"/>
      <c r="N195" s="102"/>
      <c r="O195" s="102">
        <v>0</v>
      </c>
      <c r="P195" s="102">
        <v>0</v>
      </c>
      <c r="Q195" s="102">
        <v>0</v>
      </c>
      <c r="R195" s="102">
        <v>0</v>
      </c>
      <c r="S195" s="102"/>
      <c r="T195" s="36">
        <v>0</v>
      </c>
      <c r="U195" s="102">
        <v>0</v>
      </c>
      <c r="V195" s="102">
        <v>0</v>
      </c>
      <c r="W195" s="102">
        <v>0</v>
      </c>
      <c r="X195" s="102">
        <v>0</v>
      </c>
      <c r="Y195" s="102">
        <v>0</v>
      </c>
      <c r="Z195" s="102"/>
      <c r="AA195" s="102"/>
      <c r="AB195" s="36"/>
      <c r="AC195" s="27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7">
        <f t="shared" si="17"/>
        <v>0</v>
      </c>
      <c r="AF195" s="33"/>
      <c r="AG195" s="82"/>
      <c r="AH195" s="82">
        <v>0</v>
      </c>
      <c r="AI195" s="105"/>
      <c r="AJ195" s="82"/>
      <c r="AK195" s="82"/>
      <c r="AL195" s="82"/>
      <c r="AM195" s="82"/>
      <c r="AN195" s="82"/>
      <c r="AO195" s="82"/>
      <c r="AP195" s="82"/>
      <c r="AQ195" s="82"/>
      <c r="AR195" s="82"/>
      <c r="AS195" s="82"/>
      <c r="AT195" s="82"/>
      <c r="AU195" s="27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7">
        <f t="shared" si="15"/>
        <v>0</v>
      </c>
      <c r="AW195" s="30" t="str">
        <f t="shared" si="14"/>
        <v xml:space="preserve"> </v>
      </c>
      <c r="AX195" s="30" t="str">
        <f>IFERROR(IF(VLOOKUP(C195,'Overdue Credits'!$A:$F,6,0)&gt;2,"High Risk Customer",IF(VLOOKUP(C195,'Overdue Credits'!$A:$F,6,0)&gt;0,"Medium Risk Customer","Low Risk Customer")),"Low Risk Customer")</f>
        <v>High Risk Customer</v>
      </c>
      <c r="AY195" s="12"/>
      <c r="AZ195" s="12"/>
    </row>
    <row r="196" spans="1:52" ht="21" x14ac:dyDescent="0.35">
      <c r="A196" s="91">
        <v>188</v>
      </c>
      <c r="B196" s="31" t="s">
        <v>456</v>
      </c>
      <c r="C196" s="31" t="s">
        <v>461</v>
      </c>
      <c r="D196" s="31"/>
      <c r="E196" s="31" t="s">
        <v>796</v>
      </c>
      <c r="F196" s="31" t="s">
        <v>13</v>
      </c>
      <c r="G196" s="25">
        <f t="shared" si="16"/>
        <v>120</v>
      </c>
      <c r="H196" s="102"/>
      <c r="I196" s="102"/>
      <c r="J196" s="102">
        <v>42</v>
      </c>
      <c r="K196" s="102">
        <v>1</v>
      </c>
      <c r="L196" s="102">
        <v>1</v>
      </c>
      <c r="M196" s="102">
        <v>0</v>
      </c>
      <c r="N196" s="102"/>
      <c r="O196" s="102">
        <v>15</v>
      </c>
      <c r="P196" s="102">
        <v>0</v>
      </c>
      <c r="Q196" s="102">
        <v>0</v>
      </c>
      <c r="R196" s="102">
        <v>10</v>
      </c>
      <c r="S196" s="102"/>
      <c r="T196" s="36">
        <v>0</v>
      </c>
      <c r="U196" s="102">
        <v>0</v>
      </c>
      <c r="V196" s="102">
        <v>0</v>
      </c>
      <c r="W196" s="102">
        <v>0</v>
      </c>
      <c r="X196" s="102">
        <v>50</v>
      </c>
      <c r="Y196" s="102">
        <v>1</v>
      </c>
      <c r="Z196" s="102"/>
      <c r="AA196" s="102"/>
      <c r="AB196" s="36"/>
      <c r="AC196" s="27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21493000</v>
      </c>
      <c r="AE196" s="27">
        <f t="shared" si="17"/>
        <v>32.314379828653308</v>
      </c>
      <c r="AF196" s="33"/>
      <c r="AG196" s="82"/>
      <c r="AH196" s="82">
        <v>32.314379828653308</v>
      </c>
      <c r="AI196" s="105"/>
      <c r="AJ196" s="82"/>
      <c r="AK196" s="82"/>
      <c r="AL196" s="82"/>
      <c r="AM196" s="82"/>
      <c r="AN196" s="82"/>
      <c r="AO196" s="82"/>
      <c r="AP196" s="82"/>
      <c r="AQ196" s="82"/>
      <c r="AR196" s="82"/>
      <c r="AS196" s="82"/>
      <c r="AT196" s="82"/>
      <c r="AU196" s="27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6091260.5977011491</v>
      </c>
      <c r="AV196" s="27">
        <f t="shared" si="15"/>
        <v>7522549.9999999991</v>
      </c>
      <c r="AW196" s="30" t="str">
        <f t="shared" si="14"/>
        <v>Credit is within Limit</v>
      </c>
      <c r="AX196" s="30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12"/>
      <c r="AZ196" s="12"/>
    </row>
    <row r="197" spans="1:52" ht="21" x14ac:dyDescent="0.35">
      <c r="A197" s="91">
        <v>189</v>
      </c>
      <c r="B197" s="31" t="s">
        <v>456</v>
      </c>
      <c r="C197" s="31" t="s">
        <v>460</v>
      </c>
      <c r="D197" s="31"/>
      <c r="E197" s="31" t="s">
        <v>797</v>
      </c>
      <c r="F197" s="31" t="s">
        <v>13</v>
      </c>
      <c r="G197" s="25">
        <f t="shared" si="16"/>
        <v>80</v>
      </c>
      <c r="H197" s="102"/>
      <c r="I197" s="102"/>
      <c r="J197" s="102">
        <v>35</v>
      </c>
      <c r="K197" s="102">
        <v>1</v>
      </c>
      <c r="L197" s="102">
        <v>3</v>
      </c>
      <c r="M197" s="102">
        <v>0</v>
      </c>
      <c r="N197" s="102"/>
      <c r="O197" s="102">
        <v>20</v>
      </c>
      <c r="P197" s="102">
        <v>0</v>
      </c>
      <c r="Q197" s="102">
        <v>1</v>
      </c>
      <c r="R197" s="102">
        <v>6</v>
      </c>
      <c r="S197" s="102"/>
      <c r="T197" s="36">
        <v>0</v>
      </c>
      <c r="U197" s="102">
        <v>1</v>
      </c>
      <c r="V197" s="102">
        <v>0</v>
      </c>
      <c r="W197" s="102">
        <v>0</v>
      </c>
      <c r="X197" s="102">
        <v>10</v>
      </c>
      <c r="Y197" s="102">
        <v>3</v>
      </c>
      <c r="Z197" s="102"/>
      <c r="AA197" s="102"/>
      <c r="AB197" s="36"/>
      <c r="AC197" s="27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15005000</v>
      </c>
      <c r="AE197" s="27">
        <f t="shared" si="17"/>
        <v>21.542919885768875</v>
      </c>
      <c r="AF197" s="33"/>
      <c r="AG197" s="82"/>
      <c r="AH197" s="82">
        <v>21.542919885768875</v>
      </c>
      <c r="AI197" s="105"/>
      <c r="AJ197" s="82"/>
      <c r="AK197" s="82"/>
      <c r="AL197" s="82"/>
      <c r="AM197" s="82"/>
      <c r="AN197" s="82"/>
      <c r="AO197" s="82"/>
      <c r="AP197" s="82"/>
      <c r="AQ197" s="82"/>
      <c r="AR197" s="82"/>
      <c r="AS197" s="82"/>
      <c r="AT197" s="82"/>
      <c r="AU197" s="27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4060840.3984674327</v>
      </c>
      <c r="AV197" s="27">
        <f t="shared" si="15"/>
        <v>5251750</v>
      </c>
      <c r="AW197" s="30" t="str">
        <f t="shared" si="14"/>
        <v>Credit is within Limit</v>
      </c>
      <c r="AX197" s="30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12"/>
      <c r="AZ197" s="12"/>
    </row>
    <row r="198" spans="1:52" ht="21" x14ac:dyDescent="0.35">
      <c r="A198" s="91">
        <v>190</v>
      </c>
      <c r="B198" s="31" t="s">
        <v>456</v>
      </c>
      <c r="C198" s="31" t="s">
        <v>459</v>
      </c>
      <c r="D198" s="31"/>
      <c r="E198" s="31" t="s">
        <v>798</v>
      </c>
      <c r="F198" s="31" t="s">
        <v>13</v>
      </c>
      <c r="G198" s="25">
        <f t="shared" si="16"/>
        <v>250</v>
      </c>
      <c r="H198" s="102"/>
      <c r="I198" s="102"/>
      <c r="J198" s="102">
        <v>78</v>
      </c>
      <c r="K198" s="102">
        <v>4</v>
      </c>
      <c r="L198" s="102">
        <v>1</v>
      </c>
      <c r="M198" s="102"/>
      <c r="N198" s="102"/>
      <c r="O198" s="102">
        <v>78</v>
      </c>
      <c r="P198" s="102">
        <v>0</v>
      </c>
      <c r="Q198" s="102">
        <v>3</v>
      </c>
      <c r="R198" s="102">
        <v>8</v>
      </c>
      <c r="S198" s="102"/>
      <c r="T198" s="36">
        <v>0</v>
      </c>
      <c r="U198" s="102">
        <v>0</v>
      </c>
      <c r="V198" s="102">
        <v>0</v>
      </c>
      <c r="W198" s="102">
        <v>0</v>
      </c>
      <c r="X198" s="102">
        <v>70</v>
      </c>
      <c r="Y198" s="102">
        <v>8</v>
      </c>
      <c r="Z198" s="102"/>
      <c r="AA198" s="102"/>
      <c r="AB198" s="36"/>
      <c r="AC198" s="27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45798000</v>
      </c>
      <c r="AE198" s="27">
        <f t="shared" si="17"/>
        <v>67.321624643027732</v>
      </c>
      <c r="AF198" s="33"/>
      <c r="AG198" s="82"/>
      <c r="AH198" s="82">
        <v>67.321624643027732</v>
      </c>
      <c r="AI198" s="105"/>
      <c r="AJ198" s="82"/>
      <c r="AK198" s="82"/>
      <c r="AL198" s="82"/>
      <c r="AM198" s="82"/>
      <c r="AN198" s="82"/>
      <c r="AO198" s="82"/>
      <c r="AP198" s="82"/>
      <c r="AQ198" s="82"/>
      <c r="AR198" s="82"/>
      <c r="AS198" s="82"/>
      <c r="AT198" s="82"/>
      <c r="AU198" s="27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12690126.245210728</v>
      </c>
      <c r="AV198" s="27">
        <f t="shared" si="15"/>
        <v>16029299.999999998</v>
      </c>
      <c r="AW198" s="30" t="str">
        <f t="shared" si="14"/>
        <v>Credit is within Limit</v>
      </c>
      <c r="AX198" s="30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12"/>
      <c r="AZ198" s="12"/>
    </row>
    <row r="199" spans="1:52" ht="21" x14ac:dyDescent="0.35">
      <c r="A199" s="91">
        <v>191</v>
      </c>
      <c r="B199" s="24" t="s">
        <v>456</v>
      </c>
      <c r="C199" s="24" t="s">
        <v>458</v>
      </c>
      <c r="D199" s="31"/>
      <c r="E199" s="31" t="s">
        <v>799</v>
      </c>
      <c r="F199" s="31" t="s">
        <v>13</v>
      </c>
      <c r="G199" s="25">
        <f t="shared" si="16"/>
        <v>150</v>
      </c>
      <c r="H199" s="113"/>
      <c r="I199" s="113"/>
      <c r="J199" s="113">
        <v>46</v>
      </c>
      <c r="K199" s="113">
        <v>4</v>
      </c>
      <c r="L199" s="113">
        <v>1</v>
      </c>
      <c r="M199" s="113"/>
      <c r="N199" s="113"/>
      <c r="O199" s="113">
        <v>12</v>
      </c>
      <c r="P199" s="113">
        <v>1</v>
      </c>
      <c r="Q199" s="113">
        <v>1</v>
      </c>
      <c r="R199" s="113">
        <v>15</v>
      </c>
      <c r="S199" s="113"/>
      <c r="T199" s="97">
        <v>0</v>
      </c>
      <c r="U199" s="113">
        <v>4</v>
      </c>
      <c r="V199" s="113"/>
      <c r="W199" s="113">
        <v>0</v>
      </c>
      <c r="X199" s="113">
        <v>60</v>
      </c>
      <c r="Y199" s="113">
        <v>6</v>
      </c>
      <c r="Z199" s="113"/>
      <c r="AA199" s="113"/>
      <c r="AB199" s="97"/>
      <c r="AC199" s="27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25688500</v>
      </c>
      <c r="AE199" s="27">
        <f t="shared" si="17"/>
        <v>40.392974785816641</v>
      </c>
      <c r="AF199" s="33"/>
      <c r="AG199" s="82"/>
      <c r="AH199" s="82">
        <v>40.392974785816641</v>
      </c>
      <c r="AI199" s="105"/>
      <c r="AJ199" s="82"/>
      <c r="AK199" s="82"/>
      <c r="AL199" s="82"/>
      <c r="AM199" s="82"/>
      <c r="AN199" s="82"/>
      <c r="AO199" s="82"/>
      <c r="AP199" s="82"/>
      <c r="AQ199" s="82"/>
      <c r="AR199" s="82"/>
      <c r="AS199" s="82"/>
      <c r="AT199" s="82"/>
      <c r="AU199" s="27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7614075.7471264368</v>
      </c>
      <c r="AV199" s="27">
        <f t="shared" si="15"/>
        <v>8990975</v>
      </c>
      <c r="AW199" s="30" t="str">
        <f t="shared" si="14"/>
        <v>Credit is within Limit</v>
      </c>
      <c r="AX199" s="30" t="str">
        <f>IFERROR(IF(VLOOKUP(C199,'Overdue Credits'!$A:$F,6,0)&gt;2,"High Risk Customer",IF(VLOOKUP(C199,'Overdue Credits'!$A:$F,6,0)&gt;0,"Medium Risk Customer","Low Risk Customer")),"Low Risk Customer")</f>
        <v>Low Risk Customer</v>
      </c>
      <c r="AY199" s="12"/>
      <c r="AZ199" s="12"/>
    </row>
    <row r="200" spans="1:52" ht="21" x14ac:dyDescent="0.35">
      <c r="A200" s="91">
        <v>192</v>
      </c>
      <c r="B200" s="31" t="s">
        <v>456</v>
      </c>
      <c r="C200" s="31" t="s">
        <v>457</v>
      </c>
      <c r="D200" s="31"/>
      <c r="E200" s="31" t="s">
        <v>638</v>
      </c>
      <c r="F200" s="31" t="s">
        <v>13</v>
      </c>
      <c r="G200" s="25">
        <f t="shared" si="16"/>
        <v>0</v>
      </c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36"/>
      <c r="U200" s="102"/>
      <c r="V200" s="102"/>
      <c r="W200" s="102"/>
      <c r="X200" s="102"/>
      <c r="Y200" s="102"/>
      <c r="Z200" s="102"/>
      <c r="AA200" s="102"/>
      <c r="AB200" s="36"/>
      <c r="AC200" s="27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0</v>
      </c>
      <c r="AE200" s="27">
        <f t="shared" si="17"/>
        <v>0</v>
      </c>
      <c r="AF200" s="33"/>
      <c r="AG200" s="82"/>
      <c r="AH200" s="82">
        <v>0</v>
      </c>
      <c r="AI200" s="105"/>
      <c r="AJ200" s="82"/>
      <c r="AK200" s="82"/>
      <c r="AL200" s="82"/>
      <c r="AM200" s="82"/>
      <c r="AN200" s="82"/>
      <c r="AO200" s="82"/>
      <c r="AP200" s="82"/>
      <c r="AQ200" s="82"/>
      <c r="AR200" s="82"/>
      <c r="AS200" s="82"/>
      <c r="AT200" s="82"/>
      <c r="AU200" s="27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7">
        <f t="shared" si="15"/>
        <v>0</v>
      </c>
      <c r="AW200" s="30" t="str">
        <f t="shared" si="14"/>
        <v xml:space="preserve"> </v>
      </c>
      <c r="AX200" s="30" t="str">
        <f>IFERROR(IF(VLOOKUP(C200,'Overdue Credits'!$A:$F,6,0)&gt;2,"High Risk Customer",IF(VLOOKUP(C200,'Overdue Credits'!$A:$F,6,0)&gt;0,"Medium Risk Customer","Low Risk Customer")),"Low Risk Customer")</f>
        <v>High Risk Customer</v>
      </c>
      <c r="AY200" s="12"/>
      <c r="AZ200" s="12"/>
    </row>
    <row r="201" spans="1:52" ht="21" x14ac:dyDescent="0.35">
      <c r="A201" s="91">
        <v>193</v>
      </c>
      <c r="B201" s="101" t="s">
        <v>1164</v>
      </c>
      <c r="C201" s="101" t="s">
        <v>1151</v>
      </c>
      <c r="D201" s="100"/>
      <c r="E201" s="100" t="s">
        <v>1154</v>
      </c>
      <c r="F201" s="101" t="s">
        <v>11</v>
      </c>
      <c r="G201" s="115">
        <f>SUM(H201:AB201)</f>
        <v>90</v>
      </c>
      <c r="H201" s="99"/>
      <c r="I201" s="99"/>
      <c r="J201" s="96">
        <v>25</v>
      </c>
      <c r="K201" s="96">
        <v>1</v>
      </c>
      <c r="L201" s="96">
        <v>1</v>
      </c>
      <c r="M201" s="96"/>
      <c r="N201" s="96"/>
      <c r="O201" s="96">
        <v>10</v>
      </c>
      <c r="P201" s="96">
        <v>15</v>
      </c>
      <c r="Q201" s="96"/>
      <c r="R201" s="96">
        <v>3</v>
      </c>
      <c r="S201" s="96"/>
      <c r="T201" s="96"/>
      <c r="U201" s="96"/>
      <c r="V201" s="96"/>
      <c r="W201" s="96"/>
      <c r="X201" s="96">
        <v>35</v>
      </c>
      <c r="Y201" s="96"/>
      <c r="Z201" s="96"/>
      <c r="AA201" s="96"/>
      <c r="AB201" s="96"/>
      <c r="AC201" s="27">
        <f>(VLOOKUP($H$8,Prices[],2,FALSE)*H201)+(VLOOKUP($I$8,Prices[],2,FALSE)*I201)+(VLOOKUP($J$8,Prices[],2,FALSE)*J201)+(VLOOKUP($K$8,Prices[],2,FALSE)*K201)+(VLOOKUP($L$8,Prices[],2,FALSE)*L201)+(VLOOKUP($M$8,Prices[],2,FALSE)*M201)+(VLOOKUP($N$8,Prices[],2,FALSE)*N201)+(VLOOKUP($T$8,Prices[],2,FALSE)*T201)+(VLOOKUP($U$8,Prices[],2,FALSE)*U201)+(VLOOKUP($V$8,Prices[],2,FALSE)*V201)+(VLOOKUP($W$8,Prices[],2,FALSE)*W201)+(VLOOKUP($X$8,Prices[],2,FALSE)*X201)+(VLOOKUP($Y$8,Prices[],2,FALSE)*Y201)+(VLOOKUP($Z$8,Prices[],2,FALSE)*Z201)+(VLOOKUP($AB$8,Prices[],2,FALSE)*AB201)+(VLOOKUP($O$8,Prices[],2,FALSE)*O201)+(VLOOKUP($P$8,Prices[],2,FALSE)*P201)+(VLOOKUP($Q$8,Prices[],2,FALSE)*Q201)+(VLOOKUP($R$8,Prices[],2,FALSE)*R201)+(VLOOKUP($AA$8,Prices[],2,FALSE)*AA201)+(VLOOKUP($S$8,Prices[],2,FALSE)*S201)</f>
        <v>16707000</v>
      </c>
      <c r="AE201" s="27">
        <f t="shared" si="17"/>
        <v>19.055267922510655</v>
      </c>
      <c r="AF201" s="28"/>
      <c r="AG201" s="29"/>
      <c r="AH201" s="29">
        <v>19.055267922510655</v>
      </c>
      <c r="AI201" s="85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7">
        <f>(VLOOKUP($AF$8,Prices[],2,FALSE)*AF201)+(VLOOKUP($AG$8,Prices[],2,FALSE)*AG201)+(VLOOKUP($AH$8,Prices[],2,FALSE)*AH201)+(VLOOKUP($AI$8,Prices[],2,FALSE)*AI201)+(VLOOKUP($AJ$8,Prices[],2,FALSE)*AJ201)+(VLOOKUP($AK$8,Prices[],2,FALSE)*AK201)+(VLOOKUP($AL$8,Prices[],2,FALSE)*AL201)+(VLOOKUP($AM$8,Prices[],2,FALSE)*AM201)+(VLOOKUP($AN$8,Prices[],2,FALSE)*AN201)+(VLOOKUP($AO$8,Prices[],2,FALSE)*AO201)+(VLOOKUP($AP$8,Prices[],2,FALSE)*AP201)+(VLOOKUP($AT$8,Prices[],2,FALSE)*AT201)+(VLOOKUP($AQ$8,Prices[],2,FALSE)*AQ201)+(VLOOKUP($AR$8,Prices[],2,FALSE)*AR201)+(VLOOKUP($AS$8,Prices[],2,FALSE)*AS201)</f>
        <v>3591918.0033932584</v>
      </c>
      <c r="AV201" s="27">
        <f>AC201*0.35</f>
        <v>5847450</v>
      </c>
      <c r="AW201" s="30" t="str">
        <f>IF(AU201&gt;AV201,"Credit is above Limit. Requires HOTM approval",IF(AU201=0," ",IF(AV201&gt;=AU201,"Credit is within Limit","CheckInput")))</f>
        <v>Credit is within Limit</v>
      </c>
      <c r="AX201" s="30" t="str">
        <f>IFERROR(IF(VLOOKUP(C201,'Overdue Credits'!$A:$F,6,0)&gt;2,"High Risk Customer",IF(VLOOKUP(C201,'Overdue Credits'!$A:$F,6,0)&gt;0,"Medium Risk Customer","Low Risk Customer")),"Low Risk Customer")</f>
        <v>Low Risk Customer</v>
      </c>
      <c r="AY201" s="12"/>
      <c r="AZ201" s="12"/>
    </row>
    <row r="202" spans="1:52" ht="21" x14ac:dyDescent="0.35">
      <c r="A202" s="91">
        <v>194</v>
      </c>
      <c r="B202" s="100" t="s">
        <v>1164</v>
      </c>
      <c r="C202" s="100" t="s">
        <v>1155</v>
      </c>
      <c r="D202" s="100"/>
      <c r="E202" s="100" t="s">
        <v>1156</v>
      </c>
      <c r="F202" s="100" t="s">
        <v>11</v>
      </c>
      <c r="G202" s="115">
        <f>SUM(H202:AB202)</f>
        <v>85</v>
      </c>
      <c r="H202" s="99"/>
      <c r="I202" s="99"/>
      <c r="J202" s="99">
        <v>27</v>
      </c>
      <c r="K202" s="99">
        <v>2</v>
      </c>
      <c r="L202" s="99">
        <v>2</v>
      </c>
      <c r="M202" s="99"/>
      <c r="N202" s="99"/>
      <c r="O202" s="99">
        <v>15</v>
      </c>
      <c r="P202" s="99">
        <v>11</v>
      </c>
      <c r="Q202" s="99"/>
      <c r="R202" s="99">
        <v>3</v>
      </c>
      <c r="S202" s="99"/>
      <c r="T202" s="99"/>
      <c r="U202" s="99"/>
      <c r="V202" s="99"/>
      <c r="W202" s="99"/>
      <c r="X202" s="99">
        <v>25</v>
      </c>
      <c r="Y202" s="99"/>
      <c r="Z202" s="99"/>
      <c r="AA202" s="99"/>
      <c r="AB202" s="99"/>
      <c r="AC202" s="27">
        <f>(VLOOKUP($H$8,Prices[],2,FALSE)*H202)+(VLOOKUP($I$8,Prices[],2,FALSE)*I202)+(VLOOKUP($J$8,Prices[],2,FALSE)*J202)+(VLOOKUP($K$8,Prices[],2,FALSE)*K202)+(VLOOKUP($L$8,Prices[],2,FALSE)*L202)+(VLOOKUP($M$8,Prices[],2,FALSE)*M202)+(VLOOKUP($N$8,Prices[],2,FALSE)*N202)+(VLOOKUP($T$8,Prices[],2,FALSE)*T202)+(VLOOKUP($U$8,Prices[],2,FALSE)*U202)+(VLOOKUP($V$8,Prices[],2,FALSE)*V202)+(VLOOKUP($W$8,Prices[],2,FALSE)*W202)+(VLOOKUP($X$8,Prices[],2,FALSE)*X202)+(VLOOKUP($Y$8,Prices[],2,FALSE)*Y202)+(VLOOKUP($Z$8,Prices[],2,FALSE)*Z202)+(VLOOKUP($AB$8,Prices[],2,FALSE)*AB202)+(VLOOKUP($O$8,Prices[],2,FALSE)*O202)+(VLOOKUP($P$8,Prices[],2,FALSE)*P202)+(VLOOKUP($Q$8,Prices[],2,FALSE)*Q202)+(VLOOKUP($R$8,Prices[],2,FALSE)*R202)+(VLOOKUP($AA$8,Prices[],2,FALSE)*AA202)+(VLOOKUP($S$8,Prices[],2,FALSE)*S202)</f>
        <v>16004500</v>
      </c>
      <c r="AE202" s="27">
        <f t="shared" si="17"/>
        <v>18.254027381685628</v>
      </c>
      <c r="AF202" s="103"/>
      <c r="AG202" s="104"/>
      <c r="AH202" s="82">
        <v>18.254027381685628</v>
      </c>
      <c r="AI202" s="105"/>
      <c r="AJ202" s="82"/>
      <c r="AK202" s="82"/>
      <c r="AL202" s="82"/>
      <c r="AM202" s="82"/>
      <c r="AN202" s="82"/>
      <c r="AO202" s="82"/>
      <c r="AP202" s="82"/>
      <c r="AQ202" s="82"/>
      <c r="AR202" s="104"/>
      <c r="AS202" s="104"/>
      <c r="AT202" s="104"/>
      <c r="AU202" s="27">
        <f>(VLOOKUP($AF$8,Prices[],2,FALSE)*AF202)+(VLOOKUP($AG$8,Prices[],2,FALSE)*AG202)+(VLOOKUP($AH$8,Prices[],2,FALSE)*AH202)+(VLOOKUP($AI$8,Prices[],2,FALSE)*AI202)+(VLOOKUP($AJ$8,Prices[],2,FALSE)*AJ202)+(VLOOKUP($AK$8,Prices[],2,FALSE)*AK202)+(VLOOKUP($AL$8,Prices[],2,FALSE)*AL202)+(VLOOKUP($AM$8,Prices[],2,FALSE)*AM202)+(VLOOKUP($AN$8,Prices[],2,FALSE)*AN202)+(VLOOKUP($AO$8,Prices[],2,FALSE)*AO202)+(VLOOKUP($AP$8,Prices[],2,FALSE)*AP202)+(VLOOKUP($AT$8,Prices[],2,FALSE)*AT202)+(VLOOKUP($AQ$8,Prices[],2,FALSE)*AQ202)+(VLOOKUP($AR$8,Prices[],2,FALSE)*AR202)+(VLOOKUP($AS$8,Prices[],2,FALSE)*AS202)</f>
        <v>3440884.1614477406</v>
      </c>
      <c r="AV202" s="27">
        <f t="shared" ref="AV202:AV205" si="18">AC202*0.35</f>
        <v>5601575</v>
      </c>
      <c r="AW202" s="30" t="str">
        <f t="shared" ref="AW202:AW205" si="19">IF(AU202&gt;AV202,"Credit is above Limit. Requires HOTM approval",IF(AU202=0," ",IF(AV202&gt;=AU202,"Credit is within Limit","CheckInput")))</f>
        <v>Credit is within Limit</v>
      </c>
      <c r="AX202" s="30" t="str">
        <f>IFERROR(IF(VLOOKUP(C202,'Overdue Credits'!$A:$F,6,0)&gt;2,"High Risk Customer",IF(VLOOKUP(C202,'Overdue Credits'!$A:$F,6,0)&gt;0,"Medium Risk Customer","Low Risk Customer")),"Low Risk Customer")</f>
        <v>Low Risk Customer</v>
      </c>
      <c r="AY202" s="12"/>
      <c r="AZ202" s="12"/>
    </row>
    <row r="203" spans="1:52" ht="21" x14ac:dyDescent="0.35">
      <c r="A203" s="91">
        <v>195</v>
      </c>
      <c r="B203" s="100" t="s">
        <v>1164</v>
      </c>
      <c r="C203" s="100" t="s">
        <v>1158</v>
      </c>
      <c r="D203" s="100"/>
      <c r="E203" s="100" t="s">
        <v>1159</v>
      </c>
      <c r="F203" s="100" t="s">
        <v>11</v>
      </c>
      <c r="G203" s="25">
        <f t="shared" ref="G203:G205" si="20">SUM(H203:AB203)</f>
        <v>72</v>
      </c>
      <c r="H203" s="99"/>
      <c r="I203" s="32"/>
      <c r="J203" s="99">
        <v>12</v>
      </c>
      <c r="K203" s="99">
        <v>2</v>
      </c>
      <c r="L203" s="32">
        <v>2</v>
      </c>
      <c r="M203" s="99"/>
      <c r="N203" s="99"/>
      <c r="O203" s="99">
        <v>16</v>
      </c>
      <c r="P203" s="99">
        <v>11</v>
      </c>
      <c r="Q203" s="32"/>
      <c r="R203" s="32">
        <v>2</v>
      </c>
      <c r="S203" s="32"/>
      <c r="T203" s="32"/>
      <c r="U203" s="32"/>
      <c r="V203" s="99"/>
      <c r="W203" s="32"/>
      <c r="X203" s="99">
        <v>27</v>
      </c>
      <c r="Y203" s="32"/>
      <c r="Z203" s="32"/>
      <c r="AA203" s="99"/>
      <c r="AB203" s="32"/>
      <c r="AC203" s="27">
        <f>(VLOOKUP($H$8,Prices[],2,FALSE)*H203)+(VLOOKUP($I$8,Prices[],2,FALSE)*I203)+(VLOOKUP($J$8,Prices[],2,FALSE)*J203)+(VLOOKUP($K$8,Prices[],2,FALSE)*K203)+(VLOOKUP($L$8,Prices[],2,FALSE)*L203)+(VLOOKUP($M$8,Prices[],2,FALSE)*M203)+(VLOOKUP($N$8,Prices[],2,FALSE)*N203)+(VLOOKUP($T$8,Prices[],2,FALSE)*T203)+(VLOOKUP($U$8,Prices[],2,FALSE)*U203)+(VLOOKUP($V$8,Prices[],2,FALSE)*V203)+(VLOOKUP($W$8,Prices[],2,FALSE)*W203)+(VLOOKUP($X$8,Prices[],2,FALSE)*X203)+(VLOOKUP($Y$8,Prices[],2,FALSE)*Y203)+(VLOOKUP($Z$8,Prices[],2,FALSE)*Z203)+(VLOOKUP($AB$8,Prices[],2,FALSE)*AB203)+(VLOOKUP($O$8,Prices[],2,FALSE)*O203)+(VLOOKUP($P$8,Prices[],2,FALSE)*P203)+(VLOOKUP($Q$8,Prices[],2,FALSE)*Q203)+(VLOOKUP($R$8,Prices[],2,FALSE)*R203)+(VLOOKUP($AA$8,Prices[],2,FALSE)*AA203)+(VLOOKUP($S$8,Prices[],2,FALSE)*S203)</f>
        <v>13027500</v>
      </c>
      <c r="AE203" s="27">
        <f t="shared" si="17"/>
        <v>14.858592378075512</v>
      </c>
      <c r="AF203" s="103"/>
      <c r="AG203" s="104"/>
      <c r="AH203" s="104">
        <v>14.858592378075512</v>
      </c>
      <c r="AI203" s="105"/>
      <c r="AJ203" s="104"/>
      <c r="AK203" s="104"/>
      <c r="AL203" s="104"/>
      <c r="AM203" s="104"/>
      <c r="AN203" s="104"/>
      <c r="AO203" s="104"/>
      <c r="AP203" s="104"/>
      <c r="AQ203" s="104"/>
      <c r="AR203" s="104"/>
      <c r="AS203" s="104"/>
      <c r="AT203" s="104"/>
      <c r="AU203" s="27">
        <f>(VLOOKUP($AF$8,Prices[],2,FALSE)*AF203)+(VLOOKUP($AG$8,Prices[],2,FALSE)*AG203)+(VLOOKUP($AH$8,Prices[],2,FALSE)*AH203)+(VLOOKUP($AI$8,Prices[],2,FALSE)*AI203)+(VLOOKUP($AJ$8,Prices[],2,FALSE)*AJ203)+(VLOOKUP($AK$8,Prices[],2,FALSE)*AK203)+(VLOOKUP($AL$8,Prices[],2,FALSE)*AL203)+(VLOOKUP($AM$8,Prices[],2,FALSE)*AM203)+(VLOOKUP($AN$8,Prices[],2,FALSE)*AN203)+(VLOOKUP($AO$8,Prices[],2,FALSE)*AO203)+(VLOOKUP($AP$8,Prices[],2,FALSE)*AP203)+(VLOOKUP($AT$8,Prices[],2,FALSE)*AT203)+(VLOOKUP($AQ$8,Prices[],2,FALSE)*AQ203)+(VLOOKUP($AR$8,Prices[],2,FALSE)*AR203)+(VLOOKUP($AS$8,Prices[],2,FALSE)*AS203)</f>
        <v>2800844.6632672339</v>
      </c>
      <c r="AV203" s="27">
        <f t="shared" si="18"/>
        <v>4559625</v>
      </c>
      <c r="AW203" s="30" t="str">
        <f t="shared" si="19"/>
        <v>Credit is within Limit</v>
      </c>
      <c r="AX203" s="30" t="str">
        <f>IFERROR(IF(VLOOKUP(C203,'Overdue Credits'!$A:$F,6,0)&gt;2,"High Risk Customer",IF(VLOOKUP(C203,'Overdue Credits'!$A:$F,6,0)&gt;0,"Medium Risk Customer","Low Risk Customer")),"Low Risk Customer")</f>
        <v>Low Risk Customer</v>
      </c>
      <c r="AY203" s="12"/>
      <c r="AZ203" s="12"/>
    </row>
    <row r="204" spans="1:52" ht="21" x14ac:dyDescent="0.35">
      <c r="A204" s="91">
        <v>196</v>
      </c>
      <c r="B204" s="101" t="s">
        <v>9</v>
      </c>
      <c r="C204" s="101" t="s">
        <v>1149</v>
      </c>
      <c r="D204" s="100"/>
      <c r="E204" s="100" t="s">
        <v>1152</v>
      </c>
      <c r="F204" s="101" t="s">
        <v>11</v>
      </c>
      <c r="G204" s="25">
        <f t="shared" si="20"/>
        <v>82</v>
      </c>
      <c r="H204" s="96"/>
      <c r="I204" s="32"/>
      <c r="J204" s="96">
        <v>2</v>
      </c>
      <c r="K204" s="96"/>
      <c r="L204" s="32">
        <v>3</v>
      </c>
      <c r="M204" s="96"/>
      <c r="N204" s="96"/>
      <c r="O204" s="96">
        <v>32</v>
      </c>
      <c r="P204" s="96"/>
      <c r="Q204" s="32"/>
      <c r="R204" s="32"/>
      <c r="S204" s="32"/>
      <c r="T204" s="32"/>
      <c r="U204" s="32">
        <v>5</v>
      </c>
      <c r="V204" s="96"/>
      <c r="W204" s="32"/>
      <c r="X204" s="96">
        <v>40</v>
      </c>
      <c r="Y204" s="32"/>
      <c r="Z204" s="32"/>
      <c r="AA204" s="96"/>
      <c r="AB204" s="32"/>
      <c r="AC204" s="27">
        <f>(VLOOKUP($H$8,Prices[],2,FALSE)*H204)+(VLOOKUP($I$8,Prices[],2,FALSE)*I204)+(VLOOKUP($J$8,Prices[],2,FALSE)*J204)+(VLOOKUP($K$8,Prices[],2,FALSE)*K204)+(VLOOKUP($L$8,Prices[],2,FALSE)*L204)+(VLOOKUP($M$8,Prices[],2,FALSE)*M204)+(VLOOKUP($N$8,Prices[],2,FALSE)*N204)+(VLOOKUP($T$8,Prices[],2,FALSE)*T204)+(VLOOKUP($U$8,Prices[],2,FALSE)*U204)+(VLOOKUP($V$8,Prices[],2,FALSE)*V204)+(VLOOKUP($W$8,Prices[],2,FALSE)*W204)+(VLOOKUP($X$8,Prices[],2,FALSE)*X204)+(VLOOKUP($Y$8,Prices[],2,FALSE)*Y204)+(VLOOKUP($Z$8,Prices[],2,FALSE)*Z204)+(VLOOKUP($AB$8,Prices[],2,FALSE)*AB204)+(VLOOKUP($O$8,Prices[],2,FALSE)*O204)+(VLOOKUP($P$8,Prices[],2,FALSE)*P204)+(VLOOKUP($Q$8,Prices[],2,FALSE)*Q204)+(VLOOKUP($R$8,Prices[],2,FALSE)*R204)+(VLOOKUP($AA$8,Prices[],2,FALSE)*AA204)+(VLOOKUP($S$8,Prices[],2,FALSE)*S204)</f>
        <v>13419000</v>
      </c>
      <c r="AE204" s="27">
        <f t="shared" si="17"/>
        <v>5</v>
      </c>
      <c r="AF204" s="106"/>
      <c r="AG204" s="82"/>
      <c r="AH204" s="82">
        <v>5</v>
      </c>
      <c r="AI204" s="105"/>
      <c r="AJ204" s="82"/>
      <c r="AK204" s="82"/>
      <c r="AL204" s="82"/>
      <c r="AM204" s="82"/>
      <c r="AN204" s="82"/>
      <c r="AO204" s="82"/>
      <c r="AP204" s="82"/>
      <c r="AQ204" s="82"/>
      <c r="AR204" s="82"/>
      <c r="AS204" s="82"/>
      <c r="AT204" s="82"/>
      <c r="AU204" s="27">
        <f>(VLOOKUP($AF$8,Prices[],2,FALSE)*AF204)+(VLOOKUP($AG$8,Prices[],2,FALSE)*AG204)+(VLOOKUP($AH$8,Prices[],2,FALSE)*AH204)+(VLOOKUP($AI$8,Prices[],2,FALSE)*AI204)+(VLOOKUP($AJ$8,Prices[],2,FALSE)*AJ204)+(VLOOKUP($AK$8,Prices[],2,FALSE)*AK204)+(VLOOKUP($AL$8,Prices[],2,FALSE)*AL204)+(VLOOKUP($AM$8,Prices[],2,FALSE)*AM204)+(VLOOKUP($AN$8,Prices[],2,FALSE)*AN204)+(VLOOKUP($AO$8,Prices[],2,FALSE)*AO204)+(VLOOKUP($AP$8,Prices[],2,FALSE)*AP204)+(VLOOKUP($AT$8,Prices[],2,FALSE)*AT204)+(VLOOKUP($AQ$8,Prices[],2,FALSE)*AQ204)+(VLOOKUP($AR$8,Prices[],2,FALSE)*AR204)+(VLOOKUP($AS$8,Prices[],2,FALSE)*AS204)</f>
        <v>942500</v>
      </c>
      <c r="AV204" s="27">
        <f t="shared" si="18"/>
        <v>4696650</v>
      </c>
      <c r="AW204" s="30" t="str">
        <f t="shared" si="19"/>
        <v>Credit is within Limit</v>
      </c>
      <c r="AX204" s="30" t="str">
        <f>IFERROR(IF(VLOOKUP(C204,'Overdue Credits'!$A:$F,6,0)&gt;2,"High Risk Customer",IF(VLOOKUP(C204,'Overdue Credits'!$A:$F,6,0)&gt;0,"Medium Risk Customer","Low Risk Customer")),"Low Risk Customer")</f>
        <v>Low Risk Customer</v>
      </c>
      <c r="AY204" s="12"/>
      <c r="AZ204" s="12"/>
    </row>
    <row r="205" spans="1:52" ht="21" x14ac:dyDescent="0.35">
      <c r="A205" s="91">
        <v>197</v>
      </c>
      <c r="B205" s="101" t="s">
        <v>22</v>
      </c>
      <c r="C205" s="100" t="s">
        <v>65</v>
      </c>
      <c r="D205" s="100"/>
      <c r="E205" s="100" t="s">
        <v>578</v>
      </c>
      <c r="F205" s="100" t="s">
        <v>11</v>
      </c>
      <c r="G205" s="25">
        <f t="shared" si="20"/>
        <v>100</v>
      </c>
      <c r="H205" s="96"/>
      <c r="I205" s="32"/>
      <c r="J205" s="96">
        <v>13</v>
      </c>
      <c r="K205" s="96">
        <v>2</v>
      </c>
      <c r="L205" s="32">
        <v>2</v>
      </c>
      <c r="M205" s="96">
        <v>0</v>
      </c>
      <c r="N205" s="96">
        <v>0</v>
      </c>
      <c r="O205" s="96">
        <v>40</v>
      </c>
      <c r="P205" s="96">
        <v>1</v>
      </c>
      <c r="Q205" s="32">
        <v>1</v>
      </c>
      <c r="R205" s="32">
        <v>4</v>
      </c>
      <c r="S205" s="32">
        <v>0</v>
      </c>
      <c r="T205" s="32">
        <v>0</v>
      </c>
      <c r="U205" s="32">
        <v>1</v>
      </c>
      <c r="V205" s="96">
        <v>0</v>
      </c>
      <c r="W205" s="32">
        <v>0</v>
      </c>
      <c r="X205" s="96">
        <v>35</v>
      </c>
      <c r="Y205" s="32">
        <v>1</v>
      </c>
      <c r="Z205" s="32">
        <v>0</v>
      </c>
      <c r="AA205" s="96"/>
      <c r="AB205" s="32"/>
      <c r="AC205" s="27">
        <f>(VLOOKUP($H$8,Prices[],2,FALSE)*H205)+(VLOOKUP($I$8,Prices[],2,FALSE)*I205)+(VLOOKUP($J$8,Prices[],2,FALSE)*J205)+(VLOOKUP($K$8,Prices[],2,FALSE)*K205)+(VLOOKUP($L$8,Prices[],2,FALSE)*L205)+(VLOOKUP($M$8,Prices[],2,FALSE)*M205)+(VLOOKUP($N$8,Prices[],2,FALSE)*N205)+(VLOOKUP($T$8,Prices[],2,FALSE)*T205)+(VLOOKUP($U$8,Prices[],2,FALSE)*U205)+(VLOOKUP($V$8,Prices[],2,FALSE)*V205)+(VLOOKUP($W$8,Prices[],2,FALSE)*W205)+(VLOOKUP($X$8,Prices[],2,FALSE)*X205)+(VLOOKUP($Y$8,Prices[],2,FALSE)*Y205)+(VLOOKUP($Z$8,Prices[],2,FALSE)*Z205)+(VLOOKUP($AB$8,Prices[],2,FALSE)*AB205)+(VLOOKUP($O$8,Prices[],2,FALSE)*O205)+(VLOOKUP($P$8,Prices[],2,FALSE)*P205)+(VLOOKUP($Q$8,Prices[],2,FALSE)*Q205)+(VLOOKUP($R$8,Prices[],2,FALSE)*R205)+(VLOOKUP($AA$8,Prices[],2,FALSE)*AA205)+(VLOOKUP($S$8,Prices[],2,FALSE)*S205)</f>
        <v>17431500</v>
      </c>
      <c r="AE205" s="27">
        <f t="shared" si="17"/>
        <v>24.42</v>
      </c>
      <c r="AF205" s="106"/>
      <c r="AG205" s="105"/>
      <c r="AH205" s="105"/>
      <c r="AI205" s="105">
        <v>24.42</v>
      </c>
      <c r="AJ205" s="105"/>
      <c r="AK205" s="105"/>
      <c r="AL205" s="105"/>
      <c r="AM205" s="105"/>
      <c r="AN205" s="105"/>
      <c r="AO205" s="105"/>
      <c r="AP205" s="105"/>
      <c r="AQ205" s="105"/>
      <c r="AR205" s="105"/>
      <c r="AS205" s="105"/>
      <c r="AT205" s="105"/>
      <c r="AU205" s="27">
        <f>(VLOOKUP($AF$8,Prices[],2,FALSE)*AF205)+(VLOOKUP($AG$8,Prices[],2,FALSE)*AG205)+(VLOOKUP($AH$8,Prices[],2,FALSE)*AH205)+(VLOOKUP($AI$8,Prices[],2,FALSE)*AI205)+(VLOOKUP($AJ$8,Prices[],2,FALSE)*AJ205)+(VLOOKUP($AK$8,Prices[],2,FALSE)*AK205)+(VLOOKUP($AL$8,Prices[],2,FALSE)*AL205)+(VLOOKUP($AM$8,Prices[],2,FALSE)*AM205)+(VLOOKUP($AN$8,Prices[],2,FALSE)*AN205)+(VLOOKUP($AO$8,Prices[],2,FALSE)*AO205)+(VLOOKUP($AP$8,Prices[],2,FALSE)*AP205)+(VLOOKUP($AT$8,Prices[],2,FALSE)*AT205)+(VLOOKUP($AQ$8,Prices[],2,FALSE)*AQ205)+(VLOOKUP($AR$8,Prices[],2,FALSE)*AR205)+(VLOOKUP($AS$8,Prices[],2,FALSE)*AS205)</f>
        <v>5433450</v>
      </c>
      <c r="AV205" s="27">
        <f t="shared" si="18"/>
        <v>6101025</v>
      </c>
      <c r="AW205" s="30" t="str">
        <f t="shared" si="19"/>
        <v>Credit is within Limit</v>
      </c>
      <c r="AX205" s="30" t="str">
        <f>IFERROR(IF(VLOOKUP(C205,'Overdue Credits'!$A:$F,6,0)&gt;2,"High Risk Customer",IF(VLOOKUP(C205,'Overdue Credits'!$A:$F,6,0)&gt;0,"Medium Risk Customer","Low Risk Customer")),"Low Risk Customer")</f>
        <v>Medium Risk Customer</v>
      </c>
      <c r="AY205" s="12"/>
      <c r="AZ205" s="12"/>
    </row>
    <row r="206" spans="1:52" ht="21" x14ac:dyDescent="0.35">
      <c r="A206" s="91">
        <v>198</v>
      </c>
      <c r="B206" s="31" t="s">
        <v>121</v>
      </c>
      <c r="C206" s="31" t="s">
        <v>854</v>
      </c>
      <c r="D206" s="31"/>
      <c r="E206" s="31" t="s">
        <v>855</v>
      </c>
      <c r="F206" s="31" t="s">
        <v>43</v>
      </c>
      <c r="G206" s="25">
        <v>535</v>
      </c>
      <c r="H206" s="102"/>
      <c r="I206" s="102"/>
      <c r="J206" s="102">
        <v>135</v>
      </c>
      <c r="K206" s="102"/>
      <c r="L206" s="102">
        <v>7</v>
      </c>
      <c r="M206" s="102"/>
      <c r="N206" s="102"/>
      <c r="O206" s="102">
        <v>122</v>
      </c>
      <c r="P206" s="102">
        <v>2</v>
      </c>
      <c r="Q206" s="102">
        <v>1</v>
      </c>
      <c r="R206" s="102">
        <v>138</v>
      </c>
      <c r="S206" s="102"/>
      <c r="T206" s="36"/>
      <c r="U206" s="102">
        <v>1</v>
      </c>
      <c r="V206" s="102">
        <v>2</v>
      </c>
      <c r="W206" s="102">
        <v>7</v>
      </c>
      <c r="X206" s="102">
        <v>120</v>
      </c>
      <c r="Y206" s="102"/>
      <c r="Z206" s="102"/>
      <c r="AA206" s="102"/>
      <c r="AB206" s="36"/>
      <c r="AC206" s="27">
        <v>92015500</v>
      </c>
      <c r="AE206" s="27">
        <v>184</v>
      </c>
      <c r="AF206" s="33"/>
      <c r="AG206" s="82">
        <v>5</v>
      </c>
      <c r="AH206" s="82">
        <v>65</v>
      </c>
      <c r="AI206" s="105">
        <v>25</v>
      </c>
      <c r="AJ206" s="82"/>
      <c r="AK206" s="82">
        <v>10</v>
      </c>
      <c r="AL206" s="82">
        <v>62</v>
      </c>
      <c r="AM206" s="82"/>
      <c r="AN206" s="82"/>
      <c r="AO206" s="82">
        <v>11</v>
      </c>
      <c r="AP206" s="82">
        <v>3</v>
      </c>
      <c r="AQ206" s="82"/>
      <c r="AR206" s="82"/>
      <c r="AS206" s="82"/>
      <c r="AT206" s="82">
        <v>3</v>
      </c>
      <c r="AU206" s="27">
        <v>31477500</v>
      </c>
      <c r="AV206" s="27">
        <v>32205424.999999996</v>
      </c>
      <c r="AW206" s="30" t="s">
        <v>1166</v>
      </c>
      <c r="AX206" s="30" t="s">
        <v>836</v>
      </c>
      <c r="AY206" s="12"/>
      <c r="AZ206" s="12"/>
    </row>
    <row r="207" spans="1:52" ht="21" x14ac:dyDescent="0.35">
      <c r="A207" s="91">
        <v>199</v>
      </c>
      <c r="B207" s="24" t="s">
        <v>121</v>
      </c>
      <c r="C207" s="24" t="s">
        <v>220</v>
      </c>
      <c r="D207" s="31"/>
      <c r="E207" s="31" t="s">
        <v>221</v>
      </c>
      <c r="F207" s="31" t="s">
        <v>13</v>
      </c>
      <c r="G207" s="25">
        <v>0</v>
      </c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97"/>
      <c r="U207" s="113"/>
      <c r="V207" s="113"/>
      <c r="W207" s="113">
        <v>0</v>
      </c>
      <c r="X207" s="113"/>
      <c r="Y207" s="113"/>
      <c r="Z207" s="113"/>
      <c r="AA207" s="113"/>
      <c r="AB207" s="97"/>
      <c r="AC207" s="27">
        <v>0</v>
      </c>
      <c r="AE207" s="27">
        <v>0</v>
      </c>
      <c r="AF207" s="33"/>
      <c r="AG207" s="82"/>
      <c r="AH207" s="82"/>
      <c r="AI207" s="105"/>
      <c r="AJ207" s="82"/>
      <c r="AK207" s="82"/>
      <c r="AL207" s="82"/>
      <c r="AM207" s="82"/>
      <c r="AN207" s="82"/>
      <c r="AO207" s="82"/>
      <c r="AP207" s="82"/>
      <c r="AQ207" s="82"/>
      <c r="AR207" s="82"/>
      <c r="AS207" s="82"/>
      <c r="AT207" s="82"/>
      <c r="AU207" s="27">
        <v>0</v>
      </c>
      <c r="AV207" s="27">
        <v>0</v>
      </c>
      <c r="AW207" s="30" t="s">
        <v>1165</v>
      </c>
      <c r="AX207" s="30" t="s">
        <v>834</v>
      </c>
      <c r="AY207" s="12"/>
      <c r="AZ207" s="12"/>
    </row>
    <row r="208" spans="1:52" ht="21" x14ac:dyDescent="0.35">
      <c r="A208" s="91">
        <v>200</v>
      </c>
      <c r="B208" s="31" t="s">
        <v>121</v>
      </c>
      <c r="C208" s="31" t="s">
        <v>232</v>
      </c>
      <c r="D208" s="31"/>
      <c r="E208" s="31" t="s">
        <v>233</v>
      </c>
      <c r="F208" s="31" t="s">
        <v>11</v>
      </c>
      <c r="G208" s="25">
        <v>80</v>
      </c>
      <c r="H208" s="102"/>
      <c r="I208" s="102"/>
      <c r="J208" s="102">
        <v>4</v>
      </c>
      <c r="K208" s="102"/>
      <c r="L208" s="102">
        <v>4</v>
      </c>
      <c r="M208" s="102"/>
      <c r="N208" s="102"/>
      <c r="O208" s="102">
        <v>35</v>
      </c>
      <c r="P208" s="102">
        <v>1</v>
      </c>
      <c r="Q208" s="102">
        <v>7</v>
      </c>
      <c r="R208" s="102">
        <v>6</v>
      </c>
      <c r="S208" s="102"/>
      <c r="T208" s="36"/>
      <c r="U208" s="102">
        <v>2</v>
      </c>
      <c r="V208" s="102"/>
      <c r="W208" s="102">
        <v>11</v>
      </c>
      <c r="X208" s="102">
        <v>10</v>
      </c>
      <c r="Y208" s="102"/>
      <c r="Z208" s="102"/>
      <c r="AA208" s="102"/>
      <c r="AB208" s="36"/>
      <c r="AC208" s="27">
        <v>12829000</v>
      </c>
      <c r="AE208" s="27">
        <v>26</v>
      </c>
      <c r="AF208" s="33"/>
      <c r="AG208" s="82">
        <v>1</v>
      </c>
      <c r="AH208" s="82">
        <v>5</v>
      </c>
      <c r="AI208" s="105">
        <v>6</v>
      </c>
      <c r="AJ208" s="82"/>
      <c r="AK208" s="82">
        <v>5</v>
      </c>
      <c r="AL208" s="82">
        <v>3</v>
      </c>
      <c r="AM208" s="82"/>
      <c r="AN208" s="82"/>
      <c r="AO208" s="82">
        <v>3</v>
      </c>
      <c r="AP208" s="82">
        <v>1</v>
      </c>
      <c r="AQ208" s="82"/>
      <c r="AR208" s="82"/>
      <c r="AS208" s="82"/>
      <c r="AT208" s="82">
        <v>2</v>
      </c>
      <c r="AU208" s="27">
        <v>4288000</v>
      </c>
      <c r="AV208" s="27">
        <v>4490150</v>
      </c>
      <c r="AW208" s="30" t="s">
        <v>1166</v>
      </c>
      <c r="AX208" s="30" t="s">
        <v>836</v>
      </c>
      <c r="AY208" s="12"/>
      <c r="AZ208" s="12"/>
    </row>
    <row r="209" spans="1:52" ht="21" x14ac:dyDescent="0.35">
      <c r="A209" s="91">
        <v>201</v>
      </c>
      <c r="B209" s="31" t="s">
        <v>121</v>
      </c>
      <c r="C209" s="31" t="s">
        <v>206</v>
      </c>
      <c r="D209" s="31"/>
      <c r="E209" s="31" t="s">
        <v>207</v>
      </c>
      <c r="F209" s="31" t="s">
        <v>11</v>
      </c>
      <c r="G209" s="25">
        <v>70</v>
      </c>
      <c r="H209" s="102"/>
      <c r="I209" s="102"/>
      <c r="J209" s="102">
        <v>15</v>
      </c>
      <c r="K209" s="102"/>
      <c r="L209" s="102">
        <v>2</v>
      </c>
      <c r="M209" s="102"/>
      <c r="N209" s="102"/>
      <c r="O209" s="102">
        <v>39</v>
      </c>
      <c r="P209" s="102"/>
      <c r="Q209" s="102">
        <v>1</v>
      </c>
      <c r="R209" s="102">
        <v>1</v>
      </c>
      <c r="S209" s="102"/>
      <c r="T209" s="36"/>
      <c r="U209" s="102">
        <v>1</v>
      </c>
      <c r="V209" s="102"/>
      <c r="W209" s="102">
        <v>6</v>
      </c>
      <c r="X209" s="102">
        <v>5</v>
      </c>
      <c r="Y209" s="102"/>
      <c r="Z209" s="102"/>
      <c r="AA209" s="102"/>
      <c r="AB209" s="36"/>
      <c r="AC209" s="27">
        <v>12653000</v>
      </c>
      <c r="AE209" s="27">
        <v>24</v>
      </c>
      <c r="AF209" s="33"/>
      <c r="AG209" s="82">
        <v>1</v>
      </c>
      <c r="AH209" s="82">
        <v>5</v>
      </c>
      <c r="AI209" s="105">
        <v>7</v>
      </c>
      <c r="AJ209" s="82"/>
      <c r="AK209" s="82">
        <v>3</v>
      </c>
      <c r="AL209" s="82">
        <v>3</v>
      </c>
      <c r="AM209" s="82"/>
      <c r="AN209" s="82"/>
      <c r="AO209" s="82">
        <v>4</v>
      </c>
      <c r="AP209" s="82">
        <v>1</v>
      </c>
      <c r="AQ209" s="82"/>
      <c r="AR209" s="82"/>
      <c r="AS209" s="82"/>
      <c r="AT209" s="82"/>
      <c r="AU209" s="27">
        <v>4172500</v>
      </c>
      <c r="AV209" s="27">
        <v>4428550</v>
      </c>
      <c r="AW209" s="30" t="s">
        <v>1166</v>
      </c>
      <c r="AX209" s="30" t="s">
        <v>836</v>
      </c>
      <c r="AY209" s="12"/>
      <c r="AZ209" s="12"/>
    </row>
    <row r="210" spans="1:52" ht="21" x14ac:dyDescent="0.35">
      <c r="A210" s="91">
        <v>202</v>
      </c>
      <c r="B210" s="31" t="s">
        <v>121</v>
      </c>
      <c r="C210" s="31" t="s">
        <v>195</v>
      </c>
      <c r="D210" s="31"/>
      <c r="E210" s="31" t="s">
        <v>196</v>
      </c>
      <c r="F210" s="31" t="s">
        <v>11</v>
      </c>
      <c r="G210" s="25">
        <v>70</v>
      </c>
      <c r="H210" s="102"/>
      <c r="I210" s="102"/>
      <c r="J210" s="102">
        <v>10</v>
      </c>
      <c r="K210" s="102"/>
      <c r="L210" s="102">
        <v>3</v>
      </c>
      <c r="M210" s="102">
        <v>1</v>
      </c>
      <c r="N210" s="102"/>
      <c r="O210" s="102">
        <v>25</v>
      </c>
      <c r="P210" s="102">
        <v>4</v>
      </c>
      <c r="Q210" s="102">
        <v>3</v>
      </c>
      <c r="R210" s="102">
        <v>1</v>
      </c>
      <c r="S210" s="102"/>
      <c r="T210" s="36"/>
      <c r="U210" s="102">
        <v>1</v>
      </c>
      <c r="V210" s="102">
        <v>3</v>
      </c>
      <c r="W210" s="102">
        <v>6</v>
      </c>
      <c r="X210" s="102">
        <v>13</v>
      </c>
      <c r="Y210" s="102"/>
      <c r="Z210" s="102"/>
      <c r="AA210" s="102"/>
      <c r="AB210" s="36"/>
      <c r="AC210" s="27">
        <v>11889000</v>
      </c>
      <c r="AE210" s="27">
        <v>22</v>
      </c>
      <c r="AF210" s="33"/>
      <c r="AG210" s="82">
        <v>1</v>
      </c>
      <c r="AH210" s="82">
        <v>10</v>
      </c>
      <c r="AI210" s="105">
        <v>6</v>
      </c>
      <c r="AJ210" s="82"/>
      <c r="AK210" s="82">
        <v>3</v>
      </c>
      <c r="AL210" s="82">
        <v>2</v>
      </c>
      <c r="AM210" s="82"/>
      <c r="AN210" s="82"/>
      <c r="AO210" s="82"/>
      <c r="AP210" s="82"/>
      <c r="AQ210" s="82"/>
      <c r="AR210" s="82"/>
      <c r="AS210" s="82"/>
      <c r="AT210" s="82"/>
      <c r="AU210" s="27">
        <v>4108000</v>
      </c>
      <c r="AV210" s="27">
        <v>4161149.9999999995</v>
      </c>
      <c r="AW210" s="30" t="s">
        <v>1166</v>
      </c>
      <c r="AX210" s="30" t="s">
        <v>836</v>
      </c>
      <c r="AY210" s="12"/>
      <c r="AZ210" s="12"/>
    </row>
    <row r="211" spans="1:52" ht="21" x14ac:dyDescent="0.35">
      <c r="A211" s="91">
        <v>203</v>
      </c>
      <c r="B211" s="31" t="s">
        <v>121</v>
      </c>
      <c r="C211" s="31" t="s">
        <v>218</v>
      </c>
      <c r="D211" s="31"/>
      <c r="E211" s="31" t="s">
        <v>219</v>
      </c>
      <c r="F211" s="31" t="s">
        <v>11</v>
      </c>
      <c r="G211" s="25">
        <v>80</v>
      </c>
      <c r="H211" s="102"/>
      <c r="I211" s="102"/>
      <c r="J211" s="102">
        <v>10</v>
      </c>
      <c r="K211" s="102"/>
      <c r="L211" s="102"/>
      <c r="M211" s="102"/>
      <c r="N211" s="102"/>
      <c r="O211" s="102">
        <v>53</v>
      </c>
      <c r="P211" s="102"/>
      <c r="Q211" s="102">
        <v>12</v>
      </c>
      <c r="R211" s="102"/>
      <c r="S211" s="102"/>
      <c r="T211" s="36"/>
      <c r="U211" s="102"/>
      <c r="V211" s="102"/>
      <c r="W211" s="102">
        <v>1</v>
      </c>
      <c r="X211" s="102">
        <v>4</v>
      </c>
      <c r="Y211" s="102"/>
      <c r="Z211" s="102"/>
      <c r="AA211" s="102"/>
      <c r="AB211" s="36"/>
      <c r="AC211" s="27">
        <v>14738500</v>
      </c>
      <c r="AE211" s="27">
        <v>24</v>
      </c>
      <c r="AF211" s="33"/>
      <c r="AG211" s="82">
        <v>1</v>
      </c>
      <c r="AH211" s="82">
        <v>3</v>
      </c>
      <c r="AI211" s="105">
        <v>7</v>
      </c>
      <c r="AJ211" s="82"/>
      <c r="AK211" s="82">
        <v>1</v>
      </c>
      <c r="AL211" s="82">
        <v>4</v>
      </c>
      <c r="AM211" s="82"/>
      <c r="AN211" s="82"/>
      <c r="AO211" s="82">
        <v>5</v>
      </c>
      <c r="AP211" s="82">
        <v>1</v>
      </c>
      <c r="AQ211" s="82"/>
      <c r="AR211" s="82"/>
      <c r="AS211" s="82"/>
      <c r="AT211" s="82">
        <v>2</v>
      </c>
      <c r="AU211" s="27">
        <v>3973500</v>
      </c>
      <c r="AV211" s="27">
        <v>5158475</v>
      </c>
      <c r="AW211" s="30" t="s">
        <v>1166</v>
      </c>
      <c r="AX211" s="30" t="s">
        <v>836</v>
      </c>
      <c r="AY211" s="12"/>
      <c r="AZ211" s="12"/>
    </row>
    <row r="212" spans="1:52" ht="21" x14ac:dyDescent="0.35">
      <c r="A212" s="91">
        <v>204</v>
      </c>
      <c r="B212" s="24" t="s">
        <v>121</v>
      </c>
      <c r="C212" s="24" t="s">
        <v>224</v>
      </c>
      <c r="D212" s="31"/>
      <c r="E212" s="31" t="s">
        <v>225</v>
      </c>
      <c r="F212" s="31" t="s">
        <v>13</v>
      </c>
      <c r="G212" s="25">
        <v>80</v>
      </c>
      <c r="H212" s="113"/>
      <c r="I212" s="113"/>
      <c r="J212" s="113">
        <v>6</v>
      </c>
      <c r="K212" s="113"/>
      <c r="L212" s="113">
        <v>3</v>
      </c>
      <c r="M212" s="113"/>
      <c r="N212" s="113"/>
      <c r="O212" s="113">
        <v>31</v>
      </c>
      <c r="P212" s="113"/>
      <c r="Q212" s="113">
        <v>7</v>
      </c>
      <c r="R212" s="113">
        <v>1</v>
      </c>
      <c r="S212" s="113"/>
      <c r="T212" s="97"/>
      <c r="U212" s="113">
        <v>2</v>
      </c>
      <c r="V212" s="113">
        <v>10</v>
      </c>
      <c r="W212" s="113">
        <v>8</v>
      </c>
      <c r="X212" s="113">
        <v>12</v>
      </c>
      <c r="Y212" s="113"/>
      <c r="Z212" s="113"/>
      <c r="AA212" s="113"/>
      <c r="AB212" s="97"/>
      <c r="AC212" s="27">
        <v>12575500</v>
      </c>
      <c r="AE212" s="27">
        <v>26</v>
      </c>
      <c r="AF212" s="33"/>
      <c r="AG212" s="82">
        <v>1</v>
      </c>
      <c r="AH212" s="82">
        <v>5</v>
      </c>
      <c r="AI212" s="105">
        <v>3</v>
      </c>
      <c r="AJ212" s="82"/>
      <c r="AK212" s="82">
        <v>5</v>
      </c>
      <c r="AL212" s="82">
        <v>8</v>
      </c>
      <c r="AM212" s="82"/>
      <c r="AN212" s="82"/>
      <c r="AO212" s="82">
        <v>1</v>
      </c>
      <c r="AP212" s="82">
        <v>2</v>
      </c>
      <c r="AQ212" s="82"/>
      <c r="AR212" s="82"/>
      <c r="AS212" s="82"/>
      <c r="AT212" s="82">
        <v>1</v>
      </c>
      <c r="AU212" s="27">
        <v>4130000</v>
      </c>
      <c r="AV212" s="27">
        <v>4401425</v>
      </c>
      <c r="AW212" s="30" t="s">
        <v>1166</v>
      </c>
      <c r="AX212" s="30" t="s">
        <v>836</v>
      </c>
      <c r="AY212" s="12"/>
      <c r="AZ212" s="12"/>
    </row>
    <row r="213" spans="1:52" ht="21" x14ac:dyDescent="0.35">
      <c r="A213" s="91">
        <v>205</v>
      </c>
      <c r="B213" s="31" t="s">
        <v>121</v>
      </c>
      <c r="C213" s="31" t="s">
        <v>216</v>
      </c>
      <c r="D213" s="31"/>
      <c r="E213" s="31" t="s">
        <v>217</v>
      </c>
      <c r="F213" s="31" t="s">
        <v>11</v>
      </c>
      <c r="G213" s="25">
        <v>80</v>
      </c>
      <c r="H213" s="102"/>
      <c r="I213" s="102"/>
      <c r="J213" s="102">
        <v>5</v>
      </c>
      <c r="K213" s="102"/>
      <c r="L213" s="102">
        <v>3</v>
      </c>
      <c r="M213" s="102"/>
      <c r="N213" s="102"/>
      <c r="O213" s="102">
        <v>30</v>
      </c>
      <c r="P213" s="102">
        <v>12</v>
      </c>
      <c r="Q213" s="102">
        <v>4</v>
      </c>
      <c r="R213" s="102">
        <v>1</v>
      </c>
      <c r="S213" s="102"/>
      <c r="T213" s="36"/>
      <c r="U213" s="102">
        <v>2</v>
      </c>
      <c r="V213" s="102">
        <v>1</v>
      </c>
      <c r="W213" s="102">
        <v>10</v>
      </c>
      <c r="X213" s="102">
        <v>12</v>
      </c>
      <c r="Y213" s="102"/>
      <c r="Z213" s="102"/>
      <c r="AA213" s="102"/>
      <c r="AB213" s="36"/>
      <c r="AC213" s="27">
        <v>13548000</v>
      </c>
      <c r="AE213" s="27">
        <v>28</v>
      </c>
      <c r="AF213" s="33"/>
      <c r="AG213" s="82">
        <v>1</v>
      </c>
      <c r="AH213" s="82">
        <v>9</v>
      </c>
      <c r="AI213" s="105">
        <v>5</v>
      </c>
      <c r="AJ213" s="82"/>
      <c r="AK213" s="82">
        <v>5</v>
      </c>
      <c r="AL213" s="82">
        <v>3</v>
      </c>
      <c r="AM213" s="82"/>
      <c r="AN213" s="82"/>
      <c r="AO213" s="82">
        <v>1</v>
      </c>
      <c r="AP213" s="82">
        <v>1</v>
      </c>
      <c r="AQ213" s="82"/>
      <c r="AR213" s="82"/>
      <c r="AS213" s="82"/>
      <c r="AT213" s="82">
        <v>3</v>
      </c>
      <c r="AU213" s="27">
        <v>4646500</v>
      </c>
      <c r="AV213" s="27">
        <v>4741800</v>
      </c>
      <c r="AW213" s="30" t="s">
        <v>1166</v>
      </c>
      <c r="AX213" s="30" t="s">
        <v>836</v>
      </c>
      <c r="AY213" s="12"/>
      <c r="AZ213" s="12"/>
    </row>
    <row r="214" spans="1:52" ht="21" x14ac:dyDescent="0.35">
      <c r="A214" s="91">
        <v>206</v>
      </c>
      <c r="B214" s="31" t="s">
        <v>121</v>
      </c>
      <c r="C214" s="31" t="s">
        <v>226</v>
      </c>
      <c r="D214" s="31"/>
      <c r="E214" s="31" t="s">
        <v>227</v>
      </c>
      <c r="F214" s="31" t="s">
        <v>13</v>
      </c>
      <c r="G214" s="25">
        <v>80</v>
      </c>
      <c r="H214" s="102"/>
      <c r="I214" s="102"/>
      <c r="J214" s="102">
        <v>10</v>
      </c>
      <c r="K214" s="102"/>
      <c r="L214" s="102">
        <v>1</v>
      </c>
      <c r="M214" s="102"/>
      <c r="N214" s="102"/>
      <c r="O214" s="102">
        <v>21</v>
      </c>
      <c r="P214" s="102">
        <v>2</v>
      </c>
      <c r="Q214" s="102">
        <v>5</v>
      </c>
      <c r="R214" s="102">
        <v>3</v>
      </c>
      <c r="S214" s="102"/>
      <c r="T214" s="36"/>
      <c r="U214" s="102">
        <v>2</v>
      </c>
      <c r="V214" s="102">
        <v>3</v>
      </c>
      <c r="W214" s="102">
        <v>14</v>
      </c>
      <c r="X214" s="102">
        <v>19</v>
      </c>
      <c r="Y214" s="102"/>
      <c r="Z214" s="102"/>
      <c r="AA214" s="102"/>
      <c r="AB214" s="36"/>
      <c r="AC214" s="27">
        <v>12564000</v>
      </c>
      <c r="AE214" s="27">
        <v>25</v>
      </c>
      <c r="AF214" s="33"/>
      <c r="AG214" s="82">
        <v>1</v>
      </c>
      <c r="AH214" s="82">
        <v>8</v>
      </c>
      <c r="AI214" s="105">
        <v>6</v>
      </c>
      <c r="AJ214" s="82"/>
      <c r="AK214" s="82">
        <v>4</v>
      </c>
      <c r="AL214" s="82">
        <v>3</v>
      </c>
      <c r="AM214" s="82"/>
      <c r="AN214" s="82"/>
      <c r="AO214" s="82">
        <v>1</v>
      </c>
      <c r="AP214" s="82">
        <v>1</v>
      </c>
      <c r="AQ214" s="82"/>
      <c r="AR214" s="82"/>
      <c r="AS214" s="82"/>
      <c r="AT214" s="82">
        <v>1</v>
      </c>
      <c r="AU214" s="27">
        <v>4354500</v>
      </c>
      <c r="AV214" s="27">
        <v>4397400</v>
      </c>
      <c r="AW214" s="30" t="s">
        <v>1166</v>
      </c>
      <c r="AX214" s="30" t="s">
        <v>836</v>
      </c>
      <c r="AY214" s="12"/>
      <c r="AZ214" s="12"/>
    </row>
    <row r="215" spans="1:52" ht="21" x14ac:dyDescent="0.35">
      <c r="A215" s="91">
        <v>207</v>
      </c>
      <c r="B215" s="31" t="s">
        <v>121</v>
      </c>
      <c r="C215" s="31" t="s">
        <v>197</v>
      </c>
      <c r="D215" s="31"/>
      <c r="E215" s="31" t="s">
        <v>198</v>
      </c>
      <c r="F215" s="31" t="s">
        <v>43</v>
      </c>
      <c r="G215" s="25">
        <v>550</v>
      </c>
      <c r="H215" s="102"/>
      <c r="I215" s="102"/>
      <c r="J215" s="102">
        <v>58</v>
      </c>
      <c r="K215" s="102"/>
      <c r="L215" s="102">
        <v>9</v>
      </c>
      <c r="M215" s="102">
        <v>2</v>
      </c>
      <c r="N215" s="102"/>
      <c r="O215" s="102">
        <v>160</v>
      </c>
      <c r="P215" s="102">
        <v>5</v>
      </c>
      <c r="Q215" s="102">
        <v>60</v>
      </c>
      <c r="R215" s="102">
        <v>10</v>
      </c>
      <c r="S215" s="102"/>
      <c r="T215" s="36"/>
      <c r="U215" s="102">
        <v>2</v>
      </c>
      <c r="V215" s="102">
        <v>46</v>
      </c>
      <c r="W215" s="102">
        <v>90</v>
      </c>
      <c r="X215" s="102">
        <v>108</v>
      </c>
      <c r="Y215" s="102"/>
      <c r="Z215" s="102"/>
      <c r="AA215" s="102"/>
      <c r="AB215" s="36"/>
      <c r="AC215" s="27">
        <v>85756500</v>
      </c>
      <c r="AE215" s="27">
        <v>162.6</v>
      </c>
      <c r="AF215" s="33"/>
      <c r="AG215" s="82">
        <v>45</v>
      </c>
      <c r="AH215" s="82">
        <v>40</v>
      </c>
      <c r="AI215" s="105">
        <v>54</v>
      </c>
      <c r="AJ215" s="82"/>
      <c r="AK215" s="82">
        <v>13</v>
      </c>
      <c r="AL215" s="82">
        <v>6</v>
      </c>
      <c r="AM215" s="82"/>
      <c r="AN215" s="82"/>
      <c r="AO215" s="82">
        <v>2</v>
      </c>
      <c r="AP215" s="82">
        <v>1.6</v>
      </c>
      <c r="AQ215" s="82"/>
      <c r="AR215" s="82"/>
      <c r="AS215" s="82"/>
      <c r="AT215" s="82">
        <v>1</v>
      </c>
      <c r="AU215" s="27">
        <v>29701200</v>
      </c>
      <c r="AV215" s="27">
        <v>30014774.999999996</v>
      </c>
      <c r="AW215" s="30" t="s">
        <v>1166</v>
      </c>
      <c r="AX215" s="30" t="s">
        <v>836</v>
      </c>
      <c r="AY215" s="12"/>
      <c r="AZ215" s="12"/>
    </row>
    <row r="216" spans="1:52" ht="21" x14ac:dyDescent="0.35">
      <c r="A216" s="91">
        <v>208</v>
      </c>
      <c r="B216" s="31" t="s">
        <v>121</v>
      </c>
      <c r="C216" s="31" t="s">
        <v>228</v>
      </c>
      <c r="D216" s="31"/>
      <c r="E216" s="31" t="s">
        <v>229</v>
      </c>
      <c r="F216" s="31" t="s">
        <v>20</v>
      </c>
      <c r="G216" s="25">
        <v>130</v>
      </c>
      <c r="H216" s="102"/>
      <c r="I216" s="102"/>
      <c r="J216" s="102">
        <v>10</v>
      </c>
      <c r="K216" s="102"/>
      <c r="L216" s="102">
        <v>6</v>
      </c>
      <c r="M216" s="102"/>
      <c r="N216" s="102"/>
      <c r="O216" s="102">
        <v>80</v>
      </c>
      <c r="P216" s="102">
        <v>1</v>
      </c>
      <c r="Q216" s="102">
        <v>1</v>
      </c>
      <c r="R216" s="102">
        <v>1</v>
      </c>
      <c r="S216" s="102"/>
      <c r="T216" s="36"/>
      <c r="U216" s="102">
        <v>2</v>
      </c>
      <c r="V216" s="102"/>
      <c r="W216" s="102">
        <v>1</v>
      </c>
      <c r="X216" s="102">
        <v>28</v>
      </c>
      <c r="Y216" s="102"/>
      <c r="Z216" s="102"/>
      <c r="AA216" s="102"/>
      <c r="AB216" s="36"/>
      <c r="AC216" s="27">
        <v>23188500</v>
      </c>
      <c r="AE216" s="27">
        <v>51</v>
      </c>
      <c r="AF216" s="33"/>
      <c r="AG216" s="82">
        <v>5</v>
      </c>
      <c r="AH216" s="82">
        <v>10</v>
      </c>
      <c r="AI216" s="105">
        <v>6</v>
      </c>
      <c r="AJ216" s="82">
        <v>2</v>
      </c>
      <c r="AK216" s="82">
        <v>10</v>
      </c>
      <c r="AL216" s="82">
        <v>6</v>
      </c>
      <c r="AM216" s="82"/>
      <c r="AN216" s="82"/>
      <c r="AO216" s="82">
        <v>7</v>
      </c>
      <c r="AP216" s="82">
        <v>4</v>
      </c>
      <c r="AQ216" s="82"/>
      <c r="AR216" s="82"/>
      <c r="AS216" s="82"/>
      <c r="AT216" s="82">
        <v>1</v>
      </c>
      <c r="AU216" s="27">
        <v>8053000</v>
      </c>
      <c r="AV216" s="27">
        <v>8115974.9999999991</v>
      </c>
      <c r="AW216" s="30" t="s">
        <v>1166</v>
      </c>
      <c r="AX216" s="30" t="s">
        <v>836</v>
      </c>
      <c r="AY216" s="12"/>
      <c r="AZ216" s="12"/>
    </row>
    <row r="217" spans="1:52" ht="21" x14ac:dyDescent="0.35">
      <c r="A217" s="91">
        <v>209</v>
      </c>
      <c r="B217" s="24" t="s">
        <v>121</v>
      </c>
      <c r="C217" s="24" t="s">
        <v>208</v>
      </c>
      <c r="D217" s="31"/>
      <c r="E217" s="31" t="s">
        <v>209</v>
      </c>
      <c r="F217" s="31" t="s">
        <v>13</v>
      </c>
      <c r="G217" s="25">
        <v>130</v>
      </c>
      <c r="H217" s="113"/>
      <c r="I217" s="113"/>
      <c r="J217" s="113">
        <v>10</v>
      </c>
      <c r="K217" s="113"/>
      <c r="L217" s="113">
        <v>3</v>
      </c>
      <c r="M217" s="113"/>
      <c r="N217" s="113"/>
      <c r="O217" s="113">
        <v>78</v>
      </c>
      <c r="P217" s="113">
        <v>1</v>
      </c>
      <c r="Q217" s="113">
        <v>10</v>
      </c>
      <c r="R217" s="113">
        <v>1</v>
      </c>
      <c r="S217" s="113"/>
      <c r="T217" s="97"/>
      <c r="U217" s="113">
        <v>1</v>
      </c>
      <c r="V217" s="113"/>
      <c r="W217" s="113">
        <v>6</v>
      </c>
      <c r="X217" s="113">
        <v>20</v>
      </c>
      <c r="Y217" s="113"/>
      <c r="Z217" s="113"/>
      <c r="AA217" s="113"/>
      <c r="AB217" s="97"/>
      <c r="AC217" s="27">
        <v>22900500</v>
      </c>
      <c r="AE217" s="27">
        <v>40</v>
      </c>
      <c r="AF217" s="33"/>
      <c r="AG217" s="82">
        <v>2</v>
      </c>
      <c r="AH217" s="82">
        <v>10</v>
      </c>
      <c r="AI217" s="105">
        <v>7</v>
      </c>
      <c r="AJ217" s="82">
        <v>1</v>
      </c>
      <c r="AK217" s="82">
        <v>4</v>
      </c>
      <c r="AL217" s="82">
        <v>6</v>
      </c>
      <c r="AM217" s="82"/>
      <c r="AN217" s="82"/>
      <c r="AO217" s="82">
        <v>5</v>
      </c>
      <c r="AP217" s="82">
        <v>3</v>
      </c>
      <c r="AQ217" s="82"/>
      <c r="AR217" s="82"/>
      <c r="AS217" s="82"/>
      <c r="AT217" s="82">
        <v>2</v>
      </c>
      <c r="AU217" s="27">
        <v>6534000</v>
      </c>
      <c r="AV217" s="27">
        <v>8015174.9999999991</v>
      </c>
      <c r="AW217" s="30" t="s">
        <v>1166</v>
      </c>
      <c r="AX217" s="30" t="s">
        <v>836</v>
      </c>
      <c r="AY217" s="12"/>
      <c r="AZ217" s="12"/>
    </row>
    <row r="218" spans="1:52" ht="21" x14ac:dyDescent="0.35">
      <c r="A218" s="91">
        <v>210</v>
      </c>
      <c r="B218" s="31" t="s">
        <v>121</v>
      </c>
      <c r="C218" s="31" t="s">
        <v>193</v>
      </c>
      <c r="D218" s="31"/>
      <c r="E218" s="31" t="s">
        <v>194</v>
      </c>
      <c r="F218" s="31" t="s">
        <v>20</v>
      </c>
      <c r="G218" s="25">
        <v>250</v>
      </c>
      <c r="H218" s="102"/>
      <c r="I218" s="102"/>
      <c r="J218" s="102">
        <v>10</v>
      </c>
      <c r="K218" s="102"/>
      <c r="L218" s="102">
        <v>4</v>
      </c>
      <c r="M218" s="102">
        <v>1</v>
      </c>
      <c r="N218" s="102"/>
      <c r="O218" s="102">
        <v>200</v>
      </c>
      <c r="P218" s="102">
        <v>1</v>
      </c>
      <c r="Q218" s="102">
        <v>27</v>
      </c>
      <c r="R218" s="102">
        <v>1</v>
      </c>
      <c r="S218" s="102"/>
      <c r="T218" s="36"/>
      <c r="U218" s="102">
        <v>1</v>
      </c>
      <c r="V218" s="102"/>
      <c r="W218" s="102">
        <v>5</v>
      </c>
      <c r="X218" s="102"/>
      <c r="Y218" s="102"/>
      <c r="Z218" s="102"/>
      <c r="AA218" s="102"/>
      <c r="AB218" s="36"/>
      <c r="AC218" s="27">
        <v>45638500</v>
      </c>
      <c r="AE218" s="27">
        <v>87</v>
      </c>
      <c r="AF218" s="33"/>
      <c r="AG218" s="82">
        <v>2</v>
      </c>
      <c r="AH218" s="82">
        <v>40</v>
      </c>
      <c r="AI218" s="105">
        <v>26</v>
      </c>
      <c r="AJ218" s="82"/>
      <c r="AK218" s="82">
        <v>5</v>
      </c>
      <c r="AL218" s="82">
        <v>3</v>
      </c>
      <c r="AM218" s="82"/>
      <c r="AN218" s="82"/>
      <c r="AO218" s="82">
        <v>3</v>
      </c>
      <c r="AP218" s="82">
        <v>2</v>
      </c>
      <c r="AQ218" s="82"/>
      <c r="AR218" s="82"/>
      <c r="AS218" s="82"/>
      <c r="AT218" s="82">
        <v>6</v>
      </c>
      <c r="AU218" s="27">
        <v>15956000</v>
      </c>
      <c r="AV218" s="27">
        <v>15973474.999999998</v>
      </c>
      <c r="AW218" s="30" t="s">
        <v>1166</v>
      </c>
      <c r="AX218" s="30" t="s">
        <v>836</v>
      </c>
      <c r="AY218" s="12"/>
      <c r="AZ218" s="12"/>
    </row>
    <row r="219" spans="1:52" ht="21" x14ac:dyDescent="0.35">
      <c r="A219" s="91">
        <v>211</v>
      </c>
      <c r="B219" s="31" t="s">
        <v>121</v>
      </c>
      <c r="C219" s="31" t="s">
        <v>199</v>
      </c>
      <c r="D219" s="31"/>
      <c r="E219" s="31" t="s">
        <v>748</v>
      </c>
      <c r="F219" s="31" t="s">
        <v>11</v>
      </c>
      <c r="G219" s="25">
        <v>105</v>
      </c>
      <c r="H219" s="102"/>
      <c r="I219" s="102"/>
      <c r="J219" s="102">
        <v>10</v>
      </c>
      <c r="K219" s="102"/>
      <c r="L219" s="102">
        <v>2</v>
      </c>
      <c r="M219" s="102"/>
      <c r="N219" s="102"/>
      <c r="O219" s="102">
        <v>41</v>
      </c>
      <c r="P219" s="102">
        <v>1</v>
      </c>
      <c r="Q219" s="102">
        <v>21</v>
      </c>
      <c r="R219" s="102">
        <v>1</v>
      </c>
      <c r="S219" s="102"/>
      <c r="T219" s="36"/>
      <c r="U219" s="102"/>
      <c r="V219" s="102">
        <v>5</v>
      </c>
      <c r="W219" s="102">
        <v>6</v>
      </c>
      <c r="X219" s="102">
        <v>18</v>
      </c>
      <c r="Y219" s="102"/>
      <c r="Z219" s="102"/>
      <c r="AA219" s="102"/>
      <c r="AB219" s="36"/>
      <c r="AC219" s="27">
        <v>17586500</v>
      </c>
      <c r="AE219" s="27">
        <v>37</v>
      </c>
      <c r="AF219" s="33"/>
      <c r="AG219" s="82">
        <v>2</v>
      </c>
      <c r="AH219" s="82">
        <v>10</v>
      </c>
      <c r="AI219" s="105">
        <v>6</v>
      </c>
      <c r="AJ219" s="82"/>
      <c r="AK219" s="82">
        <v>3</v>
      </c>
      <c r="AL219" s="82">
        <v>5</v>
      </c>
      <c r="AM219" s="82"/>
      <c r="AN219" s="82"/>
      <c r="AO219" s="82">
        <v>5</v>
      </c>
      <c r="AP219" s="82">
        <v>3</v>
      </c>
      <c r="AQ219" s="82"/>
      <c r="AR219" s="82"/>
      <c r="AS219" s="82"/>
      <c r="AT219" s="82">
        <v>3</v>
      </c>
      <c r="AU219" s="27">
        <v>5962500</v>
      </c>
      <c r="AV219" s="27">
        <v>6155275</v>
      </c>
      <c r="AW219" s="30" t="s">
        <v>1166</v>
      </c>
      <c r="AX219" s="30" t="s">
        <v>836</v>
      </c>
      <c r="AY219" s="12"/>
      <c r="AZ219" s="12"/>
    </row>
    <row r="220" spans="1:52" ht="21" x14ac:dyDescent="0.35">
      <c r="A220" s="91">
        <v>212</v>
      </c>
      <c r="B220" s="31" t="s">
        <v>121</v>
      </c>
      <c r="C220" s="31" t="s">
        <v>212</v>
      </c>
      <c r="D220" s="31"/>
      <c r="E220" s="31" t="s">
        <v>213</v>
      </c>
      <c r="F220" s="31" t="s">
        <v>11</v>
      </c>
      <c r="G220" s="25">
        <v>130</v>
      </c>
      <c r="H220" s="102"/>
      <c r="I220" s="102"/>
      <c r="J220" s="102">
        <v>8</v>
      </c>
      <c r="K220" s="102"/>
      <c r="L220" s="102">
        <v>12</v>
      </c>
      <c r="M220" s="102"/>
      <c r="N220" s="102"/>
      <c r="O220" s="102">
        <v>69</v>
      </c>
      <c r="P220" s="102">
        <v>0</v>
      </c>
      <c r="Q220" s="102">
        <v>20</v>
      </c>
      <c r="R220" s="102"/>
      <c r="S220" s="102"/>
      <c r="T220" s="36"/>
      <c r="U220" s="102"/>
      <c r="V220" s="102"/>
      <c r="W220" s="102">
        <v>6</v>
      </c>
      <c r="X220" s="102">
        <v>15</v>
      </c>
      <c r="Y220" s="102"/>
      <c r="Z220" s="102"/>
      <c r="AA220" s="102"/>
      <c r="AB220" s="36"/>
      <c r="AC220" s="27">
        <v>22380500</v>
      </c>
      <c r="AE220" s="27">
        <v>47</v>
      </c>
      <c r="AF220" s="33"/>
      <c r="AG220" s="82">
        <v>4</v>
      </c>
      <c r="AH220" s="82">
        <v>11</v>
      </c>
      <c r="AI220" s="105">
        <v>8</v>
      </c>
      <c r="AJ220" s="82"/>
      <c r="AK220" s="82">
        <v>10</v>
      </c>
      <c r="AL220" s="82">
        <v>6</v>
      </c>
      <c r="AM220" s="82"/>
      <c r="AN220" s="82"/>
      <c r="AO220" s="82">
        <v>4</v>
      </c>
      <c r="AP220" s="82">
        <v>2</v>
      </c>
      <c r="AQ220" s="82"/>
      <c r="AR220" s="82"/>
      <c r="AS220" s="82"/>
      <c r="AT220" s="82">
        <v>2</v>
      </c>
      <c r="AU220" s="27">
        <v>7732500</v>
      </c>
      <c r="AV220" s="27">
        <v>7833174.9999999991</v>
      </c>
      <c r="AW220" s="30" t="s">
        <v>1166</v>
      </c>
      <c r="AX220" s="30" t="s">
        <v>836</v>
      </c>
      <c r="AY220" s="12"/>
      <c r="AZ220" s="12"/>
    </row>
    <row r="221" spans="1:52" ht="21" x14ac:dyDescent="0.35">
      <c r="A221" s="91">
        <v>213</v>
      </c>
      <c r="B221" s="31" t="s">
        <v>121</v>
      </c>
      <c r="C221" s="31" t="s">
        <v>234</v>
      </c>
      <c r="D221" s="31"/>
      <c r="E221" s="31" t="s">
        <v>235</v>
      </c>
      <c r="F221" s="31" t="s">
        <v>933</v>
      </c>
      <c r="G221" s="25">
        <v>1100</v>
      </c>
      <c r="H221" s="102"/>
      <c r="I221" s="102"/>
      <c r="J221" s="102">
        <v>312</v>
      </c>
      <c r="K221" s="102">
        <v>1</v>
      </c>
      <c r="L221" s="102">
        <v>4</v>
      </c>
      <c r="M221" s="102"/>
      <c r="N221" s="102"/>
      <c r="O221" s="102">
        <v>453</v>
      </c>
      <c r="P221" s="102">
        <v>3</v>
      </c>
      <c r="Q221" s="102">
        <v>12</v>
      </c>
      <c r="R221" s="102">
        <v>81</v>
      </c>
      <c r="S221" s="102"/>
      <c r="T221" s="36"/>
      <c r="U221" s="102"/>
      <c r="V221" s="102">
        <v>2</v>
      </c>
      <c r="W221" s="102">
        <v>7</v>
      </c>
      <c r="X221" s="102">
        <v>225</v>
      </c>
      <c r="Y221" s="102"/>
      <c r="Z221" s="102"/>
      <c r="AA221" s="102"/>
      <c r="AB221" s="36"/>
      <c r="AC221" s="27">
        <v>203750000</v>
      </c>
      <c r="AE221" s="27">
        <v>386.5</v>
      </c>
      <c r="AF221" s="33"/>
      <c r="AG221" s="82">
        <v>10</v>
      </c>
      <c r="AH221" s="82">
        <v>105</v>
      </c>
      <c r="AI221" s="105">
        <v>100</v>
      </c>
      <c r="AJ221" s="82">
        <v>1</v>
      </c>
      <c r="AK221" s="82">
        <v>20</v>
      </c>
      <c r="AL221" s="82">
        <v>80</v>
      </c>
      <c r="AM221" s="82">
        <v>4.5</v>
      </c>
      <c r="AN221" s="82"/>
      <c r="AO221" s="82">
        <v>50</v>
      </c>
      <c r="AP221" s="82">
        <v>12</v>
      </c>
      <c r="AQ221" s="82"/>
      <c r="AR221" s="82"/>
      <c r="AS221" s="82"/>
      <c r="AT221" s="82">
        <v>4</v>
      </c>
      <c r="AU221" s="27">
        <v>67648500</v>
      </c>
      <c r="AV221" s="27">
        <v>71312500</v>
      </c>
      <c r="AW221" s="30" t="s">
        <v>1166</v>
      </c>
      <c r="AX221" s="30" t="s">
        <v>836</v>
      </c>
      <c r="AY221" s="12"/>
      <c r="AZ221" s="12"/>
    </row>
    <row r="222" spans="1:52" ht="21" x14ac:dyDescent="0.35">
      <c r="A222" s="91">
        <v>214</v>
      </c>
      <c r="B222" s="24" t="s">
        <v>121</v>
      </c>
      <c r="C222" s="24" t="s">
        <v>200</v>
      </c>
      <c r="D222" s="31"/>
      <c r="E222" s="31" t="s">
        <v>201</v>
      </c>
      <c r="F222" s="31" t="s">
        <v>933</v>
      </c>
      <c r="G222" s="25">
        <v>1100</v>
      </c>
      <c r="H222" s="113"/>
      <c r="I222" s="113"/>
      <c r="J222" s="113">
        <v>390</v>
      </c>
      <c r="K222" s="113"/>
      <c r="L222" s="113">
        <v>4</v>
      </c>
      <c r="M222" s="113">
        <v>2</v>
      </c>
      <c r="N222" s="113"/>
      <c r="O222" s="113">
        <v>405</v>
      </c>
      <c r="P222" s="113">
        <v>5</v>
      </c>
      <c r="Q222" s="113">
        <v>60</v>
      </c>
      <c r="R222" s="113">
        <v>23</v>
      </c>
      <c r="S222" s="113"/>
      <c r="T222" s="97"/>
      <c r="U222" s="113"/>
      <c r="V222" s="113">
        <v>20</v>
      </c>
      <c r="W222" s="113">
        <v>4</v>
      </c>
      <c r="X222" s="113">
        <v>187</v>
      </c>
      <c r="Y222" s="113"/>
      <c r="Z222" s="113"/>
      <c r="AA222" s="113"/>
      <c r="AB222" s="97"/>
      <c r="AC222" s="27">
        <v>208098000</v>
      </c>
      <c r="AE222" s="27">
        <v>402.5</v>
      </c>
      <c r="AF222" s="33"/>
      <c r="AG222" s="82">
        <v>10</v>
      </c>
      <c r="AH222" s="82">
        <v>105</v>
      </c>
      <c r="AI222" s="105">
        <v>100</v>
      </c>
      <c r="AJ222" s="82">
        <v>3</v>
      </c>
      <c r="AK222" s="82">
        <v>17</v>
      </c>
      <c r="AL222" s="82">
        <v>90</v>
      </c>
      <c r="AM222" s="82">
        <v>3.5</v>
      </c>
      <c r="AN222" s="82"/>
      <c r="AO222" s="82">
        <v>50</v>
      </c>
      <c r="AP222" s="82">
        <v>15</v>
      </c>
      <c r="AQ222" s="82"/>
      <c r="AR222" s="82"/>
      <c r="AS222" s="82"/>
      <c r="AT222" s="82">
        <v>9</v>
      </c>
      <c r="AU222" s="27">
        <v>69641000</v>
      </c>
      <c r="AV222" s="27">
        <v>72834300</v>
      </c>
      <c r="AW222" s="30" t="s">
        <v>1166</v>
      </c>
      <c r="AX222" s="30" t="s">
        <v>836</v>
      </c>
      <c r="AY222" s="12"/>
      <c r="AZ222" s="12"/>
    </row>
    <row r="223" spans="1:52" ht="21" x14ac:dyDescent="0.35">
      <c r="A223" s="91">
        <v>215</v>
      </c>
      <c r="B223" s="31" t="s">
        <v>121</v>
      </c>
      <c r="C223" s="31" t="s">
        <v>236</v>
      </c>
      <c r="D223" s="31"/>
      <c r="E223" s="31" t="s">
        <v>237</v>
      </c>
      <c r="F223" s="31" t="s">
        <v>43</v>
      </c>
      <c r="G223" s="25">
        <v>250</v>
      </c>
      <c r="H223" s="102"/>
      <c r="I223" s="102"/>
      <c r="J223" s="102">
        <v>50</v>
      </c>
      <c r="K223" s="102"/>
      <c r="L223" s="102">
        <v>6</v>
      </c>
      <c r="M223" s="102"/>
      <c r="N223" s="102"/>
      <c r="O223" s="102">
        <v>125</v>
      </c>
      <c r="P223" s="102">
        <v>5</v>
      </c>
      <c r="Q223" s="102">
        <v>2</v>
      </c>
      <c r="R223" s="102">
        <v>30</v>
      </c>
      <c r="S223" s="102"/>
      <c r="T223" s="36"/>
      <c r="U223" s="102">
        <v>1</v>
      </c>
      <c r="V223" s="102">
        <v>4</v>
      </c>
      <c r="W223" s="102">
        <v>7</v>
      </c>
      <c r="X223" s="102">
        <v>20</v>
      </c>
      <c r="Y223" s="102"/>
      <c r="Z223" s="102"/>
      <c r="AA223" s="102"/>
      <c r="AB223" s="36"/>
      <c r="AC223" s="27">
        <v>45079000</v>
      </c>
      <c r="AE223" s="27">
        <v>96.2</v>
      </c>
      <c r="AF223" s="33"/>
      <c r="AG223" s="82">
        <v>10</v>
      </c>
      <c r="AH223" s="82">
        <v>10</v>
      </c>
      <c r="AI223" s="105">
        <v>20</v>
      </c>
      <c r="AJ223" s="82">
        <v>1</v>
      </c>
      <c r="AK223" s="82">
        <v>10</v>
      </c>
      <c r="AL223" s="82">
        <v>20</v>
      </c>
      <c r="AM223" s="82"/>
      <c r="AN223" s="82"/>
      <c r="AO223" s="82">
        <v>22.2</v>
      </c>
      <c r="AP223" s="82">
        <v>2</v>
      </c>
      <c r="AQ223" s="82"/>
      <c r="AR223" s="82"/>
      <c r="AS223" s="82"/>
      <c r="AT223" s="82">
        <v>1</v>
      </c>
      <c r="AU223" s="27">
        <v>15709400</v>
      </c>
      <c r="AV223" s="27">
        <v>15777649.999999998</v>
      </c>
      <c r="AW223" s="30" t="s">
        <v>1166</v>
      </c>
      <c r="AX223" s="30" t="s">
        <v>836</v>
      </c>
      <c r="AY223" s="12"/>
      <c r="AZ223" s="12"/>
    </row>
    <row r="224" spans="1:52" ht="21" x14ac:dyDescent="0.35">
      <c r="A224" s="91">
        <v>216</v>
      </c>
      <c r="B224" s="31" t="s">
        <v>121</v>
      </c>
      <c r="C224" s="31" t="s">
        <v>222</v>
      </c>
      <c r="D224" s="31"/>
      <c r="E224" s="31" t="s">
        <v>223</v>
      </c>
      <c r="F224" s="31" t="s">
        <v>933</v>
      </c>
      <c r="G224" s="25">
        <v>800</v>
      </c>
      <c r="H224" s="102"/>
      <c r="I224" s="102"/>
      <c r="J224" s="102">
        <v>100</v>
      </c>
      <c r="K224" s="102">
        <v>1</v>
      </c>
      <c r="L224" s="102">
        <v>4</v>
      </c>
      <c r="M224" s="102">
        <v>1</v>
      </c>
      <c r="N224" s="102"/>
      <c r="O224" s="102">
        <v>330</v>
      </c>
      <c r="P224" s="102">
        <v>10</v>
      </c>
      <c r="Q224" s="102">
        <v>12</v>
      </c>
      <c r="R224" s="102">
        <v>130</v>
      </c>
      <c r="S224" s="102"/>
      <c r="T224" s="36"/>
      <c r="U224" s="102">
        <v>2</v>
      </c>
      <c r="V224" s="102">
        <v>3</v>
      </c>
      <c r="W224" s="102">
        <v>4</v>
      </c>
      <c r="X224" s="102">
        <v>203</v>
      </c>
      <c r="Y224" s="102"/>
      <c r="Z224" s="102"/>
      <c r="AA224" s="102"/>
      <c r="AB224" s="36"/>
      <c r="AC224" s="27">
        <v>138181500</v>
      </c>
      <c r="AE224" s="27">
        <v>264</v>
      </c>
      <c r="AF224" s="33"/>
      <c r="AG224" s="82">
        <v>10</v>
      </c>
      <c r="AH224" s="82">
        <v>50</v>
      </c>
      <c r="AI224" s="105">
        <v>65</v>
      </c>
      <c r="AJ224" s="82">
        <v>5</v>
      </c>
      <c r="AK224" s="82">
        <v>15</v>
      </c>
      <c r="AL224" s="82">
        <v>75</v>
      </c>
      <c r="AM224" s="82"/>
      <c r="AN224" s="82"/>
      <c r="AO224" s="82">
        <v>40</v>
      </c>
      <c r="AP224" s="82">
        <v>3</v>
      </c>
      <c r="AQ224" s="82"/>
      <c r="AR224" s="82"/>
      <c r="AS224" s="82"/>
      <c r="AT224" s="82">
        <v>1</v>
      </c>
      <c r="AU224" s="27">
        <v>45372000</v>
      </c>
      <c r="AV224" s="27">
        <v>48363525</v>
      </c>
      <c r="AW224" s="30" t="s">
        <v>1166</v>
      </c>
      <c r="AX224" s="30" t="s">
        <v>836</v>
      </c>
      <c r="AY224" s="12"/>
      <c r="AZ224" s="12"/>
    </row>
    <row r="225" spans="1:52" ht="21" x14ac:dyDescent="0.35">
      <c r="A225" s="91">
        <v>217</v>
      </c>
      <c r="B225" s="31" t="s">
        <v>121</v>
      </c>
      <c r="C225" s="31" t="s">
        <v>230</v>
      </c>
      <c r="D225" s="31"/>
      <c r="E225" s="31" t="s">
        <v>231</v>
      </c>
      <c r="F225" s="31" t="s">
        <v>43</v>
      </c>
      <c r="G225" s="25">
        <v>200</v>
      </c>
      <c r="H225" s="102"/>
      <c r="I225" s="102"/>
      <c r="J225" s="102">
        <v>30</v>
      </c>
      <c r="K225" s="102"/>
      <c r="L225" s="102"/>
      <c r="M225" s="102"/>
      <c r="N225" s="102"/>
      <c r="O225" s="102">
        <v>150</v>
      </c>
      <c r="P225" s="102"/>
      <c r="Q225" s="102">
        <v>10</v>
      </c>
      <c r="R225" s="102"/>
      <c r="S225" s="102"/>
      <c r="T225" s="36"/>
      <c r="U225" s="102"/>
      <c r="V225" s="102"/>
      <c r="W225" s="102">
        <v>5</v>
      </c>
      <c r="X225" s="102">
        <v>5</v>
      </c>
      <c r="Y225" s="102"/>
      <c r="Z225" s="102"/>
      <c r="AA225" s="102"/>
      <c r="AB225" s="36"/>
      <c r="AC225" s="27">
        <v>37685000</v>
      </c>
      <c r="AE225" s="27">
        <v>0</v>
      </c>
      <c r="AF225" s="33"/>
      <c r="AG225" s="82"/>
      <c r="AH225" s="82"/>
      <c r="AI225" s="105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27">
        <v>0</v>
      </c>
      <c r="AV225" s="27">
        <v>13189750</v>
      </c>
      <c r="AW225" s="30" t="s">
        <v>1165</v>
      </c>
      <c r="AX225" s="30" t="s">
        <v>836</v>
      </c>
      <c r="AY225" s="12"/>
      <c r="AZ225" s="12"/>
    </row>
    <row r="226" spans="1:52" ht="21" x14ac:dyDescent="0.35">
      <c r="A226" s="91">
        <v>218</v>
      </c>
      <c r="B226" s="31" t="s">
        <v>121</v>
      </c>
      <c r="C226" s="31" t="s">
        <v>1072</v>
      </c>
      <c r="D226" s="31"/>
      <c r="E226" s="31" t="s">
        <v>1073</v>
      </c>
      <c r="F226" s="31" t="s">
        <v>1074</v>
      </c>
      <c r="G226" s="25">
        <v>250</v>
      </c>
      <c r="H226" s="102"/>
      <c r="I226" s="102"/>
      <c r="J226" s="102">
        <v>80</v>
      </c>
      <c r="K226" s="102"/>
      <c r="L226" s="102">
        <v>11</v>
      </c>
      <c r="M226" s="102"/>
      <c r="N226" s="102"/>
      <c r="O226" s="102">
        <v>100</v>
      </c>
      <c r="P226" s="102">
        <v>3</v>
      </c>
      <c r="Q226" s="102">
        <v>26</v>
      </c>
      <c r="R226" s="102"/>
      <c r="S226" s="102"/>
      <c r="T226" s="36"/>
      <c r="U226" s="102">
        <v>2</v>
      </c>
      <c r="V226" s="102">
        <v>2</v>
      </c>
      <c r="W226" s="102">
        <v>16</v>
      </c>
      <c r="X226" s="102">
        <v>10</v>
      </c>
      <c r="Y226" s="102"/>
      <c r="Z226" s="102"/>
      <c r="AA226" s="102"/>
      <c r="AB226" s="36"/>
      <c r="AC226" s="27">
        <v>46192500</v>
      </c>
      <c r="AE226" s="27">
        <v>101</v>
      </c>
      <c r="AF226" s="33"/>
      <c r="AG226" s="82">
        <v>10</v>
      </c>
      <c r="AH226" s="82">
        <v>20</v>
      </c>
      <c r="AI226" s="105">
        <v>15</v>
      </c>
      <c r="AJ226" s="82">
        <v>1</v>
      </c>
      <c r="AK226" s="82">
        <v>12</v>
      </c>
      <c r="AL226" s="82">
        <v>10</v>
      </c>
      <c r="AM226" s="82">
        <v>1</v>
      </c>
      <c r="AN226" s="82"/>
      <c r="AO226" s="82">
        <v>25</v>
      </c>
      <c r="AP226" s="82">
        <v>4</v>
      </c>
      <c r="AQ226" s="82"/>
      <c r="AR226" s="82"/>
      <c r="AS226" s="82"/>
      <c r="AT226" s="82">
        <v>3</v>
      </c>
      <c r="AU226" s="27">
        <v>16162500</v>
      </c>
      <c r="AV226" s="27">
        <v>16167374.999999998</v>
      </c>
      <c r="AW226" s="30" t="s">
        <v>1166</v>
      </c>
      <c r="AX226" s="30" t="s">
        <v>836</v>
      </c>
      <c r="AY226" s="12"/>
      <c r="AZ226" s="12"/>
    </row>
    <row r="227" spans="1:52" ht="21" x14ac:dyDescent="0.35">
      <c r="A227" s="91">
        <v>219</v>
      </c>
      <c r="B227" s="24" t="s">
        <v>118</v>
      </c>
      <c r="C227" s="24" t="s">
        <v>860</v>
      </c>
      <c r="D227" s="31"/>
      <c r="E227" s="31" t="s">
        <v>861</v>
      </c>
      <c r="F227" s="31" t="s">
        <v>13</v>
      </c>
      <c r="G227" s="25">
        <v>0</v>
      </c>
      <c r="H227" s="113"/>
      <c r="I227" s="113"/>
      <c r="J227" s="113">
        <v>0</v>
      </c>
      <c r="K227" s="113">
        <v>0</v>
      </c>
      <c r="L227" s="113">
        <v>0</v>
      </c>
      <c r="M227" s="113">
        <v>0</v>
      </c>
      <c r="N227" s="113"/>
      <c r="O227" s="113">
        <v>0</v>
      </c>
      <c r="P227" s="113">
        <v>0</v>
      </c>
      <c r="Q227" s="113">
        <v>0</v>
      </c>
      <c r="R227" s="113"/>
      <c r="S227" s="113"/>
      <c r="T227" s="97"/>
      <c r="U227" s="113">
        <v>0</v>
      </c>
      <c r="V227" s="113">
        <v>0</v>
      </c>
      <c r="W227" s="113">
        <v>0</v>
      </c>
      <c r="X227" s="113">
        <v>0</v>
      </c>
      <c r="Y227" s="113"/>
      <c r="Z227" s="113"/>
      <c r="AA227" s="113"/>
      <c r="AB227" s="97"/>
      <c r="AC227" s="27">
        <v>0</v>
      </c>
      <c r="AE227" s="27">
        <v>0</v>
      </c>
      <c r="AF227" s="33"/>
      <c r="AG227" s="82"/>
      <c r="AH227" s="82"/>
      <c r="AI227" s="105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27">
        <v>0</v>
      </c>
      <c r="AV227" s="27">
        <v>0</v>
      </c>
      <c r="AW227" s="30" t="s">
        <v>1165</v>
      </c>
      <c r="AX227" s="30" t="s">
        <v>836</v>
      </c>
      <c r="AY227" s="12"/>
      <c r="AZ227" s="12"/>
    </row>
    <row r="228" spans="1:52" ht="21" x14ac:dyDescent="0.35">
      <c r="A228" s="91">
        <v>220</v>
      </c>
      <c r="B228" s="31" t="s">
        <v>118</v>
      </c>
      <c r="C228" s="31" t="s">
        <v>180</v>
      </c>
      <c r="D228" s="31"/>
      <c r="E228" s="31" t="s">
        <v>706</v>
      </c>
      <c r="F228" s="31" t="s">
        <v>13</v>
      </c>
      <c r="G228" s="25">
        <v>120</v>
      </c>
      <c r="H228" s="102"/>
      <c r="I228" s="102"/>
      <c r="J228" s="102">
        <v>1</v>
      </c>
      <c r="K228" s="102">
        <v>1</v>
      </c>
      <c r="L228" s="102">
        <v>5</v>
      </c>
      <c r="M228" s="102">
        <v>0</v>
      </c>
      <c r="N228" s="102"/>
      <c r="O228" s="102">
        <v>66</v>
      </c>
      <c r="P228" s="102">
        <v>0</v>
      </c>
      <c r="Q228" s="102">
        <v>1</v>
      </c>
      <c r="R228" s="102"/>
      <c r="S228" s="102"/>
      <c r="T228" s="36"/>
      <c r="U228" s="102">
        <v>0</v>
      </c>
      <c r="V228" s="102">
        <v>5</v>
      </c>
      <c r="W228" s="102">
        <v>5</v>
      </c>
      <c r="X228" s="102">
        <v>36</v>
      </c>
      <c r="Y228" s="102"/>
      <c r="Z228" s="102"/>
      <c r="AA228" s="102"/>
      <c r="AB228" s="36"/>
      <c r="AC228" s="27">
        <v>20137000</v>
      </c>
      <c r="AE228" s="27">
        <v>42.2</v>
      </c>
      <c r="AF228" s="33"/>
      <c r="AG228" s="82">
        <v>2</v>
      </c>
      <c r="AH228" s="82">
        <v>20</v>
      </c>
      <c r="AI228" s="105">
        <v>1</v>
      </c>
      <c r="AJ228" s="82">
        <v>5</v>
      </c>
      <c r="AK228" s="82">
        <v>5</v>
      </c>
      <c r="AL228" s="82">
        <v>6</v>
      </c>
      <c r="AM228" s="82">
        <v>0.5</v>
      </c>
      <c r="AN228" s="82">
        <v>0</v>
      </c>
      <c r="AO228" s="82">
        <v>1.5</v>
      </c>
      <c r="AP228" s="82">
        <v>1.2</v>
      </c>
      <c r="AQ228" s="82">
        <v>0</v>
      </c>
      <c r="AR228" s="82">
        <v>0</v>
      </c>
      <c r="AS228" s="82">
        <v>0</v>
      </c>
      <c r="AT228" s="82">
        <v>0</v>
      </c>
      <c r="AU228" s="27">
        <v>7047900</v>
      </c>
      <c r="AV228" s="27">
        <v>7047950</v>
      </c>
      <c r="AW228" s="30" t="s">
        <v>1166</v>
      </c>
      <c r="AX228" s="30" t="s">
        <v>835</v>
      </c>
      <c r="AY228" s="12"/>
      <c r="AZ228" s="12"/>
    </row>
    <row r="229" spans="1:52" ht="21" x14ac:dyDescent="0.35">
      <c r="A229" s="91">
        <v>221</v>
      </c>
      <c r="B229" s="31" t="s">
        <v>118</v>
      </c>
      <c r="C229" s="31" t="s">
        <v>191</v>
      </c>
      <c r="D229" s="31"/>
      <c r="E229" s="31" t="s">
        <v>900</v>
      </c>
      <c r="F229" s="31" t="s">
        <v>13</v>
      </c>
      <c r="G229" s="25">
        <v>170</v>
      </c>
      <c r="H229" s="102"/>
      <c r="I229" s="102"/>
      <c r="J229" s="102">
        <v>4</v>
      </c>
      <c r="K229" s="102">
        <v>1</v>
      </c>
      <c r="L229" s="102">
        <v>10</v>
      </c>
      <c r="M229" s="102">
        <v>0</v>
      </c>
      <c r="N229" s="102"/>
      <c r="O229" s="102">
        <v>92</v>
      </c>
      <c r="P229" s="102">
        <v>2</v>
      </c>
      <c r="Q229" s="102">
        <v>4</v>
      </c>
      <c r="R229" s="102"/>
      <c r="S229" s="102"/>
      <c r="T229" s="36"/>
      <c r="U229" s="102">
        <v>0</v>
      </c>
      <c r="V229" s="102">
        <v>0</v>
      </c>
      <c r="W229" s="102">
        <v>9</v>
      </c>
      <c r="X229" s="102">
        <v>48</v>
      </c>
      <c r="Y229" s="102"/>
      <c r="Z229" s="102"/>
      <c r="AA229" s="102"/>
      <c r="AB229" s="36"/>
      <c r="AC229" s="27">
        <v>28980000</v>
      </c>
      <c r="AE229" s="27">
        <v>53</v>
      </c>
      <c r="AF229" s="33"/>
      <c r="AG229" s="82">
        <v>3</v>
      </c>
      <c r="AH229" s="82">
        <v>23</v>
      </c>
      <c r="AI229" s="105">
        <v>0</v>
      </c>
      <c r="AJ229" s="82"/>
      <c r="AK229" s="82">
        <v>15</v>
      </c>
      <c r="AL229" s="82">
        <v>5</v>
      </c>
      <c r="AM229" s="82">
        <v>1</v>
      </c>
      <c r="AN229" s="82">
        <v>0</v>
      </c>
      <c r="AO229" s="82">
        <v>1</v>
      </c>
      <c r="AP229" s="82">
        <v>1</v>
      </c>
      <c r="AQ229" s="82">
        <v>0</v>
      </c>
      <c r="AR229" s="82">
        <v>0</v>
      </c>
      <c r="AS229" s="82">
        <v>0</v>
      </c>
      <c r="AT229" s="82">
        <v>4</v>
      </c>
      <c r="AU229" s="27">
        <v>8464000</v>
      </c>
      <c r="AV229" s="27">
        <v>10143000</v>
      </c>
      <c r="AW229" s="30" t="s">
        <v>1166</v>
      </c>
      <c r="AX229" s="30" t="s">
        <v>836</v>
      </c>
      <c r="AY229" s="12"/>
      <c r="AZ229" s="12"/>
    </row>
    <row r="230" spans="1:52" ht="21" x14ac:dyDescent="0.35">
      <c r="A230" s="91">
        <v>222</v>
      </c>
      <c r="B230" s="31" t="s">
        <v>118</v>
      </c>
      <c r="C230" s="31" t="s">
        <v>179</v>
      </c>
      <c r="D230" s="31"/>
      <c r="E230" s="31" t="s">
        <v>707</v>
      </c>
      <c r="F230" s="31" t="s">
        <v>13</v>
      </c>
      <c r="G230" s="25">
        <v>175</v>
      </c>
      <c r="H230" s="102"/>
      <c r="I230" s="102"/>
      <c r="J230" s="102">
        <v>5</v>
      </c>
      <c r="K230" s="102">
        <v>1</v>
      </c>
      <c r="L230" s="102">
        <v>10</v>
      </c>
      <c r="M230" s="102">
        <v>0</v>
      </c>
      <c r="N230" s="102"/>
      <c r="O230" s="102">
        <v>80</v>
      </c>
      <c r="P230" s="102">
        <v>0</v>
      </c>
      <c r="Q230" s="102">
        <v>2</v>
      </c>
      <c r="R230" s="102"/>
      <c r="S230" s="102"/>
      <c r="T230" s="36"/>
      <c r="U230" s="102">
        <v>0</v>
      </c>
      <c r="V230" s="102">
        <v>4</v>
      </c>
      <c r="W230" s="102">
        <v>10</v>
      </c>
      <c r="X230" s="102">
        <v>63</v>
      </c>
      <c r="Y230" s="102"/>
      <c r="Z230" s="102"/>
      <c r="AA230" s="102"/>
      <c r="AB230" s="36"/>
      <c r="AC230" s="27">
        <v>28992500</v>
      </c>
      <c r="AE230" s="27">
        <v>62.800000000000004</v>
      </c>
      <c r="AF230" s="33"/>
      <c r="AG230" s="82">
        <v>2</v>
      </c>
      <c r="AH230" s="82">
        <v>25</v>
      </c>
      <c r="AI230" s="105">
        <v>1</v>
      </c>
      <c r="AJ230" s="82">
        <v>6.1</v>
      </c>
      <c r="AK230" s="82">
        <v>9</v>
      </c>
      <c r="AL230" s="82">
        <v>13</v>
      </c>
      <c r="AM230" s="82">
        <v>1</v>
      </c>
      <c r="AN230" s="82">
        <v>0</v>
      </c>
      <c r="AO230" s="82">
        <v>1</v>
      </c>
      <c r="AP230" s="82">
        <v>3</v>
      </c>
      <c r="AQ230" s="82">
        <v>0</v>
      </c>
      <c r="AR230" s="82">
        <v>0</v>
      </c>
      <c r="AS230" s="82">
        <v>0</v>
      </c>
      <c r="AT230" s="82">
        <v>1.7</v>
      </c>
      <c r="AU230" s="27">
        <v>10141600</v>
      </c>
      <c r="AV230" s="27">
        <v>10147375</v>
      </c>
      <c r="AW230" s="30" t="s">
        <v>1166</v>
      </c>
      <c r="AX230" s="30" t="s">
        <v>836</v>
      </c>
      <c r="AY230" s="12"/>
      <c r="AZ230" s="12"/>
    </row>
    <row r="231" spans="1:52" ht="21" x14ac:dyDescent="0.35">
      <c r="A231" s="91">
        <v>223</v>
      </c>
      <c r="B231" s="31" t="s">
        <v>118</v>
      </c>
      <c r="C231" s="31" t="s">
        <v>514</v>
      </c>
      <c r="D231" s="31"/>
      <c r="E231" s="31" t="s">
        <v>515</v>
      </c>
      <c r="F231" s="31" t="s">
        <v>13</v>
      </c>
      <c r="G231" s="25">
        <v>0</v>
      </c>
      <c r="H231" s="102"/>
      <c r="I231" s="102"/>
      <c r="J231" s="102">
        <v>0</v>
      </c>
      <c r="K231" s="102">
        <v>0</v>
      </c>
      <c r="L231" s="102">
        <v>0</v>
      </c>
      <c r="M231" s="102">
        <v>0</v>
      </c>
      <c r="N231" s="102"/>
      <c r="O231" s="102">
        <v>0</v>
      </c>
      <c r="P231" s="102">
        <v>0</v>
      </c>
      <c r="Q231" s="102">
        <v>0</v>
      </c>
      <c r="R231" s="102"/>
      <c r="S231" s="102"/>
      <c r="T231" s="36"/>
      <c r="U231" s="102">
        <v>0</v>
      </c>
      <c r="V231" s="102">
        <v>0</v>
      </c>
      <c r="W231" s="102">
        <v>0</v>
      </c>
      <c r="X231" s="102">
        <v>0</v>
      </c>
      <c r="Y231" s="102"/>
      <c r="Z231" s="102"/>
      <c r="AA231" s="102"/>
      <c r="AB231" s="36"/>
      <c r="AC231" s="27">
        <v>0</v>
      </c>
      <c r="AE231" s="27">
        <v>0</v>
      </c>
      <c r="AF231" s="33"/>
      <c r="AG231" s="82"/>
      <c r="AH231" s="82">
        <v>0</v>
      </c>
      <c r="AI231" s="105">
        <v>0</v>
      </c>
      <c r="AJ231" s="82"/>
      <c r="AK231" s="82">
        <v>0</v>
      </c>
      <c r="AL231" s="82">
        <v>0</v>
      </c>
      <c r="AM231" s="82">
        <v>0</v>
      </c>
      <c r="AN231" s="82">
        <v>0</v>
      </c>
      <c r="AO231" s="82">
        <v>0</v>
      </c>
      <c r="AP231" s="82"/>
      <c r="AQ231" s="82">
        <v>0</v>
      </c>
      <c r="AR231" s="82">
        <v>0</v>
      </c>
      <c r="AS231" s="82">
        <v>0</v>
      </c>
      <c r="AT231" s="82">
        <v>0</v>
      </c>
      <c r="AU231" s="27">
        <v>0</v>
      </c>
      <c r="AV231" s="27">
        <v>0</v>
      </c>
      <c r="AW231" s="30" t="s">
        <v>1165</v>
      </c>
      <c r="AX231" s="30" t="s">
        <v>836</v>
      </c>
      <c r="AY231" s="12"/>
      <c r="AZ231" s="12"/>
    </row>
    <row r="232" spans="1:52" ht="21" x14ac:dyDescent="0.35">
      <c r="A232" s="91">
        <v>224</v>
      </c>
      <c r="B232" s="24" t="s">
        <v>118</v>
      </c>
      <c r="C232" s="24" t="s">
        <v>176</v>
      </c>
      <c r="D232" s="31"/>
      <c r="E232" s="31" t="s">
        <v>754</v>
      </c>
      <c r="F232" s="31" t="s">
        <v>11</v>
      </c>
      <c r="G232" s="25">
        <v>70</v>
      </c>
      <c r="H232" s="113"/>
      <c r="I232" s="113"/>
      <c r="J232" s="113">
        <v>1</v>
      </c>
      <c r="K232" s="113">
        <v>0</v>
      </c>
      <c r="L232" s="113">
        <v>20</v>
      </c>
      <c r="M232" s="113">
        <v>1</v>
      </c>
      <c r="N232" s="113"/>
      <c r="O232" s="113">
        <v>20</v>
      </c>
      <c r="P232" s="113">
        <v>0</v>
      </c>
      <c r="Q232" s="113">
        <v>1</v>
      </c>
      <c r="R232" s="113"/>
      <c r="S232" s="113"/>
      <c r="T232" s="97"/>
      <c r="U232" s="113">
        <v>0</v>
      </c>
      <c r="V232" s="113">
        <v>1</v>
      </c>
      <c r="W232" s="113">
        <v>1</v>
      </c>
      <c r="X232" s="113">
        <v>25</v>
      </c>
      <c r="Y232" s="113"/>
      <c r="Z232" s="113"/>
      <c r="AA232" s="113"/>
      <c r="AB232" s="97"/>
      <c r="AC232" s="27">
        <v>11164000</v>
      </c>
      <c r="AE232" s="27">
        <v>24.8</v>
      </c>
      <c r="AF232" s="33"/>
      <c r="AG232" s="82">
        <v>2</v>
      </c>
      <c r="AH232" s="82">
        <v>7</v>
      </c>
      <c r="AI232" s="105">
        <v>1</v>
      </c>
      <c r="AJ232" s="82">
        <v>2</v>
      </c>
      <c r="AK232" s="82">
        <v>9</v>
      </c>
      <c r="AL232" s="82">
        <v>1</v>
      </c>
      <c r="AM232" s="82">
        <v>0</v>
      </c>
      <c r="AN232" s="82">
        <v>0</v>
      </c>
      <c r="AO232" s="82">
        <v>0</v>
      </c>
      <c r="AP232" s="82">
        <v>1.8</v>
      </c>
      <c r="AQ232" s="82">
        <v>0</v>
      </c>
      <c r="AR232" s="82">
        <v>0</v>
      </c>
      <c r="AS232" s="82">
        <v>0</v>
      </c>
      <c r="AT232" s="82">
        <v>1</v>
      </c>
      <c r="AU232" s="27">
        <v>3861100</v>
      </c>
      <c r="AV232" s="27">
        <v>3907399.9999999995</v>
      </c>
      <c r="AW232" s="30" t="s">
        <v>1166</v>
      </c>
      <c r="AX232" s="30" t="s">
        <v>836</v>
      </c>
      <c r="AY232" s="12"/>
      <c r="AZ232" s="12"/>
    </row>
    <row r="233" spans="1:52" ht="21" x14ac:dyDescent="0.35">
      <c r="A233" s="91">
        <v>225</v>
      </c>
      <c r="B233" s="31" t="s">
        <v>118</v>
      </c>
      <c r="C233" s="31" t="s">
        <v>122</v>
      </c>
      <c r="D233" s="31"/>
      <c r="E233" s="31" t="s">
        <v>123</v>
      </c>
      <c r="F233" s="31" t="s">
        <v>20</v>
      </c>
      <c r="G233" s="25">
        <v>170</v>
      </c>
      <c r="H233" s="102"/>
      <c r="I233" s="102"/>
      <c r="J233" s="102">
        <v>2</v>
      </c>
      <c r="K233" s="102">
        <v>2</v>
      </c>
      <c r="L233" s="102">
        <v>5</v>
      </c>
      <c r="M233" s="102">
        <v>0</v>
      </c>
      <c r="N233" s="102"/>
      <c r="O233" s="102">
        <v>90</v>
      </c>
      <c r="P233" s="102">
        <v>0</v>
      </c>
      <c r="Q233" s="102">
        <v>30</v>
      </c>
      <c r="R233" s="102"/>
      <c r="S233" s="102"/>
      <c r="T233" s="36"/>
      <c r="U233" s="102">
        <v>0</v>
      </c>
      <c r="V233" s="102">
        <v>0</v>
      </c>
      <c r="W233" s="102">
        <v>6</v>
      </c>
      <c r="X233" s="102">
        <v>35</v>
      </c>
      <c r="Y233" s="102"/>
      <c r="Z233" s="102"/>
      <c r="AA233" s="102"/>
      <c r="AB233" s="36"/>
      <c r="AC233" s="27">
        <v>28860000</v>
      </c>
      <c r="AE233" s="27">
        <v>49.5</v>
      </c>
      <c r="AF233" s="33"/>
      <c r="AG233" s="82">
        <v>5</v>
      </c>
      <c r="AH233" s="82">
        <v>20</v>
      </c>
      <c r="AI233" s="105">
        <v>1</v>
      </c>
      <c r="AJ233" s="82"/>
      <c r="AK233" s="82">
        <v>4</v>
      </c>
      <c r="AL233" s="82">
        <v>5</v>
      </c>
      <c r="AM233" s="82">
        <v>2</v>
      </c>
      <c r="AN233" s="82">
        <v>0</v>
      </c>
      <c r="AO233" s="82">
        <v>2</v>
      </c>
      <c r="AP233" s="82">
        <v>5.5</v>
      </c>
      <c r="AQ233" s="82">
        <v>0</v>
      </c>
      <c r="AR233" s="82">
        <v>0</v>
      </c>
      <c r="AS233" s="82">
        <v>0</v>
      </c>
      <c r="AT233" s="82">
        <v>5</v>
      </c>
      <c r="AU233" s="27">
        <v>7686250</v>
      </c>
      <c r="AV233" s="27">
        <v>10101000</v>
      </c>
      <c r="AW233" s="30" t="s">
        <v>1166</v>
      </c>
      <c r="AX233" s="30" t="s">
        <v>836</v>
      </c>
      <c r="AY233" s="12"/>
      <c r="AZ233" s="12"/>
    </row>
    <row r="234" spans="1:52" ht="21" x14ac:dyDescent="0.35">
      <c r="A234" s="91">
        <v>226</v>
      </c>
      <c r="B234" s="31" t="s">
        <v>118</v>
      </c>
      <c r="C234" s="31" t="s">
        <v>192</v>
      </c>
      <c r="D234" s="31"/>
      <c r="E234" s="31" t="s">
        <v>664</v>
      </c>
      <c r="F234" s="31" t="s">
        <v>13</v>
      </c>
      <c r="G234" s="25">
        <v>80</v>
      </c>
      <c r="H234" s="102"/>
      <c r="I234" s="102"/>
      <c r="J234" s="102">
        <v>0</v>
      </c>
      <c r="K234" s="102">
        <v>1</v>
      </c>
      <c r="L234" s="102">
        <v>10</v>
      </c>
      <c r="M234" s="102">
        <v>0</v>
      </c>
      <c r="N234" s="102"/>
      <c r="O234" s="102">
        <v>40</v>
      </c>
      <c r="P234" s="102">
        <v>0</v>
      </c>
      <c r="Q234" s="102">
        <v>2</v>
      </c>
      <c r="R234" s="102"/>
      <c r="S234" s="102"/>
      <c r="T234" s="36"/>
      <c r="U234" s="102">
        <v>0</v>
      </c>
      <c r="V234" s="102">
        <v>0</v>
      </c>
      <c r="W234" s="102">
        <v>4</v>
      </c>
      <c r="X234" s="102">
        <v>23</v>
      </c>
      <c r="Y234" s="102"/>
      <c r="Z234" s="102"/>
      <c r="AA234" s="102"/>
      <c r="AB234" s="36"/>
      <c r="AC234" s="27">
        <v>13296000</v>
      </c>
      <c r="AE234" s="27">
        <v>26</v>
      </c>
      <c r="AF234" s="33"/>
      <c r="AG234" s="82">
        <v>3</v>
      </c>
      <c r="AH234" s="82">
        <v>10</v>
      </c>
      <c r="AI234" s="105">
        <v>5</v>
      </c>
      <c r="AJ234" s="82"/>
      <c r="AK234" s="82">
        <v>5</v>
      </c>
      <c r="AL234" s="82">
        <v>2</v>
      </c>
      <c r="AM234" s="82">
        <v>0</v>
      </c>
      <c r="AN234" s="82">
        <v>0</v>
      </c>
      <c r="AO234" s="82">
        <v>1</v>
      </c>
      <c r="AP234" s="82">
        <v>0</v>
      </c>
      <c r="AQ234" s="82">
        <v>0</v>
      </c>
      <c r="AR234" s="82">
        <v>0</v>
      </c>
      <c r="AS234" s="82">
        <v>0</v>
      </c>
      <c r="AT234" s="82">
        <v>0</v>
      </c>
      <c r="AU234" s="27">
        <v>4609500</v>
      </c>
      <c r="AV234" s="27">
        <v>4653600</v>
      </c>
      <c r="AW234" s="30" t="s">
        <v>1166</v>
      </c>
      <c r="AX234" s="30" t="s">
        <v>836</v>
      </c>
      <c r="AY234" s="12"/>
      <c r="AZ234" s="12"/>
    </row>
    <row r="235" spans="1:52" ht="21" x14ac:dyDescent="0.35">
      <c r="A235" s="91">
        <v>227</v>
      </c>
      <c r="B235" s="31" t="s">
        <v>118</v>
      </c>
      <c r="C235" s="31" t="s">
        <v>185</v>
      </c>
      <c r="D235" s="31"/>
      <c r="E235" s="31" t="s">
        <v>704</v>
      </c>
      <c r="F235" s="31" t="s">
        <v>20</v>
      </c>
      <c r="G235" s="25">
        <v>180</v>
      </c>
      <c r="H235" s="102"/>
      <c r="I235" s="102"/>
      <c r="J235" s="102">
        <v>3</v>
      </c>
      <c r="K235" s="102">
        <v>2</v>
      </c>
      <c r="L235" s="102">
        <v>5</v>
      </c>
      <c r="M235" s="102">
        <v>1</v>
      </c>
      <c r="N235" s="102"/>
      <c r="O235" s="102">
        <v>70</v>
      </c>
      <c r="P235" s="102">
        <v>2</v>
      </c>
      <c r="Q235" s="102">
        <v>5</v>
      </c>
      <c r="R235" s="102"/>
      <c r="S235" s="102"/>
      <c r="T235" s="36"/>
      <c r="U235" s="102">
        <v>5</v>
      </c>
      <c r="V235" s="102">
        <v>20</v>
      </c>
      <c r="W235" s="102">
        <v>22</v>
      </c>
      <c r="X235" s="102">
        <v>45</v>
      </c>
      <c r="Y235" s="102"/>
      <c r="Z235" s="102"/>
      <c r="AA235" s="102"/>
      <c r="AB235" s="36"/>
      <c r="AC235" s="27">
        <v>27585500</v>
      </c>
      <c r="AE235" s="27">
        <v>58.900000000000006</v>
      </c>
      <c r="AF235" s="33"/>
      <c r="AG235" s="82">
        <v>2</v>
      </c>
      <c r="AH235" s="82">
        <v>20</v>
      </c>
      <c r="AI235" s="105">
        <v>1</v>
      </c>
      <c r="AJ235" s="82">
        <v>0.7</v>
      </c>
      <c r="AK235" s="82">
        <v>8</v>
      </c>
      <c r="AL235" s="82">
        <v>13</v>
      </c>
      <c r="AM235" s="82">
        <v>1</v>
      </c>
      <c r="AN235" s="82">
        <v>0</v>
      </c>
      <c r="AO235" s="82">
        <v>1</v>
      </c>
      <c r="AP235" s="82">
        <v>2.2000000000000002</v>
      </c>
      <c r="AQ235" s="82">
        <v>0</v>
      </c>
      <c r="AR235" s="82">
        <v>0</v>
      </c>
      <c r="AS235" s="82">
        <v>0</v>
      </c>
      <c r="AT235" s="82">
        <v>10</v>
      </c>
      <c r="AU235" s="27">
        <v>8949200</v>
      </c>
      <c r="AV235" s="27">
        <v>9654925</v>
      </c>
      <c r="AW235" s="30" t="s">
        <v>1166</v>
      </c>
      <c r="AX235" s="30" t="s">
        <v>836</v>
      </c>
      <c r="AY235" s="12"/>
      <c r="AZ235" s="12"/>
    </row>
    <row r="236" spans="1:52" ht="21" x14ac:dyDescent="0.35">
      <c r="A236" s="91">
        <v>228</v>
      </c>
      <c r="B236" s="31" t="s">
        <v>118</v>
      </c>
      <c r="C236" s="31" t="s">
        <v>187</v>
      </c>
      <c r="D236" s="31"/>
      <c r="E236" s="31" t="s">
        <v>705</v>
      </c>
      <c r="F236" s="31" t="s">
        <v>11</v>
      </c>
      <c r="G236" s="25">
        <v>70</v>
      </c>
      <c r="H236" s="102"/>
      <c r="I236" s="102"/>
      <c r="J236" s="102">
        <v>1</v>
      </c>
      <c r="K236" s="102">
        <v>1</v>
      </c>
      <c r="L236" s="102">
        <v>4</v>
      </c>
      <c r="M236" s="102">
        <v>0</v>
      </c>
      <c r="N236" s="102"/>
      <c r="O236" s="102">
        <v>20</v>
      </c>
      <c r="P236" s="102">
        <v>0</v>
      </c>
      <c r="Q236" s="102">
        <v>2</v>
      </c>
      <c r="R236" s="102"/>
      <c r="S236" s="102"/>
      <c r="T236" s="36"/>
      <c r="U236" s="102"/>
      <c r="V236" s="102">
        <v>17</v>
      </c>
      <c r="W236" s="102">
        <v>11</v>
      </c>
      <c r="X236" s="102">
        <v>14</v>
      </c>
      <c r="Y236" s="102"/>
      <c r="Z236" s="102"/>
      <c r="AA236" s="102"/>
      <c r="AB236" s="36"/>
      <c r="AC236" s="27">
        <v>9930000</v>
      </c>
      <c r="AE236" s="27">
        <v>21</v>
      </c>
      <c r="AF236" s="33"/>
      <c r="AG236" s="82"/>
      <c r="AH236" s="82">
        <v>6</v>
      </c>
      <c r="AI236" s="105">
        <v>1</v>
      </c>
      <c r="AJ236" s="82">
        <v>1</v>
      </c>
      <c r="AK236" s="82">
        <v>3</v>
      </c>
      <c r="AL236" s="82">
        <v>7</v>
      </c>
      <c r="AM236" s="82">
        <v>1</v>
      </c>
      <c r="AN236" s="82">
        <v>0</v>
      </c>
      <c r="AO236" s="82">
        <v>1</v>
      </c>
      <c r="AP236" s="82">
        <v>0</v>
      </c>
      <c r="AQ236" s="82">
        <v>0</v>
      </c>
      <c r="AR236" s="82">
        <v>0</v>
      </c>
      <c r="AS236" s="82">
        <v>0</v>
      </c>
      <c r="AT236" s="82">
        <v>1</v>
      </c>
      <c r="AU236" s="27">
        <v>3368500</v>
      </c>
      <c r="AV236" s="27">
        <v>3475500</v>
      </c>
      <c r="AW236" s="30" t="s">
        <v>1166</v>
      </c>
      <c r="AX236" s="30" t="s">
        <v>836</v>
      </c>
      <c r="AY236" s="12"/>
      <c r="AZ236" s="12"/>
    </row>
    <row r="237" spans="1:52" ht="21" x14ac:dyDescent="0.35">
      <c r="A237" s="91">
        <v>229</v>
      </c>
      <c r="B237" s="24" t="s">
        <v>118</v>
      </c>
      <c r="C237" s="24" t="s">
        <v>186</v>
      </c>
      <c r="D237" s="31"/>
      <c r="E237" s="31" t="s">
        <v>719</v>
      </c>
      <c r="F237" s="31" t="s">
        <v>20</v>
      </c>
      <c r="G237" s="25">
        <v>185</v>
      </c>
      <c r="H237" s="113"/>
      <c r="I237" s="113"/>
      <c r="J237" s="113">
        <v>10</v>
      </c>
      <c r="K237" s="113">
        <v>1</v>
      </c>
      <c r="L237" s="113">
        <v>6</v>
      </c>
      <c r="M237" s="113">
        <v>0</v>
      </c>
      <c r="N237" s="113"/>
      <c r="O237" s="113">
        <v>90</v>
      </c>
      <c r="P237" s="113">
        <v>0</v>
      </c>
      <c r="Q237" s="113">
        <v>4</v>
      </c>
      <c r="R237" s="113"/>
      <c r="S237" s="113"/>
      <c r="T237" s="97"/>
      <c r="U237" s="113">
        <v>3</v>
      </c>
      <c r="V237" s="113">
        <v>5</v>
      </c>
      <c r="W237" s="113">
        <v>5</v>
      </c>
      <c r="X237" s="113">
        <v>61</v>
      </c>
      <c r="Y237" s="113"/>
      <c r="Z237" s="113"/>
      <c r="AA237" s="113"/>
      <c r="AB237" s="97"/>
      <c r="AC237" s="27">
        <v>31321500</v>
      </c>
      <c r="AE237" s="27">
        <v>56.8</v>
      </c>
      <c r="AF237" s="33"/>
      <c r="AG237" s="82">
        <v>2</v>
      </c>
      <c r="AH237" s="82">
        <v>25</v>
      </c>
      <c r="AI237" s="105">
        <v>3</v>
      </c>
      <c r="AJ237" s="82">
        <v>1</v>
      </c>
      <c r="AK237" s="82">
        <v>4</v>
      </c>
      <c r="AL237" s="82">
        <v>6</v>
      </c>
      <c r="AM237" s="82">
        <v>4</v>
      </c>
      <c r="AN237" s="82">
        <v>0</v>
      </c>
      <c r="AO237" s="82">
        <v>1</v>
      </c>
      <c r="AP237" s="82">
        <v>1.8</v>
      </c>
      <c r="AQ237" s="82">
        <v>0</v>
      </c>
      <c r="AR237" s="82">
        <v>0</v>
      </c>
      <c r="AS237" s="82">
        <v>0</v>
      </c>
      <c r="AT237" s="82">
        <v>9</v>
      </c>
      <c r="AU237" s="27">
        <v>9063100</v>
      </c>
      <c r="AV237" s="27">
        <v>10962525</v>
      </c>
      <c r="AW237" s="30"/>
      <c r="AX237" s="30" t="s">
        <v>836</v>
      </c>
      <c r="AY237" s="12"/>
      <c r="AZ237" s="12"/>
    </row>
    <row r="238" spans="1:52" ht="21" x14ac:dyDescent="0.35">
      <c r="A238" s="91">
        <v>230</v>
      </c>
      <c r="B238" s="31" t="s">
        <v>118</v>
      </c>
      <c r="C238" s="31" t="s">
        <v>178</v>
      </c>
      <c r="D238" s="31"/>
      <c r="E238" s="31" t="s">
        <v>720</v>
      </c>
      <c r="F238" s="31" t="s">
        <v>20</v>
      </c>
      <c r="G238" s="25">
        <v>165</v>
      </c>
      <c r="H238" s="102"/>
      <c r="I238" s="102"/>
      <c r="J238" s="102">
        <v>10</v>
      </c>
      <c r="K238" s="102">
        <v>1</v>
      </c>
      <c r="L238" s="102">
        <v>5</v>
      </c>
      <c r="M238" s="102">
        <v>0</v>
      </c>
      <c r="N238" s="102"/>
      <c r="O238" s="102">
        <v>71</v>
      </c>
      <c r="P238" s="102">
        <v>0</v>
      </c>
      <c r="Q238" s="102">
        <v>5</v>
      </c>
      <c r="R238" s="102"/>
      <c r="S238" s="102"/>
      <c r="T238" s="36"/>
      <c r="U238" s="102">
        <v>1</v>
      </c>
      <c r="V238" s="102">
        <v>3</v>
      </c>
      <c r="W238" s="102">
        <v>4</v>
      </c>
      <c r="X238" s="102">
        <v>65</v>
      </c>
      <c r="Y238" s="102"/>
      <c r="Z238" s="102"/>
      <c r="AA238" s="102"/>
      <c r="AB238" s="36"/>
      <c r="AC238" s="27">
        <v>27884000</v>
      </c>
      <c r="AE238" s="27">
        <v>49.1</v>
      </c>
      <c r="AF238" s="33"/>
      <c r="AG238" s="82">
        <v>2</v>
      </c>
      <c r="AH238" s="82">
        <v>20</v>
      </c>
      <c r="AI238" s="105">
        <v>1</v>
      </c>
      <c r="AJ238" s="82"/>
      <c r="AK238" s="82">
        <v>10</v>
      </c>
      <c r="AL238" s="82">
        <v>12</v>
      </c>
      <c r="AM238" s="82">
        <v>1.1000000000000001</v>
      </c>
      <c r="AN238" s="82">
        <v>0</v>
      </c>
      <c r="AO238" s="82">
        <v>1</v>
      </c>
      <c r="AP238" s="82">
        <v>1</v>
      </c>
      <c r="AQ238" s="82">
        <v>0</v>
      </c>
      <c r="AR238" s="82">
        <v>0</v>
      </c>
      <c r="AS238" s="82">
        <v>0</v>
      </c>
      <c r="AT238" s="82">
        <v>1</v>
      </c>
      <c r="AU238" s="27">
        <v>8055200</v>
      </c>
      <c r="AV238" s="27">
        <v>9759400</v>
      </c>
      <c r="AW238" s="30" t="s">
        <v>1166</v>
      </c>
      <c r="AX238" s="30" t="s">
        <v>836</v>
      </c>
      <c r="AY238" s="12"/>
      <c r="AZ238" s="12"/>
    </row>
    <row r="239" spans="1:52" ht="21" x14ac:dyDescent="0.35">
      <c r="A239" s="91">
        <v>231</v>
      </c>
      <c r="B239" s="31" t="s">
        <v>118</v>
      </c>
      <c r="C239" s="31" t="s">
        <v>189</v>
      </c>
      <c r="D239" s="31"/>
      <c r="E239" s="31" t="s">
        <v>721</v>
      </c>
      <c r="F239" s="31" t="s">
        <v>13</v>
      </c>
      <c r="G239" s="25">
        <v>145</v>
      </c>
      <c r="H239" s="102"/>
      <c r="I239" s="102"/>
      <c r="J239" s="102">
        <v>2</v>
      </c>
      <c r="K239" s="102">
        <v>1</v>
      </c>
      <c r="L239" s="102">
        <v>8</v>
      </c>
      <c r="M239" s="102">
        <v>0</v>
      </c>
      <c r="N239" s="102"/>
      <c r="O239" s="102">
        <v>77</v>
      </c>
      <c r="P239" s="102">
        <v>0</v>
      </c>
      <c r="Q239" s="102">
        <v>3</v>
      </c>
      <c r="R239" s="102"/>
      <c r="S239" s="102"/>
      <c r="T239" s="36"/>
      <c r="U239" s="102">
        <v>3</v>
      </c>
      <c r="V239" s="102">
        <v>1</v>
      </c>
      <c r="W239" s="102">
        <v>8</v>
      </c>
      <c r="X239" s="102">
        <v>42</v>
      </c>
      <c r="Y239" s="102"/>
      <c r="Z239" s="102"/>
      <c r="AA239" s="102"/>
      <c r="AB239" s="36"/>
      <c r="AC239" s="27">
        <v>24194000</v>
      </c>
      <c r="AE239" s="27">
        <v>42</v>
      </c>
      <c r="AF239" s="33"/>
      <c r="AG239" s="82">
        <v>2</v>
      </c>
      <c r="AH239" s="82">
        <v>10</v>
      </c>
      <c r="AI239" s="105">
        <v>1</v>
      </c>
      <c r="AJ239" s="82"/>
      <c r="AK239" s="82">
        <v>10</v>
      </c>
      <c r="AL239" s="82">
        <v>10</v>
      </c>
      <c r="AM239" s="82">
        <v>4</v>
      </c>
      <c r="AN239" s="82">
        <v>0</v>
      </c>
      <c r="AO239" s="82">
        <v>1.2</v>
      </c>
      <c r="AP239" s="82">
        <v>1</v>
      </c>
      <c r="AQ239" s="82">
        <v>0</v>
      </c>
      <c r="AR239" s="82">
        <v>0</v>
      </c>
      <c r="AS239" s="82">
        <v>0</v>
      </c>
      <c r="AT239" s="82">
        <v>2.8</v>
      </c>
      <c r="AU239" s="27">
        <v>6497200</v>
      </c>
      <c r="AV239" s="27">
        <v>8467900</v>
      </c>
      <c r="AW239" s="30" t="s">
        <v>1166</v>
      </c>
      <c r="AX239" s="30" t="s">
        <v>836</v>
      </c>
      <c r="AY239" s="12"/>
      <c r="AZ239" s="12"/>
    </row>
    <row r="240" spans="1:52" ht="21" x14ac:dyDescent="0.35">
      <c r="A240" s="91">
        <v>232</v>
      </c>
      <c r="B240" s="31" t="s">
        <v>118</v>
      </c>
      <c r="C240" s="31" t="s">
        <v>183</v>
      </c>
      <c r="D240" s="31"/>
      <c r="E240" s="31" t="s">
        <v>722</v>
      </c>
      <c r="F240" s="31" t="s">
        <v>43</v>
      </c>
      <c r="G240" s="25">
        <v>357</v>
      </c>
      <c r="H240" s="102"/>
      <c r="I240" s="102"/>
      <c r="J240" s="102">
        <v>26</v>
      </c>
      <c r="K240" s="102">
        <v>1</v>
      </c>
      <c r="L240" s="102">
        <v>40</v>
      </c>
      <c r="M240" s="102">
        <v>1</v>
      </c>
      <c r="N240" s="102"/>
      <c r="O240" s="102">
        <v>120</v>
      </c>
      <c r="P240" s="102">
        <v>5</v>
      </c>
      <c r="Q240" s="102">
        <v>22</v>
      </c>
      <c r="R240" s="102"/>
      <c r="S240" s="102"/>
      <c r="T240" s="36"/>
      <c r="U240" s="102">
        <v>5</v>
      </c>
      <c r="V240" s="102">
        <v>10</v>
      </c>
      <c r="W240" s="102">
        <v>17</v>
      </c>
      <c r="X240" s="102">
        <v>110</v>
      </c>
      <c r="Y240" s="102"/>
      <c r="Z240" s="102"/>
      <c r="AA240" s="102"/>
      <c r="AB240" s="36"/>
      <c r="AC240" s="27">
        <v>58629500</v>
      </c>
      <c r="AE240" s="27">
        <v>109</v>
      </c>
      <c r="AF240" s="33"/>
      <c r="AG240" s="82">
        <v>5</v>
      </c>
      <c r="AH240" s="82">
        <v>55</v>
      </c>
      <c r="AI240" s="105">
        <v>1</v>
      </c>
      <c r="AJ240" s="82">
        <v>10</v>
      </c>
      <c r="AK240" s="82">
        <v>16</v>
      </c>
      <c r="AL240" s="82">
        <v>14</v>
      </c>
      <c r="AM240" s="82">
        <v>0</v>
      </c>
      <c r="AN240" s="82">
        <v>0</v>
      </c>
      <c r="AO240" s="82">
        <v>1</v>
      </c>
      <c r="AP240" s="82">
        <v>2</v>
      </c>
      <c r="AQ240" s="82">
        <v>0</v>
      </c>
      <c r="AR240" s="82">
        <v>0</v>
      </c>
      <c r="AS240" s="82">
        <v>0</v>
      </c>
      <c r="AT240" s="82">
        <v>5</v>
      </c>
      <c r="AU240" s="27">
        <v>18018000</v>
      </c>
      <c r="AV240" s="27">
        <v>20520325</v>
      </c>
      <c r="AW240" s="30" t="s">
        <v>1166</v>
      </c>
      <c r="AX240" s="30" t="s">
        <v>836</v>
      </c>
      <c r="AY240" s="12"/>
      <c r="AZ240" s="12"/>
    </row>
    <row r="241" spans="1:52" ht="21" x14ac:dyDescent="0.35">
      <c r="A241" s="91">
        <v>233</v>
      </c>
      <c r="B241" s="31" t="s">
        <v>118</v>
      </c>
      <c r="C241" s="31" t="s">
        <v>177</v>
      </c>
      <c r="D241" s="31"/>
      <c r="E241" s="31" t="s">
        <v>846</v>
      </c>
      <c r="F241" s="31" t="s">
        <v>43</v>
      </c>
      <c r="G241" s="25">
        <v>375</v>
      </c>
      <c r="H241" s="102"/>
      <c r="I241" s="102"/>
      <c r="J241" s="102">
        <v>15</v>
      </c>
      <c r="K241" s="102">
        <v>2</v>
      </c>
      <c r="L241" s="102">
        <v>9</v>
      </c>
      <c r="M241" s="102">
        <v>1</v>
      </c>
      <c r="N241" s="102"/>
      <c r="O241" s="102">
        <v>140</v>
      </c>
      <c r="P241" s="102">
        <v>10</v>
      </c>
      <c r="Q241" s="102">
        <v>50</v>
      </c>
      <c r="R241" s="102"/>
      <c r="S241" s="102"/>
      <c r="T241" s="36"/>
      <c r="U241" s="102">
        <v>8</v>
      </c>
      <c r="V241" s="102">
        <v>10</v>
      </c>
      <c r="W241" s="102">
        <v>20</v>
      </c>
      <c r="X241" s="102">
        <v>110</v>
      </c>
      <c r="Y241" s="102"/>
      <c r="Z241" s="102"/>
      <c r="AA241" s="102"/>
      <c r="AB241" s="36"/>
      <c r="AC241" s="27">
        <v>61509500</v>
      </c>
      <c r="AE241" s="27">
        <v>109.2</v>
      </c>
      <c r="AF241" s="33"/>
      <c r="AG241" s="82">
        <v>3</v>
      </c>
      <c r="AH241" s="82">
        <v>72</v>
      </c>
      <c r="AI241" s="105">
        <v>1</v>
      </c>
      <c r="AJ241" s="82"/>
      <c r="AK241" s="82">
        <v>6.5</v>
      </c>
      <c r="AL241" s="82">
        <v>20</v>
      </c>
      <c r="AM241" s="82">
        <v>1.2</v>
      </c>
      <c r="AN241" s="82">
        <v>0</v>
      </c>
      <c r="AO241" s="82">
        <v>2</v>
      </c>
      <c r="AP241" s="82">
        <v>2</v>
      </c>
      <c r="AQ241" s="82">
        <v>0</v>
      </c>
      <c r="AR241" s="82">
        <v>0</v>
      </c>
      <c r="AS241" s="82">
        <v>0</v>
      </c>
      <c r="AT241" s="82">
        <v>1.5</v>
      </c>
      <c r="AU241" s="27">
        <v>19018400</v>
      </c>
      <c r="AV241" s="27">
        <v>21528325</v>
      </c>
      <c r="AW241" s="30" t="s">
        <v>1166</v>
      </c>
      <c r="AX241" s="30" t="s">
        <v>836</v>
      </c>
      <c r="AY241" s="12"/>
      <c r="AZ241" s="12"/>
    </row>
    <row r="242" spans="1:52" ht="21" x14ac:dyDescent="0.35">
      <c r="A242" s="91">
        <v>234</v>
      </c>
      <c r="B242" s="24" t="s">
        <v>118</v>
      </c>
      <c r="C242" s="24" t="s">
        <v>190</v>
      </c>
      <c r="D242" s="31"/>
      <c r="E242" s="31" t="s">
        <v>702</v>
      </c>
      <c r="F242" s="31" t="s">
        <v>13</v>
      </c>
      <c r="G242" s="25">
        <v>120</v>
      </c>
      <c r="H242" s="113"/>
      <c r="I242" s="113"/>
      <c r="J242" s="113">
        <v>6</v>
      </c>
      <c r="K242" s="113">
        <v>1</v>
      </c>
      <c r="L242" s="113">
        <v>10</v>
      </c>
      <c r="M242" s="113">
        <v>0</v>
      </c>
      <c r="N242" s="113"/>
      <c r="O242" s="113">
        <v>50</v>
      </c>
      <c r="P242" s="113">
        <v>0</v>
      </c>
      <c r="Q242" s="113">
        <v>5</v>
      </c>
      <c r="R242" s="113"/>
      <c r="S242" s="113"/>
      <c r="T242" s="97"/>
      <c r="U242" s="113"/>
      <c r="V242" s="113">
        <v>1</v>
      </c>
      <c r="W242" s="113">
        <v>1</v>
      </c>
      <c r="X242" s="113">
        <v>46</v>
      </c>
      <c r="Y242" s="113"/>
      <c r="Z242" s="113"/>
      <c r="AA242" s="113"/>
      <c r="AB242" s="97"/>
      <c r="AC242" s="27">
        <v>20299500</v>
      </c>
      <c r="AE242" s="27">
        <v>41</v>
      </c>
      <c r="AF242" s="33"/>
      <c r="AG242" s="82">
        <v>2</v>
      </c>
      <c r="AH242" s="82">
        <v>15</v>
      </c>
      <c r="AI242" s="105">
        <v>1</v>
      </c>
      <c r="AJ242" s="82">
        <v>10</v>
      </c>
      <c r="AK242" s="82">
        <v>0</v>
      </c>
      <c r="AL242" s="82">
        <v>6</v>
      </c>
      <c r="AM242" s="82">
        <v>2</v>
      </c>
      <c r="AN242" s="82">
        <v>0</v>
      </c>
      <c r="AO242" s="82">
        <v>1</v>
      </c>
      <c r="AP242" s="82">
        <v>1</v>
      </c>
      <c r="AQ242" s="82">
        <v>0</v>
      </c>
      <c r="AR242" s="82">
        <v>0</v>
      </c>
      <c r="AS242" s="82">
        <v>0</v>
      </c>
      <c r="AT242" s="82">
        <v>3</v>
      </c>
      <c r="AU242" s="27">
        <v>6519500</v>
      </c>
      <c r="AV242" s="27">
        <v>7104825</v>
      </c>
      <c r="AW242" s="30" t="s">
        <v>1166</v>
      </c>
      <c r="AX242" s="30" t="s">
        <v>836</v>
      </c>
      <c r="AY242" s="12"/>
      <c r="AZ242" s="12"/>
    </row>
    <row r="243" spans="1:52" ht="21" x14ac:dyDescent="0.35">
      <c r="A243" s="91">
        <v>235</v>
      </c>
      <c r="B243" s="31" t="s">
        <v>118</v>
      </c>
      <c r="C243" s="31" t="s">
        <v>188</v>
      </c>
      <c r="D243" s="31"/>
      <c r="E243" s="31" t="s">
        <v>703</v>
      </c>
      <c r="F243" s="31" t="s">
        <v>13</v>
      </c>
      <c r="G243" s="25">
        <v>180</v>
      </c>
      <c r="H243" s="102"/>
      <c r="I243" s="102"/>
      <c r="J243" s="102">
        <v>6</v>
      </c>
      <c r="K243" s="102">
        <v>1</v>
      </c>
      <c r="L243" s="102">
        <v>20</v>
      </c>
      <c r="M243" s="102">
        <v>0</v>
      </c>
      <c r="N243" s="102"/>
      <c r="O243" s="102">
        <v>83</v>
      </c>
      <c r="P243" s="102">
        <v>0</v>
      </c>
      <c r="Q243" s="102">
        <v>30</v>
      </c>
      <c r="R243" s="102"/>
      <c r="S243" s="102"/>
      <c r="T243" s="36"/>
      <c r="U243" s="102">
        <v>1</v>
      </c>
      <c r="V243" s="102">
        <v>1</v>
      </c>
      <c r="W243" s="102">
        <v>2</v>
      </c>
      <c r="X243" s="102">
        <v>36</v>
      </c>
      <c r="Y243" s="102"/>
      <c r="Z243" s="102"/>
      <c r="AA243" s="102"/>
      <c r="AB243" s="36"/>
      <c r="AC243" s="27">
        <v>30417000</v>
      </c>
      <c r="AE243" s="27">
        <v>61</v>
      </c>
      <c r="AF243" s="33"/>
      <c r="AG243" s="82">
        <v>2</v>
      </c>
      <c r="AH243" s="82">
        <v>30</v>
      </c>
      <c r="AI243" s="105">
        <v>1</v>
      </c>
      <c r="AJ243" s="82">
        <v>12</v>
      </c>
      <c r="AK243" s="82">
        <v>0</v>
      </c>
      <c r="AL243" s="82">
        <v>5</v>
      </c>
      <c r="AM243" s="82">
        <v>3</v>
      </c>
      <c r="AN243" s="82">
        <v>0</v>
      </c>
      <c r="AO243" s="82">
        <v>1</v>
      </c>
      <c r="AP243" s="82">
        <v>1</v>
      </c>
      <c r="AQ243" s="82">
        <v>0</v>
      </c>
      <c r="AR243" s="82">
        <v>0</v>
      </c>
      <c r="AS243" s="82">
        <v>0</v>
      </c>
      <c r="AT243" s="82">
        <v>6</v>
      </c>
      <c r="AU243" s="27">
        <v>9908000</v>
      </c>
      <c r="AV243" s="27">
        <v>10645950</v>
      </c>
      <c r="AW243" s="30" t="s">
        <v>1166</v>
      </c>
      <c r="AX243" s="30" t="s">
        <v>836</v>
      </c>
      <c r="AY243" s="12"/>
      <c r="AZ243" s="12"/>
    </row>
    <row r="244" spans="1:52" ht="21" x14ac:dyDescent="0.35">
      <c r="A244" s="91">
        <v>236</v>
      </c>
      <c r="B244" s="31" t="s">
        <v>118</v>
      </c>
      <c r="C244" s="31" t="s">
        <v>184</v>
      </c>
      <c r="D244" s="31"/>
      <c r="E244" s="31" t="s">
        <v>753</v>
      </c>
      <c r="F244" s="31" t="s">
        <v>13</v>
      </c>
      <c r="G244" s="25">
        <v>70</v>
      </c>
      <c r="H244" s="102"/>
      <c r="I244" s="102"/>
      <c r="J244" s="102">
        <v>3</v>
      </c>
      <c r="K244" s="102">
        <v>1</v>
      </c>
      <c r="L244" s="102">
        <v>5</v>
      </c>
      <c r="M244" s="102">
        <v>0</v>
      </c>
      <c r="N244" s="102"/>
      <c r="O244" s="102">
        <v>33</v>
      </c>
      <c r="P244" s="102">
        <v>0</v>
      </c>
      <c r="Q244" s="102">
        <v>2</v>
      </c>
      <c r="R244" s="102"/>
      <c r="S244" s="102"/>
      <c r="T244" s="36"/>
      <c r="U244" s="102">
        <v>2</v>
      </c>
      <c r="V244" s="102">
        <v>3</v>
      </c>
      <c r="W244" s="102">
        <v>6</v>
      </c>
      <c r="X244" s="102">
        <v>15</v>
      </c>
      <c r="Y244" s="102"/>
      <c r="Z244" s="102"/>
      <c r="AA244" s="102"/>
      <c r="AB244" s="36"/>
      <c r="AC244" s="27">
        <v>11375500</v>
      </c>
      <c r="AE244" s="27">
        <v>24.45</v>
      </c>
      <c r="AF244" s="33"/>
      <c r="AG244" s="82">
        <v>2</v>
      </c>
      <c r="AH244" s="82">
        <v>11</v>
      </c>
      <c r="AI244" s="105">
        <v>1</v>
      </c>
      <c r="AJ244" s="82"/>
      <c r="AK244" s="82">
        <v>2</v>
      </c>
      <c r="AL244" s="82">
        <v>3</v>
      </c>
      <c r="AM244" s="82">
        <v>1</v>
      </c>
      <c r="AN244" s="82">
        <v>0</v>
      </c>
      <c r="AO244" s="82">
        <v>1</v>
      </c>
      <c r="AP244" s="82">
        <v>1.45</v>
      </c>
      <c r="AQ244" s="82">
        <v>0</v>
      </c>
      <c r="AR244" s="82">
        <v>0</v>
      </c>
      <c r="AS244" s="82">
        <v>0</v>
      </c>
      <c r="AT244" s="82">
        <v>2</v>
      </c>
      <c r="AU244" s="27">
        <v>3961525</v>
      </c>
      <c r="AV244" s="27">
        <v>3981424.9999999995</v>
      </c>
      <c r="AW244" s="30" t="s">
        <v>1166</v>
      </c>
      <c r="AX244" s="30" t="s">
        <v>836</v>
      </c>
      <c r="AY244" s="12"/>
      <c r="AZ244" s="12"/>
    </row>
    <row r="245" spans="1:52" ht="21" x14ac:dyDescent="0.35">
      <c r="A245" s="91">
        <v>237</v>
      </c>
      <c r="B245" s="31" t="s">
        <v>118</v>
      </c>
      <c r="C245" s="31" t="s">
        <v>174</v>
      </c>
      <c r="D245" s="31"/>
      <c r="E245" s="31" t="s">
        <v>175</v>
      </c>
      <c r="F245" s="31" t="s">
        <v>13</v>
      </c>
      <c r="G245" s="25">
        <v>120</v>
      </c>
      <c r="H245" s="102"/>
      <c r="I245" s="102"/>
      <c r="J245" s="102">
        <v>3</v>
      </c>
      <c r="K245" s="102">
        <v>1</v>
      </c>
      <c r="L245" s="102">
        <v>20</v>
      </c>
      <c r="M245" s="102">
        <v>0</v>
      </c>
      <c r="N245" s="102"/>
      <c r="O245" s="102">
        <v>47</v>
      </c>
      <c r="P245" s="102">
        <v>0</v>
      </c>
      <c r="Q245" s="102">
        <v>5</v>
      </c>
      <c r="R245" s="102"/>
      <c r="S245" s="102"/>
      <c r="T245" s="36"/>
      <c r="U245" s="102">
        <v>3</v>
      </c>
      <c r="V245" s="102">
        <v>2</v>
      </c>
      <c r="W245" s="102">
        <v>9</v>
      </c>
      <c r="X245" s="102">
        <v>30</v>
      </c>
      <c r="Y245" s="102"/>
      <c r="Z245" s="102"/>
      <c r="AA245" s="102"/>
      <c r="AB245" s="36"/>
      <c r="AC245" s="27">
        <v>19165000</v>
      </c>
      <c r="AE245" s="27">
        <v>40.35</v>
      </c>
      <c r="AF245" s="33"/>
      <c r="AG245" s="82">
        <v>2</v>
      </c>
      <c r="AH245" s="82">
        <v>22</v>
      </c>
      <c r="AI245" s="105">
        <v>1</v>
      </c>
      <c r="AJ245" s="82"/>
      <c r="AK245" s="82">
        <v>7</v>
      </c>
      <c r="AL245" s="82">
        <v>3</v>
      </c>
      <c r="AM245" s="82">
        <v>1</v>
      </c>
      <c r="AN245" s="82">
        <v>0</v>
      </c>
      <c r="AO245" s="82">
        <v>0</v>
      </c>
      <c r="AP245" s="82">
        <v>1.35</v>
      </c>
      <c r="AQ245" s="82">
        <v>0</v>
      </c>
      <c r="AR245" s="82">
        <v>0</v>
      </c>
      <c r="AS245" s="82">
        <v>0</v>
      </c>
      <c r="AT245" s="82">
        <v>3</v>
      </c>
      <c r="AU245" s="27">
        <v>6703575</v>
      </c>
      <c r="AV245" s="27">
        <v>6707750</v>
      </c>
      <c r="AW245" s="30" t="s">
        <v>1166</v>
      </c>
      <c r="AX245" s="30" t="s">
        <v>836</v>
      </c>
      <c r="AY245" s="12"/>
      <c r="AZ245" s="12"/>
    </row>
    <row r="246" spans="1:52" ht="21" x14ac:dyDescent="0.35">
      <c r="A246" s="91">
        <v>238</v>
      </c>
      <c r="B246" s="31" t="s">
        <v>118</v>
      </c>
      <c r="C246" s="31" t="s">
        <v>181</v>
      </c>
      <c r="D246" s="31"/>
      <c r="E246" s="31" t="s">
        <v>182</v>
      </c>
      <c r="F246" s="31" t="s">
        <v>20</v>
      </c>
      <c r="G246" s="25">
        <v>300</v>
      </c>
      <c r="H246" s="102"/>
      <c r="I246" s="102"/>
      <c r="J246" s="102">
        <v>20</v>
      </c>
      <c r="K246" s="102">
        <v>1</v>
      </c>
      <c r="L246" s="102">
        <v>30</v>
      </c>
      <c r="M246" s="102">
        <v>1</v>
      </c>
      <c r="N246" s="102"/>
      <c r="O246" s="102">
        <v>110</v>
      </c>
      <c r="P246" s="102">
        <v>3</v>
      </c>
      <c r="Q246" s="102">
        <v>29</v>
      </c>
      <c r="R246" s="102"/>
      <c r="S246" s="102"/>
      <c r="T246" s="36"/>
      <c r="U246" s="102">
        <v>4</v>
      </c>
      <c r="V246" s="102">
        <v>10</v>
      </c>
      <c r="W246" s="102">
        <v>20</v>
      </c>
      <c r="X246" s="102">
        <v>72</v>
      </c>
      <c r="Y246" s="102"/>
      <c r="Z246" s="102"/>
      <c r="AA246" s="102"/>
      <c r="AB246" s="36"/>
      <c r="AC246" s="27">
        <v>49011500</v>
      </c>
      <c r="AE246" s="27">
        <v>91.5</v>
      </c>
      <c r="AF246" s="33"/>
      <c r="AG246" s="82">
        <v>2</v>
      </c>
      <c r="AH246" s="82">
        <v>40</v>
      </c>
      <c r="AI246" s="105">
        <v>3</v>
      </c>
      <c r="AJ246" s="82">
        <v>1</v>
      </c>
      <c r="AK246" s="82">
        <v>14</v>
      </c>
      <c r="AL246" s="82">
        <v>25</v>
      </c>
      <c r="AM246" s="82">
        <v>1</v>
      </c>
      <c r="AN246" s="82">
        <v>0</v>
      </c>
      <c r="AO246" s="82">
        <v>0</v>
      </c>
      <c r="AP246" s="82">
        <v>1.5</v>
      </c>
      <c r="AQ246" s="82">
        <v>0</v>
      </c>
      <c r="AR246" s="82">
        <v>0</v>
      </c>
      <c r="AS246" s="82">
        <v>0</v>
      </c>
      <c r="AT246" s="82">
        <v>4</v>
      </c>
      <c r="AU246" s="27">
        <v>15144250</v>
      </c>
      <c r="AV246" s="27">
        <v>17154025</v>
      </c>
      <c r="AW246" s="30" t="s">
        <v>1166</v>
      </c>
      <c r="AX246" s="30" t="s">
        <v>836</v>
      </c>
      <c r="AY246" s="12"/>
      <c r="AZ246" s="12"/>
    </row>
    <row r="247" spans="1:52" ht="21" x14ac:dyDescent="0.35">
      <c r="A247" s="91">
        <v>239</v>
      </c>
      <c r="B247" s="24" t="s">
        <v>118</v>
      </c>
      <c r="C247" s="24" t="s">
        <v>1075</v>
      </c>
      <c r="D247" s="31"/>
      <c r="E247" s="31" t="s">
        <v>1076</v>
      </c>
      <c r="F247" s="31" t="s">
        <v>1077</v>
      </c>
      <c r="G247" s="25">
        <v>90</v>
      </c>
      <c r="H247" s="113"/>
      <c r="I247" s="113"/>
      <c r="J247" s="113">
        <v>2</v>
      </c>
      <c r="K247" s="113">
        <v>0</v>
      </c>
      <c r="L247" s="113">
        <v>10</v>
      </c>
      <c r="M247" s="113">
        <v>0</v>
      </c>
      <c r="N247" s="113"/>
      <c r="O247" s="113">
        <v>38</v>
      </c>
      <c r="P247" s="113">
        <v>0</v>
      </c>
      <c r="Q247" s="113">
        <v>5</v>
      </c>
      <c r="R247" s="113"/>
      <c r="S247" s="113"/>
      <c r="T247" s="97"/>
      <c r="U247" s="113"/>
      <c r="V247" s="113">
        <v>3</v>
      </c>
      <c r="W247" s="113">
        <v>7</v>
      </c>
      <c r="X247" s="113">
        <v>25</v>
      </c>
      <c r="Y247" s="113"/>
      <c r="Z247" s="113"/>
      <c r="AA247" s="113"/>
      <c r="AB247" s="97"/>
      <c r="AC247" s="27">
        <v>14558500</v>
      </c>
      <c r="AE247" s="27">
        <v>26.3</v>
      </c>
      <c r="AF247" s="33"/>
      <c r="AG247" s="82">
        <v>1</v>
      </c>
      <c r="AH247" s="82">
        <v>15</v>
      </c>
      <c r="AI247" s="105">
        <v>1</v>
      </c>
      <c r="AJ247" s="82"/>
      <c r="AK247" s="82">
        <v>1</v>
      </c>
      <c r="AL247" s="82">
        <v>3</v>
      </c>
      <c r="AM247" s="82">
        <v>1.3</v>
      </c>
      <c r="AN247" s="82">
        <v>0</v>
      </c>
      <c r="AO247" s="82">
        <v>1</v>
      </c>
      <c r="AP247" s="82">
        <v>0</v>
      </c>
      <c r="AQ247" s="82">
        <v>0</v>
      </c>
      <c r="AR247" s="82"/>
      <c r="AS247" s="82">
        <v>0</v>
      </c>
      <c r="AT247" s="82">
        <v>3</v>
      </c>
      <c r="AU247" s="27">
        <v>4404600</v>
      </c>
      <c r="AV247" s="27">
        <v>5095475</v>
      </c>
      <c r="AW247" s="30" t="s">
        <v>1166</v>
      </c>
      <c r="AX247" s="30" t="s">
        <v>836</v>
      </c>
      <c r="AY247" s="12"/>
      <c r="AZ247" s="12"/>
    </row>
    <row r="248" spans="1:52" ht="21" x14ac:dyDescent="0.35">
      <c r="A248" s="91">
        <v>240</v>
      </c>
      <c r="B248" s="31" t="s">
        <v>1120</v>
      </c>
      <c r="C248" s="31" t="s">
        <v>882</v>
      </c>
      <c r="D248" s="31"/>
      <c r="E248" s="31" t="s">
        <v>883</v>
      </c>
      <c r="F248" s="31" t="s">
        <v>20</v>
      </c>
      <c r="G248" s="25">
        <v>330</v>
      </c>
      <c r="H248" s="102"/>
      <c r="I248" s="102"/>
      <c r="J248" s="102">
        <v>15</v>
      </c>
      <c r="K248" s="102"/>
      <c r="L248" s="102">
        <v>2</v>
      </c>
      <c r="M248" s="102"/>
      <c r="N248" s="102"/>
      <c r="O248" s="102">
        <v>161</v>
      </c>
      <c r="P248" s="102">
        <v>10</v>
      </c>
      <c r="Q248" s="102">
        <v>4</v>
      </c>
      <c r="R248" s="102">
        <v>1</v>
      </c>
      <c r="S248" s="102">
        <v>0</v>
      </c>
      <c r="T248" s="36">
        <v>0</v>
      </c>
      <c r="U248" s="102">
        <v>18</v>
      </c>
      <c r="V248" s="102">
        <v>5</v>
      </c>
      <c r="W248" s="102">
        <v>5</v>
      </c>
      <c r="X248" s="102">
        <v>109</v>
      </c>
      <c r="Y248" s="102"/>
      <c r="Z248" s="102">
        <v>0</v>
      </c>
      <c r="AA248" s="102"/>
      <c r="AB248" s="36">
        <v>0</v>
      </c>
      <c r="AC248" s="27">
        <v>55972500</v>
      </c>
      <c r="AE248" s="27">
        <v>97</v>
      </c>
      <c r="AF248" s="33"/>
      <c r="AG248" s="82">
        <v>1</v>
      </c>
      <c r="AH248" s="82">
        <v>90</v>
      </c>
      <c r="AI248" s="105"/>
      <c r="AJ248" s="82"/>
      <c r="AK248" s="82">
        <v>6</v>
      </c>
      <c r="AL248" s="82"/>
      <c r="AM248" s="82"/>
      <c r="AN248" s="82"/>
      <c r="AO248" s="82"/>
      <c r="AP248" s="82"/>
      <c r="AQ248" s="82"/>
      <c r="AR248" s="82"/>
      <c r="AS248" s="82"/>
      <c r="AT248" s="82"/>
      <c r="AU248" s="27">
        <v>17981000</v>
      </c>
      <c r="AV248" s="27">
        <v>19590375</v>
      </c>
      <c r="AW248" s="30" t="s">
        <v>1166</v>
      </c>
      <c r="AX248" s="30" t="s">
        <v>836</v>
      </c>
      <c r="AY248" s="12"/>
      <c r="AZ248" s="12"/>
    </row>
    <row r="249" spans="1:52" ht="21" x14ac:dyDescent="0.35">
      <c r="A249" s="91">
        <v>241</v>
      </c>
      <c r="B249" s="31" t="s">
        <v>1120</v>
      </c>
      <c r="C249" s="31" t="s">
        <v>689</v>
      </c>
      <c r="D249" s="31"/>
      <c r="E249" s="31" t="s">
        <v>690</v>
      </c>
      <c r="F249" s="31" t="s">
        <v>20</v>
      </c>
      <c r="G249" s="25">
        <v>120</v>
      </c>
      <c r="H249" s="102"/>
      <c r="I249" s="102"/>
      <c r="J249" s="102">
        <v>5</v>
      </c>
      <c r="K249" s="102"/>
      <c r="L249" s="102">
        <v>2</v>
      </c>
      <c r="M249" s="102"/>
      <c r="N249" s="102"/>
      <c r="O249" s="102">
        <v>64</v>
      </c>
      <c r="P249" s="102">
        <v>2</v>
      </c>
      <c r="Q249" s="102">
        <v>2</v>
      </c>
      <c r="R249" s="102"/>
      <c r="S249" s="102">
        <v>0</v>
      </c>
      <c r="T249" s="36">
        <v>0</v>
      </c>
      <c r="U249" s="102">
        <v>1</v>
      </c>
      <c r="V249" s="102">
        <v>2</v>
      </c>
      <c r="W249" s="102">
        <v>2</v>
      </c>
      <c r="X249" s="102">
        <v>40</v>
      </c>
      <c r="Y249" s="102"/>
      <c r="Z249" s="102">
        <v>0</v>
      </c>
      <c r="AA249" s="102"/>
      <c r="AB249" s="36"/>
      <c r="AC249" s="27">
        <v>20758500</v>
      </c>
      <c r="AE249" s="27">
        <v>0</v>
      </c>
      <c r="AF249" s="33"/>
      <c r="AG249" s="82"/>
      <c r="AH249" s="82">
        <v>0</v>
      </c>
      <c r="AI249" s="105"/>
      <c r="AJ249" s="82"/>
      <c r="AK249" s="82"/>
      <c r="AL249" s="82"/>
      <c r="AM249" s="82"/>
      <c r="AN249" s="82"/>
      <c r="AO249" s="82"/>
      <c r="AP249" s="82"/>
      <c r="AQ249" s="82"/>
      <c r="AR249" s="82"/>
      <c r="AS249" s="82"/>
      <c r="AT249" s="82"/>
      <c r="AU249" s="27">
        <v>0</v>
      </c>
      <c r="AV249" s="27">
        <v>7265475</v>
      </c>
      <c r="AW249" s="30" t="s">
        <v>1165</v>
      </c>
      <c r="AX249" s="30" t="s">
        <v>836</v>
      </c>
      <c r="AY249" s="12"/>
      <c r="AZ249" s="12"/>
    </row>
    <row r="250" spans="1:52" ht="21" x14ac:dyDescent="0.35">
      <c r="A250" s="91">
        <v>242</v>
      </c>
      <c r="B250" s="31" t="s">
        <v>1120</v>
      </c>
      <c r="C250" s="31" t="s">
        <v>173</v>
      </c>
      <c r="D250" s="31"/>
      <c r="E250" s="31" t="s">
        <v>752</v>
      </c>
      <c r="F250" s="31" t="s">
        <v>11</v>
      </c>
      <c r="G250" s="25">
        <v>0</v>
      </c>
      <c r="H250" s="102"/>
      <c r="I250" s="102"/>
      <c r="J250" s="102">
        <v>0</v>
      </c>
      <c r="K250" s="102"/>
      <c r="L250" s="102">
        <v>0</v>
      </c>
      <c r="M250" s="102"/>
      <c r="N250" s="102"/>
      <c r="O250" s="102">
        <v>0</v>
      </c>
      <c r="P250" s="102">
        <v>0</v>
      </c>
      <c r="Q250" s="102">
        <v>0</v>
      </c>
      <c r="R250" s="102"/>
      <c r="S250" s="102">
        <v>0</v>
      </c>
      <c r="T250" s="36">
        <v>0</v>
      </c>
      <c r="U250" s="102">
        <v>0</v>
      </c>
      <c r="V250" s="102">
        <v>0</v>
      </c>
      <c r="W250" s="102">
        <v>0</v>
      </c>
      <c r="X250" s="102">
        <v>0</v>
      </c>
      <c r="Y250" s="102"/>
      <c r="Z250" s="102">
        <v>0</v>
      </c>
      <c r="AA250" s="102"/>
      <c r="AB250" s="36"/>
      <c r="AC250" s="27">
        <v>0</v>
      </c>
      <c r="AE250" s="27">
        <v>0</v>
      </c>
      <c r="AF250" s="33"/>
      <c r="AG250" s="82"/>
      <c r="AH250" s="82">
        <v>0</v>
      </c>
      <c r="AI250" s="105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27">
        <v>0</v>
      </c>
      <c r="AV250" s="27">
        <v>0</v>
      </c>
      <c r="AW250" s="30" t="s">
        <v>1165</v>
      </c>
      <c r="AX250" s="30" t="s">
        <v>836</v>
      </c>
      <c r="AY250" s="12"/>
      <c r="AZ250" s="12"/>
    </row>
    <row r="251" spans="1:52" ht="21" x14ac:dyDescent="0.35">
      <c r="A251" s="91">
        <v>243</v>
      </c>
      <c r="B251" s="31" t="s">
        <v>1120</v>
      </c>
      <c r="C251" s="31" t="s">
        <v>164</v>
      </c>
      <c r="D251" s="31"/>
      <c r="E251" s="31" t="s">
        <v>165</v>
      </c>
      <c r="F251" s="31" t="s">
        <v>11</v>
      </c>
      <c r="G251" s="25">
        <v>0</v>
      </c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>
        <v>0</v>
      </c>
      <c r="T251" s="36">
        <v>0</v>
      </c>
      <c r="U251" s="102"/>
      <c r="V251" s="102"/>
      <c r="W251" s="102"/>
      <c r="X251" s="102"/>
      <c r="Y251" s="102"/>
      <c r="Z251" s="102">
        <v>0</v>
      </c>
      <c r="AA251" s="102"/>
      <c r="AB251" s="36"/>
      <c r="AC251" s="27">
        <v>0</v>
      </c>
      <c r="AE251" s="27">
        <v>0</v>
      </c>
      <c r="AF251" s="33"/>
      <c r="AG251" s="82"/>
      <c r="AH251" s="82">
        <v>0</v>
      </c>
      <c r="AI251" s="105"/>
      <c r="AJ251" s="82"/>
      <c r="AK251" s="82"/>
      <c r="AL251" s="82"/>
      <c r="AM251" s="82"/>
      <c r="AN251" s="82"/>
      <c r="AO251" s="82"/>
      <c r="AP251" s="82"/>
      <c r="AQ251" s="82"/>
      <c r="AR251" s="82"/>
      <c r="AS251" s="82"/>
      <c r="AT251" s="82"/>
      <c r="AU251" s="27">
        <v>0</v>
      </c>
      <c r="AV251" s="27">
        <v>0</v>
      </c>
      <c r="AW251" s="30" t="s">
        <v>1165</v>
      </c>
      <c r="AX251" s="30" t="s">
        <v>834</v>
      </c>
      <c r="AY251" s="12"/>
      <c r="AZ251" s="12"/>
    </row>
    <row r="252" spans="1:52" ht="21" x14ac:dyDescent="0.35">
      <c r="A252" s="91">
        <v>244</v>
      </c>
      <c r="B252" s="24" t="s">
        <v>1120</v>
      </c>
      <c r="C252" s="24" t="s">
        <v>111</v>
      </c>
      <c r="D252" s="31"/>
      <c r="E252" s="31" t="s">
        <v>112</v>
      </c>
      <c r="F252" s="31" t="s">
        <v>13</v>
      </c>
      <c r="G252" s="25">
        <v>140</v>
      </c>
      <c r="H252" s="113"/>
      <c r="I252" s="113"/>
      <c r="J252" s="113">
        <v>8</v>
      </c>
      <c r="K252" s="113">
        <v>0</v>
      </c>
      <c r="L252" s="113">
        <v>3</v>
      </c>
      <c r="M252" s="113"/>
      <c r="N252" s="113"/>
      <c r="O252" s="113">
        <v>100</v>
      </c>
      <c r="P252" s="113">
        <v>3</v>
      </c>
      <c r="Q252" s="113">
        <v>2</v>
      </c>
      <c r="R252" s="113">
        <v>0</v>
      </c>
      <c r="S252" s="113">
        <v>0</v>
      </c>
      <c r="T252" s="97">
        <v>0</v>
      </c>
      <c r="U252" s="113">
        <v>1</v>
      </c>
      <c r="V252" s="113">
        <v>5</v>
      </c>
      <c r="W252" s="113">
        <v>5</v>
      </c>
      <c r="X252" s="113">
        <v>13</v>
      </c>
      <c r="Y252" s="113"/>
      <c r="Z252" s="113">
        <v>0</v>
      </c>
      <c r="AA252" s="113">
        <v>0</v>
      </c>
      <c r="AB252" s="97"/>
      <c r="AC252" s="27">
        <v>25055000</v>
      </c>
      <c r="AE252" s="27">
        <v>45</v>
      </c>
      <c r="AF252" s="33"/>
      <c r="AG252" s="82">
        <v>1</v>
      </c>
      <c r="AH252" s="82">
        <v>40</v>
      </c>
      <c r="AI252" s="105"/>
      <c r="AJ252" s="82"/>
      <c r="AK252" s="82">
        <v>3</v>
      </c>
      <c r="AL252" s="82"/>
      <c r="AM252" s="82"/>
      <c r="AN252" s="82"/>
      <c r="AO252" s="82"/>
      <c r="AP252" s="82"/>
      <c r="AQ252" s="82"/>
      <c r="AR252" s="82"/>
      <c r="AS252" s="82"/>
      <c r="AT252" s="82">
        <v>1</v>
      </c>
      <c r="AU252" s="27">
        <v>8215000</v>
      </c>
      <c r="AV252" s="27">
        <v>8769250</v>
      </c>
      <c r="AW252" s="30" t="s">
        <v>1166</v>
      </c>
      <c r="AX252" s="30" t="s">
        <v>836</v>
      </c>
      <c r="AY252" s="12"/>
      <c r="AZ252" s="12"/>
    </row>
    <row r="253" spans="1:52" ht="21" x14ac:dyDescent="0.35">
      <c r="A253" s="91">
        <v>245</v>
      </c>
      <c r="B253" s="31" t="s">
        <v>1120</v>
      </c>
      <c r="C253" s="31" t="s">
        <v>161</v>
      </c>
      <c r="D253" s="31"/>
      <c r="E253" s="31" t="s">
        <v>708</v>
      </c>
      <c r="F253" s="31" t="s">
        <v>933</v>
      </c>
      <c r="G253" s="25">
        <v>630</v>
      </c>
      <c r="H253" s="102"/>
      <c r="I253" s="102"/>
      <c r="J253" s="102">
        <v>40</v>
      </c>
      <c r="K253" s="102">
        <v>5</v>
      </c>
      <c r="L253" s="102">
        <v>5</v>
      </c>
      <c r="M253" s="102"/>
      <c r="N253" s="102"/>
      <c r="O253" s="102">
        <v>349</v>
      </c>
      <c r="P253" s="102">
        <v>50</v>
      </c>
      <c r="Q253" s="102">
        <v>10</v>
      </c>
      <c r="R253" s="102">
        <v>6</v>
      </c>
      <c r="S253" s="102">
        <v>0</v>
      </c>
      <c r="T253" s="36">
        <v>0</v>
      </c>
      <c r="U253" s="102">
        <v>5</v>
      </c>
      <c r="V253" s="102">
        <v>10</v>
      </c>
      <c r="W253" s="102">
        <v>10</v>
      </c>
      <c r="X253" s="102">
        <v>140</v>
      </c>
      <c r="Y253" s="102"/>
      <c r="Z253" s="102">
        <v>0</v>
      </c>
      <c r="AA253" s="102">
        <v>0</v>
      </c>
      <c r="AB253" s="36"/>
      <c r="AC253" s="27">
        <v>112968500</v>
      </c>
      <c r="AE253" s="27">
        <v>202</v>
      </c>
      <c r="AF253" s="33"/>
      <c r="AG253" s="82">
        <v>4</v>
      </c>
      <c r="AH253" s="82">
        <v>192</v>
      </c>
      <c r="AI253" s="105"/>
      <c r="AJ253" s="82"/>
      <c r="AK253" s="82">
        <v>5</v>
      </c>
      <c r="AL253" s="82"/>
      <c r="AM253" s="82"/>
      <c r="AN253" s="82"/>
      <c r="AO253" s="82"/>
      <c r="AP253" s="82"/>
      <c r="AQ253" s="82"/>
      <c r="AR253" s="82"/>
      <c r="AS253" s="82"/>
      <c r="AT253" s="82">
        <v>1</v>
      </c>
      <c r="AU253" s="27">
        <v>37611000</v>
      </c>
      <c r="AV253" s="27">
        <v>39538975</v>
      </c>
      <c r="AW253" s="30" t="s">
        <v>1166</v>
      </c>
      <c r="AX253" s="30" t="s">
        <v>836</v>
      </c>
      <c r="AY253" s="12"/>
      <c r="AZ253" s="12"/>
    </row>
    <row r="254" spans="1:52" ht="21" x14ac:dyDescent="0.35">
      <c r="A254" s="91">
        <v>246</v>
      </c>
      <c r="B254" s="31" t="s">
        <v>1120</v>
      </c>
      <c r="C254" s="31" t="s">
        <v>153</v>
      </c>
      <c r="D254" s="31"/>
      <c r="E254" s="31" t="s">
        <v>709</v>
      </c>
      <c r="F254" s="31" t="s">
        <v>933</v>
      </c>
      <c r="G254" s="25">
        <v>1620</v>
      </c>
      <c r="H254" s="102"/>
      <c r="I254" s="102"/>
      <c r="J254" s="102">
        <v>100</v>
      </c>
      <c r="K254" s="102">
        <v>10</v>
      </c>
      <c r="L254" s="102">
        <v>10</v>
      </c>
      <c r="M254" s="102"/>
      <c r="N254" s="102"/>
      <c r="O254" s="102">
        <v>1100</v>
      </c>
      <c r="P254" s="102">
        <v>220</v>
      </c>
      <c r="Q254" s="102">
        <v>10</v>
      </c>
      <c r="R254" s="102">
        <v>10</v>
      </c>
      <c r="S254" s="102">
        <v>0</v>
      </c>
      <c r="T254" s="36">
        <v>0</v>
      </c>
      <c r="U254" s="102">
        <v>10</v>
      </c>
      <c r="V254" s="102">
        <v>20</v>
      </c>
      <c r="W254" s="102">
        <v>30</v>
      </c>
      <c r="X254" s="102">
        <v>100</v>
      </c>
      <c r="Y254" s="102"/>
      <c r="Z254" s="102">
        <v>0</v>
      </c>
      <c r="AA254" s="102">
        <v>0</v>
      </c>
      <c r="AB254" s="36">
        <v>0</v>
      </c>
      <c r="AC254" s="27">
        <v>303910000</v>
      </c>
      <c r="AE254" s="27">
        <v>545</v>
      </c>
      <c r="AF254" s="33"/>
      <c r="AG254" s="82">
        <v>4</v>
      </c>
      <c r="AH254" s="82">
        <v>530</v>
      </c>
      <c r="AI254" s="105"/>
      <c r="AJ254" s="82"/>
      <c r="AK254" s="82">
        <v>10</v>
      </c>
      <c r="AL254" s="82"/>
      <c r="AM254" s="82"/>
      <c r="AN254" s="82"/>
      <c r="AO254" s="82"/>
      <c r="AP254" s="82"/>
      <c r="AQ254" s="82"/>
      <c r="AR254" s="82"/>
      <c r="AS254" s="82"/>
      <c r="AT254" s="82">
        <v>1</v>
      </c>
      <c r="AU254" s="27">
        <v>102044000</v>
      </c>
      <c r="AV254" s="27">
        <v>106368500</v>
      </c>
      <c r="AW254" s="30" t="s">
        <v>1166</v>
      </c>
      <c r="AX254" s="30" t="s">
        <v>836</v>
      </c>
      <c r="AY254" s="12"/>
      <c r="AZ254" s="12"/>
    </row>
    <row r="255" spans="1:52" ht="21" x14ac:dyDescent="0.35">
      <c r="A255" s="91">
        <v>247</v>
      </c>
      <c r="B255" s="31" t="s">
        <v>1120</v>
      </c>
      <c r="C255" s="31" t="s">
        <v>157</v>
      </c>
      <c r="D255" s="31"/>
      <c r="E255" s="31" t="s">
        <v>710</v>
      </c>
      <c r="F255" s="31" t="s">
        <v>43</v>
      </c>
      <c r="G255" s="25">
        <v>770</v>
      </c>
      <c r="H255" s="102"/>
      <c r="I255" s="102"/>
      <c r="J255" s="102">
        <v>40</v>
      </c>
      <c r="K255" s="102">
        <v>10</v>
      </c>
      <c r="L255" s="102">
        <v>5</v>
      </c>
      <c r="M255" s="102"/>
      <c r="N255" s="102"/>
      <c r="O255" s="102">
        <v>423</v>
      </c>
      <c r="P255" s="102">
        <v>100</v>
      </c>
      <c r="Q255" s="102">
        <v>12</v>
      </c>
      <c r="R255" s="102">
        <v>10</v>
      </c>
      <c r="S255" s="102">
        <v>0</v>
      </c>
      <c r="T255" s="36">
        <v>0</v>
      </c>
      <c r="U255" s="102">
        <v>10</v>
      </c>
      <c r="V255" s="102">
        <v>20</v>
      </c>
      <c r="W255" s="102">
        <v>20</v>
      </c>
      <c r="X255" s="102">
        <v>120</v>
      </c>
      <c r="Y255" s="102"/>
      <c r="Z255" s="102">
        <v>0</v>
      </c>
      <c r="AA255" s="102">
        <v>0</v>
      </c>
      <c r="AB255" s="36">
        <v>0</v>
      </c>
      <c r="AC255" s="27">
        <v>138679500</v>
      </c>
      <c r="AE255" s="27">
        <v>258</v>
      </c>
      <c r="AF255" s="33"/>
      <c r="AG255" s="82">
        <v>4</v>
      </c>
      <c r="AH255" s="82">
        <v>250</v>
      </c>
      <c r="AI255" s="105"/>
      <c r="AJ255" s="82"/>
      <c r="AK255" s="82">
        <v>3</v>
      </c>
      <c r="AL255" s="82"/>
      <c r="AM255" s="82"/>
      <c r="AN255" s="82"/>
      <c r="AO255" s="82"/>
      <c r="AP255" s="82"/>
      <c r="AQ255" s="82"/>
      <c r="AR255" s="82"/>
      <c r="AS255" s="82"/>
      <c r="AT255" s="82">
        <v>1</v>
      </c>
      <c r="AU255" s="27">
        <v>48256000</v>
      </c>
      <c r="AV255" s="27">
        <v>48537825</v>
      </c>
      <c r="AW255" s="30" t="s">
        <v>1166</v>
      </c>
      <c r="AX255" s="30" t="s">
        <v>836</v>
      </c>
      <c r="AY255" s="12"/>
      <c r="AZ255" s="12"/>
    </row>
    <row r="256" spans="1:52" ht="21" x14ac:dyDescent="0.35">
      <c r="A256" s="91">
        <v>248</v>
      </c>
      <c r="B256" s="31" t="s">
        <v>1120</v>
      </c>
      <c r="C256" s="31" t="s">
        <v>158</v>
      </c>
      <c r="D256" s="31"/>
      <c r="E256" s="31" t="s">
        <v>756</v>
      </c>
      <c r="F256" s="31" t="s">
        <v>13</v>
      </c>
      <c r="G256" s="25">
        <v>0</v>
      </c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>
        <v>0</v>
      </c>
      <c r="T256" s="36">
        <v>0</v>
      </c>
      <c r="U256" s="102"/>
      <c r="V256" s="102"/>
      <c r="W256" s="102"/>
      <c r="X256" s="102"/>
      <c r="Y256" s="102"/>
      <c r="Z256" s="102">
        <v>0</v>
      </c>
      <c r="AA256" s="102"/>
      <c r="AB256" s="36"/>
      <c r="AC256" s="27">
        <v>0</v>
      </c>
      <c r="AE256" s="27">
        <v>0</v>
      </c>
      <c r="AF256" s="33"/>
      <c r="AG256" s="82"/>
      <c r="AH256" s="82">
        <v>0</v>
      </c>
      <c r="AI256" s="105"/>
      <c r="AJ256" s="82"/>
      <c r="AK256" s="82"/>
      <c r="AL256" s="82"/>
      <c r="AM256" s="82"/>
      <c r="AN256" s="82"/>
      <c r="AO256" s="82"/>
      <c r="AP256" s="82"/>
      <c r="AQ256" s="82"/>
      <c r="AR256" s="82"/>
      <c r="AS256" s="82"/>
      <c r="AT256" s="82"/>
      <c r="AU256" s="27">
        <v>0</v>
      </c>
      <c r="AV256" s="27">
        <v>0</v>
      </c>
      <c r="AW256" s="30" t="s">
        <v>1165</v>
      </c>
      <c r="AX256" s="30" t="s">
        <v>836</v>
      </c>
      <c r="AY256" s="12"/>
      <c r="AZ256" s="12"/>
    </row>
    <row r="257" spans="1:52" ht="21" x14ac:dyDescent="0.35">
      <c r="A257" s="91">
        <v>249</v>
      </c>
      <c r="B257" s="24" t="s">
        <v>1120</v>
      </c>
      <c r="C257" s="24" t="s">
        <v>154</v>
      </c>
      <c r="D257" s="31"/>
      <c r="E257" s="31" t="s">
        <v>155</v>
      </c>
      <c r="F257" s="31" t="s">
        <v>20</v>
      </c>
      <c r="G257" s="25">
        <v>850</v>
      </c>
      <c r="H257" s="113"/>
      <c r="I257" s="113"/>
      <c r="J257" s="113">
        <v>30</v>
      </c>
      <c r="K257" s="113">
        <v>5</v>
      </c>
      <c r="L257" s="113">
        <v>5</v>
      </c>
      <c r="M257" s="113"/>
      <c r="N257" s="113"/>
      <c r="O257" s="113">
        <v>490</v>
      </c>
      <c r="P257" s="113">
        <v>64</v>
      </c>
      <c r="Q257" s="113">
        <v>10</v>
      </c>
      <c r="R257" s="113">
        <v>11</v>
      </c>
      <c r="S257" s="113">
        <v>0</v>
      </c>
      <c r="T257" s="97">
        <v>0</v>
      </c>
      <c r="U257" s="113">
        <v>5</v>
      </c>
      <c r="V257" s="113">
        <v>15</v>
      </c>
      <c r="W257" s="113">
        <v>15</v>
      </c>
      <c r="X257" s="113">
        <v>200</v>
      </c>
      <c r="Y257" s="113"/>
      <c r="Z257" s="113">
        <v>0</v>
      </c>
      <c r="AA257" s="113">
        <v>0</v>
      </c>
      <c r="AB257" s="97">
        <v>0</v>
      </c>
      <c r="AC257" s="27">
        <v>151110500</v>
      </c>
      <c r="AE257" s="27">
        <v>260</v>
      </c>
      <c r="AF257" s="33"/>
      <c r="AG257" s="82">
        <v>4</v>
      </c>
      <c r="AH257" s="82">
        <v>250</v>
      </c>
      <c r="AI257" s="105"/>
      <c r="AJ257" s="82"/>
      <c r="AK257" s="82">
        <v>5</v>
      </c>
      <c r="AL257" s="82"/>
      <c r="AM257" s="82"/>
      <c r="AN257" s="82"/>
      <c r="AO257" s="82"/>
      <c r="AP257" s="82"/>
      <c r="AQ257" s="82"/>
      <c r="AR257" s="82"/>
      <c r="AS257" s="82"/>
      <c r="AT257" s="82">
        <v>1</v>
      </c>
      <c r="AU257" s="27">
        <v>48544000</v>
      </c>
      <c r="AV257" s="27">
        <v>52888675</v>
      </c>
      <c r="AW257" s="30" t="s">
        <v>1166</v>
      </c>
      <c r="AX257" s="30" t="s">
        <v>836</v>
      </c>
      <c r="AY257" s="12"/>
      <c r="AZ257" s="12"/>
    </row>
    <row r="258" spans="1:52" ht="21" x14ac:dyDescent="0.35">
      <c r="A258" s="91">
        <v>250</v>
      </c>
      <c r="B258" s="31" t="s">
        <v>1120</v>
      </c>
      <c r="C258" s="31" t="s">
        <v>1101</v>
      </c>
      <c r="D258" s="31"/>
      <c r="E258" s="31" t="s">
        <v>1102</v>
      </c>
      <c r="F258" s="31" t="s">
        <v>13</v>
      </c>
      <c r="G258" s="25">
        <v>130</v>
      </c>
      <c r="H258" s="102"/>
      <c r="I258" s="102"/>
      <c r="J258" s="102">
        <v>19</v>
      </c>
      <c r="K258" s="102">
        <v>0</v>
      </c>
      <c r="L258" s="102">
        <v>2</v>
      </c>
      <c r="M258" s="102"/>
      <c r="N258" s="102"/>
      <c r="O258" s="102">
        <v>79</v>
      </c>
      <c r="P258" s="102">
        <v>3</v>
      </c>
      <c r="Q258" s="102">
        <v>1</v>
      </c>
      <c r="R258" s="102"/>
      <c r="S258" s="102">
        <v>0</v>
      </c>
      <c r="T258" s="36">
        <v>0</v>
      </c>
      <c r="U258" s="102">
        <v>2</v>
      </c>
      <c r="V258" s="102">
        <v>2</v>
      </c>
      <c r="W258" s="102">
        <v>2</v>
      </c>
      <c r="X258" s="102">
        <v>20</v>
      </c>
      <c r="Y258" s="102"/>
      <c r="Z258" s="102">
        <v>0</v>
      </c>
      <c r="AA258" s="102"/>
      <c r="AB258" s="36"/>
      <c r="AC258" s="27">
        <v>23811500</v>
      </c>
      <c r="AE258" s="27">
        <v>45</v>
      </c>
      <c r="AF258" s="33"/>
      <c r="AG258" s="82">
        <v>2</v>
      </c>
      <c r="AH258" s="82">
        <v>40</v>
      </c>
      <c r="AI258" s="105"/>
      <c r="AJ258" s="82"/>
      <c r="AK258" s="82">
        <v>3</v>
      </c>
      <c r="AL258" s="82"/>
      <c r="AM258" s="82"/>
      <c r="AN258" s="82"/>
      <c r="AO258" s="82"/>
      <c r="AP258" s="82"/>
      <c r="AQ258" s="82"/>
      <c r="AR258" s="82"/>
      <c r="AS258" s="82"/>
      <c r="AT258" s="82"/>
      <c r="AU258" s="27">
        <v>8276000</v>
      </c>
      <c r="AV258" s="27">
        <v>8334024.9999999991</v>
      </c>
      <c r="AW258" s="30" t="s">
        <v>1166</v>
      </c>
      <c r="AX258" s="30" t="s">
        <v>836</v>
      </c>
      <c r="AY258" s="12"/>
      <c r="AZ258" s="12"/>
    </row>
    <row r="259" spans="1:52" ht="21" x14ac:dyDescent="0.35">
      <c r="A259" s="91">
        <v>251</v>
      </c>
      <c r="B259" s="31" t="s">
        <v>110</v>
      </c>
      <c r="C259" s="31" t="s">
        <v>170</v>
      </c>
      <c r="D259" s="31"/>
      <c r="E259" s="31" t="s">
        <v>713</v>
      </c>
      <c r="F259" s="31" t="s">
        <v>13</v>
      </c>
      <c r="G259" s="25">
        <v>140</v>
      </c>
      <c r="H259" s="102"/>
      <c r="I259" s="102"/>
      <c r="J259" s="102">
        <v>3</v>
      </c>
      <c r="K259" s="102">
        <v>10</v>
      </c>
      <c r="L259" s="102">
        <v>4</v>
      </c>
      <c r="M259" s="102"/>
      <c r="N259" s="102">
        <v>10</v>
      </c>
      <c r="O259" s="102">
        <v>54</v>
      </c>
      <c r="P259" s="102">
        <v>10</v>
      </c>
      <c r="Q259" s="102">
        <v>2</v>
      </c>
      <c r="R259" s="102">
        <v>2</v>
      </c>
      <c r="S259" s="102">
        <v>0</v>
      </c>
      <c r="T259" s="36">
        <v>0</v>
      </c>
      <c r="U259" s="102">
        <v>5</v>
      </c>
      <c r="V259" s="102">
        <v>5</v>
      </c>
      <c r="W259" s="102">
        <v>5</v>
      </c>
      <c r="X259" s="102">
        <v>30</v>
      </c>
      <c r="Y259" s="102"/>
      <c r="Z259" s="102">
        <v>0</v>
      </c>
      <c r="AA259" s="102"/>
      <c r="AB259" s="36"/>
      <c r="AC259" s="27">
        <v>22473000</v>
      </c>
      <c r="AE259" s="27">
        <v>40</v>
      </c>
      <c r="AF259" s="33"/>
      <c r="AG259" s="82">
        <v>2</v>
      </c>
      <c r="AH259" s="82">
        <v>35</v>
      </c>
      <c r="AI259" s="105"/>
      <c r="AJ259" s="82"/>
      <c r="AK259" s="82">
        <v>2</v>
      </c>
      <c r="AL259" s="82"/>
      <c r="AM259" s="82"/>
      <c r="AN259" s="82"/>
      <c r="AO259" s="82"/>
      <c r="AP259" s="82"/>
      <c r="AQ259" s="82"/>
      <c r="AR259" s="82"/>
      <c r="AS259" s="82"/>
      <c r="AT259" s="82">
        <v>1</v>
      </c>
      <c r="AU259" s="27">
        <v>7280500</v>
      </c>
      <c r="AV259" s="27">
        <v>7865549.9999999991</v>
      </c>
      <c r="AW259" s="30" t="s">
        <v>1166</v>
      </c>
      <c r="AX259" s="30" t="s">
        <v>836</v>
      </c>
      <c r="AY259" s="12"/>
      <c r="AZ259" s="12"/>
    </row>
    <row r="260" spans="1:52" ht="21" x14ac:dyDescent="0.35">
      <c r="A260" s="91">
        <v>252</v>
      </c>
      <c r="B260" s="31" t="s">
        <v>110</v>
      </c>
      <c r="C260" s="31" t="s">
        <v>163</v>
      </c>
      <c r="D260" s="31"/>
      <c r="E260" s="31" t="s">
        <v>714</v>
      </c>
      <c r="F260" s="31" t="s">
        <v>43</v>
      </c>
      <c r="G260" s="25">
        <v>855</v>
      </c>
      <c r="H260" s="102"/>
      <c r="I260" s="102"/>
      <c r="J260" s="102">
        <v>10</v>
      </c>
      <c r="K260" s="102">
        <v>71</v>
      </c>
      <c r="L260" s="102">
        <v>5</v>
      </c>
      <c r="M260" s="102"/>
      <c r="N260" s="102">
        <v>45</v>
      </c>
      <c r="O260" s="102">
        <v>300</v>
      </c>
      <c r="P260" s="102">
        <v>32</v>
      </c>
      <c r="Q260" s="102">
        <v>2</v>
      </c>
      <c r="R260" s="102">
        <v>10</v>
      </c>
      <c r="S260" s="102">
        <v>0</v>
      </c>
      <c r="T260" s="36">
        <v>0</v>
      </c>
      <c r="U260" s="102">
        <v>20</v>
      </c>
      <c r="V260" s="102">
        <v>30</v>
      </c>
      <c r="W260" s="102">
        <v>30</v>
      </c>
      <c r="X260" s="102">
        <v>300</v>
      </c>
      <c r="Y260" s="102"/>
      <c r="Z260" s="102">
        <v>0</v>
      </c>
      <c r="AA260" s="102"/>
      <c r="AB260" s="36"/>
      <c r="AC260" s="27">
        <v>135759000</v>
      </c>
      <c r="AE260" s="27">
        <v>254</v>
      </c>
      <c r="AF260" s="33"/>
      <c r="AG260" s="82">
        <v>3</v>
      </c>
      <c r="AH260" s="82">
        <v>245</v>
      </c>
      <c r="AI260" s="105"/>
      <c r="AJ260" s="82"/>
      <c r="AK260" s="82">
        <v>5</v>
      </c>
      <c r="AL260" s="82"/>
      <c r="AM260" s="82"/>
      <c r="AN260" s="82"/>
      <c r="AO260" s="82"/>
      <c r="AP260" s="82"/>
      <c r="AQ260" s="82"/>
      <c r="AR260" s="82"/>
      <c r="AS260" s="82"/>
      <c r="AT260" s="82">
        <v>1</v>
      </c>
      <c r="AU260" s="27">
        <v>47449500</v>
      </c>
      <c r="AV260" s="27">
        <v>47515650</v>
      </c>
      <c r="AW260" s="30" t="s">
        <v>1166</v>
      </c>
      <c r="AX260" s="30" t="s">
        <v>836</v>
      </c>
      <c r="AY260" s="12"/>
      <c r="AZ260" s="12"/>
    </row>
    <row r="261" spans="1:52" ht="21" x14ac:dyDescent="0.35">
      <c r="A261" s="91">
        <v>253</v>
      </c>
      <c r="B261" s="31" t="s">
        <v>110</v>
      </c>
      <c r="C261" s="31" t="s">
        <v>167</v>
      </c>
      <c r="D261" s="31"/>
      <c r="E261" s="31" t="s">
        <v>755</v>
      </c>
      <c r="F261" s="31" t="s">
        <v>13</v>
      </c>
      <c r="G261" s="25">
        <v>140</v>
      </c>
      <c r="H261" s="102"/>
      <c r="I261" s="102"/>
      <c r="J261" s="102">
        <v>1</v>
      </c>
      <c r="K261" s="102">
        <v>11</v>
      </c>
      <c r="L261" s="102">
        <v>2</v>
      </c>
      <c r="M261" s="102"/>
      <c r="N261" s="102">
        <v>10</v>
      </c>
      <c r="O261" s="102">
        <v>50</v>
      </c>
      <c r="P261" s="102">
        <v>7</v>
      </c>
      <c r="Q261" s="102">
        <v>2</v>
      </c>
      <c r="R261" s="102">
        <v>2</v>
      </c>
      <c r="S261" s="102">
        <v>0</v>
      </c>
      <c r="T261" s="36">
        <v>0</v>
      </c>
      <c r="U261" s="102">
        <v>5</v>
      </c>
      <c r="V261" s="102">
        <v>5</v>
      </c>
      <c r="W261" s="102">
        <v>5</v>
      </c>
      <c r="X261" s="102">
        <v>40</v>
      </c>
      <c r="Y261" s="102"/>
      <c r="Z261" s="102">
        <v>0</v>
      </c>
      <c r="AA261" s="102"/>
      <c r="AB261" s="36"/>
      <c r="AC261" s="27">
        <v>22008500</v>
      </c>
      <c r="AE261" s="27">
        <v>41</v>
      </c>
      <c r="AF261" s="33"/>
      <c r="AG261" s="82">
        <v>2</v>
      </c>
      <c r="AH261" s="82">
        <v>35</v>
      </c>
      <c r="AI261" s="105"/>
      <c r="AJ261" s="82"/>
      <c r="AK261" s="82">
        <v>3</v>
      </c>
      <c r="AL261" s="82"/>
      <c r="AM261" s="82"/>
      <c r="AN261" s="82"/>
      <c r="AO261" s="82"/>
      <c r="AP261" s="82"/>
      <c r="AQ261" s="82"/>
      <c r="AR261" s="82"/>
      <c r="AS261" s="82"/>
      <c r="AT261" s="82">
        <v>1</v>
      </c>
      <c r="AU261" s="27">
        <v>7424500</v>
      </c>
      <c r="AV261" s="27">
        <v>7702974.9999999991</v>
      </c>
      <c r="AW261" s="30" t="s">
        <v>1166</v>
      </c>
      <c r="AX261" s="30" t="s">
        <v>836</v>
      </c>
      <c r="AY261" s="12"/>
      <c r="AZ261" s="12"/>
    </row>
    <row r="262" spans="1:52" ht="21" x14ac:dyDescent="0.35">
      <c r="A262" s="91">
        <v>254</v>
      </c>
      <c r="B262" s="24" t="s">
        <v>110</v>
      </c>
      <c r="C262" s="24" t="s">
        <v>156</v>
      </c>
      <c r="D262" s="31"/>
      <c r="E262" s="31" t="s">
        <v>757</v>
      </c>
      <c r="F262" s="31" t="s">
        <v>13</v>
      </c>
      <c r="G262" s="25">
        <v>190</v>
      </c>
      <c r="H262" s="113"/>
      <c r="I262" s="113"/>
      <c r="J262" s="113">
        <v>2</v>
      </c>
      <c r="K262" s="113">
        <v>6</v>
      </c>
      <c r="L262" s="113">
        <v>2</v>
      </c>
      <c r="M262" s="113"/>
      <c r="N262" s="113">
        <v>20</v>
      </c>
      <c r="O262" s="113">
        <v>100</v>
      </c>
      <c r="P262" s="113">
        <v>17</v>
      </c>
      <c r="Q262" s="113">
        <v>2</v>
      </c>
      <c r="R262" s="113">
        <v>2</v>
      </c>
      <c r="S262" s="113">
        <v>0</v>
      </c>
      <c r="T262" s="97">
        <v>0</v>
      </c>
      <c r="U262" s="113">
        <v>5</v>
      </c>
      <c r="V262" s="113">
        <v>5</v>
      </c>
      <c r="W262" s="113">
        <v>5</v>
      </c>
      <c r="X262" s="113">
        <v>24</v>
      </c>
      <c r="Y262" s="113"/>
      <c r="Z262" s="113">
        <v>0</v>
      </c>
      <c r="AA262" s="113">
        <v>0</v>
      </c>
      <c r="AB262" s="97">
        <v>0</v>
      </c>
      <c r="AC262" s="27">
        <v>31459000</v>
      </c>
      <c r="AE262" s="27">
        <v>58</v>
      </c>
      <c r="AF262" s="33"/>
      <c r="AG262" s="82">
        <v>2</v>
      </c>
      <c r="AH262" s="82">
        <v>52</v>
      </c>
      <c r="AI262" s="105"/>
      <c r="AJ262" s="82"/>
      <c r="AK262" s="82">
        <v>3</v>
      </c>
      <c r="AL262" s="82"/>
      <c r="AM262" s="82"/>
      <c r="AN262" s="82"/>
      <c r="AO262" s="82"/>
      <c r="AP262" s="82"/>
      <c r="AQ262" s="82"/>
      <c r="AR262" s="82"/>
      <c r="AS262" s="82"/>
      <c r="AT262" s="82">
        <v>1</v>
      </c>
      <c r="AU262" s="27">
        <v>10629000</v>
      </c>
      <c r="AV262" s="27">
        <v>11010650</v>
      </c>
      <c r="AW262" s="30" t="s">
        <v>1166</v>
      </c>
      <c r="AX262" s="30" t="s">
        <v>836</v>
      </c>
      <c r="AY262" s="12"/>
      <c r="AZ262" s="12"/>
    </row>
    <row r="263" spans="1:52" ht="21" x14ac:dyDescent="0.35">
      <c r="A263" s="91">
        <v>255</v>
      </c>
      <c r="B263" s="31" t="s">
        <v>110</v>
      </c>
      <c r="C263" s="31" t="s">
        <v>166</v>
      </c>
      <c r="D263" s="31"/>
      <c r="E263" s="31" t="s">
        <v>711</v>
      </c>
      <c r="F263" s="31" t="s">
        <v>11</v>
      </c>
      <c r="G263" s="25">
        <v>70</v>
      </c>
      <c r="H263" s="102"/>
      <c r="I263" s="102"/>
      <c r="J263" s="102">
        <v>1</v>
      </c>
      <c r="K263" s="102">
        <v>0</v>
      </c>
      <c r="L263" s="102">
        <v>5</v>
      </c>
      <c r="M263" s="102"/>
      <c r="N263" s="102"/>
      <c r="O263" s="102">
        <v>45</v>
      </c>
      <c r="P263" s="102">
        <v>1</v>
      </c>
      <c r="Q263" s="102">
        <v>1</v>
      </c>
      <c r="R263" s="102">
        <v>0</v>
      </c>
      <c r="S263" s="102">
        <v>0</v>
      </c>
      <c r="T263" s="36">
        <v>0</v>
      </c>
      <c r="U263" s="102">
        <v>2</v>
      </c>
      <c r="V263" s="102">
        <v>3</v>
      </c>
      <c r="W263" s="102">
        <v>2</v>
      </c>
      <c r="X263" s="102">
        <v>10</v>
      </c>
      <c r="Y263" s="102"/>
      <c r="Z263" s="102">
        <v>0</v>
      </c>
      <c r="AA263" s="102">
        <v>0</v>
      </c>
      <c r="AB263" s="36">
        <v>0</v>
      </c>
      <c r="AC263" s="27">
        <v>11981000</v>
      </c>
      <c r="AE263" s="27">
        <v>21</v>
      </c>
      <c r="AF263" s="33"/>
      <c r="AG263" s="82">
        <v>1</v>
      </c>
      <c r="AH263" s="82">
        <v>15</v>
      </c>
      <c r="AI263" s="105"/>
      <c r="AJ263" s="82"/>
      <c r="AK263" s="82">
        <v>3</v>
      </c>
      <c r="AL263" s="82"/>
      <c r="AM263" s="82"/>
      <c r="AN263" s="82"/>
      <c r="AO263" s="82"/>
      <c r="AP263" s="82"/>
      <c r="AQ263" s="82"/>
      <c r="AR263" s="82"/>
      <c r="AS263" s="82"/>
      <c r="AT263" s="82">
        <v>2</v>
      </c>
      <c r="AU263" s="27">
        <v>3593500</v>
      </c>
      <c r="AV263" s="27">
        <v>4193349.9999999995</v>
      </c>
      <c r="AW263" s="30" t="s">
        <v>1166</v>
      </c>
      <c r="AX263" s="30" t="s">
        <v>836</v>
      </c>
      <c r="AY263" s="12"/>
      <c r="AZ263" s="12"/>
    </row>
    <row r="264" spans="1:52" ht="21" x14ac:dyDescent="0.35">
      <c r="A264" s="91">
        <v>256</v>
      </c>
      <c r="B264" s="31" t="s">
        <v>110</v>
      </c>
      <c r="C264" s="31" t="s">
        <v>162</v>
      </c>
      <c r="D264" s="31"/>
      <c r="E264" s="31" t="s">
        <v>712</v>
      </c>
      <c r="F264" s="31" t="s">
        <v>13</v>
      </c>
      <c r="G264" s="25">
        <v>200</v>
      </c>
      <c r="H264" s="102"/>
      <c r="I264" s="102"/>
      <c r="J264" s="102">
        <v>1</v>
      </c>
      <c r="K264" s="102">
        <v>0</v>
      </c>
      <c r="L264" s="102">
        <v>1</v>
      </c>
      <c r="M264" s="102"/>
      <c r="N264" s="102">
        <v>2</v>
      </c>
      <c r="O264" s="102">
        <v>145</v>
      </c>
      <c r="P264" s="102">
        <v>5</v>
      </c>
      <c r="Q264" s="102">
        <v>1</v>
      </c>
      <c r="R264" s="102">
        <v>0</v>
      </c>
      <c r="S264" s="102">
        <v>0</v>
      </c>
      <c r="T264" s="36">
        <v>0</v>
      </c>
      <c r="U264" s="102">
        <v>10</v>
      </c>
      <c r="V264" s="102">
        <v>10</v>
      </c>
      <c r="W264" s="102">
        <v>5</v>
      </c>
      <c r="X264" s="102">
        <v>20</v>
      </c>
      <c r="Y264" s="102"/>
      <c r="Z264" s="102">
        <v>0</v>
      </c>
      <c r="AA264" s="102">
        <v>0</v>
      </c>
      <c r="AB264" s="36">
        <v>0</v>
      </c>
      <c r="AC264" s="27">
        <v>34499500</v>
      </c>
      <c r="AE264" s="27">
        <v>65</v>
      </c>
      <c r="AF264" s="33"/>
      <c r="AG264" s="82">
        <v>1</v>
      </c>
      <c r="AH264" s="82">
        <v>60</v>
      </c>
      <c r="AI264" s="105"/>
      <c r="AJ264" s="82"/>
      <c r="AK264" s="82">
        <v>4</v>
      </c>
      <c r="AL264" s="82"/>
      <c r="AM264" s="82"/>
      <c r="AN264" s="82"/>
      <c r="AO264" s="82"/>
      <c r="AP264" s="82"/>
      <c r="AQ264" s="82"/>
      <c r="AR264" s="82"/>
      <c r="AS264" s="82"/>
      <c r="AT264" s="82"/>
      <c r="AU264" s="27">
        <v>12038000</v>
      </c>
      <c r="AV264" s="27">
        <v>12074825</v>
      </c>
      <c r="AW264" s="30" t="s">
        <v>1166</v>
      </c>
      <c r="AX264" s="30" t="s">
        <v>836</v>
      </c>
      <c r="AY264" s="12"/>
      <c r="AZ264" s="12"/>
    </row>
    <row r="265" spans="1:52" ht="21" x14ac:dyDescent="0.35">
      <c r="A265" s="91">
        <v>257</v>
      </c>
      <c r="B265" s="31" t="s">
        <v>110</v>
      </c>
      <c r="C265" s="31" t="s">
        <v>159</v>
      </c>
      <c r="D265" s="31"/>
      <c r="E265" s="31" t="s">
        <v>160</v>
      </c>
      <c r="F265" s="31" t="s">
        <v>11</v>
      </c>
      <c r="G265" s="25">
        <v>80</v>
      </c>
      <c r="H265" s="102"/>
      <c r="I265" s="102"/>
      <c r="J265" s="102">
        <v>1</v>
      </c>
      <c r="K265" s="102">
        <v>0</v>
      </c>
      <c r="L265" s="102">
        <v>5</v>
      </c>
      <c r="M265" s="102"/>
      <c r="N265" s="102"/>
      <c r="O265" s="102">
        <v>50</v>
      </c>
      <c r="P265" s="102">
        <v>6</v>
      </c>
      <c r="Q265" s="102">
        <v>1</v>
      </c>
      <c r="R265" s="102">
        <v>0</v>
      </c>
      <c r="S265" s="102">
        <v>0</v>
      </c>
      <c r="T265" s="36">
        <v>0</v>
      </c>
      <c r="U265" s="102">
        <v>3</v>
      </c>
      <c r="V265" s="102">
        <v>3</v>
      </c>
      <c r="W265" s="102">
        <v>3</v>
      </c>
      <c r="X265" s="102">
        <v>8</v>
      </c>
      <c r="Y265" s="102"/>
      <c r="Z265" s="102">
        <v>0</v>
      </c>
      <c r="AA265" s="102">
        <v>0</v>
      </c>
      <c r="AB265" s="36"/>
      <c r="AC265" s="27">
        <v>13879000</v>
      </c>
      <c r="AE265" s="27">
        <v>28</v>
      </c>
      <c r="AF265" s="33"/>
      <c r="AG265" s="82">
        <v>1</v>
      </c>
      <c r="AH265" s="82">
        <v>20</v>
      </c>
      <c r="AI265" s="105"/>
      <c r="AJ265" s="82"/>
      <c r="AK265" s="82">
        <v>5</v>
      </c>
      <c r="AL265" s="82"/>
      <c r="AM265" s="82"/>
      <c r="AN265" s="82"/>
      <c r="AO265" s="82"/>
      <c r="AP265" s="82"/>
      <c r="AQ265" s="82"/>
      <c r="AR265" s="82"/>
      <c r="AS265" s="82"/>
      <c r="AT265" s="82">
        <v>2</v>
      </c>
      <c r="AU265" s="27">
        <v>4824000</v>
      </c>
      <c r="AV265" s="27">
        <v>4857650</v>
      </c>
      <c r="AW265" s="30" t="s">
        <v>1166</v>
      </c>
      <c r="AX265" s="30" t="s">
        <v>836</v>
      </c>
      <c r="AY265" s="12"/>
      <c r="AZ265" s="12"/>
    </row>
    <row r="266" spans="1:52" ht="21" x14ac:dyDescent="0.35">
      <c r="A266" s="91">
        <v>258</v>
      </c>
      <c r="B266" s="31" t="s">
        <v>110</v>
      </c>
      <c r="C266" s="31" t="s">
        <v>168</v>
      </c>
      <c r="D266" s="31"/>
      <c r="E266" s="31" t="s">
        <v>169</v>
      </c>
      <c r="F266" s="31" t="s">
        <v>11</v>
      </c>
      <c r="G266" s="25">
        <v>70</v>
      </c>
      <c r="H266" s="102"/>
      <c r="I266" s="102"/>
      <c r="J266" s="102">
        <v>1</v>
      </c>
      <c r="K266" s="102">
        <v>0</v>
      </c>
      <c r="L266" s="102">
        <v>5</v>
      </c>
      <c r="M266" s="102"/>
      <c r="N266" s="102">
        <v>6</v>
      </c>
      <c r="O266" s="102">
        <v>35</v>
      </c>
      <c r="P266" s="102">
        <v>5</v>
      </c>
      <c r="Q266" s="102">
        <v>0</v>
      </c>
      <c r="R266" s="102">
        <v>0</v>
      </c>
      <c r="S266" s="102">
        <v>0</v>
      </c>
      <c r="T266" s="36">
        <v>0</v>
      </c>
      <c r="U266" s="102">
        <v>3</v>
      </c>
      <c r="V266" s="102">
        <v>3</v>
      </c>
      <c r="W266" s="102">
        <v>2</v>
      </c>
      <c r="X266" s="102">
        <v>10</v>
      </c>
      <c r="Y266" s="102"/>
      <c r="Z266" s="102">
        <v>0</v>
      </c>
      <c r="AA266" s="102">
        <v>0</v>
      </c>
      <c r="AB266" s="36">
        <v>0</v>
      </c>
      <c r="AC266" s="27">
        <v>11394000</v>
      </c>
      <c r="AE266" s="27">
        <v>22</v>
      </c>
      <c r="AF266" s="33"/>
      <c r="AG266" s="82">
        <v>1</v>
      </c>
      <c r="AH266" s="82">
        <v>18</v>
      </c>
      <c r="AI266" s="105"/>
      <c r="AJ266" s="82"/>
      <c r="AK266" s="82">
        <v>2</v>
      </c>
      <c r="AL266" s="82"/>
      <c r="AM266" s="82"/>
      <c r="AN266" s="82"/>
      <c r="AO266" s="82"/>
      <c r="AP266" s="82"/>
      <c r="AQ266" s="82"/>
      <c r="AR266" s="82"/>
      <c r="AS266" s="82"/>
      <c r="AT266" s="82">
        <v>1</v>
      </c>
      <c r="AU266" s="27">
        <v>3924000</v>
      </c>
      <c r="AV266" s="27">
        <v>3987899.9999999995</v>
      </c>
      <c r="AW266" s="30" t="s">
        <v>1166</v>
      </c>
      <c r="AX266" s="30" t="s">
        <v>836</v>
      </c>
      <c r="AY266" s="12"/>
      <c r="AZ266" s="12"/>
    </row>
    <row r="267" spans="1:52" ht="21" x14ac:dyDescent="0.35">
      <c r="A267" s="91">
        <v>259</v>
      </c>
      <c r="B267" s="24" t="s">
        <v>110</v>
      </c>
      <c r="C267" s="24" t="s">
        <v>119</v>
      </c>
      <c r="D267" s="31"/>
      <c r="E267" s="31" t="s">
        <v>938</v>
      </c>
      <c r="F267" s="31" t="s">
        <v>20</v>
      </c>
      <c r="G267" s="25">
        <v>220</v>
      </c>
      <c r="H267" s="113"/>
      <c r="I267" s="113"/>
      <c r="J267" s="113">
        <v>2</v>
      </c>
      <c r="K267" s="113">
        <v>0</v>
      </c>
      <c r="L267" s="113">
        <v>6</v>
      </c>
      <c r="M267" s="113"/>
      <c r="N267" s="113"/>
      <c r="O267" s="113">
        <v>130</v>
      </c>
      <c r="P267" s="113">
        <v>11</v>
      </c>
      <c r="Q267" s="113">
        <v>1</v>
      </c>
      <c r="R267" s="113">
        <v>0</v>
      </c>
      <c r="S267" s="113">
        <v>0</v>
      </c>
      <c r="T267" s="97">
        <v>0</v>
      </c>
      <c r="U267" s="113">
        <v>10</v>
      </c>
      <c r="V267" s="113">
        <v>10</v>
      </c>
      <c r="W267" s="113">
        <v>10</v>
      </c>
      <c r="X267" s="113">
        <v>40</v>
      </c>
      <c r="Y267" s="113"/>
      <c r="Z267" s="113">
        <v>0</v>
      </c>
      <c r="AA267" s="113">
        <v>0</v>
      </c>
      <c r="AB267" s="97">
        <v>0</v>
      </c>
      <c r="AC267" s="27">
        <v>37242500</v>
      </c>
      <c r="AE267" s="27">
        <v>70</v>
      </c>
      <c r="AF267" s="33"/>
      <c r="AG267" s="82">
        <v>2</v>
      </c>
      <c r="AH267" s="82">
        <v>60</v>
      </c>
      <c r="AI267" s="105"/>
      <c r="AJ267" s="82"/>
      <c r="AK267" s="82">
        <v>5</v>
      </c>
      <c r="AL267" s="82">
        <v>2</v>
      </c>
      <c r="AM267" s="82"/>
      <c r="AN267" s="82"/>
      <c r="AO267" s="82"/>
      <c r="AP267" s="82"/>
      <c r="AQ267" s="82"/>
      <c r="AR267" s="82"/>
      <c r="AS267" s="82"/>
      <c r="AT267" s="82">
        <v>1</v>
      </c>
      <c r="AU267" s="27">
        <v>12729000</v>
      </c>
      <c r="AV267" s="27">
        <v>13034875</v>
      </c>
      <c r="AW267" s="30" t="s">
        <v>1166</v>
      </c>
      <c r="AX267" s="30" t="s">
        <v>836</v>
      </c>
      <c r="AY267" s="12"/>
      <c r="AZ267" s="12"/>
    </row>
    <row r="268" spans="1:52" ht="21" x14ac:dyDescent="0.35">
      <c r="A268" s="91">
        <v>260</v>
      </c>
      <c r="B268" s="31" t="s">
        <v>110</v>
      </c>
      <c r="C268" s="31" t="s">
        <v>120</v>
      </c>
      <c r="D268" s="31"/>
      <c r="E268" s="31" t="s">
        <v>716</v>
      </c>
      <c r="F268" s="31" t="s">
        <v>20</v>
      </c>
      <c r="G268" s="25">
        <v>270</v>
      </c>
      <c r="H268" s="102"/>
      <c r="I268" s="102"/>
      <c r="J268" s="102">
        <v>3</v>
      </c>
      <c r="K268" s="102">
        <v>0</v>
      </c>
      <c r="L268" s="102">
        <v>3</v>
      </c>
      <c r="M268" s="102"/>
      <c r="N268" s="102"/>
      <c r="O268" s="102">
        <v>162</v>
      </c>
      <c r="P268" s="102">
        <v>17</v>
      </c>
      <c r="Q268" s="102">
        <v>2</v>
      </c>
      <c r="R268" s="102">
        <v>0</v>
      </c>
      <c r="S268" s="102">
        <v>0</v>
      </c>
      <c r="T268" s="36">
        <v>0</v>
      </c>
      <c r="U268" s="102">
        <v>3</v>
      </c>
      <c r="V268" s="102">
        <v>10</v>
      </c>
      <c r="W268" s="102">
        <v>10</v>
      </c>
      <c r="X268" s="102">
        <v>60</v>
      </c>
      <c r="Y268" s="102"/>
      <c r="Z268" s="102">
        <v>0</v>
      </c>
      <c r="AA268" s="102">
        <v>0</v>
      </c>
      <c r="AB268" s="36">
        <v>0</v>
      </c>
      <c r="AC268" s="27">
        <v>46954000</v>
      </c>
      <c r="AE268" s="27">
        <v>88</v>
      </c>
      <c r="AF268" s="33"/>
      <c r="AG268" s="82">
        <v>2</v>
      </c>
      <c r="AH268" s="82">
        <v>80</v>
      </c>
      <c r="AI268" s="105"/>
      <c r="AJ268" s="82"/>
      <c r="AK268" s="82">
        <v>5</v>
      </c>
      <c r="AL268" s="82"/>
      <c r="AM268" s="82"/>
      <c r="AN268" s="82"/>
      <c r="AO268" s="82"/>
      <c r="AP268" s="82"/>
      <c r="AQ268" s="82"/>
      <c r="AR268" s="82"/>
      <c r="AS268" s="82"/>
      <c r="AT268" s="82">
        <v>1</v>
      </c>
      <c r="AU268" s="27">
        <v>16195000</v>
      </c>
      <c r="AV268" s="27">
        <v>16433899.999999998</v>
      </c>
      <c r="AW268" s="30" t="s">
        <v>1166</v>
      </c>
      <c r="AX268" s="30" t="s">
        <v>835</v>
      </c>
      <c r="AY268" s="12"/>
      <c r="AZ268" s="12"/>
    </row>
    <row r="269" spans="1:52" ht="21" x14ac:dyDescent="0.35">
      <c r="A269" s="91">
        <v>261</v>
      </c>
      <c r="B269" s="31" t="s">
        <v>110</v>
      </c>
      <c r="C269" s="31" t="s">
        <v>171</v>
      </c>
      <c r="D269" s="31"/>
      <c r="E269" s="31" t="s">
        <v>172</v>
      </c>
      <c r="F269" s="31" t="s">
        <v>13</v>
      </c>
      <c r="G269" s="25">
        <v>140</v>
      </c>
      <c r="H269" s="102"/>
      <c r="I269" s="102"/>
      <c r="J269" s="102">
        <v>2</v>
      </c>
      <c r="K269" s="102">
        <v>0</v>
      </c>
      <c r="L269" s="102">
        <v>3</v>
      </c>
      <c r="M269" s="102"/>
      <c r="N269" s="102"/>
      <c r="O269" s="102">
        <v>81</v>
      </c>
      <c r="P269" s="102">
        <v>11</v>
      </c>
      <c r="Q269" s="102">
        <v>1</v>
      </c>
      <c r="R269" s="102">
        <v>0</v>
      </c>
      <c r="S269" s="102">
        <v>0</v>
      </c>
      <c r="T269" s="36">
        <v>0</v>
      </c>
      <c r="U269" s="102">
        <v>2</v>
      </c>
      <c r="V269" s="102">
        <v>5</v>
      </c>
      <c r="W269" s="102">
        <v>5</v>
      </c>
      <c r="X269" s="102">
        <v>30</v>
      </c>
      <c r="Y269" s="102"/>
      <c r="Z269" s="102">
        <v>0</v>
      </c>
      <c r="AA269" s="102">
        <v>0</v>
      </c>
      <c r="AB269" s="36">
        <v>0</v>
      </c>
      <c r="AC269" s="27">
        <v>24388500</v>
      </c>
      <c r="AE269" s="27">
        <v>47</v>
      </c>
      <c r="AF269" s="33"/>
      <c r="AG269" s="82">
        <v>2</v>
      </c>
      <c r="AH269" s="82">
        <v>40</v>
      </c>
      <c r="AI269" s="105"/>
      <c r="AJ269" s="82"/>
      <c r="AK269" s="82">
        <v>4</v>
      </c>
      <c r="AL269" s="82"/>
      <c r="AM269" s="82"/>
      <c r="AN269" s="82"/>
      <c r="AO269" s="82"/>
      <c r="AP269" s="82"/>
      <c r="AQ269" s="82"/>
      <c r="AR269" s="82"/>
      <c r="AS269" s="82"/>
      <c r="AT269" s="82">
        <v>1</v>
      </c>
      <c r="AU269" s="27">
        <v>8511000</v>
      </c>
      <c r="AV269" s="27">
        <v>8535975</v>
      </c>
      <c r="AW269" s="30" t="s">
        <v>1166</v>
      </c>
      <c r="AX269" s="30" t="s">
        <v>836</v>
      </c>
      <c r="AY269" s="12"/>
      <c r="AZ269" s="12"/>
    </row>
    <row r="270" spans="1:52" ht="21" x14ac:dyDescent="0.35">
      <c r="A270" s="91">
        <v>262</v>
      </c>
      <c r="B270" s="31" t="s">
        <v>110</v>
      </c>
      <c r="C270" s="31" t="s">
        <v>1103</v>
      </c>
      <c r="D270" s="31"/>
      <c r="E270" s="31" t="s">
        <v>1106</v>
      </c>
      <c r="F270" s="31" t="s">
        <v>13</v>
      </c>
      <c r="G270" s="25">
        <v>140</v>
      </c>
      <c r="H270" s="102"/>
      <c r="I270" s="102"/>
      <c r="J270" s="102">
        <v>2</v>
      </c>
      <c r="K270" s="102">
        <v>2</v>
      </c>
      <c r="L270" s="102">
        <v>3</v>
      </c>
      <c r="M270" s="102"/>
      <c r="N270" s="102"/>
      <c r="O270" s="102">
        <v>96</v>
      </c>
      <c r="P270" s="102">
        <v>10</v>
      </c>
      <c r="Q270" s="102">
        <v>2</v>
      </c>
      <c r="R270" s="102">
        <v>0</v>
      </c>
      <c r="S270" s="102">
        <v>0</v>
      </c>
      <c r="T270" s="36">
        <v>0</v>
      </c>
      <c r="U270" s="102">
        <v>5</v>
      </c>
      <c r="V270" s="102">
        <v>5</v>
      </c>
      <c r="W270" s="102">
        <v>5</v>
      </c>
      <c r="X270" s="102">
        <v>10</v>
      </c>
      <c r="Y270" s="102"/>
      <c r="Z270" s="102">
        <v>0</v>
      </c>
      <c r="AA270" s="102">
        <v>0</v>
      </c>
      <c r="AB270" s="36">
        <v>0</v>
      </c>
      <c r="AC270" s="27">
        <v>24673500</v>
      </c>
      <c r="AE270" s="27">
        <v>48</v>
      </c>
      <c r="AF270" s="33"/>
      <c r="AG270" s="82">
        <v>2</v>
      </c>
      <c r="AH270" s="82">
        <v>40</v>
      </c>
      <c r="AI270" s="105"/>
      <c r="AJ270" s="82"/>
      <c r="AK270" s="82">
        <v>4</v>
      </c>
      <c r="AL270" s="82"/>
      <c r="AM270" s="82"/>
      <c r="AN270" s="82"/>
      <c r="AO270" s="82"/>
      <c r="AP270" s="82"/>
      <c r="AQ270" s="82"/>
      <c r="AR270" s="82"/>
      <c r="AS270" s="82"/>
      <c r="AT270" s="82">
        <v>2</v>
      </c>
      <c r="AU270" s="27">
        <v>8602000</v>
      </c>
      <c r="AV270" s="27">
        <v>8635725</v>
      </c>
      <c r="AW270" s="30" t="s">
        <v>1166</v>
      </c>
      <c r="AX270" s="30" t="s">
        <v>836</v>
      </c>
      <c r="AY270" s="12"/>
      <c r="AZ270" s="12"/>
    </row>
    <row r="271" spans="1:52" ht="21" x14ac:dyDescent="0.35">
      <c r="A271" s="91">
        <v>263</v>
      </c>
      <c r="B271" s="31" t="s">
        <v>113</v>
      </c>
      <c r="C271" s="31" t="s">
        <v>876</v>
      </c>
      <c r="D271" s="31"/>
      <c r="E271" s="31" t="s">
        <v>877</v>
      </c>
      <c r="F271" s="31" t="s">
        <v>13</v>
      </c>
      <c r="G271" s="25">
        <v>130</v>
      </c>
      <c r="H271" s="102"/>
      <c r="I271" s="102"/>
      <c r="J271" s="102">
        <v>2</v>
      </c>
      <c r="K271" s="102">
        <v>30</v>
      </c>
      <c r="L271" s="102">
        <v>10</v>
      </c>
      <c r="M271" s="102"/>
      <c r="N271" s="102"/>
      <c r="O271" s="102">
        <v>30</v>
      </c>
      <c r="P271" s="102"/>
      <c r="Q271" s="102">
        <v>6</v>
      </c>
      <c r="R271" s="102"/>
      <c r="S271" s="102"/>
      <c r="T271" s="36"/>
      <c r="U271" s="102">
        <v>2</v>
      </c>
      <c r="V271" s="102">
        <v>5</v>
      </c>
      <c r="W271" s="102">
        <v>5</v>
      </c>
      <c r="X271" s="102">
        <v>40</v>
      </c>
      <c r="Y271" s="102"/>
      <c r="Z271" s="102"/>
      <c r="AA271" s="102"/>
      <c r="AB271" s="36"/>
      <c r="AC271" s="27">
        <v>20241500</v>
      </c>
      <c r="AE271" s="27">
        <v>56</v>
      </c>
      <c r="AF271" s="33"/>
      <c r="AG271" s="82">
        <v>1</v>
      </c>
      <c r="AH271" s="82">
        <v>4</v>
      </c>
      <c r="AI271" s="105">
        <v>1</v>
      </c>
      <c r="AJ271" s="82"/>
      <c r="AK271" s="82">
        <v>8</v>
      </c>
      <c r="AL271" s="82">
        <v>10</v>
      </c>
      <c r="AM271" s="82">
        <v>3</v>
      </c>
      <c r="AN271" s="82"/>
      <c r="AO271" s="82"/>
      <c r="AP271" s="82">
        <v>2</v>
      </c>
      <c r="AQ271" s="82"/>
      <c r="AR271" s="82"/>
      <c r="AS271" s="82"/>
      <c r="AT271" s="82">
        <v>27</v>
      </c>
      <c r="AU271" s="27">
        <v>6922500</v>
      </c>
      <c r="AV271" s="27">
        <v>7084525</v>
      </c>
      <c r="AW271" s="30" t="s">
        <v>1166</v>
      </c>
      <c r="AX271" s="30" t="s">
        <v>836</v>
      </c>
      <c r="AY271" s="12"/>
      <c r="AZ271" s="12"/>
    </row>
    <row r="272" spans="1:52" ht="21" x14ac:dyDescent="0.35">
      <c r="A272" s="91">
        <v>264</v>
      </c>
      <c r="B272" s="24" t="s">
        <v>113</v>
      </c>
      <c r="C272" s="24" t="s">
        <v>839</v>
      </c>
      <c r="D272" s="31"/>
      <c r="E272" s="31" t="s">
        <v>842</v>
      </c>
      <c r="F272" s="31" t="s">
        <v>13</v>
      </c>
      <c r="G272" s="25">
        <v>150</v>
      </c>
      <c r="H272" s="113"/>
      <c r="I272" s="113"/>
      <c r="J272" s="113">
        <v>2</v>
      </c>
      <c r="K272" s="113">
        <v>2</v>
      </c>
      <c r="L272" s="113">
        <v>12</v>
      </c>
      <c r="M272" s="113"/>
      <c r="N272" s="113">
        <v>4</v>
      </c>
      <c r="O272" s="113">
        <v>40</v>
      </c>
      <c r="P272" s="113"/>
      <c r="Q272" s="113">
        <v>6</v>
      </c>
      <c r="R272" s="113"/>
      <c r="S272" s="113"/>
      <c r="T272" s="97"/>
      <c r="U272" s="113">
        <v>2</v>
      </c>
      <c r="V272" s="113">
        <v>5</v>
      </c>
      <c r="W272" s="113">
        <v>7</v>
      </c>
      <c r="X272" s="113">
        <v>70</v>
      </c>
      <c r="Y272" s="113"/>
      <c r="Z272" s="113"/>
      <c r="AA272" s="113"/>
      <c r="AB272" s="97"/>
      <c r="AC272" s="27">
        <v>23232500</v>
      </c>
      <c r="AE272" s="27">
        <v>69</v>
      </c>
      <c r="AF272" s="33"/>
      <c r="AG272" s="82">
        <v>1</v>
      </c>
      <c r="AH272" s="82">
        <v>4</v>
      </c>
      <c r="AI272" s="105"/>
      <c r="AJ272" s="82"/>
      <c r="AK272" s="82">
        <v>7</v>
      </c>
      <c r="AL272" s="82">
        <v>12</v>
      </c>
      <c r="AM272" s="82">
        <v>4</v>
      </c>
      <c r="AN272" s="82"/>
      <c r="AO272" s="82"/>
      <c r="AP272" s="82">
        <v>2</v>
      </c>
      <c r="AQ272" s="82"/>
      <c r="AR272" s="82"/>
      <c r="AS272" s="82"/>
      <c r="AT272" s="82">
        <v>39</v>
      </c>
      <c r="AU272" s="27">
        <v>8104000</v>
      </c>
      <c r="AV272" s="27">
        <v>8131374.9999999991</v>
      </c>
      <c r="AW272" s="30" t="s">
        <v>1166</v>
      </c>
      <c r="AX272" s="30" t="s">
        <v>836</v>
      </c>
      <c r="AY272" s="12"/>
      <c r="AZ272" s="12"/>
    </row>
    <row r="273" spans="1:52" ht="21" x14ac:dyDescent="0.35">
      <c r="A273" s="91">
        <v>265</v>
      </c>
      <c r="B273" s="31" t="s">
        <v>113</v>
      </c>
      <c r="C273" s="31" t="s">
        <v>844</v>
      </c>
      <c r="D273" s="31"/>
      <c r="E273" s="31" t="s">
        <v>1058</v>
      </c>
      <c r="F273" s="31" t="s">
        <v>20</v>
      </c>
      <c r="G273" s="25">
        <v>160</v>
      </c>
      <c r="H273" s="102"/>
      <c r="I273" s="102"/>
      <c r="J273" s="102">
        <v>2</v>
      </c>
      <c r="K273" s="102">
        <v>2</v>
      </c>
      <c r="L273" s="102">
        <v>7</v>
      </c>
      <c r="M273" s="102"/>
      <c r="N273" s="102">
        <v>1</v>
      </c>
      <c r="O273" s="102">
        <v>40</v>
      </c>
      <c r="P273" s="102"/>
      <c r="Q273" s="102">
        <v>6</v>
      </c>
      <c r="R273" s="102"/>
      <c r="S273" s="102"/>
      <c r="T273" s="36"/>
      <c r="U273" s="102">
        <v>2</v>
      </c>
      <c r="V273" s="102">
        <v>5</v>
      </c>
      <c r="W273" s="102">
        <v>5</v>
      </c>
      <c r="X273" s="102">
        <v>90</v>
      </c>
      <c r="Y273" s="102"/>
      <c r="Z273" s="102"/>
      <c r="AA273" s="102"/>
      <c r="AB273" s="36"/>
      <c r="AC273" s="27">
        <v>25121500</v>
      </c>
      <c r="AE273" s="27">
        <v>68</v>
      </c>
      <c r="AF273" s="33"/>
      <c r="AG273" s="82">
        <v>2</v>
      </c>
      <c r="AH273" s="82">
        <v>4</v>
      </c>
      <c r="AI273" s="105"/>
      <c r="AJ273" s="82">
        <v>2</v>
      </c>
      <c r="AK273" s="82">
        <v>7</v>
      </c>
      <c r="AL273" s="82">
        <v>20</v>
      </c>
      <c r="AM273" s="82">
        <v>3</v>
      </c>
      <c r="AN273" s="82"/>
      <c r="AO273" s="82"/>
      <c r="AP273" s="82">
        <v>14</v>
      </c>
      <c r="AQ273" s="82"/>
      <c r="AR273" s="82"/>
      <c r="AS273" s="82"/>
      <c r="AT273" s="82">
        <v>16</v>
      </c>
      <c r="AU273" s="27">
        <v>8769000</v>
      </c>
      <c r="AV273" s="27">
        <v>8792525</v>
      </c>
      <c r="AW273" s="30" t="s">
        <v>1166</v>
      </c>
      <c r="AX273" s="30" t="s">
        <v>836</v>
      </c>
      <c r="AY273" s="12"/>
      <c r="AZ273" s="12"/>
    </row>
    <row r="274" spans="1:52" ht="21" x14ac:dyDescent="0.35">
      <c r="A274" s="91">
        <v>266</v>
      </c>
      <c r="B274" s="31" t="s">
        <v>113</v>
      </c>
      <c r="C274" s="31" t="s">
        <v>141</v>
      </c>
      <c r="D274" s="31"/>
      <c r="E274" s="31" t="s">
        <v>701</v>
      </c>
      <c r="F274" s="31" t="s">
        <v>11</v>
      </c>
      <c r="G274" s="25">
        <v>120</v>
      </c>
      <c r="H274" s="102"/>
      <c r="I274" s="102"/>
      <c r="J274" s="102">
        <v>2</v>
      </c>
      <c r="K274" s="102">
        <v>2</v>
      </c>
      <c r="L274" s="102">
        <v>7</v>
      </c>
      <c r="M274" s="102"/>
      <c r="N274" s="102"/>
      <c r="O274" s="102">
        <v>40</v>
      </c>
      <c r="P274" s="102"/>
      <c r="Q274" s="102">
        <v>5</v>
      </c>
      <c r="R274" s="102"/>
      <c r="S274" s="102"/>
      <c r="T274" s="36"/>
      <c r="U274" s="102">
        <v>1</v>
      </c>
      <c r="V274" s="102">
        <v>1</v>
      </c>
      <c r="W274" s="102">
        <v>2</v>
      </c>
      <c r="X274" s="102">
        <v>60</v>
      </c>
      <c r="Y274" s="102"/>
      <c r="Z274" s="102"/>
      <c r="AA274" s="102"/>
      <c r="AB274" s="36"/>
      <c r="AC274" s="27">
        <v>19549500</v>
      </c>
      <c r="AE274" s="27">
        <v>38</v>
      </c>
      <c r="AF274" s="33"/>
      <c r="AG274" s="82">
        <v>1</v>
      </c>
      <c r="AH274" s="82">
        <v>4</v>
      </c>
      <c r="AI274" s="105"/>
      <c r="AJ274" s="82"/>
      <c r="AK274" s="82">
        <v>1</v>
      </c>
      <c r="AL274" s="82">
        <v>14</v>
      </c>
      <c r="AM274" s="82">
        <v>3</v>
      </c>
      <c r="AN274" s="82"/>
      <c r="AO274" s="82"/>
      <c r="AP274" s="82">
        <v>1</v>
      </c>
      <c r="AQ274" s="82"/>
      <c r="AR274" s="82"/>
      <c r="AS274" s="82"/>
      <c r="AT274" s="82">
        <v>14</v>
      </c>
      <c r="AU274" s="27">
        <v>5012500</v>
      </c>
      <c r="AV274" s="27">
        <v>6842325</v>
      </c>
      <c r="AW274" s="30" t="s">
        <v>1166</v>
      </c>
      <c r="AX274" s="30" t="s">
        <v>836</v>
      </c>
      <c r="AY274" s="12"/>
      <c r="AZ274" s="12"/>
    </row>
    <row r="275" spans="1:52" ht="21" x14ac:dyDescent="0.35">
      <c r="A275" s="91">
        <v>267</v>
      </c>
      <c r="B275" s="31" t="s">
        <v>113</v>
      </c>
      <c r="C275" s="31" t="s">
        <v>114</v>
      </c>
      <c r="D275" s="31"/>
      <c r="E275" s="31" t="s">
        <v>115</v>
      </c>
      <c r="F275" s="31" t="s">
        <v>13</v>
      </c>
      <c r="G275" s="25">
        <v>250</v>
      </c>
      <c r="H275" s="102"/>
      <c r="I275" s="102"/>
      <c r="J275" s="102">
        <v>2</v>
      </c>
      <c r="K275" s="102">
        <v>2</v>
      </c>
      <c r="L275" s="102">
        <v>6</v>
      </c>
      <c r="M275" s="102"/>
      <c r="N275" s="102">
        <v>5</v>
      </c>
      <c r="O275" s="102">
        <v>34</v>
      </c>
      <c r="P275" s="102"/>
      <c r="Q275" s="102">
        <v>27</v>
      </c>
      <c r="R275" s="102"/>
      <c r="S275" s="102"/>
      <c r="T275" s="36"/>
      <c r="U275" s="102">
        <v>2</v>
      </c>
      <c r="V275" s="102">
        <v>2</v>
      </c>
      <c r="W275" s="102">
        <v>20</v>
      </c>
      <c r="X275" s="102">
        <v>150</v>
      </c>
      <c r="Y275" s="102"/>
      <c r="Z275" s="102"/>
      <c r="AA275" s="102"/>
      <c r="AB275" s="36"/>
      <c r="AC275" s="27">
        <v>37542000</v>
      </c>
      <c r="AE275" s="27">
        <v>102</v>
      </c>
      <c r="AF275" s="33"/>
      <c r="AG275" s="82">
        <v>8</v>
      </c>
      <c r="AH275" s="82">
        <v>8</v>
      </c>
      <c r="AI275" s="105">
        <v>1</v>
      </c>
      <c r="AJ275" s="82"/>
      <c r="AK275" s="82">
        <v>5</v>
      </c>
      <c r="AL275" s="82">
        <v>20</v>
      </c>
      <c r="AM275" s="82">
        <v>8</v>
      </c>
      <c r="AN275" s="82"/>
      <c r="AO275" s="82"/>
      <c r="AP275" s="82">
        <v>24</v>
      </c>
      <c r="AQ275" s="82"/>
      <c r="AR275" s="82"/>
      <c r="AS275" s="82"/>
      <c r="AT275" s="82">
        <v>28</v>
      </c>
      <c r="AU275" s="27">
        <v>12978500</v>
      </c>
      <c r="AV275" s="27">
        <v>13139700</v>
      </c>
      <c r="AW275" s="30" t="s">
        <v>1166</v>
      </c>
      <c r="AX275" s="30" t="s">
        <v>836</v>
      </c>
      <c r="AY275" s="12"/>
      <c r="AZ275" s="12"/>
    </row>
    <row r="276" spans="1:52" ht="21" x14ac:dyDescent="0.35">
      <c r="A276" s="91">
        <v>268</v>
      </c>
      <c r="B276" s="31" t="s">
        <v>113</v>
      </c>
      <c r="C276" s="31" t="s">
        <v>539</v>
      </c>
      <c r="D276" s="31"/>
      <c r="E276" s="31" t="s">
        <v>540</v>
      </c>
      <c r="F276" s="31" t="s">
        <v>11</v>
      </c>
      <c r="G276" s="25">
        <v>100</v>
      </c>
      <c r="H276" s="102"/>
      <c r="I276" s="102"/>
      <c r="J276" s="102">
        <v>1</v>
      </c>
      <c r="K276" s="102">
        <v>2</v>
      </c>
      <c r="L276" s="102">
        <v>1</v>
      </c>
      <c r="M276" s="102"/>
      <c r="N276" s="102"/>
      <c r="O276" s="102">
        <v>20</v>
      </c>
      <c r="P276" s="102"/>
      <c r="Q276" s="102"/>
      <c r="R276" s="102"/>
      <c r="S276" s="102"/>
      <c r="T276" s="36"/>
      <c r="U276" s="102">
        <v>2</v>
      </c>
      <c r="V276" s="102">
        <v>2</v>
      </c>
      <c r="W276" s="102">
        <v>2</v>
      </c>
      <c r="X276" s="102">
        <v>70</v>
      </c>
      <c r="Y276" s="102"/>
      <c r="Z276" s="102"/>
      <c r="AA276" s="102"/>
      <c r="AB276" s="36"/>
      <c r="AC276" s="27">
        <v>15643500</v>
      </c>
      <c r="AE276" s="27">
        <v>40</v>
      </c>
      <c r="AF276" s="33"/>
      <c r="AG276" s="82">
        <v>3</v>
      </c>
      <c r="AH276" s="82">
        <v>2</v>
      </c>
      <c r="AI276" s="105">
        <v>1</v>
      </c>
      <c r="AJ276" s="82"/>
      <c r="AK276" s="82">
        <v>5</v>
      </c>
      <c r="AL276" s="82">
        <v>10</v>
      </c>
      <c r="AM276" s="82">
        <v>2</v>
      </c>
      <c r="AN276" s="82"/>
      <c r="AO276" s="82"/>
      <c r="AP276" s="82">
        <v>1</v>
      </c>
      <c r="AQ276" s="82"/>
      <c r="AR276" s="82"/>
      <c r="AS276" s="82"/>
      <c r="AT276" s="82">
        <v>16</v>
      </c>
      <c r="AU276" s="27">
        <v>5160000</v>
      </c>
      <c r="AV276" s="27">
        <v>5475225</v>
      </c>
      <c r="AW276" s="30" t="s">
        <v>1166</v>
      </c>
      <c r="AX276" s="30" t="s">
        <v>836</v>
      </c>
      <c r="AY276" s="12"/>
      <c r="AZ276" s="12"/>
    </row>
    <row r="277" spans="1:52" ht="21" x14ac:dyDescent="0.35">
      <c r="A277" s="91">
        <v>269</v>
      </c>
      <c r="B277" s="24" t="s">
        <v>113</v>
      </c>
      <c r="C277" s="24" t="s">
        <v>126</v>
      </c>
      <c r="D277" s="31"/>
      <c r="E277" s="31" t="s">
        <v>127</v>
      </c>
      <c r="F277" s="31" t="s">
        <v>43</v>
      </c>
      <c r="G277" s="25">
        <v>400</v>
      </c>
      <c r="H277" s="113"/>
      <c r="I277" s="113"/>
      <c r="J277" s="113">
        <v>2</v>
      </c>
      <c r="K277" s="113">
        <v>2</v>
      </c>
      <c r="L277" s="113">
        <v>4</v>
      </c>
      <c r="M277" s="113">
        <v>1</v>
      </c>
      <c r="N277" s="113">
        <v>30</v>
      </c>
      <c r="O277" s="113">
        <v>40</v>
      </c>
      <c r="P277" s="113"/>
      <c r="Q277" s="113">
        <v>43</v>
      </c>
      <c r="R277" s="113"/>
      <c r="S277" s="113"/>
      <c r="T277" s="97"/>
      <c r="U277" s="113">
        <v>24</v>
      </c>
      <c r="V277" s="113">
        <v>45</v>
      </c>
      <c r="W277" s="113">
        <v>25</v>
      </c>
      <c r="X277" s="113">
        <v>184</v>
      </c>
      <c r="Y277" s="113"/>
      <c r="Z277" s="113"/>
      <c r="AA277" s="113"/>
      <c r="AB277" s="97"/>
      <c r="AC277" s="27">
        <v>55044500</v>
      </c>
      <c r="AE277" s="27">
        <v>0</v>
      </c>
      <c r="AF277" s="33"/>
      <c r="AG277" s="82"/>
      <c r="AH277" s="82"/>
      <c r="AI277" s="105"/>
      <c r="AJ277" s="82"/>
      <c r="AK277" s="82"/>
      <c r="AL277" s="82"/>
      <c r="AM277" s="82"/>
      <c r="AN277" s="82"/>
      <c r="AO277" s="82"/>
      <c r="AP277" s="82"/>
      <c r="AQ277" s="82"/>
      <c r="AR277" s="82"/>
      <c r="AS277" s="82"/>
      <c r="AT277" s="82"/>
      <c r="AU277" s="27">
        <v>0</v>
      </c>
      <c r="AV277" s="27">
        <v>19265575</v>
      </c>
      <c r="AW277" s="30" t="s">
        <v>1165</v>
      </c>
      <c r="AX277" s="30" t="s">
        <v>835</v>
      </c>
      <c r="AY277" s="12"/>
      <c r="AZ277" s="12"/>
    </row>
    <row r="278" spans="1:52" ht="21" x14ac:dyDescent="0.35">
      <c r="A278" s="91">
        <v>270</v>
      </c>
      <c r="B278" s="31" t="s">
        <v>113</v>
      </c>
      <c r="C278" s="31" t="s">
        <v>552</v>
      </c>
      <c r="D278" s="31"/>
      <c r="E278" s="31" t="s">
        <v>749</v>
      </c>
      <c r="F278" s="31" t="s">
        <v>20</v>
      </c>
      <c r="G278" s="25">
        <v>250</v>
      </c>
      <c r="H278" s="102"/>
      <c r="I278" s="102"/>
      <c r="J278" s="102">
        <v>2</v>
      </c>
      <c r="K278" s="102">
        <v>5</v>
      </c>
      <c r="L278" s="102">
        <v>2</v>
      </c>
      <c r="M278" s="102"/>
      <c r="N278" s="102">
        <v>2</v>
      </c>
      <c r="O278" s="102">
        <v>50</v>
      </c>
      <c r="P278" s="102"/>
      <c r="Q278" s="102">
        <v>20</v>
      </c>
      <c r="R278" s="102"/>
      <c r="S278" s="102"/>
      <c r="T278" s="36"/>
      <c r="U278" s="102">
        <v>9</v>
      </c>
      <c r="V278" s="102">
        <v>5</v>
      </c>
      <c r="W278" s="102">
        <v>5</v>
      </c>
      <c r="X278" s="102">
        <v>150</v>
      </c>
      <c r="Y278" s="102"/>
      <c r="Z278" s="102"/>
      <c r="AA278" s="102"/>
      <c r="AB278" s="36"/>
      <c r="AC278" s="27">
        <v>38675500</v>
      </c>
      <c r="AE278" s="27">
        <v>90</v>
      </c>
      <c r="AF278" s="33"/>
      <c r="AG278" s="82">
        <v>15</v>
      </c>
      <c r="AH278" s="82">
        <v>7</v>
      </c>
      <c r="AI278" s="105">
        <v>1</v>
      </c>
      <c r="AJ278" s="82"/>
      <c r="AK278" s="82">
        <v>6</v>
      </c>
      <c r="AL278" s="82">
        <v>35</v>
      </c>
      <c r="AM278" s="82">
        <v>10</v>
      </c>
      <c r="AN278" s="82"/>
      <c r="AO278" s="82"/>
      <c r="AP278" s="82">
        <v>6</v>
      </c>
      <c r="AQ278" s="82"/>
      <c r="AR278" s="82"/>
      <c r="AS278" s="82"/>
      <c r="AT278" s="82">
        <v>10</v>
      </c>
      <c r="AU278" s="27">
        <v>13063000</v>
      </c>
      <c r="AV278" s="27">
        <v>13536425</v>
      </c>
      <c r="AW278" s="30" t="s">
        <v>1166</v>
      </c>
      <c r="AX278" s="30" t="s">
        <v>836</v>
      </c>
      <c r="AY278" s="12"/>
      <c r="AZ278" s="12"/>
    </row>
    <row r="279" spans="1:52" ht="21" x14ac:dyDescent="0.35">
      <c r="A279" s="91">
        <v>271</v>
      </c>
      <c r="B279" s="31" t="s">
        <v>113</v>
      </c>
      <c r="C279" s="31" t="s">
        <v>551</v>
      </c>
      <c r="D279" s="31"/>
      <c r="E279" s="31" t="s">
        <v>750</v>
      </c>
      <c r="F279" s="31" t="s">
        <v>933</v>
      </c>
      <c r="G279" s="25">
        <v>1050</v>
      </c>
      <c r="H279" s="102"/>
      <c r="I279" s="102"/>
      <c r="J279" s="102">
        <v>10</v>
      </c>
      <c r="K279" s="102">
        <v>8</v>
      </c>
      <c r="L279" s="102">
        <v>20</v>
      </c>
      <c r="M279" s="102"/>
      <c r="N279" s="102">
        <v>62</v>
      </c>
      <c r="O279" s="102">
        <v>50</v>
      </c>
      <c r="P279" s="102"/>
      <c r="Q279" s="102">
        <v>50</v>
      </c>
      <c r="R279" s="102"/>
      <c r="S279" s="102"/>
      <c r="T279" s="36"/>
      <c r="U279" s="102">
        <v>50</v>
      </c>
      <c r="V279" s="102">
        <v>350</v>
      </c>
      <c r="W279" s="102">
        <v>200</v>
      </c>
      <c r="X279" s="102">
        <v>250</v>
      </c>
      <c r="Y279" s="102"/>
      <c r="Z279" s="102"/>
      <c r="AA279" s="102"/>
      <c r="AB279" s="36"/>
      <c r="AC279" s="27">
        <v>125567000</v>
      </c>
      <c r="AE279" s="27">
        <v>316</v>
      </c>
      <c r="AF279" s="33"/>
      <c r="AG279" s="82">
        <v>50</v>
      </c>
      <c r="AH279" s="82">
        <v>20</v>
      </c>
      <c r="AI279" s="105">
        <v>2</v>
      </c>
      <c r="AJ279" s="82">
        <v>1</v>
      </c>
      <c r="AK279" s="82">
        <v>20</v>
      </c>
      <c r="AL279" s="82">
        <v>120</v>
      </c>
      <c r="AM279" s="82">
        <v>11</v>
      </c>
      <c r="AN279" s="82"/>
      <c r="AO279" s="82"/>
      <c r="AP279" s="82">
        <v>47</v>
      </c>
      <c r="AQ279" s="82"/>
      <c r="AR279" s="82"/>
      <c r="AS279" s="82"/>
      <c r="AT279" s="82">
        <v>45</v>
      </c>
      <c r="AU279" s="27">
        <v>43757500</v>
      </c>
      <c r="AV279" s="27">
        <v>43948450</v>
      </c>
      <c r="AW279" s="30" t="s">
        <v>1166</v>
      </c>
      <c r="AX279" s="30" t="s">
        <v>835</v>
      </c>
      <c r="AY279" s="12"/>
      <c r="AZ279" s="12"/>
    </row>
    <row r="280" spans="1:52" ht="21" x14ac:dyDescent="0.35">
      <c r="A280" s="91">
        <v>272</v>
      </c>
      <c r="B280" s="31" t="s">
        <v>113</v>
      </c>
      <c r="C280" s="31" t="s">
        <v>150</v>
      </c>
      <c r="D280" s="31"/>
      <c r="E280" s="31" t="s">
        <v>665</v>
      </c>
      <c r="F280" s="31" t="s">
        <v>20</v>
      </c>
      <c r="G280" s="25">
        <v>500</v>
      </c>
      <c r="H280" s="102"/>
      <c r="I280" s="102"/>
      <c r="J280" s="102">
        <v>2</v>
      </c>
      <c r="K280" s="102">
        <v>1</v>
      </c>
      <c r="L280" s="102">
        <v>4</v>
      </c>
      <c r="M280" s="102"/>
      <c r="N280" s="102">
        <v>38</v>
      </c>
      <c r="O280" s="102">
        <v>10</v>
      </c>
      <c r="P280" s="102"/>
      <c r="Q280" s="102">
        <v>30</v>
      </c>
      <c r="R280" s="102"/>
      <c r="S280" s="102"/>
      <c r="T280" s="36"/>
      <c r="U280" s="102">
        <v>15</v>
      </c>
      <c r="V280" s="102">
        <v>108</v>
      </c>
      <c r="W280" s="102">
        <v>185</v>
      </c>
      <c r="X280" s="102">
        <v>107</v>
      </c>
      <c r="Y280" s="102"/>
      <c r="Z280" s="102"/>
      <c r="AA280" s="102"/>
      <c r="AB280" s="36"/>
      <c r="AC280" s="27">
        <v>56447000</v>
      </c>
      <c r="AE280" s="27">
        <v>137</v>
      </c>
      <c r="AF280" s="33"/>
      <c r="AG280" s="82">
        <v>28</v>
      </c>
      <c r="AH280" s="82">
        <v>15</v>
      </c>
      <c r="AI280" s="105">
        <v>2</v>
      </c>
      <c r="AJ280" s="82"/>
      <c r="AK280" s="82">
        <v>26</v>
      </c>
      <c r="AL280" s="82">
        <v>25</v>
      </c>
      <c r="AM280" s="82">
        <v>10</v>
      </c>
      <c r="AN280" s="82"/>
      <c r="AO280" s="82">
        <v>0</v>
      </c>
      <c r="AP280" s="82">
        <v>16</v>
      </c>
      <c r="AQ280" s="82">
        <v>0</v>
      </c>
      <c r="AR280" s="82"/>
      <c r="AS280" s="82"/>
      <c r="AT280" s="82">
        <v>15</v>
      </c>
      <c r="AU280" s="27">
        <v>19629500</v>
      </c>
      <c r="AV280" s="27">
        <v>19756450</v>
      </c>
      <c r="AW280" s="30" t="s">
        <v>1166</v>
      </c>
      <c r="AX280" s="30" t="s">
        <v>836</v>
      </c>
      <c r="AY280" s="12"/>
      <c r="AZ280" s="12"/>
    </row>
    <row r="281" spans="1:52" ht="21" x14ac:dyDescent="0.35">
      <c r="A281" s="91">
        <v>273</v>
      </c>
      <c r="B281" s="31" t="s">
        <v>113</v>
      </c>
      <c r="C281" s="31" t="s">
        <v>151</v>
      </c>
      <c r="D281" s="31"/>
      <c r="E281" s="31" t="s">
        <v>152</v>
      </c>
      <c r="F281" s="31" t="s">
        <v>11</v>
      </c>
      <c r="G281" s="25">
        <v>71</v>
      </c>
      <c r="H281" s="102"/>
      <c r="I281" s="102"/>
      <c r="J281" s="102">
        <v>2</v>
      </c>
      <c r="K281" s="102">
        <v>4</v>
      </c>
      <c r="L281" s="102">
        <v>2</v>
      </c>
      <c r="M281" s="102"/>
      <c r="N281" s="102">
        <v>5</v>
      </c>
      <c r="O281" s="102">
        <v>10</v>
      </c>
      <c r="P281" s="102"/>
      <c r="Q281" s="102">
        <v>3</v>
      </c>
      <c r="R281" s="102"/>
      <c r="S281" s="102"/>
      <c r="T281" s="36"/>
      <c r="U281" s="102">
        <v>6</v>
      </c>
      <c r="V281" s="102">
        <v>3</v>
      </c>
      <c r="W281" s="102">
        <v>20</v>
      </c>
      <c r="X281" s="102">
        <v>16</v>
      </c>
      <c r="Y281" s="102"/>
      <c r="Z281" s="102"/>
      <c r="AA281" s="102"/>
      <c r="AB281" s="36"/>
      <c r="AC281" s="27">
        <v>9178500</v>
      </c>
      <c r="AE281" s="27">
        <v>0</v>
      </c>
      <c r="AF281" s="33"/>
      <c r="AG281" s="82"/>
      <c r="AH281" s="82"/>
      <c r="AI281" s="105"/>
      <c r="AJ281" s="82"/>
      <c r="AK281" s="82"/>
      <c r="AL281" s="82"/>
      <c r="AM281" s="82"/>
      <c r="AN281" s="82"/>
      <c r="AO281" s="82"/>
      <c r="AP281" s="82"/>
      <c r="AQ281" s="82"/>
      <c r="AR281" s="82"/>
      <c r="AS281" s="82"/>
      <c r="AT281" s="82"/>
      <c r="AU281" s="27">
        <v>0</v>
      </c>
      <c r="AV281" s="27">
        <v>3212475</v>
      </c>
      <c r="AW281" s="30" t="s">
        <v>1165</v>
      </c>
      <c r="AX281" s="30" t="s">
        <v>836</v>
      </c>
      <c r="AY281" s="12"/>
      <c r="AZ281" s="12"/>
    </row>
    <row r="282" spans="1:52" ht="21" x14ac:dyDescent="0.35">
      <c r="A282" s="91">
        <v>274</v>
      </c>
      <c r="B282" s="24" t="s">
        <v>113</v>
      </c>
      <c r="C282" s="24" t="s">
        <v>148</v>
      </c>
      <c r="D282" s="31"/>
      <c r="E282" s="31" t="s">
        <v>149</v>
      </c>
      <c r="F282" s="31" t="s">
        <v>20</v>
      </c>
      <c r="G282" s="25">
        <v>300</v>
      </c>
      <c r="H282" s="113"/>
      <c r="I282" s="113"/>
      <c r="J282" s="113">
        <v>8</v>
      </c>
      <c r="K282" s="113">
        <v>9</v>
      </c>
      <c r="L282" s="113">
        <v>4</v>
      </c>
      <c r="M282" s="113"/>
      <c r="N282" s="113">
        <v>17</v>
      </c>
      <c r="O282" s="113">
        <v>43</v>
      </c>
      <c r="P282" s="113"/>
      <c r="Q282" s="113">
        <v>14</v>
      </c>
      <c r="R282" s="113"/>
      <c r="S282" s="113"/>
      <c r="T282" s="97"/>
      <c r="U282" s="113">
        <v>4</v>
      </c>
      <c r="V282" s="113">
        <v>10</v>
      </c>
      <c r="W282" s="113">
        <v>10</v>
      </c>
      <c r="X282" s="113">
        <v>181</v>
      </c>
      <c r="Y282" s="113"/>
      <c r="Z282" s="113"/>
      <c r="AA282" s="113"/>
      <c r="AB282" s="97"/>
      <c r="AC282" s="27">
        <v>45179500</v>
      </c>
      <c r="AE282" s="27">
        <v>108</v>
      </c>
      <c r="AF282" s="33"/>
      <c r="AG282" s="82">
        <v>15</v>
      </c>
      <c r="AH282" s="82">
        <v>10</v>
      </c>
      <c r="AI282" s="105">
        <v>5</v>
      </c>
      <c r="AJ282" s="82"/>
      <c r="AK282" s="82">
        <v>5</v>
      </c>
      <c r="AL282" s="82">
        <v>35</v>
      </c>
      <c r="AM282" s="82">
        <v>10</v>
      </c>
      <c r="AN282" s="82"/>
      <c r="AO282" s="82"/>
      <c r="AP282" s="82">
        <v>9</v>
      </c>
      <c r="AQ282" s="82"/>
      <c r="AR282" s="82"/>
      <c r="AS282" s="82"/>
      <c r="AT282" s="82">
        <v>19</v>
      </c>
      <c r="AU282" s="27">
        <v>15507000</v>
      </c>
      <c r="AV282" s="27">
        <v>15812824.999999998</v>
      </c>
      <c r="AW282" s="30" t="s">
        <v>1166</v>
      </c>
      <c r="AX282" s="30" t="s">
        <v>836</v>
      </c>
      <c r="AY282" s="12"/>
      <c r="AZ282" s="12"/>
    </row>
    <row r="283" spans="1:52" ht="21" x14ac:dyDescent="0.35">
      <c r="A283" s="91">
        <v>275</v>
      </c>
      <c r="B283" s="31" t="s">
        <v>113</v>
      </c>
      <c r="C283" s="31" t="s">
        <v>146</v>
      </c>
      <c r="D283" s="31"/>
      <c r="E283" s="31" t="s">
        <v>147</v>
      </c>
      <c r="F283" s="31" t="s">
        <v>20</v>
      </c>
      <c r="G283" s="25">
        <v>300</v>
      </c>
      <c r="H283" s="102"/>
      <c r="I283" s="102"/>
      <c r="J283" s="102">
        <v>10</v>
      </c>
      <c r="K283" s="102">
        <v>9</v>
      </c>
      <c r="L283" s="102">
        <v>4</v>
      </c>
      <c r="M283" s="102"/>
      <c r="N283" s="102">
        <v>17</v>
      </c>
      <c r="O283" s="102">
        <v>43</v>
      </c>
      <c r="P283" s="102"/>
      <c r="Q283" s="102">
        <v>19</v>
      </c>
      <c r="R283" s="102"/>
      <c r="S283" s="102"/>
      <c r="T283" s="36"/>
      <c r="U283" s="102">
        <v>2</v>
      </c>
      <c r="V283" s="102">
        <v>10</v>
      </c>
      <c r="W283" s="102">
        <v>5</v>
      </c>
      <c r="X283" s="102">
        <v>181</v>
      </c>
      <c r="Y283" s="102"/>
      <c r="Z283" s="102"/>
      <c r="AA283" s="102"/>
      <c r="AB283" s="36"/>
      <c r="AC283" s="27">
        <v>45757500</v>
      </c>
      <c r="AE283" s="27">
        <v>104</v>
      </c>
      <c r="AF283" s="33"/>
      <c r="AG283" s="82">
        <v>15</v>
      </c>
      <c r="AH283" s="82">
        <v>9</v>
      </c>
      <c r="AI283" s="105">
        <v>10</v>
      </c>
      <c r="AJ283" s="82"/>
      <c r="AK283" s="82">
        <v>4</v>
      </c>
      <c r="AL283" s="82">
        <v>36</v>
      </c>
      <c r="AM283" s="82">
        <v>10</v>
      </c>
      <c r="AN283" s="82"/>
      <c r="AO283" s="82"/>
      <c r="AP283" s="82">
        <v>9</v>
      </c>
      <c r="AQ283" s="82"/>
      <c r="AR283" s="82"/>
      <c r="AS283" s="82"/>
      <c r="AT283" s="82">
        <v>11</v>
      </c>
      <c r="AU283" s="27">
        <v>15711000</v>
      </c>
      <c r="AV283" s="27">
        <v>16015124.999999998</v>
      </c>
      <c r="AW283" s="30" t="s">
        <v>1166</v>
      </c>
      <c r="AX283" s="30" t="s">
        <v>836</v>
      </c>
      <c r="AY283" s="12"/>
      <c r="AZ283" s="12"/>
    </row>
    <row r="284" spans="1:52" ht="21" x14ac:dyDescent="0.35">
      <c r="A284" s="91">
        <v>276</v>
      </c>
      <c r="B284" s="31" t="s">
        <v>113</v>
      </c>
      <c r="C284" s="31" t="s">
        <v>142</v>
      </c>
      <c r="D284" s="31"/>
      <c r="E284" s="31" t="s">
        <v>143</v>
      </c>
      <c r="F284" s="31" t="s">
        <v>933</v>
      </c>
      <c r="G284" s="25">
        <v>1050</v>
      </c>
      <c r="H284" s="102"/>
      <c r="I284" s="102"/>
      <c r="J284" s="102">
        <v>10</v>
      </c>
      <c r="K284" s="102">
        <v>8</v>
      </c>
      <c r="L284" s="102">
        <v>20</v>
      </c>
      <c r="M284" s="102"/>
      <c r="N284" s="102">
        <v>160</v>
      </c>
      <c r="O284" s="102">
        <v>25</v>
      </c>
      <c r="P284" s="102"/>
      <c r="Q284" s="102">
        <v>50</v>
      </c>
      <c r="R284" s="102"/>
      <c r="S284" s="102"/>
      <c r="T284" s="36"/>
      <c r="U284" s="102">
        <v>50</v>
      </c>
      <c r="V284" s="102">
        <v>320</v>
      </c>
      <c r="W284" s="102">
        <v>207</v>
      </c>
      <c r="X284" s="102">
        <v>200</v>
      </c>
      <c r="Y284" s="102"/>
      <c r="Z284" s="102"/>
      <c r="AA284" s="102"/>
      <c r="AB284" s="36"/>
      <c r="AC284" s="27">
        <v>118890500</v>
      </c>
      <c r="AE284" s="27">
        <v>274</v>
      </c>
      <c r="AF284" s="33"/>
      <c r="AG284" s="82">
        <v>61</v>
      </c>
      <c r="AH284" s="82">
        <v>40</v>
      </c>
      <c r="AI284" s="105">
        <v>2</v>
      </c>
      <c r="AJ284" s="82"/>
      <c r="AK284" s="82">
        <v>21</v>
      </c>
      <c r="AL284" s="82">
        <v>70</v>
      </c>
      <c r="AM284" s="82">
        <v>32</v>
      </c>
      <c r="AN284" s="82"/>
      <c r="AO284" s="82"/>
      <c r="AP284" s="82">
        <v>38</v>
      </c>
      <c r="AQ284" s="82"/>
      <c r="AR284" s="82"/>
      <c r="AS284" s="82"/>
      <c r="AT284" s="82">
        <v>10</v>
      </c>
      <c r="AU284" s="27">
        <v>40666000</v>
      </c>
      <c r="AV284" s="27">
        <v>41611675</v>
      </c>
      <c r="AW284" s="30" t="s">
        <v>1166</v>
      </c>
      <c r="AX284" s="30" t="s">
        <v>836</v>
      </c>
      <c r="AY284" s="12"/>
      <c r="AZ284" s="12"/>
    </row>
    <row r="285" spans="1:52" ht="21" x14ac:dyDescent="0.35">
      <c r="A285" s="91">
        <v>277</v>
      </c>
      <c r="B285" s="31" t="s">
        <v>113</v>
      </c>
      <c r="C285" s="31" t="s">
        <v>1104</v>
      </c>
      <c r="D285" s="31"/>
      <c r="E285" s="31" t="s">
        <v>1105</v>
      </c>
      <c r="F285" s="31" t="s">
        <v>516</v>
      </c>
      <c r="G285" s="25">
        <v>0</v>
      </c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36"/>
      <c r="U285" s="102"/>
      <c r="V285" s="102"/>
      <c r="W285" s="102"/>
      <c r="X285" s="102"/>
      <c r="Y285" s="102"/>
      <c r="Z285" s="102"/>
      <c r="AA285" s="102"/>
      <c r="AB285" s="36"/>
      <c r="AC285" s="27">
        <v>0</v>
      </c>
      <c r="AE285" s="27">
        <v>0</v>
      </c>
      <c r="AF285" s="33"/>
      <c r="AG285" s="82"/>
      <c r="AH285" s="82"/>
      <c r="AI285" s="105"/>
      <c r="AJ285" s="82"/>
      <c r="AK285" s="82"/>
      <c r="AL285" s="82"/>
      <c r="AM285" s="82"/>
      <c r="AN285" s="82"/>
      <c r="AO285" s="82"/>
      <c r="AP285" s="82"/>
      <c r="AQ285" s="82"/>
      <c r="AR285" s="82"/>
      <c r="AS285" s="82"/>
      <c r="AT285" s="82"/>
      <c r="AU285" s="27">
        <v>0</v>
      </c>
      <c r="AV285" s="27">
        <v>0</v>
      </c>
      <c r="AW285" s="30" t="s">
        <v>1165</v>
      </c>
      <c r="AX285" s="30" t="s">
        <v>836</v>
      </c>
      <c r="AY285" s="12"/>
      <c r="AZ285" s="12"/>
    </row>
    <row r="286" spans="1:52" ht="21" x14ac:dyDescent="0.35">
      <c r="A286" s="91">
        <v>278</v>
      </c>
      <c r="B286" s="31" t="s">
        <v>113</v>
      </c>
      <c r="C286" s="31" t="s">
        <v>1135</v>
      </c>
      <c r="D286" s="31"/>
      <c r="E286" s="31" t="s">
        <v>1136</v>
      </c>
      <c r="F286" s="31" t="s">
        <v>11</v>
      </c>
      <c r="G286" s="25">
        <v>0</v>
      </c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36"/>
      <c r="U286" s="102"/>
      <c r="V286" s="102"/>
      <c r="W286" s="102"/>
      <c r="X286" s="102"/>
      <c r="Y286" s="102"/>
      <c r="Z286" s="102"/>
      <c r="AA286" s="102"/>
      <c r="AB286" s="36"/>
      <c r="AC286" s="27">
        <v>0</v>
      </c>
      <c r="AE286" s="27">
        <v>0</v>
      </c>
      <c r="AF286" s="33"/>
      <c r="AG286" s="82"/>
      <c r="AH286" s="82"/>
      <c r="AI286" s="105"/>
      <c r="AJ286" s="82"/>
      <c r="AK286" s="82"/>
      <c r="AL286" s="82"/>
      <c r="AM286" s="82"/>
      <c r="AN286" s="82"/>
      <c r="AO286" s="82"/>
      <c r="AP286" s="82"/>
      <c r="AQ286" s="82"/>
      <c r="AR286" s="82"/>
      <c r="AS286" s="82"/>
      <c r="AT286" s="82"/>
      <c r="AU286" s="27">
        <v>0</v>
      </c>
      <c r="AV286" s="27">
        <v>0</v>
      </c>
      <c r="AW286" s="30" t="s">
        <v>1165</v>
      </c>
      <c r="AX286" s="30" t="s">
        <v>834</v>
      </c>
      <c r="AY286" s="12"/>
      <c r="AZ286" s="12"/>
    </row>
    <row r="287" spans="1:52" ht="21" x14ac:dyDescent="0.35">
      <c r="A287" s="91">
        <v>279</v>
      </c>
      <c r="B287" s="24" t="s">
        <v>666</v>
      </c>
      <c r="C287" s="24" t="s">
        <v>849</v>
      </c>
      <c r="D287" s="31"/>
      <c r="E287" s="31" t="s">
        <v>850</v>
      </c>
      <c r="F287" s="31" t="s">
        <v>13</v>
      </c>
      <c r="G287" s="25">
        <v>120</v>
      </c>
      <c r="H287" s="113"/>
      <c r="I287" s="113"/>
      <c r="J287" s="113">
        <v>3</v>
      </c>
      <c r="K287" s="113">
        <v>1</v>
      </c>
      <c r="L287" s="113">
        <v>3</v>
      </c>
      <c r="M287" s="113">
        <v>1</v>
      </c>
      <c r="N287" s="113"/>
      <c r="O287" s="113">
        <v>30</v>
      </c>
      <c r="P287" s="113">
        <v>1</v>
      </c>
      <c r="Q287" s="113">
        <v>2</v>
      </c>
      <c r="R287" s="113"/>
      <c r="S287" s="113"/>
      <c r="T287" s="97"/>
      <c r="U287" s="113">
        <v>4</v>
      </c>
      <c r="V287" s="113">
        <v>4</v>
      </c>
      <c r="W287" s="113">
        <v>3</v>
      </c>
      <c r="X287" s="113">
        <v>68</v>
      </c>
      <c r="Y287" s="113"/>
      <c r="Z287" s="113"/>
      <c r="AA287" s="113"/>
      <c r="AB287" s="97"/>
      <c r="AC287" s="27">
        <v>18942000</v>
      </c>
      <c r="AE287" s="27">
        <v>33</v>
      </c>
      <c r="AF287" s="33"/>
      <c r="AG287" s="82"/>
      <c r="AH287" s="82">
        <v>33</v>
      </c>
      <c r="AI287" s="105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82"/>
      <c r="AU287" s="27">
        <v>6220500</v>
      </c>
      <c r="AV287" s="27">
        <v>6629700</v>
      </c>
      <c r="AW287" s="30" t="s">
        <v>1166</v>
      </c>
      <c r="AX287" s="30" t="s">
        <v>836</v>
      </c>
      <c r="AY287" s="12"/>
      <c r="AZ287" s="12"/>
    </row>
    <row r="288" spans="1:52" ht="21" x14ac:dyDescent="0.35">
      <c r="A288" s="91">
        <v>280</v>
      </c>
      <c r="B288" s="31" t="s">
        <v>666</v>
      </c>
      <c r="C288" s="31" t="s">
        <v>139</v>
      </c>
      <c r="D288" s="31"/>
      <c r="E288" s="31" t="s">
        <v>140</v>
      </c>
      <c r="F288" s="31" t="s">
        <v>13</v>
      </c>
      <c r="G288" s="25">
        <v>120</v>
      </c>
      <c r="H288" s="102"/>
      <c r="I288" s="102"/>
      <c r="J288" s="102">
        <v>3</v>
      </c>
      <c r="K288" s="102">
        <v>3</v>
      </c>
      <c r="L288" s="102">
        <v>3</v>
      </c>
      <c r="M288" s="102">
        <v>2</v>
      </c>
      <c r="N288" s="102"/>
      <c r="O288" s="102">
        <v>50</v>
      </c>
      <c r="P288" s="102">
        <v>1</v>
      </c>
      <c r="Q288" s="102">
        <v>2</v>
      </c>
      <c r="R288" s="102"/>
      <c r="S288" s="102"/>
      <c r="T288" s="36"/>
      <c r="U288" s="102">
        <v>4</v>
      </c>
      <c r="V288" s="102">
        <v>4</v>
      </c>
      <c r="W288" s="102">
        <v>3</v>
      </c>
      <c r="X288" s="102">
        <v>45</v>
      </c>
      <c r="Y288" s="102"/>
      <c r="Z288" s="102"/>
      <c r="AA288" s="102"/>
      <c r="AB288" s="36"/>
      <c r="AC288" s="27">
        <v>19664000</v>
      </c>
      <c r="AE288" s="27">
        <v>31</v>
      </c>
      <c r="AF288" s="33"/>
      <c r="AG288" s="82"/>
      <c r="AH288" s="82">
        <v>31</v>
      </c>
      <c r="AI288" s="105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82"/>
      <c r="AU288" s="27">
        <v>5843500</v>
      </c>
      <c r="AV288" s="27">
        <v>6882400</v>
      </c>
      <c r="AW288" s="30" t="s">
        <v>1166</v>
      </c>
      <c r="AX288" s="30" t="s">
        <v>836</v>
      </c>
      <c r="AY288" s="12"/>
      <c r="AZ288" s="12"/>
    </row>
    <row r="289" spans="1:52" ht="21" x14ac:dyDescent="0.35">
      <c r="A289" s="91">
        <v>281</v>
      </c>
      <c r="B289" s="31" t="s">
        <v>666</v>
      </c>
      <c r="C289" s="31" t="s">
        <v>130</v>
      </c>
      <c r="D289" s="31"/>
      <c r="E289" s="31" t="s">
        <v>131</v>
      </c>
      <c r="F289" s="31" t="s">
        <v>43</v>
      </c>
      <c r="G289" s="25">
        <v>250</v>
      </c>
      <c r="H289" s="102"/>
      <c r="I289" s="102"/>
      <c r="J289" s="102">
        <v>3</v>
      </c>
      <c r="K289" s="102">
        <v>1</v>
      </c>
      <c r="L289" s="102">
        <v>15</v>
      </c>
      <c r="M289" s="102"/>
      <c r="N289" s="102"/>
      <c r="O289" s="102">
        <v>90</v>
      </c>
      <c r="P289" s="102">
        <v>2</v>
      </c>
      <c r="Q289" s="102">
        <v>32</v>
      </c>
      <c r="R289" s="102"/>
      <c r="S289" s="102"/>
      <c r="T289" s="36"/>
      <c r="U289" s="102">
        <v>4</v>
      </c>
      <c r="V289" s="102">
        <v>4</v>
      </c>
      <c r="W289" s="102">
        <v>3</v>
      </c>
      <c r="X289" s="102">
        <v>96</v>
      </c>
      <c r="Y289" s="102"/>
      <c r="Z289" s="102"/>
      <c r="AA289" s="102"/>
      <c r="AB289" s="36"/>
      <c r="AC289" s="27">
        <v>40868500</v>
      </c>
      <c r="AE289" s="27">
        <v>73</v>
      </c>
      <c r="AF289" s="33"/>
      <c r="AG289" s="82"/>
      <c r="AH289" s="82">
        <v>72</v>
      </c>
      <c r="AI289" s="105"/>
      <c r="AJ289" s="82"/>
      <c r="AK289" s="82"/>
      <c r="AL289" s="82">
        <v>1</v>
      </c>
      <c r="AM289" s="82"/>
      <c r="AN289" s="82"/>
      <c r="AO289" s="82"/>
      <c r="AP289" s="82"/>
      <c r="AQ289" s="82"/>
      <c r="AR289" s="82"/>
      <c r="AS289" s="82"/>
      <c r="AT289" s="82"/>
      <c r="AU289" s="27">
        <v>13724000</v>
      </c>
      <c r="AV289" s="27">
        <v>14303975</v>
      </c>
      <c r="AW289" s="30" t="s">
        <v>1166</v>
      </c>
      <c r="AX289" s="30" t="s">
        <v>836</v>
      </c>
      <c r="AY289" s="12"/>
      <c r="AZ289" s="12"/>
    </row>
    <row r="290" spans="1:52" ht="21" x14ac:dyDescent="0.35">
      <c r="A290" s="91">
        <v>282</v>
      </c>
      <c r="B290" s="31" t="s">
        <v>666</v>
      </c>
      <c r="C290" s="31" t="s">
        <v>132</v>
      </c>
      <c r="D290" s="31"/>
      <c r="E290" s="31" t="s">
        <v>717</v>
      </c>
      <c r="F290" s="31" t="s">
        <v>43</v>
      </c>
      <c r="G290" s="25">
        <v>550</v>
      </c>
      <c r="H290" s="102"/>
      <c r="I290" s="102"/>
      <c r="J290" s="102">
        <v>6</v>
      </c>
      <c r="K290" s="102">
        <v>1</v>
      </c>
      <c r="L290" s="102">
        <v>7</v>
      </c>
      <c r="M290" s="102"/>
      <c r="N290" s="102"/>
      <c r="O290" s="102">
        <v>320</v>
      </c>
      <c r="P290" s="102">
        <v>2</v>
      </c>
      <c r="Q290" s="102">
        <v>2</v>
      </c>
      <c r="R290" s="102"/>
      <c r="S290" s="102"/>
      <c r="T290" s="36"/>
      <c r="U290" s="102">
        <v>4</v>
      </c>
      <c r="V290" s="102">
        <v>8</v>
      </c>
      <c r="W290" s="102">
        <v>10</v>
      </c>
      <c r="X290" s="102">
        <v>190</v>
      </c>
      <c r="Y290" s="102"/>
      <c r="Z290" s="102"/>
      <c r="AA290" s="102"/>
      <c r="AB290" s="36"/>
      <c r="AC290" s="27">
        <v>94522000</v>
      </c>
      <c r="AE290" s="27">
        <v>170</v>
      </c>
      <c r="AF290" s="33"/>
      <c r="AG290" s="82"/>
      <c r="AH290" s="82">
        <v>170</v>
      </c>
      <c r="AI290" s="105"/>
      <c r="AJ290" s="82"/>
      <c r="AK290" s="82"/>
      <c r="AL290" s="82">
        <v>0</v>
      </c>
      <c r="AM290" s="82"/>
      <c r="AN290" s="82"/>
      <c r="AO290" s="82"/>
      <c r="AP290" s="82"/>
      <c r="AQ290" s="82"/>
      <c r="AR290" s="82"/>
      <c r="AS290" s="82"/>
      <c r="AT290" s="82"/>
      <c r="AU290" s="27">
        <v>32045000</v>
      </c>
      <c r="AV290" s="27">
        <v>33082699.999999996</v>
      </c>
      <c r="AW290" s="30" t="s">
        <v>1166</v>
      </c>
      <c r="AX290" s="30" t="s">
        <v>836</v>
      </c>
      <c r="AY290" s="12"/>
      <c r="AZ290" s="12"/>
    </row>
    <row r="291" spans="1:52" ht="21" x14ac:dyDescent="0.35">
      <c r="A291" s="91">
        <v>283</v>
      </c>
      <c r="B291" s="31" t="s">
        <v>666</v>
      </c>
      <c r="C291" s="31" t="s">
        <v>128</v>
      </c>
      <c r="D291" s="31"/>
      <c r="E291" s="31" t="s">
        <v>909</v>
      </c>
      <c r="F291" s="31" t="s">
        <v>20</v>
      </c>
      <c r="G291" s="25">
        <v>500</v>
      </c>
      <c r="H291" s="102"/>
      <c r="I291" s="102"/>
      <c r="J291" s="102">
        <v>6</v>
      </c>
      <c r="K291" s="102">
        <v>1</v>
      </c>
      <c r="L291" s="102">
        <v>7</v>
      </c>
      <c r="M291" s="102"/>
      <c r="N291" s="102"/>
      <c r="O291" s="102">
        <v>370</v>
      </c>
      <c r="P291" s="102">
        <v>2</v>
      </c>
      <c r="Q291" s="102">
        <v>2</v>
      </c>
      <c r="R291" s="102"/>
      <c r="S291" s="102"/>
      <c r="T291" s="36"/>
      <c r="U291" s="102">
        <v>4</v>
      </c>
      <c r="V291" s="102">
        <v>8</v>
      </c>
      <c r="W291" s="102">
        <v>10</v>
      </c>
      <c r="X291" s="102">
        <v>90</v>
      </c>
      <c r="Y291" s="102"/>
      <c r="Z291" s="102"/>
      <c r="AA291" s="102"/>
      <c r="AB291" s="36"/>
      <c r="AC291" s="27">
        <v>88747000</v>
      </c>
      <c r="AE291" s="27">
        <v>160</v>
      </c>
      <c r="AF291" s="33"/>
      <c r="AG291" s="82"/>
      <c r="AH291" s="82">
        <v>160</v>
      </c>
      <c r="AI291" s="105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27">
        <v>30160000</v>
      </c>
      <c r="AV291" s="27">
        <v>31061449.999999996</v>
      </c>
      <c r="AW291" s="30" t="s">
        <v>1166</v>
      </c>
      <c r="AX291" s="30" t="s">
        <v>835</v>
      </c>
      <c r="AY291" s="12"/>
      <c r="AZ291" s="12"/>
    </row>
    <row r="292" spans="1:52" ht="21" x14ac:dyDescent="0.35">
      <c r="A292" s="91">
        <v>284</v>
      </c>
      <c r="B292" s="24" t="s">
        <v>666</v>
      </c>
      <c r="C292" s="24" t="s">
        <v>109</v>
      </c>
      <c r="D292" s="31"/>
      <c r="E292" s="31" t="s">
        <v>902</v>
      </c>
      <c r="F292" s="31" t="s">
        <v>11</v>
      </c>
      <c r="G292" s="25">
        <v>120</v>
      </c>
      <c r="H292" s="113"/>
      <c r="I292" s="113"/>
      <c r="J292" s="113">
        <v>3</v>
      </c>
      <c r="K292" s="113">
        <v>1</v>
      </c>
      <c r="L292" s="113">
        <v>3</v>
      </c>
      <c r="M292" s="113"/>
      <c r="N292" s="113"/>
      <c r="O292" s="113">
        <v>65</v>
      </c>
      <c r="P292" s="113">
        <v>2</v>
      </c>
      <c r="Q292" s="113">
        <v>2</v>
      </c>
      <c r="R292" s="113"/>
      <c r="S292" s="113"/>
      <c r="T292" s="97"/>
      <c r="U292" s="113">
        <v>4</v>
      </c>
      <c r="V292" s="113">
        <v>6</v>
      </c>
      <c r="W292" s="113">
        <v>8</v>
      </c>
      <c r="X292" s="113">
        <v>26</v>
      </c>
      <c r="Y292" s="113"/>
      <c r="Z292" s="113"/>
      <c r="AA292" s="113"/>
      <c r="AB292" s="97"/>
      <c r="AC292" s="27">
        <v>19892000</v>
      </c>
      <c r="AE292" s="27">
        <v>36</v>
      </c>
      <c r="AF292" s="33"/>
      <c r="AG292" s="82"/>
      <c r="AH292" s="82">
        <v>35</v>
      </c>
      <c r="AI292" s="105"/>
      <c r="AJ292" s="82"/>
      <c r="AK292" s="82"/>
      <c r="AL292" s="82">
        <v>1</v>
      </c>
      <c r="AM292" s="82"/>
      <c r="AN292" s="82"/>
      <c r="AO292" s="82"/>
      <c r="AP292" s="82"/>
      <c r="AQ292" s="82"/>
      <c r="AR292" s="82"/>
      <c r="AS292" s="82"/>
      <c r="AT292" s="82"/>
      <c r="AU292" s="27">
        <v>6749500</v>
      </c>
      <c r="AV292" s="27">
        <v>6962200</v>
      </c>
      <c r="AW292" s="30" t="s">
        <v>1166</v>
      </c>
      <c r="AX292" s="30" t="s">
        <v>835</v>
      </c>
      <c r="AY292" s="12"/>
      <c r="AZ292" s="12"/>
    </row>
    <row r="293" spans="1:52" ht="21" x14ac:dyDescent="0.35">
      <c r="A293" s="91">
        <v>285</v>
      </c>
      <c r="B293" s="31" t="s">
        <v>666</v>
      </c>
      <c r="C293" s="31" t="s">
        <v>138</v>
      </c>
      <c r="D293" s="31"/>
      <c r="E293" s="31" t="s">
        <v>886</v>
      </c>
      <c r="F293" s="31" t="s">
        <v>20</v>
      </c>
      <c r="G293" s="25">
        <v>250</v>
      </c>
      <c r="H293" s="102"/>
      <c r="I293" s="102"/>
      <c r="J293" s="102">
        <v>3</v>
      </c>
      <c r="K293" s="102">
        <v>1</v>
      </c>
      <c r="L293" s="102">
        <v>3</v>
      </c>
      <c r="M293" s="102"/>
      <c r="N293" s="102"/>
      <c r="O293" s="102">
        <v>100</v>
      </c>
      <c r="P293" s="102">
        <v>2</v>
      </c>
      <c r="Q293" s="102">
        <v>2</v>
      </c>
      <c r="R293" s="102"/>
      <c r="S293" s="102"/>
      <c r="T293" s="36"/>
      <c r="U293" s="102">
        <v>4</v>
      </c>
      <c r="V293" s="102">
        <v>4</v>
      </c>
      <c r="W293" s="102">
        <v>3</v>
      </c>
      <c r="X293" s="102">
        <v>128</v>
      </c>
      <c r="Y293" s="102"/>
      <c r="Z293" s="102"/>
      <c r="AA293" s="102"/>
      <c r="AB293" s="36"/>
      <c r="AC293" s="27">
        <v>41329500</v>
      </c>
      <c r="AE293" s="27">
        <v>75</v>
      </c>
      <c r="AF293" s="33"/>
      <c r="AG293" s="82"/>
      <c r="AH293" s="82">
        <v>75</v>
      </c>
      <c r="AI293" s="105"/>
      <c r="AJ293" s="82"/>
      <c r="AK293" s="82"/>
      <c r="AL293" s="82"/>
      <c r="AM293" s="82"/>
      <c r="AN293" s="82"/>
      <c r="AO293" s="82"/>
      <c r="AP293" s="82"/>
      <c r="AQ293" s="82"/>
      <c r="AR293" s="82"/>
      <c r="AS293" s="82"/>
      <c r="AT293" s="82"/>
      <c r="AU293" s="27">
        <v>14137500</v>
      </c>
      <c r="AV293" s="27">
        <v>14465325</v>
      </c>
      <c r="AW293" s="30" t="s">
        <v>1166</v>
      </c>
      <c r="AX293" s="30" t="s">
        <v>836</v>
      </c>
      <c r="AY293" s="12"/>
      <c r="AZ293" s="12"/>
    </row>
    <row r="294" spans="1:52" ht="21" x14ac:dyDescent="0.35">
      <c r="A294" s="91">
        <v>286</v>
      </c>
      <c r="B294" s="31" t="s">
        <v>666</v>
      </c>
      <c r="C294" s="31" t="s">
        <v>137</v>
      </c>
      <c r="D294" s="31"/>
      <c r="E294" s="31" t="s">
        <v>901</v>
      </c>
      <c r="F294" s="31" t="s">
        <v>11</v>
      </c>
      <c r="G294" s="25">
        <v>100</v>
      </c>
      <c r="H294" s="102"/>
      <c r="I294" s="102"/>
      <c r="J294" s="102">
        <v>3</v>
      </c>
      <c r="K294" s="102">
        <v>1</v>
      </c>
      <c r="L294" s="102">
        <v>3</v>
      </c>
      <c r="M294" s="102"/>
      <c r="N294" s="102"/>
      <c r="O294" s="102">
        <v>30</v>
      </c>
      <c r="P294" s="102">
        <v>2</v>
      </c>
      <c r="Q294" s="102">
        <v>2</v>
      </c>
      <c r="R294" s="102"/>
      <c r="S294" s="102"/>
      <c r="T294" s="36"/>
      <c r="U294" s="102">
        <v>4</v>
      </c>
      <c r="V294" s="102">
        <v>4</v>
      </c>
      <c r="W294" s="102">
        <v>3</v>
      </c>
      <c r="X294" s="102">
        <v>48</v>
      </c>
      <c r="Y294" s="102"/>
      <c r="Z294" s="102"/>
      <c r="AA294" s="102"/>
      <c r="AB294" s="36"/>
      <c r="AC294" s="27">
        <v>15974500</v>
      </c>
      <c r="AE294" s="27">
        <v>25</v>
      </c>
      <c r="AF294" s="33"/>
      <c r="AG294" s="82"/>
      <c r="AH294" s="82">
        <v>25</v>
      </c>
      <c r="AI294" s="105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82"/>
      <c r="AU294" s="27">
        <v>4712500</v>
      </c>
      <c r="AV294" s="27">
        <v>5591075</v>
      </c>
      <c r="AW294" s="30" t="s">
        <v>1166</v>
      </c>
      <c r="AX294" s="30" t="s">
        <v>836</v>
      </c>
      <c r="AY294" s="12"/>
      <c r="AZ294" s="12"/>
    </row>
    <row r="295" spans="1:52" ht="21" x14ac:dyDescent="0.35">
      <c r="A295" s="91">
        <v>287</v>
      </c>
      <c r="B295" s="31" t="s">
        <v>666</v>
      </c>
      <c r="C295" s="31" t="s">
        <v>129</v>
      </c>
      <c r="D295" s="31"/>
      <c r="E295" s="31" t="s">
        <v>723</v>
      </c>
      <c r="F295" s="31" t="s">
        <v>20</v>
      </c>
      <c r="G295" s="25">
        <v>300</v>
      </c>
      <c r="H295" s="102"/>
      <c r="I295" s="102"/>
      <c r="J295" s="102">
        <v>3</v>
      </c>
      <c r="K295" s="102">
        <v>1</v>
      </c>
      <c r="L295" s="102">
        <v>3</v>
      </c>
      <c r="M295" s="102">
        <v>1</v>
      </c>
      <c r="N295" s="102"/>
      <c r="O295" s="102">
        <v>95</v>
      </c>
      <c r="P295" s="102">
        <v>1</v>
      </c>
      <c r="Q295" s="102">
        <v>2</v>
      </c>
      <c r="R295" s="102"/>
      <c r="S295" s="102"/>
      <c r="T295" s="36"/>
      <c r="U295" s="102">
        <v>4</v>
      </c>
      <c r="V295" s="102">
        <v>4</v>
      </c>
      <c r="W295" s="102">
        <v>3</v>
      </c>
      <c r="X295" s="102">
        <v>183</v>
      </c>
      <c r="Y295" s="102"/>
      <c r="Z295" s="102"/>
      <c r="AA295" s="102"/>
      <c r="AB295" s="36"/>
      <c r="AC295" s="27">
        <v>48674500</v>
      </c>
      <c r="AE295" s="27">
        <v>90</v>
      </c>
      <c r="AF295" s="33"/>
      <c r="AG295" s="82"/>
      <c r="AH295" s="82">
        <v>90</v>
      </c>
      <c r="AI295" s="105"/>
      <c r="AJ295" s="82"/>
      <c r="AK295" s="82"/>
      <c r="AL295" s="82"/>
      <c r="AM295" s="82"/>
      <c r="AN295" s="82"/>
      <c r="AO295" s="82"/>
      <c r="AP295" s="82"/>
      <c r="AQ295" s="82"/>
      <c r="AR295" s="82"/>
      <c r="AS295" s="82"/>
      <c r="AT295" s="82"/>
      <c r="AU295" s="27">
        <v>16965000</v>
      </c>
      <c r="AV295" s="27">
        <v>17036075</v>
      </c>
      <c r="AW295" s="30" t="s">
        <v>1166</v>
      </c>
      <c r="AX295" s="30" t="s">
        <v>836</v>
      </c>
      <c r="AY295" s="12"/>
      <c r="AZ295" s="12"/>
    </row>
    <row r="296" spans="1:52" ht="21" x14ac:dyDescent="0.35">
      <c r="A296" s="91">
        <v>288</v>
      </c>
      <c r="B296" s="31" t="s">
        <v>666</v>
      </c>
      <c r="C296" s="31" t="s">
        <v>135</v>
      </c>
      <c r="D296" s="31"/>
      <c r="E296" s="31" t="s">
        <v>724</v>
      </c>
      <c r="F296" s="31" t="s">
        <v>43</v>
      </c>
      <c r="G296" s="25">
        <v>600</v>
      </c>
      <c r="H296" s="102"/>
      <c r="I296" s="102"/>
      <c r="J296" s="102">
        <v>7</v>
      </c>
      <c r="K296" s="102">
        <v>1</v>
      </c>
      <c r="L296" s="102">
        <v>10</v>
      </c>
      <c r="M296" s="102">
        <v>2</v>
      </c>
      <c r="N296" s="102"/>
      <c r="O296" s="102">
        <v>275</v>
      </c>
      <c r="P296" s="102">
        <v>3</v>
      </c>
      <c r="Q296" s="102">
        <v>2</v>
      </c>
      <c r="R296" s="102"/>
      <c r="S296" s="102"/>
      <c r="T296" s="36"/>
      <c r="U296" s="102">
        <v>4</v>
      </c>
      <c r="V296" s="102">
        <v>4</v>
      </c>
      <c r="W296" s="102">
        <v>3</v>
      </c>
      <c r="X296" s="102">
        <v>289</v>
      </c>
      <c r="Y296" s="102"/>
      <c r="Z296" s="102"/>
      <c r="AA296" s="102"/>
      <c r="AB296" s="36"/>
      <c r="AC296" s="27">
        <v>101191500</v>
      </c>
      <c r="AE296" s="27">
        <v>171</v>
      </c>
      <c r="AF296" s="33"/>
      <c r="AG296" s="82"/>
      <c r="AH296" s="82">
        <v>170</v>
      </c>
      <c r="AI296" s="105"/>
      <c r="AJ296" s="82"/>
      <c r="AK296" s="82"/>
      <c r="AL296" s="82">
        <v>1</v>
      </c>
      <c r="AM296" s="82"/>
      <c r="AN296" s="82"/>
      <c r="AO296" s="82"/>
      <c r="AP296" s="82"/>
      <c r="AQ296" s="82"/>
      <c r="AR296" s="82"/>
      <c r="AS296" s="82"/>
      <c r="AT296" s="82"/>
      <c r="AU296" s="27">
        <v>32197000</v>
      </c>
      <c r="AV296" s="27">
        <v>35417025</v>
      </c>
      <c r="AW296" s="30" t="s">
        <v>1166</v>
      </c>
      <c r="AX296" s="30" t="s">
        <v>836</v>
      </c>
      <c r="AY296" s="12"/>
      <c r="AZ296" s="12"/>
    </row>
    <row r="297" spans="1:52" ht="21" x14ac:dyDescent="0.35">
      <c r="A297" s="91">
        <v>289</v>
      </c>
      <c r="B297" s="24" t="s">
        <v>666</v>
      </c>
      <c r="C297" s="24" t="s">
        <v>133</v>
      </c>
      <c r="D297" s="31"/>
      <c r="E297" s="31" t="s">
        <v>134</v>
      </c>
      <c r="F297" s="31" t="s">
        <v>516</v>
      </c>
      <c r="G297" s="25">
        <v>70</v>
      </c>
      <c r="H297" s="113"/>
      <c r="I297" s="113"/>
      <c r="J297" s="113">
        <v>3</v>
      </c>
      <c r="K297" s="113">
        <v>1</v>
      </c>
      <c r="L297" s="113">
        <v>3</v>
      </c>
      <c r="M297" s="113"/>
      <c r="N297" s="113"/>
      <c r="O297" s="113">
        <v>30</v>
      </c>
      <c r="P297" s="113">
        <v>1</v>
      </c>
      <c r="Q297" s="113">
        <v>2</v>
      </c>
      <c r="R297" s="113"/>
      <c r="S297" s="113"/>
      <c r="T297" s="97"/>
      <c r="U297" s="113">
        <v>4</v>
      </c>
      <c r="V297" s="113">
        <v>4</v>
      </c>
      <c r="W297" s="113">
        <v>3</v>
      </c>
      <c r="X297" s="113">
        <v>19</v>
      </c>
      <c r="Y297" s="113"/>
      <c r="Z297" s="113"/>
      <c r="AA297" s="113"/>
      <c r="AB297" s="97"/>
      <c r="AC297" s="27">
        <v>11350000</v>
      </c>
      <c r="AE297" s="27">
        <v>0</v>
      </c>
      <c r="AF297" s="33"/>
      <c r="AG297" s="82"/>
      <c r="AH297" s="82"/>
      <c r="AI297" s="105"/>
      <c r="AJ297" s="82"/>
      <c r="AK297" s="82"/>
      <c r="AL297" s="82"/>
      <c r="AM297" s="82"/>
      <c r="AN297" s="82"/>
      <c r="AO297" s="82"/>
      <c r="AP297" s="82"/>
      <c r="AQ297" s="82"/>
      <c r="AR297" s="82"/>
      <c r="AS297" s="82"/>
      <c r="AT297" s="82"/>
      <c r="AU297" s="27">
        <v>0</v>
      </c>
      <c r="AV297" s="27">
        <v>3972499.9999999995</v>
      </c>
      <c r="AW297" s="30" t="s">
        <v>1165</v>
      </c>
      <c r="AX297" s="30" t="s">
        <v>834</v>
      </c>
      <c r="AY297" s="12"/>
      <c r="AZ297" s="12"/>
    </row>
    <row r="298" spans="1:52" ht="21" x14ac:dyDescent="0.35">
      <c r="A298" s="91">
        <v>290</v>
      </c>
      <c r="B298" s="31" t="s">
        <v>118</v>
      </c>
      <c r="C298" s="31" t="s">
        <v>1167</v>
      </c>
      <c r="D298" s="31"/>
      <c r="E298" s="31" t="s">
        <v>1153</v>
      </c>
      <c r="F298" s="31" t="s">
        <v>13</v>
      </c>
      <c r="G298" s="25">
        <v>120</v>
      </c>
      <c r="H298" s="102"/>
      <c r="I298" s="102"/>
      <c r="J298" s="102">
        <v>1</v>
      </c>
      <c r="K298" s="102">
        <v>1</v>
      </c>
      <c r="L298" s="102">
        <v>10</v>
      </c>
      <c r="M298" s="102"/>
      <c r="N298" s="102"/>
      <c r="O298" s="102">
        <v>70</v>
      </c>
      <c r="P298" s="102"/>
      <c r="Q298" s="102">
        <v>1</v>
      </c>
      <c r="R298" s="102"/>
      <c r="S298" s="102"/>
      <c r="T298" s="36"/>
      <c r="U298" s="102"/>
      <c r="V298" s="102"/>
      <c r="W298" s="102">
        <v>9</v>
      </c>
      <c r="X298" s="102">
        <v>28</v>
      </c>
      <c r="Y298" s="102"/>
      <c r="Z298" s="102"/>
      <c r="AA298" s="102"/>
      <c r="AB298" s="36"/>
      <c r="AC298" s="27">
        <v>20236500</v>
      </c>
      <c r="AE298" s="27">
        <v>40</v>
      </c>
      <c r="AF298" s="33"/>
      <c r="AG298" s="82">
        <v>1</v>
      </c>
      <c r="AH298" s="82">
        <v>15</v>
      </c>
      <c r="AI298" s="105"/>
      <c r="AJ298" s="82"/>
      <c r="AK298" s="82">
        <v>5</v>
      </c>
      <c r="AL298" s="82">
        <v>10</v>
      </c>
      <c r="AM298" s="82"/>
      <c r="AN298" s="82"/>
      <c r="AO298" s="82"/>
      <c r="AP298" s="82">
        <v>5</v>
      </c>
      <c r="AQ298" s="82"/>
      <c r="AR298" s="82"/>
      <c r="AS298" s="82"/>
      <c r="AT298" s="82">
        <v>4</v>
      </c>
      <c r="AU298" s="27">
        <v>6106000</v>
      </c>
      <c r="AV298" s="27">
        <v>7082775</v>
      </c>
      <c r="AW298" s="30" t="s">
        <v>1166</v>
      </c>
      <c r="AX298" s="30" t="s">
        <v>836</v>
      </c>
      <c r="AY298" s="12"/>
      <c r="AZ298" s="12"/>
    </row>
    <row r="299" spans="1:52" ht="21" x14ac:dyDescent="0.35">
      <c r="A299" s="91">
        <v>291</v>
      </c>
      <c r="B299" s="31" t="s">
        <v>1120</v>
      </c>
      <c r="C299" s="31" t="s">
        <v>1168</v>
      </c>
      <c r="D299" s="31" t="s">
        <v>1169</v>
      </c>
      <c r="E299" s="31" t="s">
        <v>1170</v>
      </c>
      <c r="F299" s="31" t="s">
        <v>11</v>
      </c>
      <c r="G299" s="25">
        <v>70</v>
      </c>
      <c r="H299" s="102"/>
      <c r="I299" s="102"/>
      <c r="J299" s="102">
        <v>5</v>
      </c>
      <c r="K299" s="102"/>
      <c r="L299" s="102">
        <v>1</v>
      </c>
      <c r="M299" s="102"/>
      <c r="N299" s="102"/>
      <c r="O299" s="102">
        <v>49</v>
      </c>
      <c r="P299" s="102">
        <v>1</v>
      </c>
      <c r="Q299" s="102">
        <v>1</v>
      </c>
      <c r="R299" s="102"/>
      <c r="S299" s="102">
        <v>0</v>
      </c>
      <c r="T299" s="36">
        <v>0</v>
      </c>
      <c r="U299" s="102">
        <v>1</v>
      </c>
      <c r="V299" s="102">
        <v>1</v>
      </c>
      <c r="W299" s="102">
        <v>1</v>
      </c>
      <c r="X299" s="102">
        <v>10</v>
      </c>
      <c r="Y299" s="102"/>
      <c r="Z299" s="102">
        <v>0</v>
      </c>
      <c r="AA299" s="102"/>
      <c r="AB299" s="36"/>
      <c r="AC299" s="27">
        <v>12663000</v>
      </c>
      <c r="AE299" s="27">
        <v>0</v>
      </c>
      <c r="AF299" s="33"/>
      <c r="AG299" s="82"/>
      <c r="AH299" s="82"/>
      <c r="AI299" s="105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/>
      <c r="AU299" s="27">
        <v>0</v>
      </c>
      <c r="AV299" s="27">
        <v>4432050</v>
      </c>
      <c r="AW299" s="30" t="s">
        <v>1165</v>
      </c>
      <c r="AX299" s="30" t="s">
        <v>836</v>
      </c>
      <c r="AY299" s="12"/>
      <c r="AZ299" s="12"/>
    </row>
    <row r="300" spans="1:52" ht="21" x14ac:dyDescent="0.35">
      <c r="A300" s="91">
        <v>292</v>
      </c>
      <c r="B300" s="31" t="s">
        <v>666</v>
      </c>
      <c r="C300" s="31" t="s">
        <v>1145</v>
      </c>
      <c r="D300" s="31"/>
      <c r="E300" s="31" t="s">
        <v>1171</v>
      </c>
      <c r="F300" s="31" t="s">
        <v>11</v>
      </c>
      <c r="G300" s="25">
        <v>100</v>
      </c>
      <c r="H300" s="102"/>
      <c r="I300" s="102"/>
      <c r="J300" s="102">
        <v>3</v>
      </c>
      <c r="K300" s="102"/>
      <c r="L300" s="102">
        <v>2</v>
      </c>
      <c r="M300" s="102"/>
      <c r="N300" s="102"/>
      <c r="O300" s="102">
        <v>60</v>
      </c>
      <c r="P300" s="102">
        <v>2</v>
      </c>
      <c r="Q300" s="102">
        <v>2</v>
      </c>
      <c r="R300" s="102"/>
      <c r="S300" s="102"/>
      <c r="T300" s="36"/>
      <c r="U300" s="102">
        <v>1</v>
      </c>
      <c r="V300" s="102">
        <v>4</v>
      </c>
      <c r="W300" s="102">
        <v>2</v>
      </c>
      <c r="X300" s="102">
        <v>24</v>
      </c>
      <c r="Y300" s="102"/>
      <c r="Z300" s="102"/>
      <c r="AA300" s="102"/>
      <c r="AB300" s="36"/>
      <c r="AC300" s="27">
        <v>17336500</v>
      </c>
      <c r="AE300" s="27">
        <v>30</v>
      </c>
      <c r="AF300" s="33"/>
      <c r="AG300" s="82"/>
      <c r="AH300" s="82">
        <v>30</v>
      </c>
      <c r="AI300" s="105"/>
      <c r="AJ300" s="82"/>
      <c r="AK300" s="82"/>
      <c r="AL300" s="82"/>
      <c r="AM300" s="82"/>
      <c r="AN300" s="82"/>
      <c r="AO300" s="82"/>
      <c r="AP300" s="82"/>
      <c r="AQ300" s="82"/>
      <c r="AR300" s="82"/>
      <c r="AS300" s="82"/>
      <c r="AT300" s="82"/>
      <c r="AU300" s="27">
        <v>5655000</v>
      </c>
      <c r="AV300" s="27">
        <v>6067775</v>
      </c>
      <c r="AW300" s="30" t="s">
        <v>1166</v>
      </c>
      <c r="AX300" s="30" t="s">
        <v>836</v>
      </c>
      <c r="AY300" s="12"/>
      <c r="AZ300" s="12"/>
    </row>
    <row r="301" spans="1:52" ht="21" x14ac:dyDescent="0.35">
      <c r="A301" s="91">
        <v>293</v>
      </c>
      <c r="B301" s="31" t="s">
        <v>113</v>
      </c>
      <c r="C301" s="31" t="s">
        <v>1172</v>
      </c>
      <c r="D301" s="31"/>
      <c r="E301" s="31" t="s">
        <v>1173</v>
      </c>
      <c r="F301" s="31" t="s">
        <v>11</v>
      </c>
      <c r="G301" s="25">
        <v>100</v>
      </c>
      <c r="H301" s="102"/>
      <c r="I301" s="102"/>
      <c r="J301" s="102">
        <v>1</v>
      </c>
      <c r="K301" s="102">
        <v>2</v>
      </c>
      <c r="L301" s="102">
        <v>2</v>
      </c>
      <c r="M301" s="102"/>
      <c r="N301" s="102">
        <v>5</v>
      </c>
      <c r="O301" s="102">
        <v>9</v>
      </c>
      <c r="P301" s="102"/>
      <c r="Q301" s="102">
        <v>3</v>
      </c>
      <c r="R301" s="102"/>
      <c r="S301" s="102"/>
      <c r="T301" s="36"/>
      <c r="U301" s="102">
        <v>9</v>
      </c>
      <c r="V301" s="102">
        <v>36</v>
      </c>
      <c r="W301" s="102">
        <v>23</v>
      </c>
      <c r="X301" s="102">
        <v>10</v>
      </c>
      <c r="Y301" s="102"/>
      <c r="Z301" s="102"/>
      <c r="AA301" s="102"/>
      <c r="AB301" s="36"/>
      <c r="AC301" s="27">
        <v>11531000</v>
      </c>
      <c r="AE301" s="27">
        <v>0</v>
      </c>
      <c r="AF301" s="33"/>
      <c r="AG301" s="82"/>
      <c r="AH301" s="82"/>
      <c r="AI301" s="105"/>
      <c r="AJ301" s="82"/>
      <c r="AK301" s="82"/>
      <c r="AL301" s="82"/>
      <c r="AM301" s="82"/>
      <c r="AN301" s="82"/>
      <c r="AO301" s="82"/>
      <c r="AP301" s="82"/>
      <c r="AQ301" s="82"/>
      <c r="AR301" s="82"/>
      <c r="AS301" s="82"/>
      <c r="AT301" s="82"/>
      <c r="AU301" s="27">
        <v>0</v>
      </c>
      <c r="AV301" s="27">
        <v>4035849.9999999995</v>
      </c>
      <c r="AW301" s="30" t="s">
        <v>1165</v>
      </c>
      <c r="AX301" s="30" t="s">
        <v>836</v>
      </c>
      <c r="AY301" s="12"/>
      <c r="AZ301" s="12"/>
    </row>
    <row r="302" spans="1:52" ht="21" x14ac:dyDescent="0.35">
      <c r="A302" s="91">
        <v>294</v>
      </c>
      <c r="B302" s="24" t="s">
        <v>238</v>
      </c>
      <c r="C302" s="24" t="s">
        <v>939</v>
      </c>
      <c r="D302" s="31"/>
      <c r="E302" s="31" t="s">
        <v>943</v>
      </c>
      <c r="F302" s="31" t="s">
        <v>11</v>
      </c>
      <c r="G302" s="25">
        <v>0</v>
      </c>
      <c r="H302" s="113">
        <v>0</v>
      </c>
      <c r="I302" s="113">
        <v>0</v>
      </c>
      <c r="J302" s="113">
        <v>0</v>
      </c>
      <c r="K302" s="113">
        <v>0</v>
      </c>
      <c r="L302" s="113">
        <v>0</v>
      </c>
      <c r="M302" s="113">
        <v>0</v>
      </c>
      <c r="N302" s="113">
        <v>0</v>
      </c>
      <c r="O302" s="113">
        <v>0</v>
      </c>
      <c r="P302" s="113">
        <v>0</v>
      </c>
      <c r="Q302" s="113">
        <v>0</v>
      </c>
      <c r="R302" s="113">
        <v>0</v>
      </c>
      <c r="S302" s="113">
        <v>0</v>
      </c>
      <c r="T302" s="97"/>
      <c r="U302" s="113">
        <v>0</v>
      </c>
      <c r="V302" s="113">
        <v>0</v>
      </c>
      <c r="W302" s="113">
        <v>0</v>
      </c>
      <c r="X302" s="113">
        <v>0</v>
      </c>
      <c r="Y302" s="113">
        <v>0</v>
      </c>
      <c r="Z302" s="113">
        <v>0</v>
      </c>
      <c r="AA302" s="113">
        <v>0</v>
      </c>
      <c r="AB302" s="97"/>
      <c r="AC302" s="27">
        <v>0</v>
      </c>
      <c r="AE302" s="27">
        <v>0</v>
      </c>
      <c r="AF302" s="33"/>
      <c r="AG302" s="82"/>
      <c r="AH302" s="82">
        <v>0</v>
      </c>
      <c r="AI302" s="105">
        <v>0</v>
      </c>
      <c r="AJ302" s="82"/>
      <c r="AK302" s="82"/>
      <c r="AL302" s="82">
        <v>0</v>
      </c>
      <c r="AM302" s="82"/>
      <c r="AN302" s="82"/>
      <c r="AO302" s="82"/>
      <c r="AP302" s="82"/>
      <c r="AQ302" s="82"/>
      <c r="AR302" s="82"/>
      <c r="AS302" s="82"/>
      <c r="AT302" s="82"/>
      <c r="AU302" s="27">
        <v>0</v>
      </c>
      <c r="AV302" s="27">
        <v>0</v>
      </c>
      <c r="AW302" s="30" t="s">
        <v>1165</v>
      </c>
      <c r="AX302" s="30" t="s">
        <v>836</v>
      </c>
      <c r="AY302" s="12"/>
      <c r="AZ302" s="12"/>
    </row>
    <row r="303" spans="1:52" ht="21" x14ac:dyDescent="0.35">
      <c r="A303" s="91">
        <v>295</v>
      </c>
      <c r="B303" s="31" t="s">
        <v>238</v>
      </c>
      <c r="C303" s="31" t="s">
        <v>864</v>
      </c>
      <c r="D303" s="31"/>
      <c r="E303" s="31" t="s">
        <v>906</v>
      </c>
      <c r="F303" s="31" t="s">
        <v>13</v>
      </c>
      <c r="G303" s="25">
        <v>250</v>
      </c>
      <c r="H303" s="102">
        <v>0</v>
      </c>
      <c r="I303" s="102">
        <v>0</v>
      </c>
      <c r="J303" s="102">
        <v>15</v>
      </c>
      <c r="K303" s="102">
        <v>15</v>
      </c>
      <c r="L303" s="102">
        <v>0</v>
      </c>
      <c r="M303" s="102">
        <v>2</v>
      </c>
      <c r="N303" s="102">
        <v>0</v>
      </c>
      <c r="O303" s="102">
        <v>20</v>
      </c>
      <c r="P303" s="102">
        <v>6</v>
      </c>
      <c r="Q303" s="102">
        <v>1</v>
      </c>
      <c r="R303" s="102">
        <v>0</v>
      </c>
      <c r="S303" s="102">
        <v>0</v>
      </c>
      <c r="T303" s="36"/>
      <c r="U303" s="102">
        <v>0</v>
      </c>
      <c r="V303" s="102">
        <v>91</v>
      </c>
      <c r="W303" s="102">
        <v>40</v>
      </c>
      <c r="X303" s="102">
        <v>50</v>
      </c>
      <c r="Y303" s="102">
        <v>10</v>
      </c>
      <c r="Z303" s="102">
        <v>0</v>
      </c>
      <c r="AA303" s="102">
        <v>0</v>
      </c>
      <c r="AB303" s="36"/>
      <c r="AC303" s="27">
        <v>32921000</v>
      </c>
      <c r="AE303" s="27">
        <v>46</v>
      </c>
      <c r="AF303" s="33"/>
      <c r="AG303" s="82"/>
      <c r="AH303" s="82">
        <v>1</v>
      </c>
      <c r="AI303" s="105">
        <v>0</v>
      </c>
      <c r="AJ303" s="82"/>
      <c r="AK303" s="82"/>
      <c r="AL303" s="82">
        <v>45</v>
      </c>
      <c r="AM303" s="82"/>
      <c r="AN303" s="82"/>
      <c r="AO303" s="82"/>
      <c r="AP303" s="82">
        <v>0</v>
      </c>
      <c r="AQ303" s="82"/>
      <c r="AR303" s="82"/>
      <c r="AS303" s="82"/>
      <c r="AT303" s="82"/>
      <c r="AU303" s="27">
        <v>7028500</v>
      </c>
      <c r="AV303" s="27">
        <v>11522350</v>
      </c>
      <c r="AW303" s="30" t="s">
        <v>1166</v>
      </c>
      <c r="AX303" s="30" t="s">
        <v>836</v>
      </c>
      <c r="AY303" s="12"/>
      <c r="AZ303" s="12"/>
    </row>
    <row r="304" spans="1:52" ht="21" x14ac:dyDescent="0.35">
      <c r="A304" s="91">
        <v>296</v>
      </c>
      <c r="B304" s="31" t="s">
        <v>238</v>
      </c>
      <c r="C304" s="31" t="s">
        <v>940</v>
      </c>
      <c r="D304" s="31"/>
      <c r="E304" s="31" t="s">
        <v>944</v>
      </c>
      <c r="F304" s="31" t="s">
        <v>11</v>
      </c>
      <c r="G304" s="25">
        <v>0</v>
      </c>
      <c r="H304" s="102">
        <v>0</v>
      </c>
      <c r="I304" s="102">
        <v>0</v>
      </c>
      <c r="J304" s="102">
        <v>0</v>
      </c>
      <c r="K304" s="102">
        <v>0</v>
      </c>
      <c r="L304" s="102">
        <v>0</v>
      </c>
      <c r="M304" s="102">
        <v>0</v>
      </c>
      <c r="N304" s="102">
        <v>0</v>
      </c>
      <c r="O304" s="102">
        <v>0</v>
      </c>
      <c r="P304" s="102">
        <v>0</v>
      </c>
      <c r="Q304" s="102">
        <v>0</v>
      </c>
      <c r="R304" s="102">
        <v>0</v>
      </c>
      <c r="S304" s="102">
        <v>0</v>
      </c>
      <c r="T304" s="36">
        <v>0</v>
      </c>
      <c r="U304" s="102">
        <v>0</v>
      </c>
      <c r="V304" s="102">
        <v>0</v>
      </c>
      <c r="W304" s="102">
        <v>0</v>
      </c>
      <c r="X304" s="102">
        <v>0</v>
      </c>
      <c r="Y304" s="102">
        <v>0</v>
      </c>
      <c r="Z304" s="102">
        <v>0</v>
      </c>
      <c r="AA304" s="102">
        <v>0</v>
      </c>
      <c r="AB304" s="36"/>
      <c r="AC304" s="27">
        <v>0</v>
      </c>
      <c r="AE304" s="27">
        <v>0</v>
      </c>
      <c r="AF304" s="33"/>
      <c r="AG304" s="82"/>
      <c r="AH304" s="82"/>
      <c r="AI304" s="105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82"/>
      <c r="AU304" s="27">
        <v>0</v>
      </c>
      <c r="AV304" s="27">
        <v>0</v>
      </c>
      <c r="AW304" s="30" t="s">
        <v>1165</v>
      </c>
      <c r="AX304" s="30" t="s">
        <v>836</v>
      </c>
      <c r="AY304" s="12"/>
      <c r="AZ304" s="12"/>
    </row>
    <row r="305" spans="1:52" ht="21" x14ac:dyDescent="0.35">
      <c r="A305" s="91">
        <v>297</v>
      </c>
      <c r="B305" s="31" t="s">
        <v>238</v>
      </c>
      <c r="C305" s="31" t="s">
        <v>314</v>
      </c>
      <c r="D305" s="31"/>
      <c r="E305" s="31" t="s">
        <v>930</v>
      </c>
      <c r="F305" s="31" t="s">
        <v>11</v>
      </c>
      <c r="G305" s="25">
        <v>70</v>
      </c>
      <c r="H305" s="102">
        <v>0</v>
      </c>
      <c r="I305" s="102">
        <v>0</v>
      </c>
      <c r="J305" s="102">
        <v>11</v>
      </c>
      <c r="K305" s="102">
        <v>15</v>
      </c>
      <c r="L305" s="102">
        <v>0</v>
      </c>
      <c r="M305" s="102">
        <v>3</v>
      </c>
      <c r="N305" s="102">
        <v>1</v>
      </c>
      <c r="O305" s="102">
        <v>2</v>
      </c>
      <c r="P305" s="102">
        <v>2</v>
      </c>
      <c r="Q305" s="102">
        <v>7</v>
      </c>
      <c r="R305" s="102">
        <v>0</v>
      </c>
      <c r="S305" s="102">
        <v>0</v>
      </c>
      <c r="T305" s="36"/>
      <c r="U305" s="102">
        <v>0</v>
      </c>
      <c r="V305" s="102">
        <v>20</v>
      </c>
      <c r="W305" s="102">
        <v>5</v>
      </c>
      <c r="X305" s="102">
        <v>2</v>
      </c>
      <c r="Y305" s="102">
        <v>2</v>
      </c>
      <c r="Z305" s="102">
        <v>0</v>
      </c>
      <c r="AA305" s="102">
        <v>0</v>
      </c>
      <c r="AB305" s="36"/>
      <c r="AC305" s="27">
        <v>10174500</v>
      </c>
      <c r="AE305" s="27">
        <v>15</v>
      </c>
      <c r="AF305" s="33"/>
      <c r="AG305" s="82"/>
      <c r="AH305" s="82">
        <v>0</v>
      </c>
      <c r="AI305" s="105">
        <v>0</v>
      </c>
      <c r="AJ305" s="82"/>
      <c r="AK305" s="82"/>
      <c r="AL305" s="82">
        <v>10</v>
      </c>
      <c r="AM305" s="82">
        <v>5</v>
      </c>
      <c r="AN305" s="82"/>
      <c r="AO305" s="82"/>
      <c r="AP305" s="82"/>
      <c r="AQ305" s="82"/>
      <c r="AR305" s="82"/>
      <c r="AS305" s="82"/>
      <c r="AT305" s="82"/>
      <c r="AU305" s="27">
        <v>2280000</v>
      </c>
      <c r="AV305" s="27">
        <v>3561075</v>
      </c>
      <c r="AW305" s="30" t="s">
        <v>1166</v>
      </c>
      <c r="AX305" s="30" t="s">
        <v>836</v>
      </c>
      <c r="AY305" s="12"/>
      <c r="AZ305" s="12"/>
    </row>
    <row r="306" spans="1:52" ht="21" x14ac:dyDescent="0.35">
      <c r="A306" s="91">
        <v>298</v>
      </c>
      <c r="B306" s="31" t="s">
        <v>238</v>
      </c>
      <c r="C306" s="31" t="s">
        <v>517</v>
      </c>
      <c r="D306" s="31"/>
      <c r="E306" s="31" t="s">
        <v>945</v>
      </c>
      <c r="F306" s="31" t="s">
        <v>11</v>
      </c>
      <c r="G306" s="25">
        <v>0</v>
      </c>
      <c r="H306" s="102">
        <v>0</v>
      </c>
      <c r="I306" s="102"/>
      <c r="J306" s="102">
        <v>0</v>
      </c>
      <c r="K306" s="102">
        <v>0</v>
      </c>
      <c r="L306" s="102"/>
      <c r="M306" s="102">
        <v>0</v>
      </c>
      <c r="N306" s="102">
        <v>0</v>
      </c>
      <c r="O306" s="102">
        <v>0</v>
      </c>
      <c r="P306" s="102">
        <v>0</v>
      </c>
      <c r="Q306" s="102">
        <v>0</v>
      </c>
      <c r="R306" s="102">
        <v>0</v>
      </c>
      <c r="S306" s="102"/>
      <c r="T306" s="36"/>
      <c r="U306" s="102">
        <v>0</v>
      </c>
      <c r="V306" s="102"/>
      <c r="W306" s="102">
        <v>0</v>
      </c>
      <c r="X306" s="102"/>
      <c r="Y306" s="102"/>
      <c r="Z306" s="102">
        <v>0</v>
      </c>
      <c r="AA306" s="102">
        <v>0</v>
      </c>
      <c r="AB306" s="36"/>
      <c r="AC306" s="27">
        <v>0</v>
      </c>
      <c r="AE306" s="27">
        <v>0</v>
      </c>
      <c r="AF306" s="33"/>
      <c r="AG306" s="82"/>
      <c r="AH306" s="82"/>
      <c r="AI306" s="105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82"/>
      <c r="AU306" s="27">
        <v>0</v>
      </c>
      <c r="AV306" s="27">
        <v>0</v>
      </c>
      <c r="AW306" s="30" t="s">
        <v>1165</v>
      </c>
      <c r="AX306" s="30" t="s">
        <v>836</v>
      </c>
      <c r="AY306" s="12"/>
      <c r="AZ306" s="12"/>
    </row>
    <row r="307" spans="1:52" ht="21" x14ac:dyDescent="0.35">
      <c r="A307" s="91">
        <v>299</v>
      </c>
      <c r="B307" s="24" t="s">
        <v>238</v>
      </c>
      <c r="C307" s="24" t="s">
        <v>941</v>
      </c>
      <c r="D307" s="31"/>
      <c r="E307" s="31" t="s">
        <v>946</v>
      </c>
      <c r="F307" s="31" t="s">
        <v>516</v>
      </c>
      <c r="G307" s="25">
        <v>0</v>
      </c>
      <c r="H307" s="113">
        <v>0</v>
      </c>
      <c r="I307" s="113">
        <v>0</v>
      </c>
      <c r="J307" s="113">
        <v>0</v>
      </c>
      <c r="K307" s="113">
        <v>0</v>
      </c>
      <c r="L307" s="113">
        <v>0</v>
      </c>
      <c r="M307" s="113">
        <v>0</v>
      </c>
      <c r="N307" s="113"/>
      <c r="O307" s="113">
        <v>0</v>
      </c>
      <c r="P307" s="113">
        <v>0</v>
      </c>
      <c r="Q307" s="113"/>
      <c r="R307" s="113"/>
      <c r="S307" s="113"/>
      <c r="T307" s="97"/>
      <c r="U307" s="113"/>
      <c r="V307" s="113"/>
      <c r="W307" s="113">
        <v>0</v>
      </c>
      <c r="X307" s="113"/>
      <c r="Y307" s="113"/>
      <c r="Z307" s="113">
        <v>0</v>
      </c>
      <c r="AA307" s="113"/>
      <c r="AB307" s="97"/>
      <c r="AC307" s="27">
        <v>0</v>
      </c>
      <c r="AE307" s="27">
        <v>0</v>
      </c>
      <c r="AF307" s="33"/>
      <c r="AG307" s="82"/>
      <c r="AH307" s="82"/>
      <c r="AI307" s="105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/>
      <c r="AU307" s="27">
        <v>0</v>
      </c>
      <c r="AV307" s="27">
        <v>0</v>
      </c>
      <c r="AW307" s="30" t="s">
        <v>1165</v>
      </c>
      <c r="AX307" s="30" t="s">
        <v>836</v>
      </c>
      <c r="AY307" s="12"/>
      <c r="AZ307" s="12"/>
    </row>
    <row r="308" spans="1:52" ht="21" x14ac:dyDescent="0.35">
      <c r="A308" s="91">
        <v>300</v>
      </c>
      <c r="B308" s="31" t="s">
        <v>238</v>
      </c>
      <c r="C308" s="31" t="s">
        <v>942</v>
      </c>
      <c r="D308" s="31"/>
      <c r="E308" s="31" t="s">
        <v>947</v>
      </c>
      <c r="F308" s="31" t="s">
        <v>13</v>
      </c>
      <c r="G308" s="25">
        <v>0</v>
      </c>
      <c r="H308" s="102">
        <v>0</v>
      </c>
      <c r="I308" s="102">
        <v>0</v>
      </c>
      <c r="J308" s="102">
        <v>0</v>
      </c>
      <c r="K308" s="102">
        <v>0</v>
      </c>
      <c r="L308" s="102"/>
      <c r="M308" s="102"/>
      <c r="N308" s="102">
        <v>0</v>
      </c>
      <c r="O308" s="102">
        <v>0</v>
      </c>
      <c r="P308" s="102">
        <v>0</v>
      </c>
      <c r="Q308" s="102"/>
      <c r="R308" s="102"/>
      <c r="S308" s="102">
        <v>0</v>
      </c>
      <c r="T308" s="36"/>
      <c r="U308" s="102">
        <v>0</v>
      </c>
      <c r="V308" s="102"/>
      <c r="W308" s="102">
        <v>0</v>
      </c>
      <c r="X308" s="102">
        <v>0</v>
      </c>
      <c r="Y308" s="102"/>
      <c r="Z308" s="102">
        <v>0</v>
      </c>
      <c r="AA308" s="102"/>
      <c r="AB308" s="36"/>
      <c r="AC308" s="27">
        <v>0</v>
      </c>
      <c r="AE308" s="27">
        <v>0</v>
      </c>
      <c r="AF308" s="33"/>
      <c r="AG308" s="82"/>
      <c r="AH308" s="82"/>
      <c r="AI308" s="105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82"/>
      <c r="AU308" s="27">
        <v>0</v>
      </c>
      <c r="AV308" s="27">
        <v>0</v>
      </c>
      <c r="AW308" s="30" t="s">
        <v>1165</v>
      </c>
      <c r="AX308" s="30" t="s">
        <v>836</v>
      </c>
      <c r="AY308" s="12"/>
      <c r="AZ308" s="12"/>
    </row>
    <row r="309" spans="1:52" ht="21" x14ac:dyDescent="0.35">
      <c r="A309" s="91">
        <v>301</v>
      </c>
      <c r="B309" s="31" t="s">
        <v>238</v>
      </c>
      <c r="C309" s="31" t="s">
        <v>340</v>
      </c>
      <c r="D309" s="31"/>
      <c r="E309" s="31" t="s">
        <v>518</v>
      </c>
      <c r="F309" s="31" t="s">
        <v>11</v>
      </c>
      <c r="G309" s="25">
        <v>70</v>
      </c>
      <c r="H309" s="102">
        <v>0</v>
      </c>
      <c r="I309" s="102">
        <v>0</v>
      </c>
      <c r="J309" s="102">
        <v>5</v>
      </c>
      <c r="K309" s="102">
        <v>11</v>
      </c>
      <c r="L309" s="102">
        <v>0</v>
      </c>
      <c r="M309" s="102">
        <v>0</v>
      </c>
      <c r="N309" s="102">
        <v>0</v>
      </c>
      <c r="O309" s="102">
        <v>2</v>
      </c>
      <c r="P309" s="102">
        <v>0</v>
      </c>
      <c r="Q309" s="102">
        <v>0</v>
      </c>
      <c r="R309" s="102">
        <v>0</v>
      </c>
      <c r="S309" s="102">
        <v>0</v>
      </c>
      <c r="T309" s="36"/>
      <c r="U309" s="102">
        <v>0</v>
      </c>
      <c r="V309" s="102">
        <v>0</v>
      </c>
      <c r="W309" s="102">
        <v>30</v>
      </c>
      <c r="X309" s="102">
        <v>11</v>
      </c>
      <c r="Y309" s="102">
        <v>0</v>
      </c>
      <c r="Z309" s="102">
        <v>1</v>
      </c>
      <c r="AA309" s="102">
        <v>0</v>
      </c>
      <c r="AB309" s="36">
        <v>10</v>
      </c>
      <c r="AC309" s="27">
        <v>9808500</v>
      </c>
      <c r="AE309" s="27">
        <v>15</v>
      </c>
      <c r="AF309" s="33"/>
      <c r="AG309" s="82"/>
      <c r="AH309" s="82">
        <v>0</v>
      </c>
      <c r="AI309" s="105">
        <v>0</v>
      </c>
      <c r="AJ309" s="82"/>
      <c r="AK309" s="82"/>
      <c r="AL309" s="82">
        <v>15</v>
      </c>
      <c r="AM309" s="82"/>
      <c r="AN309" s="82"/>
      <c r="AO309" s="82"/>
      <c r="AP309" s="82"/>
      <c r="AQ309" s="82"/>
      <c r="AR309" s="82"/>
      <c r="AS309" s="82"/>
      <c r="AT309" s="82"/>
      <c r="AU309" s="27">
        <v>2280000</v>
      </c>
      <c r="AV309" s="27">
        <v>3432975</v>
      </c>
      <c r="AW309" s="30" t="s">
        <v>1166</v>
      </c>
      <c r="AX309" s="30" t="s">
        <v>836</v>
      </c>
      <c r="AY309" s="12"/>
      <c r="AZ309" s="12"/>
    </row>
    <row r="310" spans="1:52" ht="21" x14ac:dyDescent="0.35">
      <c r="A310" s="91">
        <v>302</v>
      </c>
      <c r="B310" s="31" t="s">
        <v>238</v>
      </c>
      <c r="C310" s="31" t="s">
        <v>308</v>
      </c>
      <c r="D310" s="31"/>
      <c r="E310" s="31" t="s">
        <v>309</v>
      </c>
      <c r="F310" s="31" t="s">
        <v>13</v>
      </c>
      <c r="G310" s="25">
        <v>105</v>
      </c>
      <c r="H310" s="102">
        <v>0</v>
      </c>
      <c r="I310" s="102">
        <v>0</v>
      </c>
      <c r="J310" s="102">
        <v>10</v>
      </c>
      <c r="K310" s="102">
        <v>20</v>
      </c>
      <c r="L310" s="102"/>
      <c r="M310" s="102">
        <v>2</v>
      </c>
      <c r="N310" s="102">
        <v>0</v>
      </c>
      <c r="O310" s="102">
        <v>20</v>
      </c>
      <c r="P310" s="102">
        <v>3</v>
      </c>
      <c r="Q310" s="102">
        <v>10</v>
      </c>
      <c r="R310" s="102">
        <v>0</v>
      </c>
      <c r="S310" s="102">
        <v>0</v>
      </c>
      <c r="T310" s="36"/>
      <c r="U310" s="102">
        <v>0</v>
      </c>
      <c r="V310" s="102">
        <v>12</v>
      </c>
      <c r="W310" s="102">
        <v>15</v>
      </c>
      <c r="X310" s="102">
        <v>0</v>
      </c>
      <c r="Y310" s="102">
        <v>3</v>
      </c>
      <c r="Z310" s="102">
        <v>0</v>
      </c>
      <c r="AA310" s="102">
        <v>0</v>
      </c>
      <c r="AB310" s="36">
        <v>10</v>
      </c>
      <c r="AC310" s="27">
        <v>16590000</v>
      </c>
      <c r="AE310" s="27">
        <v>15</v>
      </c>
      <c r="AF310" s="33"/>
      <c r="AG310" s="82"/>
      <c r="AH310" s="82">
        <v>0</v>
      </c>
      <c r="AI310" s="105">
        <v>0</v>
      </c>
      <c r="AJ310" s="82"/>
      <c r="AK310" s="82"/>
      <c r="AL310" s="82">
        <v>15</v>
      </c>
      <c r="AM310" s="82"/>
      <c r="AN310" s="82"/>
      <c r="AO310" s="82"/>
      <c r="AP310" s="82"/>
      <c r="AQ310" s="82"/>
      <c r="AR310" s="82"/>
      <c r="AS310" s="82"/>
      <c r="AT310" s="82"/>
      <c r="AU310" s="27">
        <v>2280000</v>
      </c>
      <c r="AV310" s="27">
        <v>5806500</v>
      </c>
      <c r="AW310" s="30" t="s">
        <v>1166</v>
      </c>
      <c r="AX310" s="30" t="s">
        <v>835</v>
      </c>
      <c r="AY310" s="12"/>
      <c r="AZ310" s="12"/>
    </row>
    <row r="311" spans="1:52" ht="21" x14ac:dyDescent="0.35">
      <c r="A311" s="91">
        <v>303</v>
      </c>
      <c r="B311" s="31" t="s">
        <v>238</v>
      </c>
      <c r="C311" s="31" t="s">
        <v>339</v>
      </c>
      <c r="D311" s="31"/>
      <c r="E311" s="31" t="s">
        <v>770</v>
      </c>
      <c r="F311" s="31" t="s">
        <v>20</v>
      </c>
      <c r="G311" s="25">
        <v>170</v>
      </c>
      <c r="H311" s="102">
        <v>0</v>
      </c>
      <c r="I311" s="102">
        <v>0</v>
      </c>
      <c r="J311" s="102">
        <v>15</v>
      </c>
      <c r="K311" s="102">
        <v>11</v>
      </c>
      <c r="L311" s="102">
        <v>1</v>
      </c>
      <c r="M311" s="102">
        <v>0</v>
      </c>
      <c r="N311" s="102">
        <v>0</v>
      </c>
      <c r="O311" s="102">
        <v>15</v>
      </c>
      <c r="P311" s="102">
        <v>10</v>
      </c>
      <c r="Q311" s="102">
        <v>10</v>
      </c>
      <c r="R311" s="102">
        <v>0</v>
      </c>
      <c r="S311" s="102">
        <v>0</v>
      </c>
      <c r="T311" s="36"/>
      <c r="U311" s="102">
        <v>0</v>
      </c>
      <c r="V311" s="102">
        <v>0</v>
      </c>
      <c r="W311" s="102">
        <v>80</v>
      </c>
      <c r="X311" s="102">
        <v>20</v>
      </c>
      <c r="Y311" s="102">
        <v>0</v>
      </c>
      <c r="Z311" s="102">
        <v>6</v>
      </c>
      <c r="AA311" s="102">
        <v>0</v>
      </c>
      <c r="AB311" s="36">
        <v>2</v>
      </c>
      <c r="AC311" s="27">
        <v>22899000</v>
      </c>
      <c r="AE311" s="27">
        <v>30</v>
      </c>
      <c r="AF311" s="33"/>
      <c r="AG311" s="82"/>
      <c r="AH311" s="82">
        <v>10</v>
      </c>
      <c r="AI311" s="105">
        <v>0</v>
      </c>
      <c r="AJ311" s="82"/>
      <c r="AK311" s="82"/>
      <c r="AL311" s="82">
        <v>20</v>
      </c>
      <c r="AM311" s="82"/>
      <c r="AN311" s="82"/>
      <c r="AO311" s="82"/>
      <c r="AP311" s="82"/>
      <c r="AQ311" s="82"/>
      <c r="AR311" s="82"/>
      <c r="AS311" s="82"/>
      <c r="AT311" s="82"/>
      <c r="AU311" s="27">
        <v>4925000</v>
      </c>
      <c r="AV311" s="27">
        <v>8014649.9999999991</v>
      </c>
      <c r="AW311" s="30" t="s">
        <v>1166</v>
      </c>
      <c r="AX311" s="30" t="s">
        <v>836</v>
      </c>
      <c r="AY311" s="12"/>
      <c r="AZ311" s="12"/>
    </row>
    <row r="312" spans="1:52" ht="21" x14ac:dyDescent="0.35">
      <c r="A312" s="91">
        <v>304</v>
      </c>
      <c r="B312" s="24" t="s">
        <v>238</v>
      </c>
      <c r="C312" s="24" t="s">
        <v>351</v>
      </c>
      <c r="D312" s="31"/>
      <c r="E312" s="31" t="s">
        <v>352</v>
      </c>
      <c r="F312" s="31" t="s">
        <v>11</v>
      </c>
      <c r="G312" s="25">
        <v>0</v>
      </c>
      <c r="H312" s="113">
        <v>0</v>
      </c>
      <c r="I312" s="113">
        <v>0</v>
      </c>
      <c r="J312" s="113">
        <v>0</v>
      </c>
      <c r="K312" s="113">
        <v>0</v>
      </c>
      <c r="L312" s="113"/>
      <c r="M312" s="113"/>
      <c r="N312" s="113"/>
      <c r="O312" s="113">
        <v>0</v>
      </c>
      <c r="P312" s="113">
        <v>0</v>
      </c>
      <c r="Q312" s="113"/>
      <c r="R312" s="113"/>
      <c r="S312" s="113"/>
      <c r="T312" s="97"/>
      <c r="U312" s="113"/>
      <c r="V312" s="113"/>
      <c r="W312" s="113">
        <v>0</v>
      </c>
      <c r="X312" s="113"/>
      <c r="Y312" s="113"/>
      <c r="Z312" s="113">
        <v>0</v>
      </c>
      <c r="AA312" s="113"/>
      <c r="AB312" s="97"/>
      <c r="AC312" s="27">
        <v>0</v>
      </c>
      <c r="AE312" s="27">
        <v>0</v>
      </c>
      <c r="AF312" s="33"/>
      <c r="AG312" s="82"/>
      <c r="AH312" s="82">
        <v>0</v>
      </c>
      <c r="AI312" s="105">
        <v>0</v>
      </c>
      <c r="AJ312" s="82"/>
      <c r="AK312" s="82"/>
      <c r="AL312" s="82">
        <v>0</v>
      </c>
      <c r="AM312" s="82"/>
      <c r="AN312" s="82"/>
      <c r="AO312" s="82"/>
      <c r="AP312" s="82"/>
      <c r="AQ312" s="82"/>
      <c r="AR312" s="82"/>
      <c r="AS312" s="82"/>
      <c r="AT312" s="82"/>
      <c r="AU312" s="27">
        <v>0</v>
      </c>
      <c r="AV312" s="27">
        <v>0</v>
      </c>
      <c r="AW312" s="30" t="s">
        <v>1165</v>
      </c>
      <c r="AX312" s="30" t="s">
        <v>836</v>
      </c>
      <c r="AY312" s="12"/>
      <c r="AZ312" s="12"/>
    </row>
    <row r="313" spans="1:52" ht="21" x14ac:dyDescent="0.35">
      <c r="A313" s="91">
        <v>305</v>
      </c>
      <c r="B313" s="31" t="s">
        <v>238</v>
      </c>
      <c r="C313" s="31" t="s">
        <v>324</v>
      </c>
      <c r="D313" s="31"/>
      <c r="E313" s="31" t="s">
        <v>325</v>
      </c>
      <c r="F313" s="31" t="s">
        <v>13</v>
      </c>
      <c r="G313" s="25">
        <v>150</v>
      </c>
      <c r="H313" s="102">
        <v>0</v>
      </c>
      <c r="I313" s="102">
        <v>0</v>
      </c>
      <c r="J313" s="102">
        <v>26</v>
      </c>
      <c r="K313" s="102">
        <v>32</v>
      </c>
      <c r="L313" s="102"/>
      <c r="M313" s="102">
        <v>10</v>
      </c>
      <c r="N313" s="102">
        <v>6</v>
      </c>
      <c r="O313" s="102">
        <v>10</v>
      </c>
      <c r="P313" s="102">
        <v>20</v>
      </c>
      <c r="Q313" s="102">
        <v>0</v>
      </c>
      <c r="R313" s="102">
        <v>0</v>
      </c>
      <c r="S313" s="102">
        <v>0</v>
      </c>
      <c r="T313" s="36"/>
      <c r="U313" s="102">
        <v>0</v>
      </c>
      <c r="V313" s="102">
        <v>0</v>
      </c>
      <c r="W313" s="102">
        <v>20</v>
      </c>
      <c r="X313" s="102">
        <v>20</v>
      </c>
      <c r="Y313" s="102">
        <v>0</v>
      </c>
      <c r="Z313" s="102">
        <v>1</v>
      </c>
      <c r="AA313" s="102">
        <v>0</v>
      </c>
      <c r="AB313" s="36">
        <v>5</v>
      </c>
      <c r="AC313" s="27">
        <v>24824500</v>
      </c>
      <c r="AE313" s="27">
        <v>33</v>
      </c>
      <c r="AF313" s="33"/>
      <c r="AG313" s="82"/>
      <c r="AH313" s="82">
        <v>10</v>
      </c>
      <c r="AI313" s="105">
        <v>8</v>
      </c>
      <c r="AJ313" s="82"/>
      <c r="AK313" s="82"/>
      <c r="AL313" s="82">
        <v>15</v>
      </c>
      <c r="AM313" s="82"/>
      <c r="AN313" s="82"/>
      <c r="AO313" s="82"/>
      <c r="AP313" s="82"/>
      <c r="AQ313" s="82"/>
      <c r="AR313" s="82"/>
      <c r="AS313" s="82"/>
      <c r="AT313" s="82"/>
      <c r="AU313" s="27">
        <v>5945000</v>
      </c>
      <c r="AV313" s="27">
        <v>8688575</v>
      </c>
      <c r="AW313" s="30" t="s">
        <v>1166</v>
      </c>
      <c r="AX313" s="30" t="s">
        <v>836</v>
      </c>
      <c r="AY313" s="12"/>
      <c r="AZ313" s="12"/>
    </row>
    <row r="314" spans="1:52" ht="21" x14ac:dyDescent="0.35">
      <c r="A314" s="91">
        <v>306</v>
      </c>
      <c r="B314" s="31" t="s">
        <v>238</v>
      </c>
      <c r="C314" s="31" t="s">
        <v>341</v>
      </c>
      <c r="D314" s="31"/>
      <c r="E314" s="31" t="s">
        <v>342</v>
      </c>
      <c r="F314" s="31" t="s">
        <v>20</v>
      </c>
      <c r="G314" s="25">
        <v>280</v>
      </c>
      <c r="H314" s="102">
        <v>0</v>
      </c>
      <c r="I314" s="102">
        <v>0</v>
      </c>
      <c r="J314" s="102">
        <v>26</v>
      </c>
      <c r="K314" s="102">
        <v>50</v>
      </c>
      <c r="L314" s="102">
        <v>0</v>
      </c>
      <c r="M314" s="102">
        <v>0</v>
      </c>
      <c r="N314" s="102">
        <v>30</v>
      </c>
      <c r="O314" s="102">
        <v>50</v>
      </c>
      <c r="P314" s="102">
        <v>20</v>
      </c>
      <c r="Q314" s="102">
        <v>27</v>
      </c>
      <c r="R314" s="102">
        <v>0</v>
      </c>
      <c r="S314" s="102"/>
      <c r="T314" s="36"/>
      <c r="U314" s="102">
        <v>0</v>
      </c>
      <c r="V314" s="102"/>
      <c r="W314" s="102">
        <v>27</v>
      </c>
      <c r="X314" s="102">
        <v>50</v>
      </c>
      <c r="Y314" s="102">
        <v>0</v>
      </c>
      <c r="Z314" s="102">
        <v>0</v>
      </c>
      <c r="AA314" s="102">
        <v>0</v>
      </c>
      <c r="AB314" s="36"/>
      <c r="AC314" s="27">
        <v>43791000</v>
      </c>
      <c r="AE314" s="27">
        <v>75</v>
      </c>
      <c r="AF314" s="33"/>
      <c r="AG314" s="82"/>
      <c r="AH314" s="82">
        <v>15</v>
      </c>
      <c r="AI314" s="105">
        <v>0</v>
      </c>
      <c r="AJ314" s="82"/>
      <c r="AK314" s="82"/>
      <c r="AL314" s="82">
        <v>60</v>
      </c>
      <c r="AM314" s="82"/>
      <c r="AN314" s="82"/>
      <c r="AO314" s="82"/>
      <c r="AP314" s="82"/>
      <c r="AQ314" s="82"/>
      <c r="AR314" s="82"/>
      <c r="AS314" s="82"/>
      <c r="AT314" s="82"/>
      <c r="AU314" s="27">
        <v>11947500</v>
      </c>
      <c r="AV314" s="27">
        <v>15326849.999999998</v>
      </c>
      <c r="AW314" s="30" t="s">
        <v>1166</v>
      </c>
      <c r="AX314" s="30" t="s">
        <v>836</v>
      </c>
      <c r="AY314" s="12"/>
      <c r="AZ314" s="12"/>
    </row>
    <row r="315" spans="1:52" ht="21" x14ac:dyDescent="0.35">
      <c r="A315" s="91">
        <v>307</v>
      </c>
      <c r="B315" s="31" t="s">
        <v>238</v>
      </c>
      <c r="C315" s="31" t="s">
        <v>320</v>
      </c>
      <c r="D315" s="31"/>
      <c r="E315" s="31" t="s">
        <v>321</v>
      </c>
      <c r="F315" s="31" t="s">
        <v>43</v>
      </c>
      <c r="G315" s="25">
        <v>700</v>
      </c>
      <c r="H315" s="102">
        <v>0</v>
      </c>
      <c r="I315" s="102">
        <v>0</v>
      </c>
      <c r="J315" s="102">
        <v>130</v>
      </c>
      <c r="K315" s="102">
        <v>100</v>
      </c>
      <c r="L315" s="102"/>
      <c r="M315" s="102">
        <v>30</v>
      </c>
      <c r="N315" s="102">
        <v>50</v>
      </c>
      <c r="O315" s="102">
        <v>50</v>
      </c>
      <c r="P315" s="102">
        <v>20</v>
      </c>
      <c r="Q315" s="102">
        <v>0</v>
      </c>
      <c r="R315" s="102">
        <v>0</v>
      </c>
      <c r="S315" s="102">
        <v>0</v>
      </c>
      <c r="T315" s="36"/>
      <c r="U315" s="102">
        <v>0</v>
      </c>
      <c r="V315" s="102">
        <v>150</v>
      </c>
      <c r="W315" s="102">
        <v>20</v>
      </c>
      <c r="X315" s="102">
        <v>150</v>
      </c>
      <c r="Y315" s="102">
        <v>0</v>
      </c>
      <c r="Z315" s="102">
        <v>0</v>
      </c>
      <c r="AA315" s="102">
        <v>0</v>
      </c>
      <c r="AB315" s="36"/>
      <c r="AC315" s="27">
        <v>106645000</v>
      </c>
      <c r="AE315" s="27">
        <v>98</v>
      </c>
      <c r="AF315" s="33"/>
      <c r="AG315" s="82"/>
      <c r="AH315" s="82">
        <v>43</v>
      </c>
      <c r="AI315" s="105">
        <v>10</v>
      </c>
      <c r="AJ315" s="82"/>
      <c r="AK315" s="82"/>
      <c r="AL315" s="82">
        <v>45</v>
      </c>
      <c r="AM315" s="82"/>
      <c r="AN315" s="82"/>
      <c r="AO315" s="82"/>
      <c r="AP315" s="82"/>
      <c r="AQ315" s="82"/>
      <c r="AR315" s="82"/>
      <c r="AS315" s="82"/>
      <c r="AT315" s="82"/>
      <c r="AU315" s="27">
        <v>17170500</v>
      </c>
      <c r="AV315" s="27">
        <v>37325750</v>
      </c>
      <c r="AW315" s="30" t="s">
        <v>1166</v>
      </c>
      <c r="AX315" s="30" t="s">
        <v>835</v>
      </c>
      <c r="AY315" s="12"/>
      <c r="AZ315" s="12"/>
    </row>
    <row r="316" spans="1:52" ht="21" x14ac:dyDescent="0.35">
      <c r="A316" s="91">
        <v>308</v>
      </c>
      <c r="B316" s="31" t="s">
        <v>238</v>
      </c>
      <c r="C316" s="31" t="s">
        <v>333</v>
      </c>
      <c r="D316" s="31"/>
      <c r="E316" s="31" t="s">
        <v>732</v>
      </c>
      <c r="F316" s="31" t="s">
        <v>13</v>
      </c>
      <c r="G316" s="25">
        <v>250</v>
      </c>
      <c r="H316" s="102">
        <v>0</v>
      </c>
      <c r="I316" s="102">
        <v>0</v>
      </c>
      <c r="J316" s="102">
        <v>23</v>
      </c>
      <c r="K316" s="102">
        <v>20</v>
      </c>
      <c r="L316" s="102"/>
      <c r="M316" s="102">
        <v>10</v>
      </c>
      <c r="N316" s="102">
        <v>7</v>
      </c>
      <c r="O316" s="102">
        <v>36</v>
      </c>
      <c r="P316" s="102">
        <v>50</v>
      </c>
      <c r="Q316" s="102">
        <v>37</v>
      </c>
      <c r="R316" s="102">
        <v>3</v>
      </c>
      <c r="S316" s="102">
        <v>0</v>
      </c>
      <c r="T316" s="36"/>
      <c r="U316" s="102">
        <v>0</v>
      </c>
      <c r="V316" s="102">
        <v>35</v>
      </c>
      <c r="W316" s="102">
        <v>29</v>
      </c>
      <c r="X316" s="102">
        <v>0</v>
      </c>
      <c r="Y316" s="102">
        <v>0</v>
      </c>
      <c r="Z316" s="102">
        <v>0</v>
      </c>
      <c r="AA316" s="102">
        <v>0</v>
      </c>
      <c r="AB316" s="36"/>
      <c r="AC316" s="27">
        <v>40106000</v>
      </c>
      <c r="AE316" s="27">
        <v>62</v>
      </c>
      <c r="AF316" s="33"/>
      <c r="AG316" s="82"/>
      <c r="AH316" s="82">
        <v>20</v>
      </c>
      <c r="AI316" s="105">
        <v>10</v>
      </c>
      <c r="AJ316" s="82"/>
      <c r="AK316" s="82"/>
      <c r="AL316" s="82">
        <v>32</v>
      </c>
      <c r="AM316" s="82"/>
      <c r="AN316" s="82"/>
      <c r="AO316" s="82"/>
      <c r="AP316" s="82"/>
      <c r="AQ316" s="82"/>
      <c r="AR316" s="82"/>
      <c r="AS316" s="82"/>
      <c r="AT316" s="82"/>
      <c r="AU316" s="27">
        <v>10859000</v>
      </c>
      <c r="AV316" s="27">
        <v>14037100</v>
      </c>
      <c r="AW316" s="30" t="s">
        <v>1166</v>
      </c>
      <c r="AX316" s="30" t="s">
        <v>836</v>
      </c>
      <c r="AY316" s="12"/>
      <c r="AZ316" s="12"/>
    </row>
    <row r="317" spans="1:52" ht="21" x14ac:dyDescent="0.35">
      <c r="A317" s="91">
        <v>309</v>
      </c>
      <c r="B317" s="24" t="s">
        <v>238</v>
      </c>
      <c r="C317" s="24" t="s">
        <v>315</v>
      </c>
      <c r="D317" s="31"/>
      <c r="E317" s="31" t="s">
        <v>316</v>
      </c>
      <c r="F317" s="31" t="s">
        <v>20</v>
      </c>
      <c r="G317" s="25">
        <v>350</v>
      </c>
      <c r="H317" s="113">
        <v>0</v>
      </c>
      <c r="I317" s="113">
        <v>0</v>
      </c>
      <c r="J317" s="113">
        <v>50</v>
      </c>
      <c r="K317" s="113">
        <v>50</v>
      </c>
      <c r="L317" s="113"/>
      <c r="M317" s="113">
        <v>15</v>
      </c>
      <c r="N317" s="113">
        <v>0</v>
      </c>
      <c r="O317" s="113">
        <v>30</v>
      </c>
      <c r="P317" s="113">
        <v>50</v>
      </c>
      <c r="Q317" s="113">
        <v>50</v>
      </c>
      <c r="R317" s="113">
        <v>5</v>
      </c>
      <c r="S317" s="113">
        <v>0</v>
      </c>
      <c r="T317" s="97"/>
      <c r="U317" s="113">
        <v>0</v>
      </c>
      <c r="V317" s="113">
        <v>0</v>
      </c>
      <c r="W317" s="113">
        <v>100</v>
      </c>
      <c r="X317" s="113">
        <v>0</v>
      </c>
      <c r="Y317" s="113">
        <v>0</v>
      </c>
      <c r="Z317" s="113">
        <v>0</v>
      </c>
      <c r="AA317" s="113">
        <v>0</v>
      </c>
      <c r="AB317" s="97"/>
      <c r="AC317" s="27">
        <v>54725000</v>
      </c>
      <c r="AE317" s="27">
        <v>85</v>
      </c>
      <c r="AF317" s="33"/>
      <c r="AG317" s="82"/>
      <c r="AH317" s="82">
        <v>35</v>
      </c>
      <c r="AI317" s="105">
        <v>10</v>
      </c>
      <c r="AJ317" s="82"/>
      <c r="AK317" s="82"/>
      <c r="AL317" s="82">
        <v>40</v>
      </c>
      <c r="AM317" s="82"/>
      <c r="AN317" s="82"/>
      <c r="AO317" s="82"/>
      <c r="AP317" s="82"/>
      <c r="AQ317" s="82"/>
      <c r="AR317" s="82"/>
      <c r="AS317" s="82"/>
      <c r="AT317" s="82"/>
      <c r="AU317" s="27">
        <v>14902500</v>
      </c>
      <c r="AV317" s="27">
        <v>19153750</v>
      </c>
      <c r="AW317" s="30" t="s">
        <v>1166</v>
      </c>
      <c r="AX317" s="30" t="s">
        <v>836</v>
      </c>
      <c r="AY317" s="12"/>
      <c r="AZ317" s="12"/>
    </row>
    <row r="318" spans="1:52" ht="21" x14ac:dyDescent="0.35">
      <c r="A318" s="91">
        <v>310</v>
      </c>
      <c r="B318" s="31" t="s">
        <v>238</v>
      </c>
      <c r="C318" s="31" t="s">
        <v>306</v>
      </c>
      <c r="D318" s="31"/>
      <c r="E318" s="31" t="s">
        <v>725</v>
      </c>
      <c r="F318" s="31" t="s">
        <v>13</v>
      </c>
      <c r="G318" s="25">
        <v>150</v>
      </c>
      <c r="H318" s="102">
        <v>0</v>
      </c>
      <c r="I318" s="102">
        <v>0</v>
      </c>
      <c r="J318" s="102">
        <v>20</v>
      </c>
      <c r="K318" s="102">
        <v>15</v>
      </c>
      <c r="L318" s="102">
        <v>0</v>
      </c>
      <c r="M318" s="102">
        <v>12</v>
      </c>
      <c r="N318" s="102">
        <v>0</v>
      </c>
      <c r="O318" s="102">
        <v>15</v>
      </c>
      <c r="P318" s="102">
        <v>17</v>
      </c>
      <c r="Q318" s="102">
        <v>10</v>
      </c>
      <c r="R318" s="102">
        <v>0</v>
      </c>
      <c r="S318" s="102">
        <v>0</v>
      </c>
      <c r="T318" s="36"/>
      <c r="U318" s="102">
        <v>0</v>
      </c>
      <c r="V318" s="102">
        <v>10</v>
      </c>
      <c r="W318" s="102">
        <v>21</v>
      </c>
      <c r="X318" s="102">
        <v>10</v>
      </c>
      <c r="Y318" s="102">
        <v>2</v>
      </c>
      <c r="Z318" s="102">
        <v>0</v>
      </c>
      <c r="AA318" s="102">
        <v>0</v>
      </c>
      <c r="AB318" s="36">
        <v>18</v>
      </c>
      <c r="AC318" s="27">
        <v>25068000</v>
      </c>
      <c r="AE318" s="27">
        <v>40</v>
      </c>
      <c r="AF318" s="33"/>
      <c r="AG318" s="82"/>
      <c r="AH318" s="82">
        <v>15</v>
      </c>
      <c r="AI318" s="105">
        <v>10</v>
      </c>
      <c r="AJ318" s="82"/>
      <c r="AK318" s="82"/>
      <c r="AL318" s="82">
        <v>15</v>
      </c>
      <c r="AM318" s="82"/>
      <c r="AN318" s="82"/>
      <c r="AO318" s="82"/>
      <c r="AP318" s="82"/>
      <c r="AQ318" s="82"/>
      <c r="AR318" s="82"/>
      <c r="AS318" s="82"/>
      <c r="AT318" s="82"/>
      <c r="AU318" s="27">
        <v>7332500</v>
      </c>
      <c r="AV318" s="27">
        <v>8773800</v>
      </c>
      <c r="AW318" s="30" t="s">
        <v>1166</v>
      </c>
      <c r="AX318" s="30" t="s">
        <v>836</v>
      </c>
      <c r="AY318" s="12"/>
      <c r="AZ318" s="12"/>
    </row>
    <row r="319" spans="1:52" ht="21" x14ac:dyDescent="0.35">
      <c r="A319" s="91">
        <v>311</v>
      </c>
      <c r="B319" s="24" t="s">
        <v>238</v>
      </c>
      <c r="C319" s="24" t="s">
        <v>862</v>
      </c>
      <c r="D319" s="31"/>
      <c r="E319" s="31" t="s">
        <v>863</v>
      </c>
      <c r="F319" s="31" t="s">
        <v>13</v>
      </c>
      <c r="G319" s="25">
        <v>150</v>
      </c>
      <c r="H319" s="113">
        <v>0</v>
      </c>
      <c r="I319" s="113">
        <v>0</v>
      </c>
      <c r="J319" s="113">
        <v>18</v>
      </c>
      <c r="K319" s="113">
        <v>20</v>
      </c>
      <c r="L319" s="113"/>
      <c r="M319" s="113">
        <v>10</v>
      </c>
      <c r="N319" s="113">
        <v>21</v>
      </c>
      <c r="O319" s="113">
        <v>5</v>
      </c>
      <c r="P319" s="113">
        <v>16</v>
      </c>
      <c r="Q319" s="113">
        <v>10</v>
      </c>
      <c r="R319" s="113">
        <v>0</v>
      </c>
      <c r="S319" s="113">
        <v>0</v>
      </c>
      <c r="T319" s="97"/>
      <c r="U319" s="113">
        <v>0</v>
      </c>
      <c r="V319" s="113">
        <v>0</v>
      </c>
      <c r="W319" s="113">
        <v>50</v>
      </c>
      <c r="X319" s="113">
        <v>0</v>
      </c>
      <c r="Y319" s="113">
        <v>0</v>
      </c>
      <c r="Z319" s="113">
        <v>0</v>
      </c>
      <c r="AA319" s="113">
        <v>0</v>
      </c>
      <c r="AB319" s="97"/>
      <c r="AC319" s="27">
        <v>20704500</v>
      </c>
      <c r="AE319" s="27">
        <v>35</v>
      </c>
      <c r="AF319" s="33"/>
      <c r="AG319" s="82"/>
      <c r="AH319" s="82">
        <v>10</v>
      </c>
      <c r="AI319" s="105">
        <v>5</v>
      </c>
      <c r="AJ319" s="82"/>
      <c r="AK319" s="82"/>
      <c r="AL319" s="82">
        <v>20</v>
      </c>
      <c r="AM319" s="82"/>
      <c r="AN319" s="82"/>
      <c r="AO319" s="82"/>
      <c r="AP319" s="82"/>
      <c r="AQ319" s="82"/>
      <c r="AR319" s="82"/>
      <c r="AS319" s="82"/>
      <c r="AT319" s="82"/>
      <c r="AU319" s="27">
        <v>6037500</v>
      </c>
      <c r="AV319" s="27">
        <v>7246575</v>
      </c>
      <c r="AW319" s="30" t="s">
        <v>1166</v>
      </c>
      <c r="AX319" s="30" t="s">
        <v>836</v>
      </c>
      <c r="AY319" s="12"/>
      <c r="AZ319" s="12"/>
    </row>
    <row r="320" spans="1:52" ht="21" x14ac:dyDescent="0.35">
      <c r="A320" s="91">
        <v>312</v>
      </c>
      <c r="B320" s="31" t="s">
        <v>238</v>
      </c>
      <c r="C320" s="31" t="s">
        <v>317</v>
      </c>
      <c r="D320" s="31"/>
      <c r="E320" s="31" t="s">
        <v>318</v>
      </c>
      <c r="F320" s="31" t="s">
        <v>20</v>
      </c>
      <c r="G320" s="25">
        <v>300</v>
      </c>
      <c r="H320" s="102">
        <v>0</v>
      </c>
      <c r="I320" s="102"/>
      <c r="J320" s="102">
        <v>20</v>
      </c>
      <c r="K320" s="102">
        <v>10</v>
      </c>
      <c r="L320" s="102"/>
      <c r="M320" s="102">
        <v>1</v>
      </c>
      <c r="N320" s="102">
        <v>0</v>
      </c>
      <c r="O320" s="102">
        <v>27</v>
      </c>
      <c r="P320" s="102">
        <v>30</v>
      </c>
      <c r="Q320" s="102">
        <v>10</v>
      </c>
      <c r="R320" s="102">
        <v>0</v>
      </c>
      <c r="S320" s="102">
        <v>0</v>
      </c>
      <c r="T320" s="36"/>
      <c r="U320" s="102">
        <v>0</v>
      </c>
      <c r="V320" s="102">
        <v>50</v>
      </c>
      <c r="W320" s="102">
        <v>100</v>
      </c>
      <c r="X320" s="102">
        <v>50</v>
      </c>
      <c r="Y320" s="102">
        <v>2</v>
      </c>
      <c r="Z320" s="102">
        <v>0</v>
      </c>
      <c r="AA320" s="102">
        <v>0</v>
      </c>
      <c r="AB320" s="36"/>
      <c r="AC320" s="27">
        <v>41352500</v>
      </c>
      <c r="AE320" s="27">
        <v>70</v>
      </c>
      <c r="AF320" s="33"/>
      <c r="AG320" s="82"/>
      <c r="AH320" s="82">
        <v>30</v>
      </c>
      <c r="AI320" s="105">
        <v>5</v>
      </c>
      <c r="AJ320" s="82"/>
      <c r="AK320" s="82"/>
      <c r="AL320" s="82">
        <v>35</v>
      </c>
      <c r="AM320" s="82"/>
      <c r="AN320" s="82"/>
      <c r="AO320" s="82"/>
      <c r="AP320" s="82"/>
      <c r="AQ320" s="82"/>
      <c r="AR320" s="82"/>
      <c r="AS320" s="82"/>
      <c r="AT320" s="82"/>
      <c r="AU320" s="27">
        <v>12087500</v>
      </c>
      <c r="AV320" s="27">
        <v>14473375</v>
      </c>
      <c r="AW320" s="30" t="s">
        <v>1166</v>
      </c>
      <c r="AX320" s="30" t="s">
        <v>836</v>
      </c>
      <c r="AY320" s="12"/>
      <c r="AZ320" s="12"/>
    </row>
    <row r="321" spans="1:52" ht="21" x14ac:dyDescent="0.35">
      <c r="A321" s="91">
        <v>313</v>
      </c>
      <c r="B321" s="31" t="s">
        <v>238</v>
      </c>
      <c r="C321" s="31" t="s">
        <v>521</v>
      </c>
      <c r="D321" s="31"/>
      <c r="E321" s="31" t="s">
        <v>948</v>
      </c>
      <c r="F321" s="31" t="s">
        <v>11</v>
      </c>
      <c r="G321" s="25">
        <v>0</v>
      </c>
      <c r="H321" s="102">
        <v>0</v>
      </c>
      <c r="I321" s="102">
        <v>0</v>
      </c>
      <c r="J321" s="102">
        <v>0</v>
      </c>
      <c r="K321" s="102">
        <v>0</v>
      </c>
      <c r="L321" s="102">
        <v>0</v>
      </c>
      <c r="M321" s="102">
        <v>0</v>
      </c>
      <c r="N321" s="102">
        <v>0</v>
      </c>
      <c r="O321" s="102">
        <v>0</v>
      </c>
      <c r="P321" s="102">
        <v>0</v>
      </c>
      <c r="Q321" s="102">
        <v>0</v>
      </c>
      <c r="R321" s="102">
        <v>0</v>
      </c>
      <c r="S321" s="102">
        <v>0</v>
      </c>
      <c r="T321" s="36">
        <v>0</v>
      </c>
      <c r="U321" s="102">
        <v>0</v>
      </c>
      <c r="V321" s="102">
        <v>0</v>
      </c>
      <c r="W321" s="102">
        <v>0</v>
      </c>
      <c r="X321" s="102">
        <v>0</v>
      </c>
      <c r="Y321" s="102">
        <v>0</v>
      </c>
      <c r="Z321" s="102">
        <v>0</v>
      </c>
      <c r="AA321" s="102"/>
      <c r="AB321" s="36"/>
      <c r="AC321" s="27">
        <v>0</v>
      </c>
      <c r="AE321" s="27">
        <v>0</v>
      </c>
      <c r="AF321" s="33"/>
      <c r="AG321" s="82"/>
      <c r="AH321" s="82"/>
      <c r="AI321" s="105"/>
      <c r="AJ321" s="82"/>
      <c r="AK321" s="82"/>
      <c r="AL321" s="82"/>
      <c r="AM321" s="82"/>
      <c r="AN321" s="82"/>
      <c r="AO321" s="82"/>
      <c r="AP321" s="82"/>
      <c r="AQ321" s="82"/>
      <c r="AR321" s="82"/>
      <c r="AS321" s="82"/>
      <c r="AT321" s="82"/>
      <c r="AU321" s="27">
        <v>0</v>
      </c>
      <c r="AV321" s="27">
        <v>0</v>
      </c>
      <c r="AW321" s="30" t="s">
        <v>1165</v>
      </c>
      <c r="AX321" s="30" t="s">
        <v>836</v>
      </c>
      <c r="AY321" s="12"/>
      <c r="AZ321" s="12"/>
    </row>
    <row r="322" spans="1:52" ht="21" x14ac:dyDescent="0.35">
      <c r="A322" s="91">
        <v>314</v>
      </c>
      <c r="B322" s="31" t="s">
        <v>238</v>
      </c>
      <c r="C322" s="31" t="s">
        <v>344</v>
      </c>
      <c r="D322" s="31"/>
      <c r="E322" s="31" t="s">
        <v>345</v>
      </c>
      <c r="F322" s="31" t="s">
        <v>20</v>
      </c>
      <c r="G322" s="25">
        <v>280</v>
      </c>
      <c r="H322" s="102">
        <v>0</v>
      </c>
      <c r="I322" s="102"/>
      <c r="J322" s="102">
        <v>23</v>
      </c>
      <c r="K322" s="102">
        <v>50</v>
      </c>
      <c r="L322" s="102"/>
      <c r="M322" s="102">
        <v>0</v>
      </c>
      <c r="N322" s="102">
        <v>0</v>
      </c>
      <c r="O322" s="102">
        <v>10</v>
      </c>
      <c r="P322" s="102">
        <v>40</v>
      </c>
      <c r="Q322" s="102">
        <v>0</v>
      </c>
      <c r="R322" s="102">
        <v>0</v>
      </c>
      <c r="S322" s="102">
        <v>0</v>
      </c>
      <c r="T322" s="36"/>
      <c r="U322" s="102">
        <v>0</v>
      </c>
      <c r="V322" s="102">
        <v>10</v>
      </c>
      <c r="W322" s="102">
        <v>10</v>
      </c>
      <c r="X322" s="102">
        <v>126</v>
      </c>
      <c r="Y322" s="102">
        <v>5</v>
      </c>
      <c r="Z322" s="102">
        <v>0</v>
      </c>
      <c r="AA322" s="102">
        <v>0</v>
      </c>
      <c r="AB322" s="36">
        <v>6</v>
      </c>
      <c r="AC322" s="27">
        <v>46191000</v>
      </c>
      <c r="AE322" s="27">
        <v>74</v>
      </c>
      <c r="AF322" s="33"/>
      <c r="AG322" s="82"/>
      <c r="AH322" s="82">
        <v>6</v>
      </c>
      <c r="AI322" s="105">
        <v>3</v>
      </c>
      <c r="AJ322" s="82"/>
      <c r="AK322" s="82"/>
      <c r="AL322" s="82">
        <v>65</v>
      </c>
      <c r="AM322" s="82"/>
      <c r="AN322" s="82"/>
      <c r="AO322" s="82"/>
      <c r="AP322" s="82"/>
      <c r="AQ322" s="82"/>
      <c r="AR322" s="82"/>
      <c r="AS322" s="82"/>
      <c r="AT322" s="82"/>
      <c r="AU322" s="27">
        <v>11678500</v>
      </c>
      <c r="AV322" s="27">
        <v>16166849.999999998</v>
      </c>
      <c r="AW322" s="30" t="s">
        <v>1166</v>
      </c>
      <c r="AX322" s="30" t="s">
        <v>835</v>
      </c>
      <c r="AY322" s="12"/>
      <c r="AZ322" s="12"/>
    </row>
    <row r="323" spans="1:52" ht="21" x14ac:dyDescent="0.35">
      <c r="A323" s="91">
        <v>315</v>
      </c>
      <c r="B323" s="31" t="s">
        <v>238</v>
      </c>
      <c r="C323" s="31" t="s">
        <v>553</v>
      </c>
      <c r="D323" s="31"/>
      <c r="E323" s="31" t="s">
        <v>348</v>
      </c>
      <c r="F323" s="31" t="s">
        <v>20</v>
      </c>
      <c r="G323" s="25">
        <v>280</v>
      </c>
      <c r="H323" s="102">
        <v>0</v>
      </c>
      <c r="I323" s="102"/>
      <c r="J323" s="102">
        <v>20</v>
      </c>
      <c r="K323" s="102">
        <v>38</v>
      </c>
      <c r="L323" s="102">
        <v>0</v>
      </c>
      <c r="M323" s="102">
        <v>0</v>
      </c>
      <c r="N323" s="102">
        <v>0</v>
      </c>
      <c r="O323" s="102">
        <v>14</v>
      </c>
      <c r="P323" s="102">
        <v>46</v>
      </c>
      <c r="Q323" s="102">
        <v>0</v>
      </c>
      <c r="R323" s="102">
        <v>0</v>
      </c>
      <c r="S323" s="102">
        <v>0</v>
      </c>
      <c r="T323" s="36"/>
      <c r="U323" s="102">
        <v>0</v>
      </c>
      <c r="V323" s="102">
        <v>0</v>
      </c>
      <c r="W323" s="102">
        <v>0</v>
      </c>
      <c r="X323" s="102">
        <v>127</v>
      </c>
      <c r="Y323" s="102">
        <v>0</v>
      </c>
      <c r="Z323" s="102">
        <v>0</v>
      </c>
      <c r="AA323" s="102">
        <v>0</v>
      </c>
      <c r="AB323" s="36">
        <v>35</v>
      </c>
      <c r="AC323" s="27">
        <v>49705500</v>
      </c>
      <c r="AE323" s="27">
        <v>60</v>
      </c>
      <c r="AF323" s="33"/>
      <c r="AG323" s="82"/>
      <c r="AH323" s="82">
        <v>20</v>
      </c>
      <c r="AI323" s="105">
        <v>5</v>
      </c>
      <c r="AJ323" s="82"/>
      <c r="AK323" s="82"/>
      <c r="AL323" s="82">
        <v>35</v>
      </c>
      <c r="AM323" s="82"/>
      <c r="AN323" s="82"/>
      <c r="AO323" s="82"/>
      <c r="AP323" s="82"/>
      <c r="AQ323" s="82"/>
      <c r="AR323" s="82"/>
      <c r="AS323" s="82"/>
      <c r="AT323" s="82"/>
      <c r="AU323" s="27">
        <v>10202500</v>
      </c>
      <c r="AV323" s="27">
        <v>17396925</v>
      </c>
      <c r="AW323" s="30" t="s">
        <v>1166</v>
      </c>
      <c r="AX323" s="30" t="s">
        <v>836</v>
      </c>
      <c r="AY323" s="12"/>
      <c r="AZ323" s="12"/>
    </row>
    <row r="324" spans="1:52" ht="21" x14ac:dyDescent="0.35">
      <c r="A324" s="91">
        <v>316</v>
      </c>
      <c r="B324" s="24" t="s">
        <v>238</v>
      </c>
      <c r="C324" s="24" t="s">
        <v>346</v>
      </c>
      <c r="D324" s="31"/>
      <c r="E324" s="31" t="s">
        <v>347</v>
      </c>
      <c r="F324" s="31" t="s">
        <v>20</v>
      </c>
      <c r="G324" s="25">
        <v>280</v>
      </c>
      <c r="H324" s="113">
        <v>0</v>
      </c>
      <c r="I324" s="113"/>
      <c r="J324" s="113">
        <v>50</v>
      </c>
      <c r="K324" s="113">
        <v>30</v>
      </c>
      <c r="L324" s="113"/>
      <c r="M324" s="113">
        <v>0</v>
      </c>
      <c r="N324" s="113">
        <v>0</v>
      </c>
      <c r="O324" s="113">
        <v>5</v>
      </c>
      <c r="P324" s="113">
        <v>5</v>
      </c>
      <c r="Q324" s="113">
        <v>10</v>
      </c>
      <c r="R324" s="113">
        <v>0</v>
      </c>
      <c r="S324" s="113">
        <v>0</v>
      </c>
      <c r="T324" s="97"/>
      <c r="U324" s="113">
        <v>0</v>
      </c>
      <c r="V324" s="113">
        <v>0</v>
      </c>
      <c r="W324" s="113">
        <v>140</v>
      </c>
      <c r="X324" s="113">
        <v>0</v>
      </c>
      <c r="Y324" s="113">
        <v>0</v>
      </c>
      <c r="Z324" s="113">
        <v>0</v>
      </c>
      <c r="AA324" s="113">
        <v>0</v>
      </c>
      <c r="AB324" s="97">
        <v>40</v>
      </c>
      <c r="AC324" s="27">
        <v>40630000</v>
      </c>
      <c r="AE324" s="27">
        <v>55</v>
      </c>
      <c r="AF324" s="33"/>
      <c r="AG324" s="82"/>
      <c r="AH324" s="82">
        <v>15</v>
      </c>
      <c r="AI324" s="105">
        <v>5</v>
      </c>
      <c r="AJ324" s="82"/>
      <c r="AK324" s="82"/>
      <c r="AL324" s="82">
        <v>35</v>
      </c>
      <c r="AM324" s="82"/>
      <c r="AN324" s="82"/>
      <c r="AO324" s="82"/>
      <c r="AP324" s="82"/>
      <c r="AQ324" s="82"/>
      <c r="AR324" s="82"/>
      <c r="AS324" s="82"/>
      <c r="AT324" s="82"/>
      <c r="AU324" s="27">
        <v>9260000</v>
      </c>
      <c r="AV324" s="27">
        <v>14220500</v>
      </c>
      <c r="AW324" s="30" t="s">
        <v>1166</v>
      </c>
      <c r="AX324" s="30" t="s">
        <v>836</v>
      </c>
      <c r="AY324" s="12"/>
      <c r="AZ324" s="12"/>
    </row>
    <row r="325" spans="1:52" ht="21" x14ac:dyDescent="0.35">
      <c r="A325" s="91">
        <v>317</v>
      </c>
      <c r="B325" s="31" t="s">
        <v>238</v>
      </c>
      <c r="C325" s="31" t="s">
        <v>337</v>
      </c>
      <c r="D325" s="31"/>
      <c r="E325" s="31" t="s">
        <v>338</v>
      </c>
      <c r="F325" s="31" t="s">
        <v>20</v>
      </c>
      <c r="G325" s="25">
        <v>230</v>
      </c>
      <c r="H325" s="102">
        <v>0</v>
      </c>
      <c r="I325" s="102"/>
      <c r="J325" s="102">
        <v>3</v>
      </c>
      <c r="K325" s="102">
        <v>30</v>
      </c>
      <c r="L325" s="102"/>
      <c r="M325" s="102">
        <v>1</v>
      </c>
      <c r="N325" s="102">
        <v>0</v>
      </c>
      <c r="O325" s="102">
        <v>10</v>
      </c>
      <c r="P325" s="102">
        <v>21</v>
      </c>
      <c r="Q325" s="102">
        <v>10</v>
      </c>
      <c r="R325" s="102"/>
      <c r="S325" s="102">
        <v>0</v>
      </c>
      <c r="T325" s="36"/>
      <c r="U325" s="102">
        <v>0</v>
      </c>
      <c r="V325" s="102">
        <v>0</v>
      </c>
      <c r="W325" s="102">
        <v>0</v>
      </c>
      <c r="X325" s="102">
        <v>135</v>
      </c>
      <c r="Y325" s="102">
        <v>0</v>
      </c>
      <c r="Z325" s="102">
        <v>0</v>
      </c>
      <c r="AA325" s="102">
        <v>0</v>
      </c>
      <c r="AB325" s="36">
        <v>20</v>
      </c>
      <c r="AC325" s="27">
        <v>38173000</v>
      </c>
      <c r="AE325" s="27">
        <v>75</v>
      </c>
      <c r="AF325" s="33"/>
      <c r="AG325" s="82"/>
      <c r="AH325" s="82">
        <v>5</v>
      </c>
      <c r="AI325" s="105">
        <v>10</v>
      </c>
      <c r="AJ325" s="82"/>
      <c r="AK325" s="82"/>
      <c r="AL325" s="82">
        <v>60</v>
      </c>
      <c r="AM325" s="82"/>
      <c r="AN325" s="82"/>
      <c r="AO325" s="82"/>
      <c r="AP325" s="82"/>
      <c r="AQ325" s="82"/>
      <c r="AR325" s="82"/>
      <c r="AS325" s="82"/>
      <c r="AT325" s="82"/>
      <c r="AU325" s="27">
        <v>12287500</v>
      </c>
      <c r="AV325" s="27">
        <v>13360550</v>
      </c>
      <c r="AW325" s="30" t="s">
        <v>1166</v>
      </c>
      <c r="AX325" s="30" t="s">
        <v>836</v>
      </c>
      <c r="AY325" s="12"/>
      <c r="AZ325" s="12"/>
    </row>
    <row r="326" spans="1:52" ht="21" x14ac:dyDescent="0.35">
      <c r="A326" s="91">
        <v>318</v>
      </c>
      <c r="B326" s="24" t="s">
        <v>238</v>
      </c>
      <c r="C326" s="24" t="s">
        <v>349</v>
      </c>
      <c r="D326" s="31"/>
      <c r="E326" s="31" t="s">
        <v>350</v>
      </c>
      <c r="F326" s="31" t="s">
        <v>13</v>
      </c>
      <c r="G326" s="25">
        <v>160</v>
      </c>
      <c r="H326" s="113">
        <v>0</v>
      </c>
      <c r="I326" s="113">
        <v>0</v>
      </c>
      <c r="J326" s="113">
        <v>17</v>
      </c>
      <c r="K326" s="113">
        <v>30</v>
      </c>
      <c r="L326" s="113"/>
      <c r="M326" s="113">
        <v>0</v>
      </c>
      <c r="N326" s="113">
        <v>10</v>
      </c>
      <c r="O326" s="113">
        <v>5</v>
      </c>
      <c r="P326" s="113">
        <v>15</v>
      </c>
      <c r="Q326" s="113">
        <v>10</v>
      </c>
      <c r="R326" s="113">
        <v>0</v>
      </c>
      <c r="S326" s="113">
        <v>0</v>
      </c>
      <c r="T326" s="97"/>
      <c r="U326" s="113">
        <v>0</v>
      </c>
      <c r="V326" s="113">
        <v>0</v>
      </c>
      <c r="W326" s="113">
        <v>73</v>
      </c>
      <c r="X326" s="113">
        <v>0</v>
      </c>
      <c r="Y326" s="113">
        <v>0</v>
      </c>
      <c r="Z326" s="113">
        <v>0</v>
      </c>
      <c r="AA326" s="113">
        <v>0</v>
      </c>
      <c r="AB326" s="97"/>
      <c r="AC326" s="27">
        <v>21525500</v>
      </c>
      <c r="AE326" s="27">
        <v>43</v>
      </c>
      <c r="AF326" s="33"/>
      <c r="AG326" s="82"/>
      <c r="AH326" s="82">
        <v>10</v>
      </c>
      <c r="AI326" s="105">
        <v>0</v>
      </c>
      <c r="AJ326" s="82"/>
      <c r="AK326" s="82"/>
      <c r="AL326" s="82">
        <v>33</v>
      </c>
      <c r="AM326" s="82"/>
      <c r="AN326" s="82"/>
      <c r="AO326" s="82"/>
      <c r="AP326" s="82"/>
      <c r="AQ326" s="82"/>
      <c r="AR326" s="82"/>
      <c r="AS326" s="82"/>
      <c r="AT326" s="82"/>
      <c r="AU326" s="27">
        <v>6901000</v>
      </c>
      <c r="AV326" s="27">
        <v>7533924.9999999991</v>
      </c>
      <c r="AW326" s="30" t="s">
        <v>1166</v>
      </c>
      <c r="AX326" s="30" t="s">
        <v>836</v>
      </c>
      <c r="AY326" s="12"/>
      <c r="AZ326" s="12"/>
    </row>
    <row r="327" spans="1:52" ht="21" x14ac:dyDescent="0.35">
      <c r="A327" s="91">
        <v>319</v>
      </c>
      <c r="B327" s="31" t="s">
        <v>238</v>
      </c>
      <c r="C327" s="31" t="s">
        <v>334</v>
      </c>
      <c r="D327" s="31"/>
      <c r="E327" s="31" t="s">
        <v>335</v>
      </c>
      <c r="F327" s="31" t="s">
        <v>43</v>
      </c>
      <c r="G327" s="25">
        <v>700</v>
      </c>
      <c r="H327" s="102">
        <v>0</v>
      </c>
      <c r="I327" s="102">
        <v>0</v>
      </c>
      <c r="J327" s="102">
        <v>50</v>
      </c>
      <c r="K327" s="102">
        <v>100</v>
      </c>
      <c r="L327" s="102"/>
      <c r="M327" s="102">
        <v>0</v>
      </c>
      <c r="N327" s="102"/>
      <c r="O327" s="102">
        <v>100</v>
      </c>
      <c r="P327" s="102">
        <v>0</v>
      </c>
      <c r="Q327" s="102">
        <v>0</v>
      </c>
      <c r="R327" s="102">
        <v>0</v>
      </c>
      <c r="S327" s="102">
        <v>0</v>
      </c>
      <c r="T327" s="36"/>
      <c r="U327" s="102">
        <v>0</v>
      </c>
      <c r="V327" s="102">
        <v>250</v>
      </c>
      <c r="W327" s="102">
        <v>20</v>
      </c>
      <c r="X327" s="102">
        <v>100</v>
      </c>
      <c r="Y327" s="102">
        <v>0</v>
      </c>
      <c r="Z327" s="102">
        <v>0</v>
      </c>
      <c r="AA327" s="102">
        <v>0</v>
      </c>
      <c r="AB327" s="36">
        <v>80</v>
      </c>
      <c r="AC327" s="27">
        <v>105640000</v>
      </c>
      <c r="AE327" s="27">
        <v>66</v>
      </c>
      <c r="AF327" s="33"/>
      <c r="AG327" s="82"/>
      <c r="AH327" s="82">
        <v>27</v>
      </c>
      <c r="AI327" s="105">
        <v>9</v>
      </c>
      <c r="AJ327" s="82"/>
      <c r="AK327" s="82"/>
      <c r="AL327" s="82">
        <v>30</v>
      </c>
      <c r="AM327" s="82"/>
      <c r="AN327" s="82"/>
      <c r="AO327" s="82"/>
      <c r="AP327" s="82"/>
      <c r="AQ327" s="82"/>
      <c r="AR327" s="82"/>
      <c r="AS327" s="82"/>
      <c r="AT327" s="82"/>
      <c r="AU327" s="27">
        <v>11652000</v>
      </c>
      <c r="AV327" s="27">
        <v>36974000</v>
      </c>
      <c r="AW327" s="30" t="s">
        <v>1166</v>
      </c>
      <c r="AX327" s="30" t="s">
        <v>835</v>
      </c>
      <c r="AY327" s="12"/>
      <c r="AZ327" s="12"/>
    </row>
    <row r="328" spans="1:52" ht="21" x14ac:dyDescent="0.35">
      <c r="A328" s="91">
        <v>320</v>
      </c>
      <c r="B328" s="31" t="s">
        <v>238</v>
      </c>
      <c r="C328" s="31" t="s">
        <v>319</v>
      </c>
      <c r="D328" s="31"/>
      <c r="E328" s="31" t="s">
        <v>671</v>
      </c>
      <c r="F328" s="31" t="s">
        <v>20</v>
      </c>
      <c r="G328" s="25">
        <v>300</v>
      </c>
      <c r="H328" s="102">
        <v>0</v>
      </c>
      <c r="I328" s="102">
        <v>0</v>
      </c>
      <c r="J328" s="102">
        <v>90</v>
      </c>
      <c r="K328" s="102">
        <v>69</v>
      </c>
      <c r="L328" s="102">
        <v>1</v>
      </c>
      <c r="M328" s="102"/>
      <c r="N328" s="102">
        <v>0</v>
      </c>
      <c r="O328" s="102">
        <v>30</v>
      </c>
      <c r="P328" s="102">
        <v>20</v>
      </c>
      <c r="Q328" s="102">
        <v>0</v>
      </c>
      <c r="R328" s="102">
        <v>0</v>
      </c>
      <c r="S328" s="102">
        <v>0</v>
      </c>
      <c r="T328" s="36"/>
      <c r="U328" s="102">
        <v>0</v>
      </c>
      <c r="V328" s="102">
        <v>0</v>
      </c>
      <c r="W328" s="102">
        <v>0</v>
      </c>
      <c r="X328" s="102">
        <v>80</v>
      </c>
      <c r="Y328" s="102">
        <v>0</v>
      </c>
      <c r="Z328" s="102">
        <v>0</v>
      </c>
      <c r="AA328" s="102"/>
      <c r="AB328" s="36">
        <v>10</v>
      </c>
      <c r="AC328" s="27">
        <v>54967000</v>
      </c>
      <c r="AE328" s="27">
        <v>74</v>
      </c>
      <c r="AF328" s="33"/>
      <c r="AG328" s="82"/>
      <c r="AH328" s="82">
        <v>60</v>
      </c>
      <c r="AI328" s="105">
        <v>9</v>
      </c>
      <c r="AJ328" s="82"/>
      <c r="AK328" s="82"/>
      <c r="AL328" s="82">
        <v>5</v>
      </c>
      <c r="AM328" s="82"/>
      <c r="AN328" s="82"/>
      <c r="AO328" s="82"/>
      <c r="AP328" s="82"/>
      <c r="AQ328" s="82"/>
      <c r="AR328" s="82"/>
      <c r="AS328" s="82"/>
      <c r="AT328" s="82"/>
      <c r="AU328" s="27">
        <v>14072500</v>
      </c>
      <c r="AV328" s="27">
        <v>19238450</v>
      </c>
      <c r="AW328" s="30" t="s">
        <v>1166</v>
      </c>
      <c r="AX328" s="30" t="s">
        <v>836</v>
      </c>
      <c r="AY328" s="12"/>
      <c r="AZ328" s="12"/>
    </row>
    <row r="329" spans="1:52" ht="21" x14ac:dyDescent="0.35">
      <c r="A329" s="91">
        <v>321</v>
      </c>
      <c r="B329" s="31" t="s">
        <v>238</v>
      </c>
      <c r="C329" s="31" t="s">
        <v>331</v>
      </c>
      <c r="D329" s="31"/>
      <c r="E329" s="31" t="s">
        <v>332</v>
      </c>
      <c r="F329" s="31" t="s">
        <v>20</v>
      </c>
      <c r="G329" s="25">
        <v>350</v>
      </c>
      <c r="H329" s="102">
        <v>0</v>
      </c>
      <c r="I329" s="102">
        <v>0</v>
      </c>
      <c r="J329" s="102">
        <v>70</v>
      </c>
      <c r="K329" s="102">
        <v>50</v>
      </c>
      <c r="L329" s="102"/>
      <c r="M329" s="102">
        <v>20</v>
      </c>
      <c r="N329" s="102">
        <v>0</v>
      </c>
      <c r="O329" s="102">
        <v>70</v>
      </c>
      <c r="P329" s="102">
        <v>30</v>
      </c>
      <c r="Q329" s="102">
        <v>0</v>
      </c>
      <c r="R329" s="102">
        <v>0</v>
      </c>
      <c r="S329" s="102">
        <v>0</v>
      </c>
      <c r="T329" s="36"/>
      <c r="U329" s="102">
        <v>0</v>
      </c>
      <c r="V329" s="102">
        <v>0</v>
      </c>
      <c r="W329" s="102">
        <v>0</v>
      </c>
      <c r="X329" s="102">
        <v>35</v>
      </c>
      <c r="Y329" s="102">
        <v>0</v>
      </c>
      <c r="Z329" s="102">
        <v>0</v>
      </c>
      <c r="AA329" s="102">
        <v>0</v>
      </c>
      <c r="AB329" s="36">
        <v>75</v>
      </c>
      <c r="AC329" s="27">
        <v>67302500</v>
      </c>
      <c r="AE329" s="27">
        <v>99</v>
      </c>
      <c r="AF329" s="33"/>
      <c r="AG329" s="82"/>
      <c r="AH329" s="82">
        <v>40</v>
      </c>
      <c r="AI329" s="105">
        <v>9</v>
      </c>
      <c r="AJ329" s="82"/>
      <c r="AK329" s="82"/>
      <c r="AL329" s="82">
        <v>50</v>
      </c>
      <c r="AM329" s="82"/>
      <c r="AN329" s="82"/>
      <c r="AO329" s="82"/>
      <c r="AP329" s="82"/>
      <c r="AQ329" s="82"/>
      <c r="AR329" s="82"/>
      <c r="AS329" s="82"/>
      <c r="AT329" s="82"/>
      <c r="AU329" s="27">
        <v>17142500</v>
      </c>
      <c r="AV329" s="27">
        <v>23555875</v>
      </c>
      <c r="AW329" s="30" t="s">
        <v>1166</v>
      </c>
      <c r="AX329" s="30" t="s">
        <v>836</v>
      </c>
      <c r="AY329" s="12"/>
      <c r="AZ329" s="12"/>
    </row>
    <row r="330" spans="1:52" ht="21" x14ac:dyDescent="0.35">
      <c r="A330" s="91">
        <v>322</v>
      </c>
      <c r="B330" s="31" t="s">
        <v>238</v>
      </c>
      <c r="C330" s="31" t="s">
        <v>328</v>
      </c>
      <c r="D330" s="31"/>
      <c r="E330" s="31" t="s">
        <v>329</v>
      </c>
      <c r="F330" s="31" t="s">
        <v>20</v>
      </c>
      <c r="G330" s="25">
        <v>260</v>
      </c>
      <c r="H330" s="102">
        <v>0</v>
      </c>
      <c r="I330" s="102"/>
      <c r="J330" s="102">
        <v>34</v>
      </c>
      <c r="K330" s="102">
        <v>20</v>
      </c>
      <c r="L330" s="102"/>
      <c r="M330" s="102">
        <v>0</v>
      </c>
      <c r="N330" s="102">
        <v>0</v>
      </c>
      <c r="O330" s="102">
        <v>60</v>
      </c>
      <c r="P330" s="102">
        <v>40</v>
      </c>
      <c r="Q330" s="102">
        <v>0</v>
      </c>
      <c r="R330" s="102">
        <v>0</v>
      </c>
      <c r="S330" s="102">
        <v>0</v>
      </c>
      <c r="T330" s="36"/>
      <c r="U330" s="102">
        <v>0</v>
      </c>
      <c r="V330" s="102">
        <v>0</v>
      </c>
      <c r="W330" s="102">
        <v>0</v>
      </c>
      <c r="X330" s="102">
        <v>46</v>
      </c>
      <c r="Y330" s="102">
        <v>0</v>
      </c>
      <c r="Z330" s="102">
        <v>0</v>
      </c>
      <c r="AA330" s="102">
        <v>0</v>
      </c>
      <c r="AB330" s="36">
        <v>60</v>
      </c>
      <c r="AC330" s="27">
        <v>50557000</v>
      </c>
      <c r="AE330" s="27">
        <v>75</v>
      </c>
      <c r="AF330" s="33"/>
      <c r="AG330" s="82"/>
      <c r="AH330" s="82">
        <v>20</v>
      </c>
      <c r="AI330" s="105">
        <v>0</v>
      </c>
      <c r="AJ330" s="82"/>
      <c r="AK330" s="82"/>
      <c r="AL330" s="82">
        <v>55</v>
      </c>
      <c r="AM330" s="82"/>
      <c r="AN330" s="82"/>
      <c r="AO330" s="82"/>
      <c r="AP330" s="82"/>
      <c r="AQ330" s="82"/>
      <c r="AR330" s="82"/>
      <c r="AS330" s="82"/>
      <c r="AT330" s="82"/>
      <c r="AU330" s="27">
        <v>12130000</v>
      </c>
      <c r="AV330" s="27">
        <v>17694950</v>
      </c>
      <c r="AW330" s="30" t="s">
        <v>1166</v>
      </c>
      <c r="AX330" s="30" t="s">
        <v>835</v>
      </c>
      <c r="AY330" s="12"/>
      <c r="AZ330" s="12"/>
    </row>
    <row r="331" spans="1:52" ht="21" x14ac:dyDescent="0.35">
      <c r="A331" s="91">
        <v>323</v>
      </c>
      <c r="B331" s="24" t="s">
        <v>238</v>
      </c>
      <c r="C331" s="24" t="s">
        <v>307</v>
      </c>
      <c r="D331" s="31"/>
      <c r="E331" s="31" t="s">
        <v>668</v>
      </c>
      <c r="F331" s="31" t="s">
        <v>20</v>
      </c>
      <c r="G331" s="25">
        <v>300</v>
      </c>
      <c r="H331" s="113">
        <v>0</v>
      </c>
      <c r="I331" s="113"/>
      <c r="J331" s="113">
        <v>50</v>
      </c>
      <c r="K331" s="113">
        <v>10</v>
      </c>
      <c r="L331" s="113"/>
      <c r="M331" s="113">
        <v>0</v>
      </c>
      <c r="N331" s="113">
        <v>0</v>
      </c>
      <c r="O331" s="113">
        <v>35</v>
      </c>
      <c r="P331" s="113">
        <v>42</v>
      </c>
      <c r="Q331" s="113">
        <v>0</v>
      </c>
      <c r="R331" s="113">
        <v>0</v>
      </c>
      <c r="S331" s="113">
        <v>0</v>
      </c>
      <c r="T331" s="97"/>
      <c r="U331" s="113">
        <v>0</v>
      </c>
      <c r="V331" s="113">
        <v>0</v>
      </c>
      <c r="W331" s="113">
        <v>0</v>
      </c>
      <c r="X331" s="113">
        <v>33</v>
      </c>
      <c r="Y331" s="113">
        <v>0</v>
      </c>
      <c r="Z331" s="113">
        <v>0</v>
      </c>
      <c r="AA331" s="113">
        <v>0</v>
      </c>
      <c r="AB331" s="97">
        <v>130</v>
      </c>
      <c r="AC331" s="27">
        <v>61496500</v>
      </c>
      <c r="AE331" s="27">
        <v>125</v>
      </c>
      <c r="AF331" s="33"/>
      <c r="AG331" s="82"/>
      <c r="AH331" s="82">
        <v>35</v>
      </c>
      <c r="AI331" s="105">
        <v>10</v>
      </c>
      <c r="AJ331" s="82"/>
      <c r="AK331" s="82"/>
      <c r="AL331" s="82">
        <v>80</v>
      </c>
      <c r="AM331" s="82"/>
      <c r="AN331" s="82"/>
      <c r="AO331" s="82"/>
      <c r="AP331" s="82"/>
      <c r="AQ331" s="82"/>
      <c r="AR331" s="82"/>
      <c r="AS331" s="82"/>
      <c r="AT331" s="82"/>
      <c r="AU331" s="27">
        <v>20982500</v>
      </c>
      <c r="AV331" s="27">
        <v>21523775</v>
      </c>
      <c r="AW331" s="30" t="s">
        <v>1166</v>
      </c>
      <c r="AX331" s="30" t="s">
        <v>836</v>
      </c>
      <c r="AY331" s="12"/>
      <c r="AZ331" s="12"/>
    </row>
    <row r="332" spans="1:52" ht="21" x14ac:dyDescent="0.35">
      <c r="A332" s="91">
        <v>324</v>
      </c>
      <c r="B332" s="31" t="s">
        <v>238</v>
      </c>
      <c r="C332" s="31" t="s">
        <v>330</v>
      </c>
      <c r="D332" s="31"/>
      <c r="E332" s="31" t="s">
        <v>667</v>
      </c>
      <c r="F332" s="31" t="s">
        <v>20</v>
      </c>
      <c r="G332" s="25">
        <v>280</v>
      </c>
      <c r="H332" s="102">
        <v>0</v>
      </c>
      <c r="I332" s="102"/>
      <c r="J332" s="102">
        <v>40</v>
      </c>
      <c r="K332" s="102">
        <v>60</v>
      </c>
      <c r="L332" s="102">
        <v>1</v>
      </c>
      <c r="M332" s="102">
        <v>15</v>
      </c>
      <c r="N332" s="102">
        <v>0</v>
      </c>
      <c r="O332" s="102">
        <v>26</v>
      </c>
      <c r="P332" s="102">
        <v>5</v>
      </c>
      <c r="Q332" s="102">
        <v>20</v>
      </c>
      <c r="R332" s="102">
        <v>0</v>
      </c>
      <c r="S332" s="102">
        <v>0</v>
      </c>
      <c r="T332" s="36"/>
      <c r="U332" s="102">
        <v>0</v>
      </c>
      <c r="V332" s="102">
        <v>0</v>
      </c>
      <c r="W332" s="102">
        <v>0</v>
      </c>
      <c r="X332" s="102">
        <v>60</v>
      </c>
      <c r="Y332" s="102">
        <v>3</v>
      </c>
      <c r="Z332" s="102">
        <v>0</v>
      </c>
      <c r="AA332" s="102">
        <v>0</v>
      </c>
      <c r="AB332" s="36">
        <v>50</v>
      </c>
      <c r="AC332" s="27">
        <v>49606000</v>
      </c>
      <c r="AE332" s="27">
        <v>90</v>
      </c>
      <c r="AF332" s="33"/>
      <c r="AG332" s="82"/>
      <c r="AH332" s="82">
        <v>40</v>
      </c>
      <c r="AI332" s="105">
        <v>5</v>
      </c>
      <c r="AJ332" s="82"/>
      <c r="AK332" s="82"/>
      <c r="AL332" s="82">
        <v>45</v>
      </c>
      <c r="AM332" s="82"/>
      <c r="AN332" s="82"/>
      <c r="AO332" s="82"/>
      <c r="AP332" s="82"/>
      <c r="AQ332" s="82"/>
      <c r="AR332" s="82"/>
      <c r="AS332" s="82"/>
      <c r="AT332" s="82"/>
      <c r="AU332" s="27">
        <v>15492500</v>
      </c>
      <c r="AV332" s="27">
        <v>17362100</v>
      </c>
      <c r="AW332" s="30"/>
      <c r="AX332" s="30" t="s">
        <v>836</v>
      </c>
      <c r="AY332" s="12"/>
      <c r="AZ332" s="12"/>
    </row>
    <row r="333" spans="1:52" ht="21" x14ac:dyDescent="0.35">
      <c r="A333" s="91">
        <v>325</v>
      </c>
      <c r="B333" s="24" t="s">
        <v>238</v>
      </c>
      <c r="C333" s="24" t="s">
        <v>336</v>
      </c>
      <c r="D333" s="31"/>
      <c r="E333" s="31" t="s">
        <v>669</v>
      </c>
      <c r="F333" s="31" t="s">
        <v>20</v>
      </c>
      <c r="G333" s="25">
        <v>350</v>
      </c>
      <c r="H333" s="113">
        <v>0</v>
      </c>
      <c r="I333" s="113"/>
      <c r="J333" s="113">
        <v>40</v>
      </c>
      <c r="K333" s="113">
        <v>70</v>
      </c>
      <c r="L333" s="113"/>
      <c r="M333" s="113">
        <v>0</v>
      </c>
      <c r="N333" s="113">
        <v>0</v>
      </c>
      <c r="O333" s="113">
        <v>20</v>
      </c>
      <c r="P333" s="113">
        <v>50</v>
      </c>
      <c r="Q333" s="113">
        <v>0</v>
      </c>
      <c r="R333" s="113">
        <v>0</v>
      </c>
      <c r="S333" s="113">
        <v>0</v>
      </c>
      <c r="T333" s="97"/>
      <c r="U333" s="113">
        <v>0</v>
      </c>
      <c r="V333" s="113">
        <v>0</v>
      </c>
      <c r="W333" s="113">
        <v>0</v>
      </c>
      <c r="X333" s="113">
        <v>135</v>
      </c>
      <c r="Y333" s="113">
        <v>5</v>
      </c>
      <c r="Z333" s="113">
        <v>0</v>
      </c>
      <c r="AA333" s="113">
        <v>0</v>
      </c>
      <c r="AB333" s="97">
        <v>30</v>
      </c>
      <c r="AC333" s="27">
        <v>61672500</v>
      </c>
      <c r="AE333" s="27">
        <v>94</v>
      </c>
      <c r="AF333" s="33"/>
      <c r="AG333" s="82"/>
      <c r="AH333" s="82">
        <v>30</v>
      </c>
      <c r="AI333" s="105">
        <v>10</v>
      </c>
      <c r="AJ333" s="82"/>
      <c r="AK333" s="82"/>
      <c r="AL333" s="82">
        <v>54</v>
      </c>
      <c r="AM333" s="82"/>
      <c r="AN333" s="82"/>
      <c r="AO333" s="82"/>
      <c r="AP333" s="82"/>
      <c r="AQ333" s="82"/>
      <c r="AR333" s="82"/>
      <c r="AS333" s="82"/>
      <c r="AT333" s="82"/>
      <c r="AU333" s="27">
        <v>16088000</v>
      </c>
      <c r="AV333" s="27">
        <v>21585375</v>
      </c>
      <c r="AW333" s="30" t="s">
        <v>1166</v>
      </c>
      <c r="AX333" s="30" t="s">
        <v>836</v>
      </c>
      <c r="AY333" s="12"/>
      <c r="AZ333" s="12"/>
    </row>
    <row r="334" spans="1:52" ht="21" x14ac:dyDescent="0.35">
      <c r="A334" s="91">
        <v>326</v>
      </c>
      <c r="B334" s="31" t="s">
        <v>238</v>
      </c>
      <c r="C334" s="31" t="s">
        <v>322</v>
      </c>
      <c r="D334" s="31"/>
      <c r="E334" s="31" t="s">
        <v>323</v>
      </c>
      <c r="F334" s="31" t="s">
        <v>20</v>
      </c>
      <c r="G334" s="25">
        <v>520</v>
      </c>
      <c r="H334" s="102">
        <v>0</v>
      </c>
      <c r="I334" s="102"/>
      <c r="J334" s="102">
        <v>110</v>
      </c>
      <c r="K334" s="102">
        <v>80</v>
      </c>
      <c r="L334" s="102"/>
      <c r="M334" s="102">
        <v>10</v>
      </c>
      <c r="N334" s="102">
        <v>0</v>
      </c>
      <c r="O334" s="102">
        <v>100</v>
      </c>
      <c r="P334" s="102">
        <v>28</v>
      </c>
      <c r="Q334" s="102">
        <v>0</v>
      </c>
      <c r="R334" s="102">
        <v>0</v>
      </c>
      <c r="S334" s="102">
        <v>0</v>
      </c>
      <c r="T334" s="36"/>
      <c r="U334" s="102">
        <v>0</v>
      </c>
      <c r="V334" s="102">
        <v>0</v>
      </c>
      <c r="W334" s="102">
        <v>0</v>
      </c>
      <c r="X334" s="102">
        <v>160</v>
      </c>
      <c r="Y334" s="102">
        <v>0</v>
      </c>
      <c r="Z334" s="102">
        <v>0</v>
      </c>
      <c r="AA334" s="102">
        <v>0</v>
      </c>
      <c r="AB334" s="36">
        <v>32</v>
      </c>
      <c r="AC334" s="27">
        <v>94235000</v>
      </c>
      <c r="AE334" s="27">
        <v>86</v>
      </c>
      <c r="AF334" s="33"/>
      <c r="AG334" s="82"/>
      <c r="AH334" s="82">
        <v>31</v>
      </c>
      <c r="AI334" s="105">
        <v>10</v>
      </c>
      <c r="AJ334" s="82"/>
      <c r="AK334" s="82"/>
      <c r="AL334" s="82">
        <v>45</v>
      </c>
      <c r="AM334" s="82"/>
      <c r="AN334" s="82"/>
      <c r="AO334" s="82"/>
      <c r="AP334" s="82"/>
      <c r="AQ334" s="82"/>
      <c r="AR334" s="82"/>
      <c r="AS334" s="82"/>
      <c r="AT334" s="82"/>
      <c r="AU334" s="27">
        <v>14908500</v>
      </c>
      <c r="AV334" s="27">
        <v>32982249.999999996</v>
      </c>
      <c r="AW334" s="30" t="s">
        <v>1166</v>
      </c>
      <c r="AX334" s="30" t="s">
        <v>836</v>
      </c>
      <c r="AY334" s="12"/>
      <c r="AZ334" s="12"/>
    </row>
    <row r="335" spans="1:52" ht="21" x14ac:dyDescent="0.35">
      <c r="A335" s="91">
        <v>327</v>
      </c>
      <c r="B335" s="31" t="s">
        <v>238</v>
      </c>
      <c r="C335" s="31" t="s">
        <v>310</v>
      </c>
      <c r="D335" s="31"/>
      <c r="E335" s="31" t="s">
        <v>311</v>
      </c>
      <c r="F335" s="31" t="s">
        <v>20</v>
      </c>
      <c r="G335" s="25">
        <v>0</v>
      </c>
      <c r="H335" s="102"/>
      <c r="I335" s="102">
        <v>0</v>
      </c>
      <c r="J335" s="102">
        <v>0</v>
      </c>
      <c r="K335" s="102">
        <v>0</v>
      </c>
      <c r="L335" s="102"/>
      <c r="M335" s="102">
        <v>0</v>
      </c>
      <c r="N335" s="102">
        <v>0</v>
      </c>
      <c r="O335" s="102">
        <v>0</v>
      </c>
      <c r="P335" s="102">
        <v>0</v>
      </c>
      <c r="Q335" s="102">
        <v>0</v>
      </c>
      <c r="R335" s="102">
        <v>0</v>
      </c>
      <c r="S335" s="102">
        <v>0</v>
      </c>
      <c r="T335" s="36">
        <v>0</v>
      </c>
      <c r="U335" s="102">
        <v>0</v>
      </c>
      <c r="V335" s="102"/>
      <c r="W335" s="102">
        <v>0</v>
      </c>
      <c r="X335" s="102"/>
      <c r="Y335" s="102"/>
      <c r="Z335" s="102"/>
      <c r="AA335" s="102"/>
      <c r="AB335" s="36"/>
      <c r="AC335" s="27">
        <v>0</v>
      </c>
      <c r="AE335" s="27">
        <v>0</v>
      </c>
      <c r="AF335" s="33"/>
      <c r="AG335" s="82"/>
      <c r="AH335" s="82"/>
      <c r="AI335" s="105"/>
      <c r="AJ335" s="82"/>
      <c r="AK335" s="82"/>
      <c r="AL335" s="82"/>
      <c r="AM335" s="82"/>
      <c r="AN335" s="82"/>
      <c r="AO335" s="82"/>
      <c r="AP335" s="82"/>
      <c r="AQ335" s="82"/>
      <c r="AR335" s="82"/>
      <c r="AS335" s="82"/>
      <c r="AT335" s="82"/>
      <c r="AU335" s="27">
        <v>0</v>
      </c>
      <c r="AV335" s="27">
        <v>0</v>
      </c>
      <c r="AW335" s="30" t="s">
        <v>1165</v>
      </c>
      <c r="AX335" s="30" t="s">
        <v>836</v>
      </c>
      <c r="AY335" s="12"/>
      <c r="AZ335" s="12"/>
    </row>
    <row r="336" spans="1:52" ht="21" x14ac:dyDescent="0.35">
      <c r="A336" s="91">
        <v>328</v>
      </c>
      <c r="B336" s="31" t="s">
        <v>238</v>
      </c>
      <c r="C336" s="31" t="s">
        <v>343</v>
      </c>
      <c r="D336" s="31"/>
      <c r="E336" s="31" t="s">
        <v>672</v>
      </c>
      <c r="F336" s="31" t="s">
        <v>43</v>
      </c>
      <c r="G336" s="25">
        <v>300</v>
      </c>
      <c r="H336" s="102">
        <v>0</v>
      </c>
      <c r="I336" s="102"/>
      <c r="J336" s="102">
        <v>47</v>
      </c>
      <c r="K336" s="102">
        <v>40</v>
      </c>
      <c r="L336" s="102">
        <v>1</v>
      </c>
      <c r="M336" s="102">
        <v>1</v>
      </c>
      <c r="N336" s="102">
        <v>0</v>
      </c>
      <c r="O336" s="102">
        <v>50</v>
      </c>
      <c r="P336" s="102">
        <v>50</v>
      </c>
      <c r="Q336" s="102">
        <v>20</v>
      </c>
      <c r="R336" s="102">
        <v>0</v>
      </c>
      <c r="S336" s="102">
        <v>0</v>
      </c>
      <c r="T336" s="36"/>
      <c r="U336" s="102">
        <v>0</v>
      </c>
      <c r="V336" s="102">
        <v>0</v>
      </c>
      <c r="W336" s="102">
        <v>0</v>
      </c>
      <c r="X336" s="102">
        <v>40</v>
      </c>
      <c r="Y336" s="102">
        <v>0</v>
      </c>
      <c r="Z336" s="102">
        <v>0</v>
      </c>
      <c r="AA336" s="102">
        <v>0</v>
      </c>
      <c r="AB336" s="36">
        <v>51</v>
      </c>
      <c r="AC336" s="27">
        <v>57237000</v>
      </c>
      <c r="AE336" s="27">
        <v>94</v>
      </c>
      <c r="AF336" s="33"/>
      <c r="AG336" s="82"/>
      <c r="AH336" s="82">
        <v>20</v>
      </c>
      <c r="AI336" s="105">
        <v>9</v>
      </c>
      <c r="AJ336" s="82"/>
      <c r="AK336" s="82"/>
      <c r="AL336" s="82">
        <v>65</v>
      </c>
      <c r="AM336" s="82"/>
      <c r="AN336" s="82"/>
      <c r="AO336" s="82"/>
      <c r="AP336" s="82"/>
      <c r="AQ336" s="82"/>
      <c r="AR336" s="82"/>
      <c r="AS336" s="82"/>
      <c r="AT336" s="82"/>
      <c r="AU336" s="27">
        <v>15652500</v>
      </c>
      <c r="AV336" s="27">
        <v>20032950</v>
      </c>
      <c r="AW336" s="30" t="s">
        <v>1166</v>
      </c>
      <c r="AX336" s="30" t="s">
        <v>836</v>
      </c>
      <c r="AY336" s="12"/>
      <c r="AZ336" s="12"/>
    </row>
    <row r="337" spans="1:52" ht="21" x14ac:dyDescent="0.35">
      <c r="A337" s="91">
        <v>329</v>
      </c>
      <c r="B337" s="31" t="s">
        <v>238</v>
      </c>
      <c r="C337" s="31" t="s">
        <v>312</v>
      </c>
      <c r="D337" s="31"/>
      <c r="E337" s="31" t="s">
        <v>313</v>
      </c>
      <c r="F337" s="31" t="s">
        <v>43</v>
      </c>
      <c r="G337" s="25">
        <v>700</v>
      </c>
      <c r="H337" s="102">
        <v>0</v>
      </c>
      <c r="I337" s="102"/>
      <c r="J337" s="102">
        <v>100</v>
      </c>
      <c r="K337" s="102">
        <v>130</v>
      </c>
      <c r="L337" s="102"/>
      <c r="M337" s="102">
        <v>11</v>
      </c>
      <c r="N337" s="102">
        <v>7</v>
      </c>
      <c r="O337" s="102">
        <v>180</v>
      </c>
      <c r="P337" s="102">
        <v>50</v>
      </c>
      <c r="Q337" s="102">
        <v>1</v>
      </c>
      <c r="R337" s="102">
        <v>1</v>
      </c>
      <c r="S337" s="102">
        <v>0</v>
      </c>
      <c r="T337" s="36"/>
      <c r="U337" s="102">
        <v>0</v>
      </c>
      <c r="V337" s="102">
        <v>70</v>
      </c>
      <c r="W337" s="102">
        <v>0</v>
      </c>
      <c r="X337" s="102">
        <v>100</v>
      </c>
      <c r="Y337" s="102">
        <v>0</v>
      </c>
      <c r="Z337" s="102">
        <v>0</v>
      </c>
      <c r="AA337" s="102">
        <v>0</v>
      </c>
      <c r="AB337" s="36">
        <v>50</v>
      </c>
      <c r="AC337" s="27">
        <v>122554000</v>
      </c>
      <c r="AE337" s="27">
        <v>94</v>
      </c>
      <c r="AF337" s="33"/>
      <c r="AG337" s="82"/>
      <c r="AH337" s="82">
        <v>33</v>
      </c>
      <c r="AI337" s="105">
        <v>10</v>
      </c>
      <c r="AJ337" s="82"/>
      <c r="AK337" s="82"/>
      <c r="AL337" s="82">
        <v>50</v>
      </c>
      <c r="AM337" s="82"/>
      <c r="AN337" s="82"/>
      <c r="AO337" s="82"/>
      <c r="AP337" s="82">
        <v>1</v>
      </c>
      <c r="AQ337" s="82"/>
      <c r="AR337" s="82"/>
      <c r="AS337" s="82"/>
      <c r="AT337" s="82"/>
      <c r="AU337" s="27">
        <v>16150000</v>
      </c>
      <c r="AV337" s="27">
        <v>42893900</v>
      </c>
      <c r="AW337" s="30" t="s">
        <v>1166</v>
      </c>
      <c r="AX337" s="30" t="s">
        <v>836</v>
      </c>
      <c r="AY337" s="12"/>
      <c r="AZ337" s="12"/>
    </row>
    <row r="338" spans="1:52" ht="21" x14ac:dyDescent="0.35">
      <c r="A338" s="91">
        <v>330</v>
      </c>
      <c r="B338" s="24" t="s">
        <v>238</v>
      </c>
      <c r="C338" s="24" t="s">
        <v>519</v>
      </c>
      <c r="D338" s="31"/>
      <c r="E338" s="31" t="s">
        <v>520</v>
      </c>
      <c r="F338" s="31" t="s">
        <v>20</v>
      </c>
      <c r="G338" s="25">
        <v>250</v>
      </c>
      <c r="H338" s="113">
        <v>0</v>
      </c>
      <c r="I338" s="113"/>
      <c r="J338" s="113">
        <v>50</v>
      </c>
      <c r="K338" s="113">
        <v>0</v>
      </c>
      <c r="L338" s="113"/>
      <c r="M338" s="113">
        <v>0</v>
      </c>
      <c r="N338" s="113">
        <v>0</v>
      </c>
      <c r="O338" s="113">
        <v>20</v>
      </c>
      <c r="P338" s="113">
        <v>110</v>
      </c>
      <c r="Q338" s="113">
        <v>0</v>
      </c>
      <c r="R338" s="113">
        <v>0</v>
      </c>
      <c r="S338" s="113">
        <v>0</v>
      </c>
      <c r="T338" s="97">
        <v>0</v>
      </c>
      <c r="U338" s="113">
        <v>0</v>
      </c>
      <c r="V338" s="113">
        <v>0</v>
      </c>
      <c r="W338" s="113">
        <v>0</v>
      </c>
      <c r="X338" s="113">
        <v>70</v>
      </c>
      <c r="Y338" s="113">
        <v>0</v>
      </c>
      <c r="Z338" s="113">
        <v>0</v>
      </c>
      <c r="AA338" s="113">
        <v>0</v>
      </c>
      <c r="AB338" s="97"/>
      <c r="AC338" s="27">
        <v>49350000</v>
      </c>
      <c r="AE338" s="27">
        <v>97</v>
      </c>
      <c r="AF338" s="33"/>
      <c r="AG338" s="82"/>
      <c r="AH338" s="82">
        <v>27</v>
      </c>
      <c r="AI338" s="105">
        <v>9</v>
      </c>
      <c r="AJ338" s="82"/>
      <c r="AK338" s="82"/>
      <c r="AL338" s="82">
        <v>60</v>
      </c>
      <c r="AM338" s="82"/>
      <c r="AN338" s="82"/>
      <c r="AO338" s="82"/>
      <c r="AP338" s="82">
        <v>1</v>
      </c>
      <c r="AQ338" s="82"/>
      <c r="AR338" s="82"/>
      <c r="AS338" s="82"/>
      <c r="AT338" s="82"/>
      <c r="AU338" s="27">
        <v>16316500</v>
      </c>
      <c r="AV338" s="27">
        <v>17272500</v>
      </c>
      <c r="AW338" s="30" t="s">
        <v>1166</v>
      </c>
      <c r="AX338" s="30" t="s">
        <v>836</v>
      </c>
      <c r="AY338" s="12"/>
      <c r="AZ338" s="12"/>
    </row>
    <row r="339" spans="1:52" ht="21" x14ac:dyDescent="0.35">
      <c r="A339" s="91">
        <v>331</v>
      </c>
      <c r="B339" s="31" t="s">
        <v>238</v>
      </c>
      <c r="C339" s="31" t="s">
        <v>353</v>
      </c>
      <c r="D339" s="31"/>
      <c r="E339" s="31" t="s">
        <v>670</v>
      </c>
      <c r="F339" s="31" t="s">
        <v>20</v>
      </c>
      <c r="G339" s="25">
        <v>300</v>
      </c>
      <c r="H339" s="102">
        <v>0</v>
      </c>
      <c r="I339" s="102"/>
      <c r="J339" s="102">
        <v>30</v>
      </c>
      <c r="K339" s="102">
        <v>40</v>
      </c>
      <c r="L339" s="102"/>
      <c r="M339" s="102">
        <v>0</v>
      </c>
      <c r="N339" s="102">
        <v>0</v>
      </c>
      <c r="O339" s="102">
        <v>40</v>
      </c>
      <c r="P339" s="102">
        <v>40</v>
      </c>
      <c r="Q339" s="102">
        <v>0</v>
      </c>
      <c r="R339" s="102">
        <v>0</v>
      </c>
      <c r="S339" s="102">
        <v>0</v>
      </c>
      <c r="T339" s="36"/>
      <c r="U339" s="102">
        <v>0</v>
      </c>
      <c r="V339" s="102">
        <v>0</v>
      </c>
      <c r="W339" s="102">
        <v>0</v>
      </c>
      <c r="X339" s="102">
        <v>150</v>
      </c>
      <c r="Y339" s="102">
        <v>0</v>
      </c>
      <c r="Z339" s="102">
        <v>0</v>
      </c>
      <c r="AA339" s="102">
        <v>0</v>
      </c>
      <c r="AB339" s="36"/>
      <c r="AC339" s="27">
        <v>51755000</v>
      </c>
      <c r="AE339" s="27">
        <v>89</v>
      </c>
      <c r="AF339" s="33"/>
      <c r="AG339" s="82"/>
      <c r="AH339" s="82">
        <v>10</v>
      </c>
      <c r="AI339" s="105">
        <v>9</v>
      </c>
      <c r="AJ339" s="82"/>
      <c r="AK339" s="82"/>
      <c r="AL339" s="82">
        <v>70</v>
      </c>
      <c r="AM339" s="82"/>
      <c r="AN339" s="82"/>
      <c r="AO339" s="82"/>
      <c r="AP339" s="82"/>
      <c r="AQ339" s="82"/>
      <c r="AR339" s="82"/>
      <c r="AS339" s="82"/>
      <c r="AT339" s="82"/>
      <c r="AU339" s="27">
        <v>14527500</v>
      </c>
      <c r="AV339" s="27">
        <v>18114250</v>
      </c>
      <c r="AW339" s="30" t="s">
        <v>1166</v>
      </c>
      <c r="AX339" s="30" t="s">
        <v>836</v>
      </c>
      <c r="AY339" s="12"/>
      <c r="AZ339" s="12"/>
    </row>
    <row r="340" spans="1:52" ht="21" x14ac:dyDescent="0.35">
      <c r="A340" s="91">
        <v>332</v>
      </c>
      <c r="B340" s="24" t="s">
        <v>238</v>
      </c>
      <c r="C340" s="24" t="s">
        <v>326</v>
      </c>
      <c r="D340" s="31"/>
      <c r="E340" s="31" t="s">
        <v>327</v>
      </c>
      <c r="F340" s="31" t="s">
        <v>43</v>
      </c>
      <c r="G340" s="25">
        <v>700</v>
      </c>
      <c r="H340" s="113">
        <v>0</v>
      </c>
      <c r="I340" s="113"/>
      <c r="J340" s="113">
        <v>60</v>
      </c>
      <c r="K340" s="113">
        <v>70</v>
      </c>
      <c r="L340" s="113"/>
      <c r="M340" s="113">
        <v>10</v>
      </c>
      <c r="N340" s="113">
        <v>20</v>
      </c>
      <c r="O340" s="113">
        <v>50</v>
      </c>
      <c r="P340" s="113">
        <v>3</v>
      </c>
      <c r="Q340" s="113">
        <v>5</v>
      </c>
      <c r="R340" s="113">
        <v>30</v>
      </c>
      <c r="S340" s="113">
        <v>0</v>
      </c>
      <c r="T340" s="97"/>
      <c r="U340" s="113">
        <v>0</v>
      </c>
      <c r="V340" s="113">
        <v>100</v>
      </c>
      <c r="W340" s="113">
        <v>30</v>
      </c>
      <c r="X340" s="113">
        <v>300</v>
      </c>
      <c r="Y340" s="113">
        <v>2</v>
      </c>
      <c r="Z340" s="113">
        <v>0</v>
      </c>
      <c r="AA340" s="113">
        <v>0</v>
      </c>
      <c r="AB340" s="97">
        <v>20</v>
      </c>
      <c r="AC340" s="27">
        <v>105203500</v>
      </c>
      <c r="AE340" s="27">
        <v>95</v>
      </c>
      <c r="AF340" s="33"/>
      <c r="AG340" s="82"/>
      <c r="AH340" s="82">
        <v>35</v>
      </c>
      <c r="AI340" s="105">
        <v>0</v>
      </c>
      <c r="AJ340" s="82"/>
      <c r="AK340" s="82"/>
      <c r="AL340" s="82">
        <v>60</v>
      </c>
      <c r="AM340" s="82"/>
      <c r="AN340" s="82"/>
      <c r="AO340" s="82"/>
      <c r="AP340" s="82"/>
      <c r="AQ340" s="82"/>
      <c r="AR340" s="82"/>
      <c r="AS340" s="82"/>
      <c r="AT340" s="82"/>
      <c r="AU340" s="27">
        <v>15717500</v>
      </c>
      <c r="AV340" s="27">
        <v>36821225</v>
      </c>
      <c r="AW340" s="30" t="s">
        <v>1166</v>
      </c>
      <c r="AX340" s="30" t="s">
        <v>836</v>
      </c>
      <c r="AY340" s="12"/>
      <c r="AZ340" s="12"/>
    </row>
    <row r="341" spans="1:52" ht="21" x14ac:dyDescent="0.35">
      <c r="A341" s="91">
        <v>333</v>
      </c>
      <c r="B341" s="31" t="s">
        <v>238</v>
      </c>
      <c r="C341" s="31" t="s">
        <v>239</v>
      </c>
      <c r="D341" s="31"/>
      <c r="E341" s="31" t="s">
        <v>240</v>
      </c>
      <c r="F341" s="31" t="s">
        <v>13</v>
      </c>
      <c r="G341" s="25">
        <v>0</v>
      </c>
      <c r="H341" s="102"/>
      <c r="I341" s="102"/>
      <c r="J341" s="102">
        <v>0</v>
      </c>
      <c r="K341" s="102">
        <v>0</v>
      </c>
      <c r="L341" s="102"/>
      <c r="M341" s="102">
        <v>0</v>
      </c>
      <c r="N341" s="102">
        <v>0</v>
      </c>
      <c r="O341" s="102">
        <v>0</v>
      </c>
      <c r="P341" s="102">
        <v>0</v>
      </c>
      <c r="Q341" s="102">
        <v>0</v>
      </c>
      <c r="R341" s="102">
        <v>0</v>
      </c>
      <c r="S341" s="102">
        <v>0</v>
      </c>
      <c r="T341" s="36">
        <v>0</v>
      </c>
      <c r="U341" s="102">
        <v>0</v>
      </c>
      <c r="V341" s="102">
        <v>0</v>
      </c>
      <c r="W341" s="102">
        <v>0</v>
      </c>
      <c r="X341" s="102">
        <v>0</v>
      </c>
      <c r="Y341" s="102">
        <v>0</v>
      </c>
      <c r="Z341" s="102">
        <v>0</v>
      </c>
      <c r="AA341" s="102">
        <v>0</v>
      </c>
      <c r="AB341" s="36"/>
      <c r="AC341" s="27">
        <v>0</v>
      </c>
      <c r="AE341" s="27">
        <v>0</v>
      </c>
      <c r="AF341" s="33"/>
      <c r="AG341" s="82"/>
      <c r="AH341" s="82"/>
      <c r="AI341" s="105"/>
      <c r="AJ341" s="82"/>
      <c r="AK341" s="82"/>
      <c r="AL341" s="82"/>
      <c r="AM341" s="82"/>
      <c r="AN341" s="82"/>
      <c r="AO341" s="82"/>
      <c r="AP341" s="82"/>
      <c r="AQ341" s="82"/>
      <c r="AR341" s="82"/>
      <c r="AS341" s="82"/>
      <c r="AT341" s="82"/>
      <c r="AU341" s="27">
        <v>0</v>
      </c>
      <c r="AV341" s="27">
        <v>0</v>
      </c>
      <c r="AW341" s="30" t="s">
        <v>1165</v>
      </c>
      <c r="AX341" s="30" t="s">
        <v>834</v>
      </c>
      <c r="AY341" s="12"/>
      <c r="AZ341" s="12"/>
    </row>
    <row r="342" spans="1:52" ht="21" x14ac:dyDescent="0.35">
      <c r="A342" s="91">
        <v>334</v>
      </c>
      <c r="B342" s="31" t="s">
        <v>238</v>
      </c>
      <c r="C342" s="31" t="s">
        <v>1110</v>
      </c>
      <c r="D342" s="31"/>
      <c r="E342" s="31" t="s">
        <v>1109</v>
      </c>
      <c r="F342" s="31" t="s">
        <v>516</v>
      </c>
      <c r="G342" s="25">
        <v>150</v>
      </c>
      <c r="H342" s="102">
        <v>0</v>
      </c>
      <c r="I342" s="102"/>
      <c r="J342" s="102">
        <v>10</v>
      </c>
      <c r="K342" s="102">
        <v>9</v>
      </c>
      <c r="L342" s="102">
        <v>1</v>
      </c>
      <c r="M342" s="102"/>
      <c r="N342" s="102"/>
      <c r="O342" s="102">
        <v>9</v>
      </c>
      <c r="P342" s="102">
        <v>12</v>
      </c>
      <c r="Q342" s="102">
        <v>0</v>
      </c>
      <c r="R342" s="102">
        <v>0</v>
      </c>
      <c r="S342" s="102">
        <v>0</v>
      </c>
      <c r="T342" s="36"/>
      <c r="U342" s="102">
        <v>0</v>
      </c>
      <c r="V342" s="102">
        <v>20</v>
      </c>
      <c r="W342" s="102">
        <v>15</v>
      </c>
      <c r="X342" s="102">
        <v>9</v>
      </c>
      <c r="Y342" s="102"/>
      <c r="Z342" s="102">
        <v>0</v>
      </c>
      <c r="AA342" s="102">
        <v>0</v>
      </c>
      <c r="AB342" s="36">
        <v>65</v>
      </c>
      <c r="AC342" s="27">
        <v>26927000</v>
      </c>
      <c r="AE342" s="27">
        <v>44</v>
      </c>
      <c r="AF342" s="33"/>
      <c r="AG342" s="82"/>
      <c r="AH342" s="82">
        <v>5</v>
      </c>
      <c r="AI342" s="105">
        <v>8</v>
      </c>
      <c r="AJ342" s="82"/>
      <c r="AK342" s="82"/>
      <c r="AL342" s="82">
        <v>27</v>
      </c>
      <c r="AM342" s="82"/>
      <c r="AN342" s="82"/>
      <c r="AO342" s="82"/>
      <c r="AP342" s="82">
        <v>4</v>
      </c>
      <c r="AQ342" s="82"/>
      <c r="AR342" s="82"/>
      <c r="AS342" s="82"/>
      <c r="AT342" s="82"/>
      <c r="AU342" s="27">
        <v>7244500</v>
      </c>
      <c r="AV342" s="27">
        <v>9424450</v>
      </c>
      <c r="AW342" s="30" t="s">
        <v>1166</v>
      </c>
      <c r="AX342" s="30" t="s">
        <v>836</v>
      </c>
      <c r="AY342" s="12"/>
      <c r="AZ342" s="12"/>
    </row>
    <row r="343" spans="1:52" ht="21" x14ac:dyDescent="0.35">
      <c r="A343" s="91">
        <v>335</v>
      </c>
      <c r="B343" s="31" t="s">
        <v>238</v>
      </c>
      <c r="C343" s="31" t="s">
        <v>1130</v>
      </c>
      <c r="D343" s="31"/>
      <c r="E343" s="31" t="s">
        <v>1129</v>
      </c>
      <c r="F343" s="31" t="s">
        <v>11</v>
      </c>
      <c r="G343" s="25">
        <v>0</v>
      </c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36"/>
      <c r="U343" s="102"/>
      <c r="V343" s="102"/>
      <c r="W343" s="102"/>
      <c r="X343" s="102"/>
      <c r="Y343" s="102"/>
      <c r="Z343" s="102"/>
      <c r="AA343" s="102"/>
      <c r="AB343" s="36"/>
      <c r="AC343" s="27">
        <v>0</v>
      </c>
      <c r="AE343" s="27">
        <v>0</v>
      </c>
      <c r="AF343" s="33"/>
      <c r="AG343" s="82"/>
      <c r="AH343" s="82"/>
      <c r="AI343" s="105"/>
      <c r="AJ343" s="82"/>
      <c r="AK343" s="82"/>
      <c r="AL343" s="82"/>
      <c r="AM343" s="82"/>
      <c r="AN343" s="82"/>
      <c r="AO343" s="82"/>
      <c r="AP343" s="82"/>
      <c r="AQ343" s="82"/>
      <c r="AR343" s="82"/>
      <c r="AS343" s="82"/>
      <c r="AT343" s="82"/>
      <c r="AU343" s="27">
        <v>0</v>
      </c>
      <c r="AV343" s="27">
        <v>0</v>
      </c>
      <c r="AW343" s="30" t="s">
        <v>1165</v>
      </c>
      <c r="AX343" s="30" t="s">
        <v>836</v>
      </c>
      <c r="AY343" s="12"/>
      <c r="AZ343" s="12"/>
    </row>
    <row r="344" spans="1:52" ht="21" x14ac:dyDescent="0.35">
      <c r="A344" s="91">
        <v>336</v>
      </c>
      <c r="B344" s="31" t="s">
        <v>294</v>
      </c>
      <c r="C344" s="31" t="s">
        <v>949</v>
      </c>
      <c r="D344" s="31"/>
      <c r="E344" s="31" t="s">
        <v>934</v>
      </c>
      <c r="F344" s="31" t="s">
        <v>11</v>
      </c>
      <c r="G344" s="25">
        <v>70</v>
      </c>
      <c r="H344" s="102"/>
      <c r="I344" s="102"/>
      <c r="J344" s="102">
        <v>1</v>
      </c>
      <c r="K344" s="102">
        <v>3</v>
      </c>
      <c r="L344" s="102"/>
      <c r="M344" s="102">
        <v>1</v>
      </c>
      <c r="N344" s="102">
        <v>10</v>
      </c>
      <c r="O344" s="102">
        <v>22</v>
      </c>
      <c r="P344" s="102"/>
      <c r="Q344" s="102">
        <v>5</v>
      </c>
      <c r="R344" s="102">
        <v>2</v>
      </c>
      <c r="S344" s="102"/>
      <c r="T344" s="36"/>
      <c r="U344" s="102"/>
      <c r="V344" s="102">
        <v>5</v>
      </c>
      <c r="W344" s="102"/>
      <c r="X344" s="102">
        <v>20</v>
      </c>
      <c r="Y344" s="102">
        <v>1</v>
      </c>
      <c r="Z344" s="102"/>
      <c r="AA344" s="102"/>
      <c r="AB344" s="36"/>
      <c r="AC344" s="27">
        <v>10490500</v>
      </c>
      <c r="AE344" s="27">
        <v>20</v>
      </c>
      <c r="AF344" s="33"/>
      <c r="AG344" s="82">
        <v>3</v>
      </c>
      <c r="AH344" s="82">
        <v>1</v>
      </c>
      <c r="AI344" s="105">
        <v>2</v>
      </c>
      <c r="AJ344" s="82">
        <v>1</v>
      </c>
      <c r="AK344" s="82"/>
      <c r="AL344" s="82">
        <v>6</v>
      </c>
      <c r="AM344" s="82">
        <v>3</v>
      </c>
      <c r="AN344" s="82"/>
      <c r="AO344" s="82">
        <v>3</v>
      </c>
      <c r="AP344" s="82">
        <v>1</v>
      </c>
      <c r="AQ344" s="82"/>
      <c r="AR344" s="82"/>
      <c r="AS344" s="82"/>
      <c r="AT344" s="82"/>
      <c r="AU344" s="27">
        <v>3102000</v>
      </c>
      <c r="AV344" s="27">
        <v>3671675</v>
      </c>
      <c r="AW344" s="30" t="s">
        <v>1166</v>
      </c>
      <c r="AX344" s="30" t="s">
        <v>836</v>
      </c>
      <c r="AY344" s="12"/>
      <c r="AZ344" s="12"/>
    </row>
    <row r="345" spans="1:52" ht="21" x14ac:dyDescent="0.35">
      <c r="A345" s="91">
        <v>337</v>
      </c>
      <c r="B345" s="24" t="s">
        <v>294</v>
      </c>
      <c r="C345" s="24" t="s">
        <v>299</v>
      </c>
      <c r="D345" s="31"/>
      <c r="E345" s="31" t="s">
        <v>300</v>
      </c>
      <c r="F345" s="31" t="s">
        <v>13</v>
      </c>
      <c r="G345" s="25">
        <v>70</v>
      </c>
      <c r="H345" s="113"/>
      <c r="I345" s="113"/>
      <c r="J345" s="113">
        <v>1</v>
      </c>
      <c r="K345" s="113">
        <v>15</v>
      </c>
      <c r="L345" s="113"/>
      <c r="M345" s="113">
        <v>1</v>
      </c>
      <c r="N345" s="113">
        <v>5</v>
      </c>
      <c r="O345" s="113">
        <v>15</v>
      </c>
      <c r="P345" s="113"/>
      <c r="Q345" s="113">
        <v>5</v>
      </c>
      <c r="R345" s="113">
        <v>2</v>
      </c>
      <c r="S345" s="113"/>
      <c r="T345" s="97"/>
      <c r="U345" s="113"/>
      <c r="V345" s="113">
        <v>10</v>
      </c>
      <c r="W345" s="113"/>
      <c r="X345" s="113">
        <v>15</v>
      </c>
      <c r="Y345" s="113">
        <v>1</v>
      </c>
      <c r="Z345" s="113"/>
      <c r="AA345" s="113"/>
      <c r="AB345" s="97"/>
      <c r="AC345" s="27">
        <v>10342500</v>
      </c>
      <c r="AE345" s="27">
        <v>15</v>
      </c>
      <c r="AF345" s="33"/>
      <c r="AG345" s="82">
        <v>3</v>
      </c>
      <c r="AH345" s="82">
        <v>1</v>
      </c>
      <c r="AI345" s="105">
        <v>1</v>
      </c>
      <c r="AJ345" s="82">
        <v>1</v>
      </c>
      <c r="AK345" s="82"/>
      <c r="AL345" s="82">
        <v>4</v>
      </c>
      <c r="AM345" s="82">
        <v>2</v>
      </c>
      <c r="AN345" s="82"/>
      <c r="AO345" s="82">
        <v>2</v>
      </c>
      <c r="AP345" s="82">
        <v>1</v>
      </c>
      <c r="AQ345" s="82"/>
      <c r="AR345" s="82"/>
      <c r="AS345" s="82"/>
      <c r="AT345" s="82"/>
      <c r="AU345" s="27">
        <v>2291500</v>
      </c>
      <c r="AV345" s="27">
        <v>3619875</v>
      </c>
      <c r="AW345" s="30" t="s">
        <v>1166</v>
      </c>
      <c r="AX345" s="30" t="s">
        <v>836</v>
      </c>
      <c r="AY345" s="12"/>
      <c r="AZ345" s="12"/>
    </row>
    <row r="346" spans="1:52" ht="21" x14ac:dyDescent="0.35">
      <c r="A346" s="91">
        <v>338</v>
      </c>
      <c r="B346" s="31" t="s">
        <v>294</v>
      </c>
      <c r="C346" s="31" t="s">
        <v>295</v>
      </c>
      <c r="D346" s="31"/>
      <c r="E346" s="31" t="s">
        <v>296</v>
      </c>
      <c r="F346" s="31" t="s">
        <v>11</v>
      </c>
      <c r="G346" s="25">
        <v>0</v>
      </c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36"/>
      <c r="U346" s="102"/>
      <c r="V346" s="102"/>
      <c r="W346" s="102"/>
      <c r="X346" s="102"/>
      <c r="Y346" s="102"/>
      <c r="Z346" s="102"/>
      <c r="AA346" s="102"/>
      <c r="AB346" s="36"/>
      <c r="AC346" s="27">
        <v>0</v>
      </c>
      <c r="AE346" s="27">
        <v>0</v>
      </c>
      <c r="AF346" s="33"/>
      <c r="AG346" s="82"/>
      <c r="AH346" s="82"/>
      <c r="AI346" s="105"/>
      <c r="AJ346" s="82"/>
      <c r="AK346" s="82"/>
      <c r="AL346" s="82"/>
      <c r="AM346" s="82"/>
      <c r="AN346" s="82"/>
      <c r="AO346" s="82"/>
      <c r="AP346" s="82"/>
      <c r="AQ346" s="82"/>
      <c r="AR346" s="82"/>
      <c r="AS346" s="82"/>
      <c r="AT346" s="82"/>
      <c r="AU346" s="27">
        <v>0</v>
      </c>
      <c r="AV346" s="27">
        <v>0</v>
      </c>
      <c r="AW346" s="30" t="s">
        <v>1165</v>
      </c>
      <c r="AX346" s="30" t="s">
        <v>836</v>
      </c>
      <c r="AY346" s="12"/>
      <c r="AZ346" s="12"/>
    </row>
    <row r="347" spans="1:52" ht="21" x14ac:dyDescent="0.35">
      <c r="A347" s="91">
        <v>339</v>
      </c>
      <c r="B347" s="24" t="s">
        <v>294</v>
      </c>
      <c r="C347" s="24" t="s">
        <v>522</v>
      </c>
      <c r="D347" s="31"/>
      <c r="E347" s="31" t="s">
        <v>523</v>
      </c>
      <c r="F347" s="31" t="s">
        <v>11</v>
      </c>
      <c r="G347" s="25">
        <v>0</v>
      </c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97"/>
      <c r="U347" s="113"/>
      <c r="V347" s="113"/>
      <c r="W347" s="113"/>
      <c r="X347" s="113"/>
      <c r="Y347" s="113"/>
      <c r="Z347" s="113"/>
      <c r="AA347" s="113"/>
      <c r="AB347" s="97"/>
      <c r="AC347" s="27">
        <v>0</v>
      </c>
      <c r="AE347" s="27">
        <v>0</v>
      </c>
      <c r="AF347" s="33"/>
      <c r="AG347" s="82"/>
      <c r="AH347" s="82"/>
      <c r="AI347" s="105"/>
      <c r="AJ347" s="82"/>
      <c r="AK347" s="82"/>
      <c r="AL347" s="82"/>
      <c r="AM347" s="82"/>
      <c r="AN347" s="82"/>
      <c r="AO347" s="82"/>
      <c r="AP347" s="82"/>
      <c r="AQ347" s="82"/>
      <c r="AR347" s="82"/>
      <c r="AS347" s="82"/>
      <c r="AT347" s="82"/>
      <c r="AU347" s="27">
        <v>0</v>
      </c>
      <c r="AV347" s="27">
        <v>0</v>
      </c>
      <c r="AW347" s="30" t="s">
        <v>1165</v>
      </c>
      <c r="AX347" s="30" t="s">
        <v>834</v>
      </c>
      <c r="AY347" s="12"/>
      <c r="AZ347" s="12"/>
    </row>
    <row r="348" spans="1:52" ht="21" x14ac:dyDescent="0.35">
      <c r="A348" s="91">
        <v>340</v>
      </c>
      <c r="B348" s="31" t="s">
        <v>294</v>
      </c>
      <c r="C348" s="31" t="s">
        <v>305</v>
      </c>
      <c r="D348" s="31"/>
      <c r="E348" s="31" t="s">
        <v>734</v>
      </c>
      <c r="F348" s="31" t="s">
        <v>20</v>
      </c>
      <c r="G348" s="25">
        <v>250</v>
      </c>
      <c r="H348" s="102"/>
      <c r="I348" s="102"/>
      <c r="J348" s="102">
        <v>5</v>
      </c>
      <c r="K348" s="102">
        <v>15</v>
      </c>
      <c r="L348" s="102"/>
      <c r="M348" s="102">
        <v>0</v>
      </c>
      <c r="N348" s="102">
        <v>0</v>
      </c>
      <c r="O348" s="102">
        <v>55</v>
      </c>
      <c r="P348" s="102"/>
      <c r="Q348" s="102">
        <v>5</v>
      </c>
      <c r="R348" s="102">
        <v>25</v>
      </c>
      <c r="S348" s="102"/>
      <c r="T348" s="36"/>
      <c r="U348" s="102"/>
      <c r="V348" s="102">
        <v>35</v>
      </c>
      <c r="W348" s="102">
        <v>30</v>
      </c>
      <c r="X348" s="102">
        <v>70</v>
      </c>
      <c r="Y348" s="102">
        <v>10</v>
      </c>
      <c r="Z348" s="102"/>
      <c r="AA348" s="102"/>
      <c r="AB348" s="36"/>
      <c r="AC348" s="27">
        <v>35892500</v>
      </c>
      <c r="AE348" s="27">
        <v>71</v>
      </c>
      <c r="AF348" s="33"/>
      <c r="AG348" s="82">
        <v>5</v>
      </c>
      <c r="AH348" s="82">
        <v>10</v>
      </c>
      <c r="AI348" s="105">
        <v>3</v>
      </c>
      <c r="AJ348" s="82">
        <v>1</v>
      </c>
      <c r="AK348" s="82"/>
      <c r="AL348" s="82">
        <v>17</v>
      </c>
      <c r="AM348" s="82">
        <v>10</v>
      </c>
      <c r="AN348" s="82"/>
      <c r="AO348" s="82">
        <v>10</v>
      </c>
      <c r="AP348" s="82">
        <v>15</v>
      </c>
      <c r="AQ348" s="82"/>
      <c r="AR348" s="82"/>
      <c r="AS348" s="82"/>
      <c r="AT348" s="82"/>
      <c r="AU348" s="27">
        <v>10448000</v>
      </c>
      <c r="AV348" s="27">
        <v>12562375</v>
      </c>
      <c r="AW348" s="30" t="s">
        <v>1166</v>
      </c>
      <c r="AX348" s="30" t="s">
        <v>836</v>
      </c>
      <c r="AY348" s="12"/>
      <c r="AZ348" s="12"/>
    </row>
    <row r="349" spans="1:52" ht="21" x14ac:dyDescent="0.35">
      <c r="A349" s="91">
        <v>341</v>
      </c>
      <c r="B349" s="31" t="s">
        <v>294</v>
      </c>
      <c r="C349" s="31" t="s">
        <v>303</v>
      </c>
      <c r="D349" s="31"/>
      <c r="E349" s="31" t="s">
        <v>304</v>
      </c>
      <c r="F349" s="31" t="s">
        <v>11</v>
      </c>
      <c r="G349" s="25">
        <v>100</v>
      </c>
      <c r="H349" s="102"/>
      <c r="I349" s="102"/>
      <c r="J349" s="102">
        <v>0</v>
      </c>
      <c r="K349" s="102">
        <v>15</v>
      </c>
      <c r="L349" s="102"/>
      <c r="M349" s="102"/>
      <c r="N349" s="102">
        <v>10</v>
      </c>
      <c r="O349" s="102">
        <v>20</v>
      </c>
      <c r="P349" s="102"/>
      <c r="Q349" s="102">
        <v>5</v>
      </c>
      <c r="R349" s="102">
        <v>2</v>
      </c>
      <c r="S349" s="102"/>
      <c r="T349" s="36"/>
      <c r="U349" s="102"/>
      <c r="V349" s="102">
        <v>10</v>
      </c>
      <c r="W349" s="102">
        <v>5</v>
      </c>
      <c r="X349" s="102">
        <v>28</v>
      </c>
      <c r="Y349" s="102">
        <v>5</v>
      </c>
      <c r="Z349" s="102"/>
      <c r="AA349" s="102"/>
      <c r="AB349" s="36"/>
      <c r="AC349" s="27">
        <v>14182500</v>
      </c>
      <c r="AE349" s="27">
        <v>21</v>
      </c>
      <c r="AF349" s="33"/>
      <c r="AG349" s="82">
        <v>3</v>
      </c>
      <c r="AH349" s="82">
        <v>1</v>
      </c>
      <c r="AI349" s="105">
        <v>2</v>
      </c>
      <c r="AJ349" s="82">
        <v>1</v>
      </c>
      <c r="AK349" s="82"/>
      <c r="AL349" s="82">
        <v>4</v>
      </c>
      <c r="AM349" s="82">
        <v>4</v>
      </c>
      <c r="AN349" s="82"/>
      <c r="AO349" s="82">
        <v>4</v>
      </c>
      <c r="AP349" s="82">
        <v>2</v>
      </c>
      <c r="AQ349" s="82"/>
      <c r="AR349" s="82"/>
      <c r="AS349" s="82"/>
      <c r="AT349" s="82"/>
      <c r="AU349" s="27">
        <v>3186500</v>
      </c>
      <c r="AV349" s="27">
        <v>4963875</v>
      </c>
      <c r="AW349" s="30" t="s">
        <v>1166</v>
      </c>
      <c r="AX349" s="30" t="s">
        <v>836</v>
      </c>
      <c r="AY349" s="12"/>
      <c r="AZ349" s="12"/>
    </row>
    <row r="350" spans="1:52" ht="21" x14ac:dyDescent="0.35">
      <c r="A350" s="91">
        <v>342</v>
      </c>
      <c r="B350" s="31" t="s">
        <v>294</v>
      </c>
      <c r="C350" s="31" t="s">
        <v>301</v>
      </c>
      <c r="D350" s="31"/>
      <c r="E350" s="31" t="s">
        <v>302</v>
      </c>
      <c r="F350" s="31" t="s">
        <v>13</v>
      </c>
      <c r="G350" s="25">
        <v>70</v>
      </c>
      <c r="H350" s="102"/>
      <c r="I350" s="102"/>
      <c r="J350" s="102">
        <v>1</v>
      </c>
      <c r="K350" s="102">
        <v>15</v>
      </c>
      <c r="L350" s="102"/>
      <c r="M350" s="102">
        <v>1</v>
      </c>
      <c r="N350" s="102">
        <v>10</v>
      </c>
      <c r="O350" s="102">
        <v>10</v>
      </c>
      <c r="P350" s="102"/>
      <c r="Q350" s="102">
        <v>5</v>
      </c>
      <c r="R350" s="102">
        <v>2</v>
      </c>
      <c r="S350" s="102"/>
      <c r="T350" s="36"/>
      <c r="U350" s="102"/>
      <c r="V350" s="102">
        <v>10</v>
      </c>
      <c r="W350" s="102"/>
      <c r="X350" s="102">
        <v>10</v>
      </c>
      <c r="Y350" s="102">
        <v>6</v>
      </c>
      <c r="Z350" s="102"/>
      <c r="AA350" s="102"/>
      <c r="AB350" s="36"/>
      <c r="AC350" s="27">
        <v>9577500</v>
      </c>
      <c r="AE350" s="27">
        <v>18</v>
      </c>
      <c r="AF350" s="33"/>
      <c r="AG350" s="82">
        <v>3</v>
      </c>
      <c r="AH350" s="82">
        <v>4</v>
      </c>
      <c r="AI350" s="105">
        <v>1</v>
      </c>
      <c r="AJ350" s="82">
        <v>1</v>
      </c>
      <c r="AK350" s="82"/>
      <c r="AL350" s="82">
        <v>4</v>
      </c>
      <c r="AM350" s="82">
        <v>2</v>
      </c>
      <c r="AN350" s="82"/>
      <c r="AO350" s="82">
        <v>2</v>
      </c>
      <c r="AP350" s="82">
        <v>1</v>
      </c>
      <c r="AQ350" s="82"/>
      <c r="AR350" s="82"/>
      <c r="AS350" s="82"/>
      <c r="AT350" s="82"/>
      <c r="AU350" s="27">
        <v>2857000</v>
      </c>
      <c r="AV350" s="27">
        <v>3352125</v>
      </c>
      <c r="AW350" s="30" t="s">
        <v>1166</v>
      </c>
      <c r="AX350" s="30" t="s">
        <v>836</v>
      </c>
      <c r="AY350" s="12"/>
      <c r="AZ350" s="12"/>
    </row>
    <row r="351" spans="1:52" ht="21" x14ac:dyDescent="0.35">
      <c r="A351" s="91">
        <v>343</v>
      </c>
      <c r="B351" s="31" t="s">
        <v>294</v>
      </c>
      <c r="C351" s="31" t="s">
        <v>297</v>
      </c>
      <c r="D351" s="31"/>
      <c r="E351" s="31" t="s">
        <v>298</v>
      </c>
      <c r="F351" s="31" t="s">
        <v>13</v>
      </c>
      <c r="G351" s="25">
        <v>200</v>
      </c>
      <c r="H351" s="102"/>
      <c r="I351" s="102"/>
      <c r="J351" s="102">
        <v>5</v>
      </c>
      <c r="K351" s="102">
        <v>5</v>
      </c>
      <c r="L351" s="102"/>
      <c r="M351" s="102">
        <v>0</v>
      </c>
      <c r="N351" s="102">
        <v>15</v>
      </c>
      <c r="O351" s="102">
        <v>40</v>
      </c>
      <c r="P351" s="102"/>
      <c r="Q351" s="102">
        <v>5</v>
      </c>
      <c r="R351" s="102">
        <v>5</v>
      </c>
      <c r="S351" s="102"/>
      <c r="T351" s="36"/>
      <c r="U351" s="102"/>
      <c r="V351" s="102">
        <v>30</v>
      </c>
      <c r="W351" s="102">
        <v>10</v>
      </c>
      <c r="X351" s="102">
        <v>75</v>
      </c>
      <c r="Y351" s="102">
        <v>10</v>
      </c>
      <c r="Z351" s="102"/>
      <c r="AA351" s="102"/>
      <c r="AB351" s="36"/>
      <c r="AC351" s="27">
        <v>28567500</v>
      </c>
      <c r="AE351" s="27">
        <v>52</v>
      </c>
      <c r="AF351" s="33"/>
      <c r="AG351" s="82">
        <v>2</v>
      </c>
      <c r="AH351" s="82">
        <v>6</v>
      </c>
      <c r="AI351" s="105">
        <v>2</v>
      </c>
      <c r="AJ351" s="82">
        <v>1</v>
      </c>
      <c r="AK351" s="82"/>
      <c r="AL351" s="82">
        <v>7</v>
      </c>
      <c r="AM351" s="82">
        <v>4</v>
      </c>
      <c r="AN351" s="82"/>
      <c r="AO351" s="82">
        <v>10</v>
      </c>
      <c r="AP351" s="82">
        <v>20</v>
      </c>
      <c r="AQ351" s="82"/>
      <c r="AR351" s="82"/>
      <c r="AS351" s="82"/>
      <c r="AT351" s="82"/>
      <c r="AU351" s="27">
        <v>7106000</v>
      </c>
      <c r="AV351" s="27">
        <v>9998625</v>
      </c>
      <c r="AW351" s="30" t="s">
        <v>1166</v>
      </c>
      <c r="AX351" s="30" t="s">
        <v>836</v>
      </c>
      <c r="AY351" s="12"/>
      <c r="AZ351" s="12"/>
    </row>
    <row r="352" spans="1:52" ht="21" x14ac:dyDescent="0.35">
      <c r="A352" s="91">
        <v>344</v>
      </c>
      <c r="B352" s="24" t="s">
        <v>294</v>
      </c>
      <c r="C352" s="24" t="s">
        <v>524</v>
      </c>
      <c r="D352" s="31"/>
      <c r="E352" s="31" t="s">
        <v>950</v>
      </c>
      <c r="F352" s="31" t="s">
        <v>516</v>
      </c>
      <c r="G352" s="25">
        <v>0</v>
      </c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97"/>
      <c r="U352" s="113"/>
      <c r="V352" s="113"/>
      <c r="W352" s="113"/>
      <c r="X352" s="113"/>
      <c r="Y352" s="113"/>
      <c r="Z352" s="113"/>
      <c r="AA352" s="113"/>
      <c r="AB352" s="97"/>
      <c r="AC352" s="27">
        <v>0</v>
      </c>
      <c r="AE352" s="27">
        <v>0</v>
      </c>
      <c r="AF352" s="33"/>
      <c r="AG352" s="82"/>
      <c r="AH352" s="82"/>
      <c r="AI352" s="105"/>
      <c r="AJ352" s="82"/>
      <c r="AK352" s="82"/>
      <c r="AL352" s="82"/>
      <c r="AM352" s="82"/>
      <c r="AN352" s="82"/>
      <c r="AO352" s="82"/>
      <c r="AP352" s="82"/>
      <c r="AQ352" s="82"/>
      <c r="AR352" s="82"/>
      <c r="AS352" s="82"/>
      <c r="AT352" s="82"/>
      <c r="AU352" s="27">
        <v>0</v>
      </c>
      <c r="AV352" s="27">
        <v>0</v>
      </c>
      <c r="AW352" s="30" t="s">
        <v>1165</v>
      </c>
      <c r="AX352" s="30" t="s">
        <v>834</v>
      </c>
      <c r="AY352" s="12"/>
      <c r="AZ352" s="12"/>
    </row>
    <row r="353" spans="1:52" ht="21" x14ac:dyDescent="0.35">
      <c r="A353" s="91">
        <v>345</v>
      </c>
      <c r="B353" s="31" t="s">
        <v>294</v>
      </c>
      <c r="C353" s="31" t="s">
        <v>1099</v>
      </c>
      <c r="D353" s="31"/>
      <c r="E353" s="31" t="s">
        <v>1100</v>
      </c>
      <c r="F353" s="31" t="s">
        <v>516</v>
      </c>
      <c r="G353" s="25">
        <v>0</v>
      </c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36"/>
      <c r="U353" s="102"/>
      <c r="V353" s="102"/>
      <c r="W353" s="102"/>
      <c r="X353" s="102"/>
      <c r="Y353" s="102"/>
      <c r="Z353" s="102"/>
      <c r="AA353" s="102"/>
      <c r="AB353" s="36"/>
      <c r="AC353" s="27">
        <v>0</v>
      </c>
      <c r="AE353" s="27">
        <v>0</v>
      </c>
      <c r="AF353" s="33"/>
      <c r="AG353" s="82"/>
      <c r="AH353" s="82"/>
      <c r="AI353" s="105"/>
      <c r="AJ353" s="82"/>
      <c r="AK353" s="82"/>
      <c r="AL353" s="82"/>
      <c r="AM353" s="82"/>
      <c r="AN353" s="82"/>
      <c r="AO353" s="82"/>
      <c r="AP353" s="82"/>
      <c r="AQ353" s="82"/>
      <c r="AR353" s="82"/>
      <c r="AS353" s="82"/>
      <c r="AT353" s="82"/>
      <c r="AU353" s="27">
        <v>0</v>
      </c>
      <c r="AV353" s="27">
        <v>0</v>
      </c>
      <c r="AW353" s="30" t="s">
        <v>1165</v>
      </c>
      <c r="AX353" s="30" t="s">
        <v>834</v>
      </c>
      <c r="AY353" s="12"/>
      <c r="AZ353" s="12"/>
    </row>
    <row r="354" spans="1:52" ht="21" x14ac:dyDescent="0.35">
      <c r="A354" s="91">
        <v>346</v>
      </c>
      <c r="B354" s="24" t="s">
        <v>241</v>
      </c>
      <c r="C354" s="24" t="s">
        <v>286</v>
      </c>
      <c r="D354" s="31"/>
      <c r="E354" s="31" t="s">
        <v>287</v>
      </c>
      <c r="F354" s="31" t="s">
        <v>11</v>
      </c>
      <c r="G354" s="25">
        <v>70</v>
      </c>
      <c r="H354" s="113">
        <v>0</v>
      </c>
      <c r="I354" s="113">
        <v>0</v>
      </c>
      <c r="J354" s="113">
        <v>0</v>
      </c>
      <c r="K354" s="113">
        <v>2</v>
      </c>
      <c r="L354" s="113">
        <v>0</v>
      </c>
      <c r="M354" s="113">
        <v>0</v>
      </c>
      <c r="N354" s="113">
        <v>14</v>
      </c>
      <c r="O354" s="113">
        <v>8</v>
      </c>
      <c r="P354" s="113">
        <v>0</v>
      </c>
      <c r="Q354" s="113">
        <v>0</v>
      </c>
      <c r="R354" s="113">
        <v>0</v>
      </c>
      <c r="S354" s="113">
        <v>0</v>
      </c>
      <c r="T354" s="97">
        <v>0</v>
      </c>
      <c r="U354" s="113">
        <v>0</v>
      </c>
      <c r="V354" s="113">
        <v>30</v>
      </c>
      <c r="W354" s="113">
        <v>0</v>
      </c>
      <c r="X354" s="113">
        <v>16</v>
      </c>
      <c r="Y354" s="113">
        <v>0</v>
      </c>
      <c r="Z354" s="113">
        <v>0</v>
      </c>
      <c r="AA354" s="113">
        <v>0</v>
      </c>
      <c r="AB354" s="97">
        <v>0</v>
      </c>
      <c r="AC354" s="27">
        <v>8541000</v>
      </c>
      <c r="AE354" s="27">
        <v>22</v>
      </c>
      <c r="AF354" s="33">
        <v>0</v>
      </c>
      <c r="AG354" s="82">
        <v>0</v>
      </c>
      <c r="AH354" s="82">
        <v>2</v>
      </c>
      <c r="AI354" s="105">
        <v>1</v>
      </c>
      <c r="AJ354" s="82">
        <v>0</v>
      </c>
      <c r="AK354" s="82">
        <v>0</v>
      </c>
      <c r="AL354" s="82">
        <v>5</v>
      </c>
      <c r="AM354" s="82">
        <v>3</v>
      </c>
      <c r="AN354" s="82">
        <v>0</v>
      </c>
      <c r="AO354" s="82">
        <v>0</v>
      </c>
      <c r="AP354" s="82">
        <v>11</v>
      </c>
      <c r="AQ354" s="82">
        <v>0</v>
      </c>
      <c r="AR354" s="82">
        <v>0</v>
      </c>
      <c r="AS354" s="82">
        <v>0</v>
      </c>
      <c r="AT354" s="82">
        <v>0</v>
      </c>
      <c r="AU354" s="27">
        <v>2965000</v>
      </c>
      <c r="AV354" s="27">
        <v>2989350</v>
      </c>
      <c r="AW354" s="30" t="s">
        <v>1166</v>
      </c>
      <c r="AX354" s="30" t="s">
        <v>836</v>
      </c>
      <c r="AY354" s="12"/>
      <c r="AZ354" s="12"/>
    </row>
    <row r="355" spans="1:52" ht="21" x14ac:dyDescent="0.35">
      <c r="A355" s="91">
        <v>347</v>
      </c>
      <c r="B355" s="31" t="s">
        <v>241</v>
      </c>
      <c r="C355" s="31" t="s">
        <v>951</v>
      </c>
      <c r="D355" s="31"/>
      <c r="E355" s="31" t="s">
        <v>678</v>
      </c>
      <c r="F355" s="31" t="s">
        <v>13</v>
      </c>
      <c r="G355" s="25">
        <v>154</v>
      </c>
      <c r="H355" s="102">
        <v>0</v>
      </c>
      <c r="I355" s="102">
        <v>0</v>
      </c>
      <c r="J355" s="102">
        <v>0</v>
      </c>
      <c r="K355" s="102">
        <v>0</v>
      </c>
      <c r="L355" s="102">
        <v>0</v>
      </c>
      <c r="M355" s="102">
        <v>0</v>
      </c>
      <c r="N355" s="102">
        <v>14</v>
      </c>
      <c r="O355" s="102">
        <v>2</v>
      </c>
      <c r="P355" s="102"/>
      <c r="Q355" s="102">
        <v>0</v>
      </c>
      <c r="R355" s="102"/>
      <c r="S355" s="102">
        <v>0</v>
      </c>
      <c r="T355" s="36">
        <v>0</v>
      </c>
      <c r="U355" s="102">
        <v>0</v>
      </c>
      <c r="V355" s="102">
        <v>127</v>
      </c>
      <c r="W355" s="102">
        <v>0</v>
      </c>
      <c r="X355" s="102">
        <v>11</v>
      </c>
      <c r="Y355" s="102">
        <v>0</v>
      </c>
      <c r="Z355" s="102">
        <v>0</v>
      </c>
      <c r="AA355" s="102">
        <v>0</v>
      </c>
      <c r="AB355" s="36">
        <v>0</v>
      </c>
      <c r="AC355" s="27">
        <v>16482500</v>
      </c>
      <c r="AE355" s="27">
        <v>44</v>
      </c>
      <c r="AF355" s="33">
        <v>0</v>
      </c>
      <c r="AG355" s="82">
        <v>0</v>
      </c>
      <c r="AH355" s="82">
        <v>4</v>
      </c>
      <c r="AI355" s="105">
        <v>1</v>
      </c>
      <c r="AJ355" s="82">
        <v>1</v>
      </c>
      <c r="AK355" s="82">
        <v>0</v>
      </c>
      <c r="AL355" s="82">
        <v>10</v>
      </c>
      <c r="AM355" s="82">
        <v>4</v>
      </c>
      <c r="AN355" s="82">
        <v>0</v>
      </c>
      <c r="AO355" s="82">
        <v>0</v>
      </c>
      <c r="AP355" s="82">
        <v>24</v>
      </c>
      <c r="AQ355" s="82">
        <v>0</v>
      </c>
      <c r="AR355" s="82">
        <v>0</v>
      </c>
      <c r="AS355" s="82">
        <v>0</v>
      </c>
      <c r="AT355" s="82">
        <v>0</v>
      </c>
      <c r="AU355" s="27">
        <v>5756500</v>
      </c>
      <c r="AV355" s="27">
        <v>5768875</v>
      </c>
      <c r="AW355" s="30" t="s">
        <v>1166</v>
      </c>
      <c r="AX355" s="30" t="s">
        <v>836</v>
      </c>
      <c r="AY355" s="12"/>
      <c r="AZ355" s="12"/>
    </row>
    <row r="356" spans="1:52" ht="21" x14ac:dyDescent="0.35">
      <c r="A356" s="91">
        <v>348</v>
      </c>
      <c r="B356" s="31" t="s">
        <v>241</v>
      </c>
      <c r="C356" s="31" t="s">
        <v>768</v>
      </c>
      <c r="D356" s="31"/>
      <c r="E356" s="31" t="s">
        <v>525</v>
      </c>
      <c r="F356" s="31" t="s">
        <v>11</v>
      </c>
      <c r="G356" s="25">
        <v>0</v>
      </c>
      <c r="H356" s="102">
        <v>0</v>
      </c>
      <c r="I356" s="102">
        <v>0</v>
      </c>
      <c r="J356" s="102">
        <v>0</v>
      </c>
      <c r="K356" s="102">
        <v>0</v>
      </c>
      <c r="L356" s="102">
        <v>0</v>
      </c>
      <c r="M356" s="102">
        <v>0</v>
      </c>
      <c r="N356" s="102">
        <v>0</v>
      </c>
      <c r="O356" s="102">
        <v>0</v>
      </c>
      <c r="P356" s="102">
        <v>0</v>
      </c>
      <c r="Q356" s="102">
        <v>0</v>
      </c>
      <c r="R356" s="102">
        <v>0</v>
      </c>
      <c r="S356" s="102">
        <v>0</v>
      </c>
      <c r="T356" s="36">
        <v>0</v>
      </c>
      <c r="U356" s="102">
        <v>0</v>
      </c>
      <c r="V356" s="102">
        <v>0</v>
      </c>
      <c r="W356" s="102">
        <v>0</v>
      </c>
      <c r="X356" s="102">
        <v>0</v>
      </c>
      <c r="Y356" s="102">
        <v>0</v>
      </c>
      <c r="Z356" s="102">
        <v>0</v>
      </c>
      <c r="AA356" s="102">
        <v>0</v>
      </c>
      <c r="AB356" s="36">
        <v>0</v>
      </c>
      <c r="AC356" s="27">
        <v>0</v>
      </c>
      <c r="AE356" s="27">
        <v>0</v>
      </c>
      <c r="AF356" s="33">
        <v>0</v>
      </c>
      <c r="AG356" s="82">
        <v>0</v>
      </c>
      <c r="AH356" s="82">
        <v>0</v>
      </c>
      <c r="AI356" s="105">
        <v>0</v>
      </c>
      <c r="AJ356" s="82">
        <v>0</v>
      </c>
      <c r="AK356" s="82">
        <v>0</v>
      </c>
      <c r="AL356" s="82">
        <v>0</v>
      </c>
      <c r="AM356" s="82">
        <v>0</v>
      </c>
      <c r="AN356" s="82">
        <v>0</v>
      </c>
      <c r="AO356" s="82">
        <v>0</v>
      </c>
      <c r="AP356" s="82">
        <v>0</v>
      </c>
      <c r="AQ356" s="82">
        <v>0</v>
      </c>
      <c r="AR356" s="82">
        <v>0</v>
      </c>
      <c r="AS356" s="82">
        <v>0</v>
      </c>
      <c r="AT356" s="82">
        <v>0</v>
      </c>
      <c r="AU356" s="27">
        <v>0</v>
      </c>
      <c r="AV356" s="27">
        <v>0</v>
      </c>
      <c r="AW356" s="30" t="s">
        <v>1165</v>
      </c>
      <c r="AX356" s="30" t="s">
        <v>835</v>
      </c>
      <c r="AY356" s="12"/>
      <c r="AZ356" s="12"/>
    </row>
    <row r="357" spans="1:52" ht="21" x14ac:dyDescent="0.35">
      <c r="A357" s="91">
        <v>349</v>
      </c>
      <c r="B357" s="31" t="s">
        <v>241</v>
      </c>
      <c r="C357" s="31" t="s">
        <v>952</v>
      </c>
      <c r="D357" s="31"/>
      <c r="E357" s="31" t="s">
        <v>954</v>
      </c>
      <c r="F357" s="31" t="s">
        <v>11</v>
      </c>
      <c r="G357" s="25">
        <v>0</v>
      </c>
      <c r="H357" s="102">
        <v>0</v>
      </c>
      <c r="I357" s="102">
        <v>0</v>
      </c>
      <c r="J357" s="102">
        <v>0</v>
      </c>
      <c r="K357" s="102">
        <v>0</v>
      </c>
      <c r="L357" s="102">
        <v>0</v>
      </c>
      <c r="M357" s="102">
        <v>0</v>
      </c>
      <c r="N357" s="102">
        <v>0</v>
      </c>
      <c r="O357" s="102">
        <v>0</v>
      </c>
      <c r="P357" s="102">
        <v>0</v>
      </c>
      <c r="Q357" s="102">
        <v>0</v>
      </c>
      <c r="R357" s="102">
        <v>0</v>
      </c>
      <c r="S357" s="102">
        <v>0</v>
      </c>
      <c r="T357" s="36">
        <v>0</v>
      </c>
      <c r="U357" s="102">
        <v>0</v>
      </c>
      <c r="V357" s="102">
        <v>0</v>
      </c>
      <c r="W357" s="102">
        <v>0</v>
      </c>
      <c r="X357" s="102">
        <v>0</v>
      </c>
      <c r="Y357" s="102">
        <v>0</v>
      </c>
      <c r="Z357" s="102">
        <v>0</v>
      </c>
      <c r="AA357" s="102">
        <v>0</v>
      </c>
      <c r="AB357" s="36">
        <v>0</v>
      </c>
      <c r="AC357" s="27">
        <v>0</v>
      </c>
      <c r="AE357" s="27">
        <v>0</v>
      </c>
      <c r="AF357" s="33">
        <v>0</v>
      </c>
      <c r="AG357" s="82">
        <v>0</v>
      </c>
      <c r="AH357" s="82">
        <v>0</v>
      </c>
      <c r="AI357" s="105">
        <v>0</v>
      </c>
      <c r="AJ357" s="82">
        <v>0</v>
      </c>
      <c r="AK357" s="82">
        <v>0</v>
      </c>
      <c r="AL357" s="82">
        <v>0</v>
      </c>
      <c r="AM357" s="82">
        <v>0</v>
      </c>
      <c r="AN357" s="82">
        <v>0</v>
      </c>
      <c r="AO357" s="82">
        <v>0</v>
      </c>
      <c r="AP357" s="82">
        <v>0</v>
      </c>
      <c r="AQ357" s="82">
        <v>0</v>
      </c>
      <c r="AR357" s="82">
        <v>0</v>
      </c>
      <c r="AS357" s="82">
        <v>0</v>
      </c>
      <c r="AT357" s="82">
        <v>0</v>
      </c>
      <c r="AU357" s="27">
        <v>0</v>
      </c>
      <c r="AV357" s="27">
        <v>0</v>
      </c>
      <c r="AW357" s="30" t="s">
        <v>1165</v>
      </c>
      <c r="AX357" s="30" t="s">
        <v>836</v>
      </c>
      <c r="AY357" s="12"/>
      <c r="AZ357" s="12"/>
    </row>
    <row r="358" spans="1:52" ht="21" x14ac:dyDescent="0.35">
      <c r="A358" s="91">
        <v>350</v>
      </c>
      <c r="B358" s="31" t="s">
        <v>241</v>
      </c>
      <c r="C358" s="31" t="s">
        <v>953</v>
      </c>
      <c r="D358" s="31"/>
      <c r="E358" s="31" t="s">
        <v>955</v>
      </c>
      <c r="F358" s="31" t="s">
        <v>11</v>
      </c>
      <c r="G358" s="25">
        <v>0</v>
      </c>
      <c r="H358" s="102">
        <v>0</v>
      </c>
      <c r="I358" s="102">
        <v>0</v>
      </c>
      <c r="J358" s="102">
        <v>0</v>
      </c>
      <c r="K358" s="102">
        <v>0</v>
      </c>
      <c r="L358" s="102">
        <v>0</v>
      </c>
      <c r="M358" s="102">
        <v>0</v>
      </c>
      <c r="N358" s="102">
        <v>0</v>
      </c>
      <c r="O358" s="102">
        <v>0</v>
      </c>
      <c r="P358" s="102">
        <v>0</v>
      </c>
      <c r="Q358" s="102">
        <v>0</v>
      </c>
      <c r="R358" s="102">
        <v>0</v>
      </c>
      <c r="S358" s="102">
        <v>0</v>
      </c>
      <c r="T358" s="36">
        <v>0</v>
      </c>
      <c r="U358" s="102">
        <v>0</v>
      </c>
      <c r="V358" s="102">
        <v>0</v>
      </c>
      <c r="W358" s="102">
        <v>0</v>
      </c>
      <c r="X358" s="102">
        <v>0</v>
      </c>
      <c r="Y358" s="102">
        <v>0</v>
      </c>
      <c r="Z358" s="102">
        <v>0</v>
      </c>
      <c r="AA358" s="102">
        <v>0</v>
      </c>
      <c r="AB358" s="36">
        <v>0</v>
      </c>
      <c r="AC358" s="27">
        <v>0</v>
      </c>
      <c r="AE358" s="27">
        <v>0</v>
      </c>
      <c r="AF358" s="33">
        <v>0</v>
      </c>
      <c r="AG358" s="82">
        <v>0</v>
      </c>
      <c r="AH358" s="82">
        <v>0</v>
      </c>
      <c r="AI358" s="105">
        <v>0</v>
      </c>
      <c r="AJ358" s="82">
        <v>0</v>
      </c>
      <c r="AK358" s="82">
        <v>0</v>
      </c>
      <c r="AL358" s="82">
        <v>0</v>
      </c>
      <c r="AM358" s="82">
        <v>0</v>
      </c>
      <c r="AN358" s="82">
        <v>0</v>
      </c>
      <c r="AO358" s="82">
        <v>0</v>
      </c>
      <c r="AP358" s="82">
        <v>0</v>
      </c>
      <c r="AQ358" s="82">
        <v>0</v>
      </c>
      <c r="AR358" s="82">
        <v>0</v>
      </c>
      <c r="AS358" s="82">
        <v>0</v>
      </c>
      <c r="AT358" s="82">
        <v>0</v>
      </c>
      <c r="AU358" s="27">
        <v>0</v>
      </c>
      <c r="AV358" s="27">
        <v>0</v>
      </c>
      <c r="AW358" s="30" t="s">
        <v>1165</v>
      </c>
      <c r="AX358" s="30" t="s">
        <v>836</v>
      </c>
      <c r="AY358" s="12"/>
      <c r="AZ358" s="12"/>
    </row>
    <row r="359" spans="1:52" ht="21" x14ac:dyDescent="0.35">
      <c r="A359" s="91">
        <v>351</v>
      </c>
      <c r="B359" s="24" t="s">
        <v>241</v>
      </c>
      <c r="C359" s="24" t="s">
        <v>276</v>
      </c>
      <c r="D359" s="31"/>
      <c r="E359" s="31" t="s">
        <v>277</v>
      </c>
      <c r="F359" s="31" t="s">
        <v>20</v>
      </c>
      <c r="G359" s="25">
        <v>280</v>
      </c>
      <c r="H359" s="113">
        <v>0</v>
      </c>
      <c r="I359" s="113">
        <v>0</v>
      </c>
      <c r="J359" s="113">
        <v>4</v>
      </c>
      <c r="K359" s="113">
        <v>14</v>
      </c>
      <c r="L359" s="113">
        <v>0</v>
      </c>
      <c r="M359" s="113">
        <v>0</v>
      </c>
      <c r="N359" s="113">
        <v>57</v>
      </c>
      <c r="O359" s="113">
        <v>28</v>
      </c>
      <c r="P359" s="113">
        <v>0</v>
      </c>
      <c r="Q359" s="113">
        <v>1</v>
      </c>
      <c r="R359" s="113">
        <v>0</v>
      </c>
      <c r="S359" s="113">
        <v>0</v>
      </c>
      <c r="T359" s="97">
        <v>0</v>
      </c>
      <c r="U359" s="113">
        <v>0</v>
      </c>
      <c r="V359" s="113">
        <v>115</v>
      </c>
      <c r="W359" s="113">
        <v>21</v>
      </c>
      <c r="X359" s="113">
        <v>40</v>
      </c>
      <c r="Y359" s="113">
        <v>0</v>
      </c>
      <c r="Z359" s="113">
        <v>0</v>
      </c>
      <c r="AA359" s="113">
        <v>0</v>
      </c>
      <c r="AB359" s="97">
        <v>0</v>
      </c>
      <c r="AC359" s="27">
        <v>33187500</v>
      </c>
      <c r="AE359" s="27">
        <v>87</v>
      </c>
      <c r="AF359" s="33">
        <v>0</v>
      </c>
      <c r="AG359" s="82">
        <v>1</v>
      </c>
      <c r="AH359" s="82">
        <v>8</v>
      </c>
      <c r="AI359" s="105">
        <v>2</v>
      </c>
      <c r="AJ359" s="82">
        <v>3</v>
      </c>
      <c r="AK359" s="82">
        <v>0</v>
      </c>
      <c r="AL359" s="82">
        <v>17</v>
      </c>
      <c r="AM359" s="82">
        <v>9</v>
      </c>
      <c r="AN359" s="82">
        <v>0</v>
      </c>
      <c r="AO359" s="82">
        <v>0</v>
      </c>
      <c r="AP359" s="82">
        <v>47</v>
      </c>
      <c r="AQ359" s="82">
        <v>0</v>
      </c>
      <c r="AR359" s="82">
        <v>0</v>
      </c>
      <c r="AS359" s="82">
        <v>0</v>
      </c>
      <c r="AT359" s="82">
        <v>0</v>
      </c>
      <c r="AU359" s="27">
        <v>11400500</v>
      </c>
      <c r="AV359" s="27">
        <v>11615625</v>
      </c>
      <c r="AW359" s="30" t="s">
        <v>1166</v>
      </c>
      <c r="AX359" s="30" t="s">
        <v>835</v>
      </c>
      <c r="AY359" s="12"/>
      <c r="AZ359" s="12"/>
    </row>
    <row r="360" spans="1:52" ht="21" x14ac:dyDescent="0.35">
      <c r="A360" s="91">
        <v>352</v>
      </c>
      <c r="B360" s="31" t="s">
        <v>241</v>
      </c>
      <c r="C360" s="31" t="s">
        <v>284</v>
      </c>
      <c r="D360" s="31"/>
      <c r="E360" s="31" t="s">
        <v>679</v>
      </c>
      <c r="F360" s="31" t="s">
        <v>43</v>
      </c>
      <c r="G360" s="25">
        <v>950</v>
      </c>
      <c r="H360" s="102">
        <v>0</v>
      </c>
      <c r="I360" s="102">
        <v>0</v>
      </c>
      <c r="J360" s="102">
        <v>11</v>
      </c>
      <c r="K360" s="102">
        <v>25</v>
      </c>
      <c r="L360" s="102">
        <v>0</v>
      </c>
      <c r="M360" s="102">
        <v>0</v>
      </c>
      <c r="N360" s="102">
        <v>200</v>
      </c>
      <c r="O360" s="102">
        <v>60</v>
      </c>
      <c r="P360" s="102">
        <v>0</v>
      </c>
      <c r="Q360" s="102">
        <v>10</v>
      </c>
      <c r="R360" s="102">
        <v>0</v>
      </c>
      <c r="S360" s="102">
        <v>0</v>
      </c>
      <c r="T360" s="36">
        <v>0</v>
      </c>
      <c r="U360" s="102">
        <v>0</v>
      </c>
      <c r="V360" s="102">
        <v>506</v>
      </c>
      <c r="W360" s="102">
        <v>20</v>
      </c>
      <c r="X360" s="102">
        <v>118</v>
      </c>
      <c r="Y360" s="102">
        <v>0</v>
      </c>
      <c r="Z360" s="102">
        <v>0</v>
      </c>
      <c r="AA360" s="102">
        <v>0</v>
      </c>
      <c r="AB360" s="36">
        <v>0</v>
      </c>
      <c r="AC360" s="27">
        <v>108310500</v>
      </c>
      <c r="AE360" s="27">
        <v>306</v>
      </c>
      <c r="AF360" s="33">
        <v>0</v>
      </c>
      <c r="AG360" s="82">
        <v>5</v>
      </c>
      <c r="AH360" s="82">
        <v>15</v>
      </c>
      <c r="AI360" s="105">
        <v>8</v>
      </c>
      <c r="AJ360" s="82">
        <v>5</v>
      </c>
      <c r="AK360" s="82">
        <v>0</v>
      </c>
      <c r="AL360" s="82">
        <v>38</v>
      </c>
      <c r="AM360" s="82">
        <v>25</v>
      </c>
      <c r="AN360" s="82">
        <v>0</v>
      </c>
      <c r="AO360" s="82">
        <v>0</v>
      </c>
      <c r="AP360" s="82">
        <v>210</v>
      </c>
      <c r="AQ360" s="82">
        <v>0</v>
      </c>
      <c r="AR360" s="82">
        <v>0</v>
      </c>
      <c r="AS360" s="82">
        <v>0</v>
      </c>
      <c r="AT360" s="82">
        <v>0</v>
      </c>
      <c r="AU360" s="27">
        <v>37608500</v>
      </c>
      <c r="AV360" s="27">
        <v>37908675</v>
      </c>
      <c r="AW360" s="30" t="s">
        <v>1166</v>
      </c>
      <c r="AX360" s="30" t="s">
        <v>836</v>
      </c>
      <c r="AY360" s="12"/>
      <c r="AZ360" s="12"/>
    </row>
    <row r="361" spans="1:52" ht="21" x14ac:dyDescent="0.35">
      <c r="A361" s="91">
        <v>353</v>
      </c>
      <c r="B361" s="24" t="s">
        <v>241</v>
      </c>
      <c r="C361" s="24" t="s">
        <v>274</v>
      </c>
      <c r="D361" s="31"/>
      <c r="E361" s="31" t="s">
        <v>677</v>
      </c>
      <c r="F361" s="31" t="s">
        <v>43</v>
      </c>
      <c r="G361" s="25">
        <v>550</v>
      </c>
      <c r="H361" s="113">
        <v>0</v>
      </c>
      <c r="I361" s="113">
        <v>0</v>
      </c>
      <c r="J361" s="113">
        <v>3</v>
      </c>
      <c r="K361" s="113">
        <v>24</v>
      </c>
      <c r="L361" s="113">
        <v>0</v>
      </c>
      <c r="M361" s="113">
        <v>0</v>
      </c>
      <c r="N361" s="113">
        <v>62</v>
      </c>
      <c r="O361" s="113">
        <v>50</v>
      </c>
      <c r="P361" s="113">
        <v>0</v>
      </c>
      <c r="Q361" s="113">
        <v>3</v>
      </c>
      <c r="R361" s="113">
        <v>0</v>
      </c>
      <c r="S361" s="113">
        <v>0</v>
      </c>
      <c r="T361" s="97">
        <v>0</v>
      </c>
      <c r="U361" s="113">
        <v>0</v>
      </c>
      <c r="V361" s="113">
        <v>233</v>
      </c>
      <c r="W361" s="113">
        <v>0</v>
      </c>
      <c r="X361" s="113">
        <v>175</v>
      </c>
      <c r="Y361" s="113">
        <v>0</v>
      </c>
      <c r="Z361" s="113">
        <v>0</v>
      </c>
      <c r="AA361" s="113">
        <v>0</v>
      </c>
      <c r="AB361" s="97">
        <v>0</v>
      </c>
      <c r="AC361" s="27">
        <v>70291000</v>
      </c>
      <c r="AE361" s="27">
        <v>195</v>
      </c>
      <c r="AF361" s="33">
        <v>0</v>
      </c>
      <c r="AG361" s="82">
        <v>2</v>
      </c>
      <c r="AH361" s="82">
        <v>12</v>
      </c>
      <c r="AI361" s="105">
        <v>5</v>
      </c>
      <c r="AJ361" s="82">
        <v>3</v>
      </c>
      <c r="AK361" s="82">
        <v>0</v>
      </c>
      <c r="AL361" s="82">
        <v>30</v>
      </c>
      <c r="AM361" s="82">
        <v>20</v>
      </c>
      <c r="AN361" s="82">
        <v>0</v>
      </c>
      <c r="AO361" s="82">
        <v>0</v>
      </c>
      <c r="AP361" s="82">
        <v>123</v>
      </c>
      <c r="AQ361" s="82">
        <v>0</v>
      </c>
      <c r="AR361" s="82">
        <v>0</v>
      </c>
      <c r="AS361" s="82">
        <v>0</v>
      </c>
      <c r="AT361" s="82">
        <v>0</v>
      </c>
      <c r="AU361" s="27">
        <v>24564000</v>
      </c>
      <c r="AV361" s="27">
        <v>24601850</v>
      </c>
      <c r="AW361" s="30" t="s">
        <v>1166</v>
      </c>
      <c r="AX361" s="30" t="s">
        <v>835</v>
      </c>
      <c r="AY361" s="12"/>
      <c r="AZ361" s="12"/>
    </row>
    <row r="362" spans="1:52" ht="21" x14ac:dyDescent="0.35">
      <c r="A362" s="91">
        <v>354</v>
      </c>
      <c r="B362" s="31" t="s">
        <v>241</v>
      </c>
      <c r="C362" s="31" t="s">
        <v>529</v>
      </c>
      <c r="D362" s="31"/>
      <c r="E362" s="31" t="s">
        <v>680</v>
      </c>
      <c r="F362" s="31" t="s">
        <v>11</v>
      </c>
      <c r="G362" s="25">
        <v>70</v>
      </c>
      <c r="H362" s="102">
        <v>0</v>
      </c>
      <c r="I362" s="102">
        <v>0</v>
      </c>
      <c r="J362" s="102">
        <v>1</v>
      </c>
      <c r="K362" s="102">
        <v>2</v>
      </c>
      <c r="L362" s="102">
        <v>0</v>
      </c>
      <c r="M362" s="102">
        <v>0</v>
      </c>
      <c r="N362" s="102">
        <v>2</v>
      </c>
      <c r="O362" s="102">
        <v>9</v>
      </c>
      <c r="P362" s="102">
        <v>0</v>
      </c>
      <c r="Q362" s="102">
        <v>10</v>
      </c>
      <c r="R362" s="102">
        <v>0</v>
      </c>
      <c r="S362" s="102">
        <v>0</v>
      </c>
      <c r="T362" s="36">
        <v>0</v>
      </c>
      <c r="U362" s="102">
        <v>0</v>
      </c>
      <c r="V362" s="102">
        <v>15</v>
      </c>
      <c r="W362" s="102">
        <v>7</v>
      </c>
      <c r="X362" s="102">
        <v>24</v>
      </c>
      <c r="Y362" s="102">
        <v>0</v>
      </c>
      <c r="Z362" s="102">
        <v>0</v>
      </c>
      <c r="AA362" s="102">
        <v>0</v>
      </c>
      <c r="AB362" s="36">
        <v>0</v>
      </c>
      <c r="AC362" s="27">
        <v>9761500</v>
      </c>
      <c r="AE362" s="27">
        <v>24</v>
      </c>
      <c r="AF362" s="33">
        <v>0</v>
      </c>
      <c r="AG362" s="82">
        <v>2</v>
      </c>
      <c r="AH362" s="82">
        <v>3</v>
      </c>
      <c r="AI362" s="105">
        <v>1</v>
      </c>
      <c r="AJ362" s="82">
        <v>0</v>
      </c>
      <c r="AK362" s="82">
        <v>0</v>
      </c>
      <c r="AL362" s="82">
        <v>5</v>
      </c>
      <c r="AM362" s="82">
        <v>3</v>
      </c>
      <c r="AN362" s="82">
        <v>0</v>
      </c>
      <c r="AO362" s="82">
        <v>0</v>
      </c>
      <c r="AP362" s="82">
        <v>10</v>
      </c>
      <c r="AQ362" s="82">
        <v>0</v>
      </c>
      <c r="AR362" s="82">
        <v>0</v>
      </c>
      <c r="AS362" s="82">
        <v>0</v>
      </c>
      <c r="AT362" s="82">
        <v>0</v>
      </c>
      <c r="AU362" s="27">
        <v>3353000</v>
      </c>
      <c r="AV362" s="27">
        <v>3416525</v>
      </c>
      <c r="AW362" s="30" t="s">
        <v>1166</v>
      </c>
      <c r="AX362" s="30" t="s">
        <v>836</v>
      </c>
      <c r="AY362" s="12"/>
      <c r="AZ362" s="12"/>
    </row>
    <row r="363" spans="1:52" ht="21" x14ac:dyDescent="0.35">
      <c r="A363" s="91">
        <v>355</v>
      </c>
      <c r="B363" s="31" t="s">
        <v>241</v>
      </c>
      <c r="C363" s="31" t="s">
        <v>558</v>
      </c>
      <c r="D363" s="31"/>
      <c r="E363" s="31" t="s">
        <v>528</v>
      </c>
      <c r="F363" s="31" t="s">
        <v>13</v>
      </c>
      <c r="G363" s="25">
        <v>0</v>
      </c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36"/>
      <c r="U363" s="102"/>
      <c r="V363" s="102"/>
      <c r="W363" s="102"/>
      <c r="X363" s="102"/>
      <c r="Y363" s="102"/>
      <c r="Z363" s="102"/>
      <c r="AA363" s="102"/>
      <c r="AB363" s="36"/>
      <c r="AC363" s="27">
        <v>0</v>
      </c>
      <c r="AE363" s="27">
        <v>0</v>
      </c>
      <c r="AF363" s="33"/>
      <c r="AG363" s="82"/>
      <c r="AH363" s="82"/>
      <c r="AI363" s="105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27">
        <v>0</v>
      </c>
      <c r="AV363" s="27">
        <v>0</v>
      </c>
      <c r="AW363" s="30" t="s">
        <v>1165</v>
      </c>
      <c r="AX363" s="30" t="s">
        <v>835</v>
      </c>
      <c r="AY363" s="12"/>
      <c r="AZ363" s="12"/>
    </row>
    <row r="364" spans="1:52" ht="21" x14ac:dyDescent="0.35">
      <c r="A364" s="91">
        <v>356</v>
      </c>
      <c r="B364" s="31" t="s">
        <v>241</v>
      </c>
      <c r="C364" s="31" t="s">
        <v>356</v>
      </c>
      <c r="D364" s="31"/>
      <c r="E364" s="31" t="s">
        <v>675</v>
      </c>
      <c r="F364" s="31" t="s">
        <v>11</v>
      </c>
      <c r="G364" s="25">
        <v>0</v>
      </c>
      <c r="H364" s="102">
        <v>0</v>
      </c>
      <c r="I364" s="102">
        <v>0</v>
      </c>
      <c r="J364" s="102">
        <v>0</v>
      </c>
      <c r="K364" s="102">
        <v>0</v>
      </c>
      <c r="L364" s="102">
        <v>0</v>
      </c>
      <c r="M364" s="102">
        <v>0</v>
      </c>
      <c r="N364" s="102">
        <v>0</v>
      </c>
      <c r="O364" s="102">
        <v>0</v>
      </c>
      <c r="P364" s="102">
        <v>0</v>
      </c>
      <c r="Q364" s="102">
        <v>0</v>
      </c>
      <c r="R364" s="102">
        <v>0</v>
      </c>
      <c r="S364" s="102">
        <v>0</v>
      </c>
      <c r="T364" s="36">
        <v>0</v>
      </c>
      <c r="U364" s="102">
        <v>0</v>
      </c>
      <c r="V364" s="102">
        <v>0</v>
      </c>
      <c r="W364" s="102">
        <v>0</v>
      </c>
      <c r="X364" s="102">
        <v>0</v>
      </c>
      <c r="Y364" s="102">
        <v>0</v>
      </c>
      <c r="Z364" s="102">
        <v>0</v>
      </c>
      <c r="AA364" s="102">
        <v>0</v>
      </c>
      <c r="AB364" s="36">
        <v>0</v>
      </c>
      <c r="AC364" s="27">
        <v>0</v>
      </c>
      <c r="AE364" s="27">
        <v>0</v>
      </c>
      <c r="AF364" s="33">
        <v>0</v>
      </c>
      <c r="AG364" s="82">
        <v>0</v>
      </c>
      <c r="AH364" s="82">
        <v>0</v>
      </c>
      <c r="AI364" s="105">
        <v>0</v>
      </c>
      <c r="AJ364" s="82">
        <v>0</v>
      </c>
      <c r="AK364" s="82">
        <v>0</v>
      </c>
      <c r="AL364" s="82">
        <v>0</v>
      </c>
      <c r="AM364" s="82">
        <v>0</v>
      </c>
      <c r="AN364" s="82">
        <v>0</v>
      </c>
      <c r="AO364" s="82">
        <v>0</v>
      </c>
      <c r="AP364" s="82">
        <v>0</v>
      </c>
      <c r="AQ364" s="82">
        <v>0</v>
      </c>
      <c r="AR364" s="82">
        <v>0</v>
      </c>
      <c r="AS364" s="82">
        <v>0</v>
      </c>
      <c r="AT364" s="82">
        <v>0</v>
      </c>
      <c r="AU364" s="27">
        <v>0</v>
      </c>
      <c r="AV364" s="27">
        <v>0</v>
      </c>
      <c r="AW364" s="30" t="s">
        <v>1165</v>
      </c>
      <c r="AX364" s="30" t="s">
        <v>834</v>
      </c>
      <c r="AY364" s="12"/>
      <c r="AZ364" s="12"/>
    </row>
    <row r="365" spans="1:52" ht="21" x14ac:dyDescent="0.35">
      <c r="A365" s="91">
        <v>357</v>
      </c>
      <c r="B365" s="31" t="s">
        <v>241</v>
      </c>
      <c r="C365" s="31" t="s">
        <v>269</v>
      </c>
      <c r="D365" s="31"/>
      <c r="E365" s="31" t="s">
        <v>270</v>
      </c>
      <c r="F365" s="31" t="s">
        <v>43</v>
      </c>
      <c r="G365" s="25">
        <v>600</v>
      </c>
      <c r="H365" s="102">
        <v>0</v>
      </c>
      <c r="I365" s="102">
        <v>0</v>
      </c>
      <c r="J365" s="102">
        <v>11</v>
      </c>
      <c r="K365" s="102">
        <v>29</v>
      </c>
      <c r="L365" s="102">
        <v>0</v>
      </c>
      <c r="M365" s="102">
        <v>0</v>
      </c>
      <c r="N365" s="102">
        <v>72</v>
      </c>
      <c r="O365" s="102">
        <v>56</v>
      </c>
      <c r="P365" s="102">
        <v>5</v>
      </c>
      <c r="Q365" s="102">
        <v>1</v>
      </c>
      <c r="R365" s="102">
        <v>0</v>
      </c>
      <c r="S365" s="102">
        <v>0</v>
      </c>
      <c r="T365" s="36">
        <v>0</v>
      </c>
      <c r="U365" s="102">
        <v>0</v>
      </c>
      <c r="V365" s="102">
        <v>290</v>
      </c>
      <c r="W365" s="102">
        <v>21</v>
      </c>
      <c r="X365" s="102">
        <v>111</v>
      </c>
      <c r="Y365" s="102">
        <v>4</v>
      </c>
      <c r="Z365" s="102">
        <v>0</v>
      </c>
      <c r="AA365" s="102">
        <v>0</v>
      </c>
      <c r="AB365" s="36">
        <v>0</v>
      </c>
      <c r="AC365" s="27">
        <v>74128000</v>
      </c>
      <c r="AE365" s="27">
        <v>191</v>
      </c>
      <c r="AF365" s="33">
        <v>0</v>
      </c>
      <c r="AG365" s="82">
        <v>0</v>
      </c>
      <c r="AH365" s="82">
        <v>12</v>
      </c>
      <c r="AI365" s="105">
        <v>3</v>
      </c>
      <c r="AJ365" s="82">
        <v>0</v>
      </c>
      <c r="AK365" s="82">
        <v>0</v>
      </c>
      <c r="AL365" s="82">
        <v>35</v>
      </c>
      <c r="AM365" s="82">
        <v>20</v>
      </c>
      <c r="AN365" s="82">
        <v>0</v>
      </c>
      <c r="AO365" s="82">
        <v>0</v>
      </c>
      <c r="AP365" s="82">
        <v>121</v>
      </c>
      <c r="AQ365" s="82">
        <v>0</v>
      </c>
      <c r="AR365" s="82">
        <v>0</v>
      </c>
      <c r="AS365" s="82">
        <v>0</v>
      </c>
      <c r="AT365" s="82">
        <v>0</v>
      </c>
      <c r="AU365" s="27">
        <v>23934000</v>
      </c>
      <c r="AV365" s="27">
        <v>25944800</v>
      </c>
      <c r="AW365" s="30" t="s">
        <v>1166</v>
      </c>
      <c r="AX365" s="30" t="s">
        <v>836</v>
      </c>
      <c r="AY365" s="12"/>
      <c r="AZ365" s="12"/>
    </row>
    <row r="366" spans="1:52" ht="21" x14ac:dyDescent="0.35">
      <c r="A366" s="91">
        <v>358</v>
      </c>
      <c r="B366" s="24" t="s">
        <v>241</v>
      </c>
      <c r="C366" s="24" t="s">
        <v>281</v>
      </c>
      <c r="D366" s="31"/>
      <c r="E366" s="31" t="s">
        <v>282</v>
      </c>
      <c r="F366" s="31" t="s">
        <v>13</v>
      </c>
      <c r="G366" s="25">
        <v>130</v>
      </c>
      <c r="H366" s="113">
        <v>0</v>
      </c>
      <c r="I366" s="113">
        <v>0</v>
      </c>
      <c r="J366" s="113">
        <v>0</v>
      </c>
      <c r="K366" s="113">
        <v>1</v>
      </c>
      <c r="L366" s="113">
        <v>0</v>
      </c>
      <c r="M366" s="113">
        <v>0</v>
      </c>
      <c r="N366" s="113">
        <v>14</v>
      </c>
      <c r="O366" s="113">
        <v>8</v>
      </c>
      <c r="P366" s="113">
        <v>0</v>
      </c>
      <c r="Q366" s="113">
        <v>0</v>
      </c>
      <c r="R366" s="113">
        <v>0</v>
      </c>
      <c r="S366" s="113">
        <v>0</v>
      </c>
      <c r="T366" s="97">
        <v>0</v>
      </c>
      <c r="U366" s="113">
        <v>0</v>
      </c>
      <c r="V366" s="113">
        <v>93</v>
      </c>
      <c r="W366" s="113">
        <v>0</v>
      </c>
      <c r="X366" s="113">
        <v>14</v>
      </c>
      <c r="Y366" s="113">
        <v>0</v>
      </c>
      <c r="Z366" s="113">
        <v>0</v>
      </c>
      <c r="AA366" s="113">
        <v>0</v>
      </c>
      <c r="AB366" s="97">
        <v>0</v>
      </c>
      <c r="AC366" s="27">
        <v>14668500</v>
      </c>
      <c r="AE366" s="27">
        <v>39</v>
      </c>
      <c r="AF366" s="33">
        <v>0</v>
      </c>
      <c r="AG366" s="82">
        <v>0</v>
      </c>
      <c r="AH366" s="82">
        <v>4</v>
      </c>
      <c r="AI366" s="105">
        <v>1</v>
      </c>
      <c r="AJ366" s="82">
        <v>0</v>
      </c>
      <c r="AK366" s="82">
        <v>0</v>
      </c>
      <c r="AL366" s="82">
        <v>7</v>
      </c>
      <c r="AM366" s="82">
        <v>5</v>
      </c>
      <c r="AN366" s="82">
        <v>0</v>
      </c>
      <c r="AO366" s="82">
        <v>0</v>
      </c>
      <c r="AP366" s="82">
        <v>22</v>
      </c>
      <c r="AQ366" s="82">
        <v>0</v>
      </c>
      <c r="AR366" s="82">
        <v>0</v>
      </c>
      <c r="AS366" s="82">
        <v>0</v>
      </c>
      <c r="AT366" s="82">
        <v>0</v>
      </c>
      <c r="AU366" s="27">
        <v>5099500</v>
      </c>
      <c r="AV366" s="27">
        <v>5133975</v>
      </c>
      <c r="AW366" s="30" t="s">
        <v>1166</v>
      </c>
      <c r="AX366" s="30" t="s">
        <v>836</v>
      </c>
      <c r="AY366" s="12"/>
      <c r="AZ366" s="12"/>
    </row>
    <row r="367" spans="1:52" ht="21" x14ac:dyDescent="0.35">
      <c r="A367" s="91">
        <v>359</v>
      </c>
      <c r="B367" s="31" t="s">
        <v>241</v>
      </c>
      <c r="C367" s="31" t="s">
        <v>555</v>
      </c>
      <c r="D367" s="31"/>
      <c r="E367" s="31" t="s">
        <v>271</v>
      </c>
      <c r="F367" s="31" t="s">
        <v>43</v>
      </c>
      <c r="G367" s="25">
        <v>920</v>
      </c>
      <c r="H367" s="102">
        <v>0</v>
      </c>
      <c r="I367" s="102">
        <v>0</v>
      </c>
      <c r="J367" s="102">
        <v>6</v>
      </c>
      <c r="K367" s="102">
        <v>15</v>
      </c>
      <c r="L367" s="102">
        <v>0</v>
      </c>
      <c r="M367" s="102">
        <v>0</v>
      </c>
      <c r="N367" s="102">
        <v>183</v>
      </c>
      <c r="O367" s="102">
        <v>60</v>
      </c>
      <c r="P367" s="102">
        <v>0</v>
      </c>
      <c r="Q367" s="102">
        <v>1</v>
      </c>
      <c r="R367" s="102">
        <v>0</v>
      </c>
      <c r="S367" s="102">
        <v>0</v>
      </c>
      <c r="T367" s="36">
        <v>0</v>
      </c>
      <c r="U367" s="102">
        <v>0</v>
      </c>
      <c r="V367" s="102">
        <v>494</v>
      </c>
      <c r="W367" s="102">
        <v>0</v>
      </c>
      <c r="X367" s="102">
        <v>145</v>
      </c>
      <c r="Y367" s="102">
        <v>16</v>
      </c>
      <c r="Z367" s="102">
        <v>0</v>
      </c>
      <c r="AA367" s="102">
        <v>0</v>
      </c>
      <c r="AB367" s="36">
        <v>0</v>
      </c>
      <c r="AC367" s="27">
        <v>105601000</v>
      </c>
      <c r="AE367" s="27">
        <v>300</v>
      </c>
      <c r="AF367" s="33">
        <v>0</v>
      </c>
      <c r="AG367" s="82">
        <v>5</v>
      </c>
      <c r="AH367" s="82">
        <v>20</v>
      </c>
      <c r="AI367" s="105">
        <v>5</v>
      </c>
      <c r="AJ367" s="82">
        <v>2</v>
      </c>
      <c r="AK367" s="82">
        <v>0</v>
      </c>
      <c r="AL367" s="82">
        <v>40</v>
      </c>
      <c r="AM367" s="82">
        <v>23</v>
      </c>
      <c r="AN367" s="82">
        <v>0</v>
      </c>
      <c r="AO367" s="82">
        <v>0</v>
      </c>
      <c r="AP367" s="82">
        <v>205</v>
      </c>
      <c r="AQ367" s="82">
        <v>0</v>
      </c>
      <c r="AR367" s="82">
        <v>0</v>
      </c>
      <c r="AS367" s="82">
        <v>0</v>
      </c>
      <c r="AT367" s="82">
        <v>0</v>
      </c>
      <c r="AU367" s="27">
        <v>36929000</v>
      </c>
      <c r="AV367" s="27">
        <v>36960350</v>
      </c>
      <c r="AW367" s="30" t="s">
        <v>1166</v>
      </c>
      <c r="AX367" s="30" t="s">
        <v>836</v>
      </c>
      <c r="AY367" s="12"/>
      <c r="AZ367" s="12"/>
    </row>
    <row r="368" spans="1:52" ht="21" x14ac:dyDescent="0.35">
      <c r="A368" s="91">
        <v>360</v>
      </c>
      <c r="B368" s="24" t="s">
        <v>241</v>
      </c>
      <c r="C368" s="24" t="s">
        <v>526</v>
      </c>
      <c r="D368" s="31"/>
      <c r="E368" s="31" t="s">
        <v>881</v>
      </c>
      <c r="F368" s="31" t="s">
        <v>11</v>
      </c>
      <c r="G368" s="25">
        <v>80</v>
      </c>
      <c r="H368" s="113">
        <v>0</v>
      </c>
      <c r="I368" s="113">
        <v>0</v>
      </c>
      <c r="J368" s="113">
        <v>0</v>
      </c>
      <c r="K368" s="113">
        <v>1</v>
      </c>
      <c r="L368" s="113">
        <v>0</v>
      </c>
      <c r="M368" s="113">
        <v>0</v>
      </c>
      <c r="N368" s="113">
        <v>2</v>
      </c>
      <c r="O368" s="113">
        <v>2</v>
      </c>
      <c r="P368" s="113">
        <v>0</v>
      </c>
      <c r="Q368" s="113">
        <v>0</v>
      </c>
      <c r="R368" s="113">
        <v>0</v>
      </c>
      <c r="S368" s="113">
        <v>0</v>
      </c>
      <c r="T368" s="97">
        <v>0</v>
      </c>
      <c r="U368" s="113">
        <v>0</v>
      </c>
      <c r="V368" s="113">
        <v>68</v>
      </c>
      <c r="W368" s="113">
        <v>0</v>
      </c>
      <c r="X368" s="113">
        <v>7</v>
      </c>
      <c r="Y368" s="113">
        <v>0</v>
      </c>
      <c r="Z368" s="113">
        <v>0</v>
      </c>
      <c r="AA368" s="113">
        <v>0</v>
      </c>
      <c r="AB368" s="97">
        <v>0</v>
      </c>
      <c r="AC368" s="27">
        <v>8865000</v>
      </c>
      <c r="AE368" s="27">
        <v>24</v>
      </c>
      <c r="AF368" s="33">
        <v>0</v>
      </c>
      <c r="AG368" s="82">
        <v>0</v>
      </c>
      <c r="AH368" s="82">
        <v>2</v>
      </c>
      <c r="AI368" s="105">
        <v>1</v>
      </c>
      <c r="AJ368" s="82">
        <v>0</v>
      </c>
      <c r="AK368" s="82">
        <v>0</v>
      </c>
      <c r="AL368" s="82">
        <v>4</v>
      </c>
      <c r="AM368" s="82">
        <v>2</v>
      </c>
      <c r="AN368" s="82">
        <v>0</v>
      </c>
      <c r="AO368" s="82">
        <v>0</v>
      </c>
      <c r="AP368" s="82">
        <v>15</v>
      </c>
      <c r="AQ368" s="82">
        <v>0</v>
      </c>
      <c r="AR368" s="82">
        <v>0</v>
      </c>
      <c r="AS368" s="82">
        <v>0</v>
      </c>
      <c r="AT368" s="82">
        <v>0</v>
      </c>
      <c r="AU368" s="27">
        <v>3079000</v>
      </c>
      <c r="AV368" s="27">
        <v>3102750</v>
      </c>
      <c r="AW368" s="30" t="s">
        <v>1166</v>
      </c>
      <c r="AX368" s="30" t="s">
        <v>836</v>
      </c>
      <c r="AY368" s="12"/>
      <c r="AZ368" s="12"/>
    </row>
    <row r="369" spans="1:52" ht="21" x14ac:dyDescent="0.35">
      <c r="A369" s="91">
        <v>361</v>
      </c>
      <c r="B369" s="31" t="s">
        <v>241</v>
      </c>
      <c r="C369" s="31" t="s">
        <v>288</v>
      </c>
      <c r="D369" s="31"/>
      <c r="E369" s="31" t="s">
        <v>289</v>
      </c>
      <c r="F369" s="31" t="s">
        <v>11</v>
      </c>
      <c r="G369" s="25">
        <v>137</v>
      </c>
      <c r="H369" s="102">
        <v>0</v>
      </c>
      <c r="I369" s="102">
        <v>0</v>
      </c>
      <c r="J369" s="102">
        <v>3</v>
      </c>
      <c r="K369" s="102">
        <v>15</v>
      </c>
      <c r="L369" s="102">
        <v>0</v>
      </c>
      <c r="M369" s="102">
        <v>7</v>
      </c>
      <c r="N369" s="102">
        <v>52</v>
      </c>
      <c r="O369" s="102">
        <v>15</v>
      </c>
      <c r="P369" s="102">
        <v>0</v>
      </c>
      <c r="Q369" s="102">
        <v>0</v>
      </c>
      <c r="R369" s="102">
        <v>0</v>
      </c>
      <c r="S369" s="102">
        <v>0</v>
      </c>
      <c r="T369" s="36">
        <v>0</v>
      </c>
      <c r="U369" s="102">
        <v>0</v>
      </c>
      <c r="V369" s="102">
        <v>10</v>
      </c>
      <c r="W369" s="102">
        <v>0</v>
      </c>
      <c r="X369" s="102">
        <v>35</v>
      </c>
      <c r="Y369" s="102">
        <v>0</v>
      </c>
      <c r="Z369" s="102">
        <v>0</v>
      </c>
      <c r="AA369" s="102">
        <v>0</v>
      </c>
      <c r="AB369" s="36">
        <v>0</v>
      </c>
      <c r="AC369" s="27">
        <v>17464000</v>
      </c>
      <c r="AE369" s="27">
        <v>40</v>
      </c>
      <c r="AF369" s="33">
        <v>0</v>
      </c>
      <c r="AG369" s="82">
        <v>0</v>
      </c>
      <c r="AH369" s="82">
        <v>3</v>
      </c>
      <c r="AI369" s="105">
        <v>2</v>
      </c>
      <c r="AJ369" s="82">
        <v>2</v>
      </c>
      <c r="AK369" s="82">
        <v>0</v>
      </c>
      <c r="AL369" s="82">
        <v>19</v>
      </c>
      <c r="AM369" s="82">
        <v>5</v>
      </c>
      <c r="AN369" s="82">
        <v>0</v>
      </c>
      <c r="AO369" s="82">
        <v>0</v>
      </c>
      <c r="AP369" s="82">
        <v>9</v>
      </c>
      <c r="AQ369" s="82">
        <v>0</v>
      </c>
      <c r="AR369" s="82">
        <v>0</v>
      </c>
      <c r="AS369" s="82">
        <v>0</v>
      </c>
      <c r="AT369" s="82">
        <v>0</v>
      </c>
      <c r="AU369" s="27">
        <v>5887000</v>
      </c>
      <c r="AV369" s="27">
        <v>6112400</v>
      </c>
      <c r="AW369" s="30" t="s">
        <v>1166</v>
      </c>
      <c r="AX369" s="30" t="s">
        <v>836</v>
      </c>
      <c r="AY369" s="12"/>
      <c r="AZ369" s="12"/>
    </row>
    <row r="370" spans="1:52" ht="21" x14ac:dyDescent="0.35">
      <c r="A370" s="91">
        <v>362</v>
      </c>
      <c r="B370" s="31" t="s">
        <v>241</v>
      </c>
      <c r="C370" s="31" t="s">
        <v>279</v>
      </c>
      <c r="D370" s="31"/>
      <c r="E370" s="31" t="s">
        <v>280</v>
      </c>
      <c r="F370" s="31" t="s">
        <v>20</v>
      </c>
      <c r="G370" s="25">
        <v>600</v>
      </c>
      <c r="H370" s="102">
        <v>0</v>
      </c>
      <c r="I370" s="102">
        <v>0</v>
      </c>
      <c r="J370" s="102">
        <v>5</v>
      </c>
      <c r="K370" s="102">
        <v>30</v>
      </c>
      <c r="L370" s="102">
        <v>0</v>
      </c>
      <c r="M370" s="102">
        <v>15</v>
      </c>
      <c r="N370" s="102">
        <v>250</v>
      </c>
      <c r="O370" s="102">
        <v>50</v>
      </c>
      <c r="P370" s="102">
        <v>0</v>
      </c>
      <c r="Q370" s="102">
        <v>0</v>
      </c>
      <c r="R370" s="102">
        <v>0</v>
      </c>
      <c r="S370" s="102">
        <v>0</v>
      </c>
      <c r="T370" s="36">
        <v>0</v>
      </c>
      <c r="U370" s="102">
        <v>0</v>
      </c>
      <c r="V370" s="102">
        <v>150</v>
      </c>
      <c r="W370" s="102">
        <v>0</v>
      </c>
      <c r="X370" s="102">
        <v>100</v>
      </c>
      <c r="Y370" s="102">
        <v>0</v>
      </c>
      <c r="Z370" s="102">
        <v>0</v>
      </c>
      <c r="AA370" s="102">
        <v>0</v>
      </c>
      <c r="AB370" s="36">
        <v>0</v>
      </c>
      <c r="AC370" s="27">
        <v>68882500</v>
      </c>
      <c r="AE370" s="27">
        <v>157</v>
      </c>
      <c r="AF370" s="33">
        <v>0</v>
      </c>
      <c r="AG370" s="82">
        <v>0</v>
      </c>
      <c r="AH370" s="82">
        <v>25</v>
      </c>
      <c r="AI370" s="105">
        <v>5</v>
      </c>
      <c r="AJ370" s="82">
        <v>5</v>
      </c>
      <c r="AK370" s="82">
        <v>0</v>
      </c>
      <c r="AL370" s="82">
        <v>38</v>
      </c>
      <c r="AM370" s="82">
        <v>25</v>
      </c>
      <c r="AN370" s="82">
        <v>0</v>
      </c>
      <c r="AO370" s="82">
        <v>0</v>
      </c>
      <c r="AP370" s="82">
        <v>59</v>
      </c>
      <c r="AQ370" s="82">
        <v>0</v>
      </c>
      <c r="AR370" s="82">
        <v>0</v>
      </c>
      <c r="AS370" s="82">
        <v>0</v>
      </c>
      <c r="AT370" s="82">
        <v>0</v>
      </c>
      <c r="AU370" s="27">
        <v>22286500</v>
      </c>
      <c r="AV370" s="27">
        <v>24108875</v>
      </c>
      <c r="AW370" s="30" t="s">
        <v>1166</v>
      </c>
      <c r="AX370" s="30" t="s">
        <v>835</v>
      </c>
      <c r="AY370" s="12"/>
      <c r="AZ370" s="12"/>
    </row>
    <row r="371" spans="1:52" ht="21" x14ac:dyDescent="0.35">
      <c r="A371" s="91">
        <v>363</v>
      </c>
      <c r="B371" s="31" t="s">
        <v>241</v>
      </c>
      <c r="C371" s="31" t="s">
        <v>285</v>
      </c>
      <c r="D371" s="31"/>
      <c r="E371" s="31" t="s">
        <v>676</v>
      </c>
      <c r="F371" s="31" t="s">
        <v>20</v>
      </c>
      <c r="G371" s="25">
        <v>340</v>
      </c>
      <c r="H371" s="102">
        <v>0</v>
      </c>
      <c r="I371" s="102">
        <v>0</v>
      </c>
      <c r="J371" s="102">
        <v>5</v>
      </c>
      <c r="K371" s="102">
        <v>25</v>
      </c>
      <c r="L371" s="102">
        <v>0</v>
      </c>
      <c r="M371" s="102">
        <v>15</v>
      </c>
      <c r="N371" s="102">
        <v>140</v>
      </c>
      <c r="O371" s="102">
        <v>35</v>
      </c>
      <c r="P371" s="102">
        <v>0</v>
      </c>
      <c r="Q371" s="102">
        <v>0</v>
      </c>
      <c r="R371" s="102">
        <v>0</v>
      </c>
      <c r="S371" s="102">
        <v>0</v>
      </c>
      <c r="T371" s="36">
        <v>0</v>
      </c>
      <c r="U371" s="102">
        <v>0</v>
      </c>
      <c r="V371" s="102">
        <v>50</v>
      </c>
      <c r="W371" s="102">
        <v>0</v>
      </c>
      <c r="X371" s="102">
        <v>70</v>
      </c>
      <c r="Y371" s="102">
        <v>0</v>
      </c>
      <c r="Z371" s="102">
        <v>0</v>
      </c>
      <c r="AA371" s="102">
        <v>0</v>
      </c>
      <c r="AB371" s="36">
        <v>0</v>
      </c>
      <c r="AC371" s="27">
        <v>41155000</v>
      </c>
      <c r="AE371" s="27">
        <v>104</v>
      </c>
      <c r="AF371" s="33">
        <v>0</v>
      </c>
      <c r="AG371" s="82">
        <v>0</v>
      </c>
      <c r="AH371" s="82">
        <v>10</v>
      </c>
      <c r="AI371" s="105">
        <v>3</v>
      </c>
      <c r="AJ371" s="82">
        <v>4</v>
      </c>
      <c r="AK371" s="82">
        <v>0</v>
      </c>
      <c r="AL371" s="82">
        <v>21</v>
      </c>
      <c r="AM371" s="82">
        <v>17</v>
      </c>
      <c r="AN371" s="82">
        <v>0</v>
      </c>
      <c r="AO371" s="82">
        <v>0</v>
      </c>
      <c r="AP371" s="82">
        <v>49</v>
      </c>
      <c r="AQ371" s="82">
        <v>0</v>
      </c>
      <c r="AR371" s="82">
        <v>0</v>
      </c>
      <c r="AS371" s="82">
        <v>0</v>
      </c>
      <c r="AT371" s="82">
        <v>0</v>
      </c>
      <c r="AU371" s="27">
        <v>14025000</v>
      </c>
      <c r="AV371" s="27">
        <v>14404250</v>
      </c>
      <c r="AW371" s="30" t="s">
        <v>1166</v>
      </c>
      <c r="AX371" s="30" t="s">
        <v>836</v>
      </c>
      <c r="AY371" s="12"/>
      <c r="AZ371" s="12"/>
    </row>
    <row r="372" spans="1:52" ht="21" x14ac:dyDescent="0.35">
      <c r="A372" s="91">
        <v>364</v>
      </c>
      <c r="B372" s="31" t="s">
        <v>241</v>
      </c>
      <c r="C372" s="31" t="s">
        <v>290</v>
      </c>
      <c r="D372" s="31"/>
      <c r="E372" s="31" t="s">
        <v>291</v>
      </c>
      <c r="F372" s="31" t="s">
        <v>13</v>
      </c>
      <c r="G372" s="25">
        <v>170</v>
      </c>
      <c r="H372" s="102">
        <v>0</v>
      </c>
      <c r="I372" s="102">
        <v>0</v>
      </c>
      <c r="J372" s="102">
        <v>3</v>
      </c>
      <c r="K372" s="102">
        <v>10</v>
      </c>
      <c r="L372" s="102">
        <v>0</v>
      </c>
      <c r="M372" s="102">
        <v>10</v>
      </c>
      <c r="N372" s="102">
        <v>55</v>
      </c>
      <c r="O372" s="102">
        <v>15</v>
      </c>
      <c r="P372" s="102">
        <v>0</v>
      </c>
      <c r="Q372" s="102">
        <v>0</v>
      </c>
      <c r="R372" s="102">
        <v>0</v>
      </c>
      <c r="S372" s="102">
        <v>0</v>
      </c>
      <c r="T372" s="36">
        <v>0</v>
      </c>
      <c r="U372" s="102">
        <v>0</v>
      </c>
      <c r="V372" s="102">
        <v>37</v>
      </c>
      <c r="W372" s="102">
        <v>0</v>
      </c>
      <c r="X372" s="102">
        <v>40</v>
      </c>
      <c r="Y372" s="102">
        <v>0</v>
      </c>
      <c r="Z372" s="102">
        <v>0</v>
      </c>
      <c r="AA372" s="102">
        <v>0</v>
      </c>
      <c r="AB372" s="36">
        <v>0</v>
      </c>
      <c r="AC372" s="27">
        <v>20966500</v>
      </c>
      <c r="AE372" s="27">
        <v>51</v>
      </c>
      <c r="AF372" s="33">
        <v>0</v>
      </c>
      <c r="AG372" s="82">
        <v>0</v>
      </c>
      <c r="AH372" s="82">
        <v>5</v>
      </c>
      <c r="AI372" s="105">
        <v>2</v>
      </c>
      <c r="AJ372" s="82">
        <v>2</v>
      </c>
      <c r="AK372" s="82">
        <v>0</v>
      </c>
      <c r="AL372" s="82">
        <v>16</v>
      </c>
      <c r="AM372" s="82">
        <v>10</v>
      </c>
      <c r="AN372" s="82">
        <v>0</v>
      </c>
      <c r="AO372" s="82">
        <v>0</v>
      </c>
      <c r="AP372" s="82">
        <v>16</v>
      </c>
      <c r="AQ372" s="82">
        <v>0</v>
      </c>
      <c r="AR372" s="82">
        <v>0</v>
      </c>
      <c r="AS372" s="82">
        <v>0</v>
      </c>
      <c r="AT372" s="82">
        <v>0</v>
      </c>
      <c r="AU372" s="27">
        <v>7299500</v>
      </c>
      <c r="AV372" s="27">
        <v>7338275</v>
      </c>
      <c r="AW372" s="30" t="s">
        <v>1166</v>
      </c>
      <c r="AX372" s="30" t="s">
        <v>836</v>
      </c>
      <c r="AY372" s="12"/>
      <c r="AZ372" s="12"/>
    </row>
    <row r="373" spans="1:52" ht="21" x14ac:dyDescent="0.35">
      <c r="A373" s="91">
        <v>365</v>
      </c>
      <c r="B373" s="24" t="s">
        <v>241</v>
      </c>
      <c r="C373" s="24" t="s">
        <v>556</v>
      </c>
      <c r="D373" s="31"/>
      <c r="E373" s="31" t="s">
        <v>557</v>
      </c>
      <c r="F373" s="31" t="s">
        <v>13</v>
      </c>
      <c r="G373" s="25">
        <v>120</v>
      </c>
      <c r="H373" s="113">
        <v>0</v>
      </c>
      <c r="I373" s="113">
        <v>0</v>
      </c>
      <c r="J373" s="113">
        <v>2</v>
      </c>
      <c r="K373" s="113">
        <v>10</v>
      </c>
      <c r="L373" s="113">
        <v>0</v>
      </c>
      <c r="M373" s="113">
        <v>3</v>
      </c>
      <c r="N373" s="113">
        <v>45</v>
      </c>
      <c r="O373" s="113">
        <v>7</v>
      </c>
      <c r="P373" s="113">
        <v>0</v>
      </c>
      <c r="Q373" s="113">
        <v>0</v>
      </c>
      <c r="R373" s="113">
        <v>0</v>
      </c>
      <c r="S373" s="113">
        <v>0</v>
      </c>
      <c r="T373" s="97">
        <v>0</v>
      </c>
      <c r="U373" s="113">
        <v>0</v>
      </c>
      <c r="V373" s="113">
        <v>15</v>
      </c>
      <c r="W373" s="113">
        <v>0</v>
      </c>
      <c r="X373" s="113">
        <v>38</v>
      </c>
      <c r="Y373" s="113">
        <v>0</v>
      </c>
      <c r="Z373" s="113">
        <v>0</v>
      </c>
      <c r="AA373" s="113">
        <v>0</v>
      </c>
      <c r="AB373" s="97">
        <v>0</v>
      </c>
      <c r="AC373" s="27">
        <v>14795000</v>
      </c>
      <c r="AE373" s="27">
        <v>37</v>
      </c>
      <c r="AF373" s="33">
        <v>0</v>
      </c>
      <c r="AG373" s="82">
        <v>0</v>
      </c>
      <c r="AH373" s="82">
        <v>4</v>
      </c>
      <c r="AI373" s="105">
        <v>2</v>
      </c>
      <c r="AJ373" s="82">
        <v>1</v>
      </c>
      <c r="AK373" s="82">
        <v>0</v>
      </c>
      <c r="AL373" s="82">
        <v>10</v>
      </c>
      <c r="AM373" s="82">
        <v>4</v>
      </c>
      <c r="AN373" s="82">
        <v>0</v>
      </c>
      <c r="AO373" s="82">
        <v>0</v>
      </c>
      <c r="AP373" s="82">
        <v>16</v>
      </c>
      <c r="AQ373" s="82">
        <v>0</v>
      </c>
      <c r="AR373" s="82">
        <v>0</v>
      </c>
      <c r="AS373" s="82">
        <v>0</v>
      </c>
      <c r="AT373" s="82">
        <v>0</v>
      </c>
      <c r="AU373" s="27">
        <v>5143000</v>
      </c>
      <c r="AV373" s="27">
        <v>5178250</v>
      </c>
      <c r="AW373" s="30" t="s">
        <v>1166</v>
      </c>
      <c r="AX373" s="30" t="s">
        <v>835</v>
      </c>
      <c r="AY373" s="12"/>
      <c r="AZ373" s="12"/>
    </row>
    <row r="374" spans="1:52" ht="21" x14ac:dyDescent="0.35">
      <c r="A374" s="91">
        <v>366</v>
      </c>
      <c r="B374" s="31" t="s">
        <v>241</v>
      </c>
      <c r="C374" s="31" t="s">
        <v>266</v>
      </c>
      <c r="D374" s="31"/>
      <c r="E374" s="31" t="s">
        <v>267</v>
      </c>
      <c r="F374" s="31" t="s">
        <v>43</v>
      </c>
      <c r="G374" s="25">
        <v>300</v>
      </c>
      <c r="H374" s="102">
        <v>0</v>
      </c>
      <c r="I374" s="102">
        <v>0</v>
      </c>
      <c r="J374" s="102">
        <v>5</v>
      </c>
      <c r="K374" s="102">
        <v>20</v>
      </c>
      <c r="L374" s="102">
        <v>0</v>
      </c>
      <c r="M374" s="102">
        <v>5</v>
      </c>
      <c r="N374" s="102">
        <v>125</v>
      </c>
      <c r="O374" s="102">
        <v>25</v>
      </c>
      <c r="P374" s="102">
        <v>0</v>
      </c>
      <c r="Q374" s="102">
        <v>0</v>
      </c>
      <c r="R374" s="102">
        <v>0</v>
      </c>
      <c r="S374" s="102">
        <v>0</v>
      </c>
      <c r="T374" s="36">
        <v>0</v>
      </c>
      <c r="U374" s="102">
        <v>0</v>
      </c>
      <c r="V374" s="102">
        <v>50</v>
      </c>
      <c r="W374" s="102">
        <v>0</v>
      </c>
      <c r="X374" s="102">
        <v>70</v>
      </c>
      <c r="Y374" s="102">
        <v>0</v>
      </c>
      <c r="Z374" s="102">
        <v>0</v>
      </c>
      <c r="AA374" s="102">
        <v>0</v>
      </c>
      <c r="AB374" s="36">
        <v>0</v>
      </c>
      <c r="AC374" s="27">
        <v>35825000</v>
      </c>
      <c r="AE374" s="27">
        <v>86</v>
      </c>
      <c r="AF374" s="33">
        <v>0</v>
      </c>
      <c r="AG374" s="82">
        <v>0</v>
      </c>
      <c r="AH374" s="82">
        <v>10</v>
      </c>
      <c r="AI374" s="105">
        <v>3</v>
      </c>
      <c r="AJ374" s="82">
        <v>2</v>
      </c>
      <c r="AK374" s="82">
        <v>0</v>
      </c>
      <c r="AL374" s="82">
        <v>30</v>
      </c>
      <c r="AM374" s="82">
        <v>15</v>
      </c>
      <c r="AN374" s="82">
        <v>0</v>
      </c>
      <c r="AO374" s="82">
        <v>0</v>
      </c>
      <c r="AP374" s="82">
        <v>26</v>
      </c>
      <c r="AQ374" s="82">
        <v>0</v>
      </c>
      <c r="AR374" s="82">
        <v>0</v>
      </c>
      <c r="AS374" s="82">
        <v>0</v>
      </c>
      <c r="AT374" s="82">
        <v>0</v>
      </c>
      <c r="AU374" s="27">
        <v>12397500</v>
      </c>
      <c r="AV374" s="27">
        <v>12538750</v>
      </c>
      <c r="AW374" s="30" t="s">
        <v>1166</v>
      </c>
      <c r="AX374" s="30" t="s">
        <v>835</v>
      </c>
      <c r="AY374" s="12"/>
      <c r="AZ374" s="12"/>
    </row>
    <row r="375" spans="1:52" ht="21" x14ac:dyDescent="0.35">
      <c r="A375" s="91">
        <v>367</v>
      </c>
      <c r="B375" s="24" t="s">
        <v>241</v>
      </c>
      <c r="C375" s="24" t="s">
        <v>292</v>
      </c>
      <c r="D375" s="31"/>
      <c r="E375" s="31" t="s">
        <v>293</v>
      </c>
      <c r="F375" s="31" t="s">
        <v>11</v>
      </c>
      <c r="G375" s="25">
        <v>0</v>
      </c>
      <c r="H375" s="113">
        <v>0</v>
      </c>
      <c r="I375" s="113">
        <v>0</v>
      </c>
      <c r="J375" s="113">
        <v>0</v>
      </c>
      <c r="K375" s="113">
        <v>0</v>
      </c>
      <c r="L375" s="113">
        <v>0</v>
      </c>
      <c r="M375" s="113">
        <v>0</v>
      </c>
      <c r="N375" s="113">
        <v>0</v>
      </c>
      <c r="O375" s="113">
        <v>0</v>
      </c>
      <c r="P375" s="113">
        <v>0</v>
      </c>
      <c r="Q375" s="113">
        <v>0</v>
      </c>
      <c r="R375" s="113">
        <v>0</v>
      </c>
      <c r="S375" s="113">
        <v>0</v>
      </c>
      <c r="T375" s="97">
        <v>0</v>
      </c>
      <c r="U375" s="113">
        <v>0</v>
      </c>
      <c r="V375" s="113">
        <v>0</v>
      </c>
      <c r="W375" s="113">
        <v>0</v>
      </c>
      <c r="X375" s="113">
        <v>0</v>
      </c>
      <c r="Y375" s="113">
        <v>0</v>
      </c>
      <c r="Z375" s="113">
        <v>0</v>
      </c>
      <c r="AA375" s="113">
        <v>0</v>
      </c>
      <c r="AB375" s="97">
        <v>0</v>
      </c>
      <c r="AC375" s="27">
        <v>0</v>
      </c>
      <c r="AE375" s="27">
        <v>0</v>
      </c>
      <c r="AF375" s="33">
        <v>0</v>
      </c>
      <c r="AG375" s="82">
        <v>0</v>
      </c>
      <c r="AH375" s="82">
        <v>0</v>
      </c>
      <c r="AI375" s="105">
        <v>0</v>
      </c>
      <c r="AJ375" s="82">
        <v>0</v>
      </c>
      <c r="AK375" s="82">
        <v>0</v>
      </c>
      <c r="AL375" s="82">
        <v>0</v>
      </c>
      <c r="AM375" s="82">
        <v>0</v>
      </c>
      <c r="AN375" s="82">
        <v>0</v>
      </c>
      <c r="AO375" s="82">
        <v>0</v>
      </c>
      <c r="AP375" s="82">
        <v>0</v>
      </c>
      <c r="AQ375" s="82">
        <v>0</v>
      </c>
      <c r="AR375" s="82">
        <v>0</v>
      </c>
      <c r="AS375" s="82">
        <v>0</v>
      </c>
      <c r="AT375" s="82">
        <v>0</v>
      </c>
      <c r="AU375" s="27">
        <v>0</v>
      </c>
      <c r="AV375" s="27">
        <v>0</v>
      </c>
      <c r="AW375" s="30" t="s">
        <v>1165</v>
      </c>
      <c r="AX375" s="30" t="s">
        <v>836</v>
      </c>
      <c r="AY375" s="12"/>
      <c r="AZ375" s="12"/>
    </row>
    <row r="376" spans="1:52" ht="21" x14ac:dyDescent="0.35">
      <c r="A376" s="91">
        <v>368</v>
      </c>
      <c r="B376" s="31" t="s">
        <v>241</v>
      </c>
      <c r="C376" s="31" t="s">
        <v>272</v>
      </c>
      <c r="D376" s="31"/>
      <c r="E376" s="31" t="s">
        <v>273</v>
      </c>
      <c r="F376" s="31" t="s">
        <v>13</v>
      </c>
      <c r="G376" s="25">
        <v>120</v>
      </c>
      <c r="H376" s="102">
        <v>0</v>
      </c>
      <c r="I376" s="102">
        <v>0</v>
      </c>
      <c r="J376" s="102">
        <v>2</v>
      </c>
      <c r="K376" s="102">
        <v>10</v>
      </c>
      <c r="L376" s="102">
        <v>0</v>
      </c>
      <c r="M376" s="102">
        <v>3</v>
      </c>
      <c r="N376" s="102">
        <v>45</v>
      </c>
      <c r="O376" s="102">
        <v>7</v>
      </c>
      <c r="P376" s="102">
        <v>0</v>
      </c>
      <c r="Q376" s="102">
        <v>0</v>
      </c>
      <c r="R376" s="102">
        <v>0</v>
      </c>
      <c r="S376" s="102">
        <v>0</v>
      </c>
      <c r="T376" s="36">
        <v>0</v>
      </c>
      <c r="U376" s="102">
        <v>0</v>
      </c>
      <c r="V376" s="102">
        <v>15</v>
      </c>
      <c r="W376" s="102">
        <v>0</v>
      </c>
      <c r="X376" s="102">
        <v>38</v>
      </c>
      <c r="Y376" s="102">
        <v>0</v>
      </c>
      <c r="Z376" s="102">
        <v>0</v>
      </c>
      <c r="AA376" s="102">
        <v>0</v>
      </c>
      <c r="AB376" s="36">
        <v>0</v>
      </c>
      <c r="AC376" s="27">
        <v>14795000</v>
      </c>
      <c r="AE376" s="27">
        <v>36</v>
      </c>
      <c r="AF376" s="33">
        <v>0</v>
      </c>
      <c r="AG376" s="82">
        <v>0</v>
      </c>
      <c r="AH376" s="82">
        <v>5</v>
      </c>
      <c r="AI376" s="105">
        <v>2</v>
      </c>
      <c r="AJ376" s="82">
        <v>1</v>
      </c>
      <c r="AK376" s="82">
        <v>0</v>
      </c>
      <c r="AL376" s="82">
        <v>10</v>
      </c>
      <c r="AM376" s="82">
        <v>5</v>
      </c>
      <c r="AN376" s="82">
        <v>0</v>
      </c>
      <c r="AO376" s="82">
        <v>0</v>
      </c>
      <c r="AP376" s="82">
        <v>13</v>
      </c>
      <c r="AQ376" s="82">
        <v>0</v>
      </c>
      <c r="AR376" s="82">
        <v>0</v>
      </c>
      <c r="AS376" s="82">
        <v>0</v>
      </c>
      <c r="AT376" s="82">
        <v>0</v>
      </c>
      <c r="AU376" s="27">
        <v>5170000</v>
      </c>
      <c r="AV376" s="27">
        <v>5178250</v>
      </c>
      <c r="AW376" s="30" t="s">
        <v>1166</v>
      </c>
      <c r="AX376" s="30" t="s">
        <v>836</v>
      </c>
      <c r="AY376" s="12"/>
      <c r="AZ376" s="12"/>
    </row>
    <row r="377" spans="1:52" ht="21" x14ac:dyDescent="0.35">
      <c r="A377" s="91">
        <v>369</v>
      </c>
      <c r="B377" s="31" t="s">
        <v>241</v>
      </c>
      <c r="C377" s="31" t="s">
        <v>283</v>
      </c>
      <c r="D377" s="31"/>
      <c r="E377" s="31" t="s">
        <v>674</v>
      </c>
      <c r="F377" s="31" t="s">
        <v>13</v>
      </c>
      <c r="G377" s="25">
        <v>0</v>
      </c>
      <c r="H377" s="102">
        <v>0</v>
      </c>
      <c r="I377" s="102">
        <v>0</v>
      </c>
      <c r="J377" s="102">
        <v>0</v>
      </c>
      <c r="K377" s="102">
        <v>0</v>
      </c>
      <c r="L377" s="102">
        <v>0</v>
      </c>
      <c r="M377" s="102">
        <v>0</v>
      </c>
      <c r="N377" s="102">
        <v>0</v>
      </c>
      <c r="O377" s="102">
        <v>0</v>
      </c>
      <c r="P377" s="102">
        <v>0</v>
      </c>
      <c r="Q377" s="102">
        <v>0</v>
      </c>
      <c r="R377" s="102">
        <v>0</v>
      </c>
      <c r="S377" s="102">
        <v>0</v>
      </c>
      <c r="T377" s="36">
        <v>0</v>
      </c>
      <c r="U377" s="102">
        <v>0</v>
      </c>
      <c r="V377" s="102">
        <v>0</v>
      </c>
      <c r="W377" s="102">
        <v>0</v>
      </c>
      <c r="X377" s="102">
        <v>0</v>
      </c>
      <c r="Y377" s="102">
        <v>0</v>
      </c>
      <c r="Z377" s="102">
        <v>0</v>
      </c>
      <c r="AA377" s="102">
        <v>0</v>
      </c>
      <c r="AB377" s="36">
        <v>0</v>
      </c>
      <c r="AC377" s="27">
        <v>0</v>
      </c>
      <c r="AE377" s="27">
        <v>0</v>
      </c>
      <c r="AF377" s="33">
        <v>0</v>
      </c>
      <c r="AG377" s="82">
        <v>0</v>
      </c>
      <c r="AH377" s="82">
        <v>0</v>
      </c>
      <c r="AI377" s="105">
        <v>0</v>
      </c>
      <c r="AJ377" s="82">
        <v>0</v>
      </c>
      <c r="AK377" s="82">
        <v>0</v>
      </c>
      <c r="AL377" s="82">
        <v>0</v>
      </c>
      <c r="AM377" s="82">
        <v>0</v>
      </c>
      <c r="AN377" s="82">
        <v>0</v>
      </c>
      <c r="AO377" s="82">
        <v>0</v>
      </c>
      <c r="AP377" s="82">
        <v>0</v>
      </c>
      <c r="AQ377" s="82">
        <v>0</v>
      </c>
      <c r="AR377" s="82">
        <v>0</v>
      </c>
      <c r="AS377" s="82">
        <v>0</v>
      </c>
      <c r="AT377" s="82">
        <v>0</v>
      </c>
      <c r="AU377" s="27">
        <v>0</v>
      </c>
      <c r="AV377" s="27">
        <v>0</v>
      </c>
      <c r="AW377" s="30" t="s">
        <v>1165</v>
      </c>
      <c r="AX377" s="30" t="s">
        <v>835</v>
      </c>
      <c r="AY377" s="12"/>
      <c r="AZ377" s="12"/>
    </row>
    <row r="378" spans="1:52" ht="21" x14ac:dyDescent="0.35">
      <c r="A378" s="91">
        <v>370</v>
      </c>
      <c r="B378" s="31" t="s">
        <v>241</v>
      </c>
      <c r="C378" s="31" t="s">
        <v>242</v>
      </c>
      <c r="D378" s="31"/>
      <c r="E378" s="31" t="s">
        <v>243</v>
      </c>
      <c r="F378" s="31" t="s">
        <v>20</v>
      </c>
      <c r="G378" s="25">
        <v>300</v>
      </c>
      <c r="H378" s="102">
        <v>0</v>
      </c>
      <c r="I378" s="102">
        <v>0</v>
      </c>
      <c r="J378" s="102">
        <v>5</v>
      </c>
      <c r="K378" s="102">
        <v>20</v>
      </c>
      <c r="L378" s="102">
        <v>0</v>
      </c>
      <c r="M378" s="102">
        <v>5</v>
      </c>
      <c r="N378" s="102">
        <v>125</v>
      </c>
      <c r="O378" s="102">
        <v>25</v>
      </c>
      <c r="P378" s="102">
        <v>0</v>
      </c>
      <c r="Q378" s="102">
        <v>0</v>
      </c>
      <c r="R378" s="102">
        <v>0</v>
      </c>
      <c r="S378" s="102">
        <v>0</v>
      </c>
      <c r="T378" s="36">
        <v>0</v>
      </c>
      <c r="U378" s="102">
        <v>0</v>
      </c>
      <c r="V378" s="102">
        <v>50</v>
      </c>
      <c r="W378" s="102">
        <v>0</v>
      </c>
      <c r="X378" s="102">
        <v>70</v>
      </c>
      <c r="Y378" s="102">
        <v>0</v>
      </c>
      <c r="Z378" s="102">
        <v>0</v>
      </c>
      <c r="AA378" s="102">
        <v>0</v>
      </c>
      <c r="AB378" s="36">
        <v>0</v>
      </c>
      <c r="AC378" s="27">
        <v>35825000</v>
      </c>
      <c r="AE378" s="27">
        <v>84</v>
      </c>
      <c r="AF378" s="33">
        <v>0</v>
      </c>
      <c r="AG378" s="82">
        <v>0</v>
      </c>
      <c r="AH378" s="82">
        <v>10</v>
      </c>
      <c r="AI378" s="105">
        <v>3</v>
      </c>
      <c r="AJ378" s="82">
        <v>2</v>
      </c>
      <c r="AK378" s="82">
        <v>0</v>
      </c>
      <c r="AL378" s="82">
        <v>35</v>
      </c>
      <c r="AM378" s="82">
        <v>14</v>
      </c>
      <c r="AN378" s="82">
        <v>0</v>
      </c>
      <c r="AO378" s="82">
        <v>0</v>
      </c>
      <c r="AP378" s="82">
        <v>20</v>
      </c>
      <c r="AQ378" s="82">
        <v>0</v>
      </c>
      <c r="AR378" s="82">
        <v>0</v>
      </c>
      <c r="AS378" s="82">
        <v>0</v>
      </c>
      <c r="AT378" s="82">
        <v>0</v>
      </c>
      <c r="AU378" s="27">
        <v>12378500</v>
      </c>
      <c r="AV378" s="27">
        <v>12538750</v>
      </c>
      <c r="AW378" s="30" t="s">
        <v>1166</v>
      </c>
      <c r="AX378" s="30" t="s">
        <v>836</v>
      </c>
      <c r="AY378" s="12"/>
      <c r="AZ378" s="12"/>
    </row>
    <row r="379" spans="1:52" ht="21" x14ac:dyDescent="0.35">
      <c r="A379" s="91">
        <v>371</v>
      </c>
      <c r="B379" s="31" t="s">
        <v>241</v>
      </c>
      <c r="C379" s="31" t="s">
        <v>527</v>
      </c>
      <c r="D379" s="31"/>
      <c r="E379" s="31" t="s">
        <v>766</v>
      </c>
      <c r="F379" s="31" t="s">
        <v>13</v>
      </c>
      <c r="G379" s="25">
        <v>0</v>
      </c>
      <c r="H379" s="102">
        <v>0</v>
      </c>
      <c r="I379" s="102">
        <v>0</v>
      </c>
      <c r="J379" s="102">
        <v>0</v>
      </c>
      <c r="K379" s="102">
        <v>0</v>
      </c>
      <c r="L379" s="102">
        <v>0</v>
      </c>
      <c r="M379" s="102">
        <v>0</v>
      </c>
      <c r="N379" s="102">
        <v>0</v>
      </c>
      <c r="O379" s="102">
        <v>0</v>
      </c>
      <c r="P379" s="102">
        <v>0</v>
      </c>
      <c r="Q379" s="102">
        <v>0</v>
      </c>
      <c r="R379" s="102">
        <v>0</v>
      </c>
      <c r="S379" s="102">
        <v>0</v>
      </c>
      <c r="T379" s="36">
        <v>0</v>
      </c>
      <c r="U379" s="102">
        <v>0</v>
      </c>
      <c r="V379" s="102">
        <v>0</v>
      </c>
      <c r="W379" s="102">
        <v>0</v>
      </c>
      <c r="X379" s="102">
        <v>0</v>
      </c>
      <c r="Y379" s="102">
        <v>0</v>
      </c>
      <c r="Z379" s="102">
        <v>0</v>
      </c>
      <c r="AA379" s="102">
        <v>0</v>
      </c>
      <c r="AB379" s="36">
        <v>0</v>
      </c>
      <c r="AC379" s="27">
        <v>0</v>
      </c>
      <c r="AE379" s="27">
        <v>0</v>
      </c>
      <c r="AF379" s="33">
        <v>0</v>
      </c>
      <c r="AG379" s="82">
        <v>0</v>
      </c>
      <c r="AH379" s="82">
        <v>0</v>
      </c>
      <c r="AI379" s="105">
        <v>0</v>
      </c>
      <c r="AJ379" s="82">
        <v>0</v>
      </c>
      <c r="AK379" s="82">
        <v>0</v>
      </c>
      <c r="AL379" s="82">
        <v>0</v>
      </c>
      <c r="AM379" s="82">
        <v>0</v>
      </c>
      <c r="AN379" s="82">
        <v>0</v>
      </c>
      <c r="AO379" s="82">
        <v>0</v>
      </c>
      <c r="AP379" s="82">
        <v>0</v>
      </c>
      <c r="AQ379" s="82">
        <v>0</v>
      </c>
      <c r="AR379" s="82">
        <v>0</v>
      </c>
      <c r="AS379" s="82">
        <v>0</v>
      </c>
      <c r="AT379" s="82">
        <v>0</v>
      </c>
      <c r="AU379" s="27">
        <v>0</v>
      </c>
      <c r="AV379" s="27">
        <v>0</v>
      </c>
      <c r="AW379" s="30" t="s">
        <v>1165</v>
      </c>
      <c r="AX379" s="30" t="s">
        <v>836</v>
      </c>
      <c r="AY379" s="12"/>
      <c r="AZ379" s="12"/>
    </row>
    <row r="380" spans="1:52" ht="21" x14ac:dyDescent="0.35">
      <c r="A380" s="91">
        <v>372</v>
      </c>
      <c r="B380" s="24" t="s">
        <v>241</v>
      </c>
      <c r="C380" s="24" t="s">
        <v>278</v>
      </c>
      <c r="D380" s="31"/>
      <c r="E380" s="31" t="s">
        <v>769</v>
      </c>
      <c r="F380" s="31" t="s">
        <v>13</v>
      </c>
      <c r="G380" s="25">
        <v>120</v>
      </c>
      <c r="H380" s="113">
        <v>0</v>
      </c>
      <c r="I380" s="113">
        <v>0</v>
      </c>
      <c r="J380" s="113">
        <v>3</v>
      </c>
      <c r="K380" s="113">
        <v>15</v>
      </c>
      <c r="L380" s="113">
        <v>0</v>
      </c>
      <c r="M380" s="113">
        <v>3</v>
      </c>
      <c r="N380" s="113">
        <v>45</v>
      </c>
      <c r="O380" s="113">
        <v>20</v>
      </c>
      <c r="P380" s="113">
        <v>0</v>
      </c>
      <c r="Q380" s="113">
        <v>0</v>
      </c>
      <c r="R380" s="113">
        <v>0</v>
      </c>
      <c r="S380" s="113">
        <v>0</v>
      </c>
      <c r="T380" s="97">
        <v>0</v>
      </c>
      <c r="U380" s="113">
        <v>0</v>
      </c>
      <c r="V380" s="113">
        <v>14</v>
      </c>
      <c r="W380" s="113">
        <v>0</v>
      </c>
      <c r="X380" s="113">
        <v>20</v>
      </c>
      <c r="Y380" s="113">
        <v>0</v>
      </c>
      <c r="Z380" s="113">
        <v>0</v>
      </c>
      <c r="AA380" s="113">
        <v>0</v>
      </c>
      <c r="AB380" s="97">
        <v>0</v>
      </c>
      <c r="AC380" s="27">
        <v>15387500</v>
      </c>
      <c r="AE380" s="27">
        <v>39</v>
      </c>
      <c r="AF380" s="33">
        <v>0</v>
      </c>
      <c r="AG380" s="82">
        <v>0</v>
      </c>
      <c r="AH380" s="82">
        <v>4</v>
      </c>
      <c r="AI380" s="105">
        <v>1</v>
      </c>
      <c r="AJ380" s="82">
        <v>2</v>
      </c>
      <c r="AK380" s="82">
        <v>0</v>
      </c>
      <c r="AL380" s="82">
        <v>11</v>
      </c>
      <c r="AM380" s="82">
        <v>5</v>
      </c>
      <c r="AN380" s="82">
        <v>0</v>
      </c>
      <c r="AO380" s="82">
        <v>0</v>
      </c>
      <c r="AP380" s="82">
        <v>16</v>
      </c>
      <c r="AQ380" s="82">
        <v>0</v>
      </c>
      <c r="AR380" s="82">
        <v>0</v>
      </c>
      <c r="AS380" s="82">
        <v>0</v>
      </c>
      <c r="AT380" s="82">
        <v>0</v>
      </c>
      <c r="AU380" s="27">
        <v>5368500</v>
      </c>
      <c r="AV380" s="27">
        <v>5385625</v>
      </c>
      <c r="AW380" s="30" t="s">
        <v>1166</v>
      </c>
      <c r="AX380" s="30" t="s">
        <v>836</v>
      </c>
      <c r="AY380" s="12"/>
      <c r="AZ380" s="12"/>
    </row>
    <row r="381" spans="1:52" ht="21" x14ac:dyDescent="0.35">
      <c r="A381" s="91">
        <v>373</v>
      </c>
      <c r="B381" s="31" t="s">
        <v>241</v>
      </c>
      <c r="C381" s="31" t="s">
        <v>275</v>
      </c>
      <c r="D381" s="31"/>
      <c r="E381" s="31" t="s">
        <v>673</v>
      </c>
      <c r="F381" s="31" t="s">
        <v>11</v>
      </c>
      <c r="G381" s="25">
        <v>0</v>
      </c>
      <c r="H381" s="102">
        <v>0</v>
      </c>
      <c r="I381" s="102">
        <v>0</v>
      </c>
      <c r="J381" s="102">
        <v>0</v>
      </c>
      <c r="K381" s="102">
        <v>0</v>
      </c>
      <c r="L381" s="102">
        <v>0</v>
      </c>
      <c r="M381" s="102">
        <v>0</v>
      </c>
      <c r="N381" s="102">
        <v>0</v>
      </c>
      <c r="O381" s="102">
        <v>0</v>
      </c>
      <c r="P381" s="102">
        <v>0</v>
      </c>
      <c r="Q381" s="102">
        <v>0</v>
      </c>
      <c r="R381" s="102">
        <v>0</v>
      </c>
      <c r="S381" s="102">
        <v>0</v>
      </c>
      <c r="T381" s="36">
        <v>0</v>
      </c>
      <c r="U381" s="102">
        <v>0</v>
      </c>
      <c r="V381" s="102">
        <v>0</v>
      </c>
      <c r="W381" s="102">
        <v>0</v>
      </c>
      <c r="X381" s="102">
        <v>0</v>
      </c>
      <c r="Y381" s="102">
        <v>0</v>
      </c>
      <c r="Z381" s="102">
        <v>0</v>
      </c>
      <c r="AA381" s="102">
        <v>0</v>
      </c>
      <c r="AB381" s="36">
        <v>0</v>
      </c>
      <c r="AC381" s="27">
        <v>0</v>
      </c>
      <c r="AE381" s="27">
        <v>0</v>
      </c>
      <c r="AF381" s="33">
        <v>0</v>
      </c>
      <c r="AG381" s="82">
        <v>0</v>
      </c>
      <c r="AH381" s="82">
        <v>0</v>
      </c>
      <c r="AI381" s="105">
        <v>0</v>
      </c>
      <c r="AJ381" s="82">
        <v>0</v>
      </c>
      <c r="AK381" s="82">
        <v>0</v>
      </c>
      <c r="AL381" s="82">
        <v>0</v>
      </c>
      <c r="AM381" s="82">
        <v>0</v>
      </c>
      <c r="AN381" s="82">
        <v>0</v>
      </c>
      <c r="AO381" s="82">
        <v>0</v>
      </c>
      <c r="AP381" s="82">
        <v>0</v>
      </c>
      <c r="AQ381" s="82">
        <v>0</v>
      </c>
      <c r="AR381" s="82">
        <v>0</v>
      </c>
      <c r="AS381" s="82">
        <v>0</v>
      </c>
      <c r="AT381" s="82">
        <v>0</v>
      </c>
      <c r="AU381" s="27">
        <v>0</v>
      </c>
      <c r="AV381" s="27">
        <v>0</v>
      </c>
      <c r="AW381" s="30" t="s">
        <v>1165</v>
      </c>
      <c r="AX381" s="30" t="s">
        <v>834</v>
      </c>
      <c r="AY381" s="12"/>
      <c r="AZ381" s="12"/>
    </row>
    <row r="382" spans="1:52" ht="21" x14ac:dyDescent="0.35">
      <c r="A382" s="91">
        <v>374</v>
      </c>
      <c r="B382" s="24" t="s">
        <v>241</v>
      </c>
      <c r="C382" s="24" t="s">
        <v>554</v>
      </c>
      <c r="D382" s="31"/>
      <c r="E382" s="31" t="s">
        <v>268</v>
      </c>
      <c r="F382" s="31" t="s">
        <v>20</v>
      </c>
      <c r="G382" s="25">
        <v>770</v>
      </c>
      <c r="H382" s="113">
        <v>0</v>
      </c>
      <c r="I382" s="113">
        <v>0</v>
      </c>
      <c r="J382" s="113">
        <v>10</v>
      </c>
      <c r="K382" s="113">
        <v>70</v>
      </c>
      <c r="L382" s="113">
        <v>0</v>
      </c>
      <c r="M382" s="113">
        <v>15</v>
      </c>
      <c r="N382" s="113">
        <v>300</v>
      </c>
      <c r="O382" s="113">
        <v>75</v>
      </c>
      <c r="P382" s="113">
        <v>0</v>
      </c>
      <c r="Q382" s="113">
        <v>0</v>
      </c>
      <c r="R382" s="113">
        <v>0</v>
      </c>
      <c r="S382" s="113">
        <v>0</v>
      </c>
      <c r="T382" s="97">
        <v>0</v>
      </c>
      <c r="U382" s="113">
        <v>0</v>
      </c>
      <c r="V382" s="113">
        <v>150</v>
      </c>
      <c r="W382" s="113">
        <v>0</v>
      </c>
      <c r="X382" s="113">
        <v>150</v>
      </c>
      <c r="Y382" s="113">
        <v>0</v>
      </c>
      <c r="Z382" s="113">
        <v>0</v>
      </c>
      <c r="AA382" s="113">
        <v>0</v>
      </c>
      <c r="AB382" s="97">
        <v>0</v>
      </c>
      <c r="AC382" s="27">
        <v>92537500</v>
      </c>
      <c r="AE382" s="27">
        <v>261</v>
      </c>
      <c r="AF382" s="33">
        <v>0</v>
      </c>
      <c r="AG382" s="82">
        <v>2</v>
      </c>
      <c r="AH382" s="82">
        <v>16</v>
      </c>
      <c r="AI382" s="105">
        <v>5</v>
      </c>
      <c r="AJ382" s="82">
        <v>0</v>
      </c>
      <c r="AK382" s="82">
        <v>0</v>
      </c>
      <c r="AL382" s="82">
        <v>38</v>
      </c>
      <c r="AM382" s="82">
        <v>20</v>
      </c>
      <c r="AN382" s="82">
        <v>0</v>
      </c>
      <c r="AO382" s="82">
        <v>0</v>
      </c>
      <c r="AP382" s="82">
        <v>180</v>
      </c>
      <c r="AQ382" s="82">
        <v>0</v>
      </c>
      <c r="AR382" s="82">
        <v>0</v>
      </c>
      <c r="AS382" s="82">
        <v>0</v>
      </c>
      <c r="AT382" s="82">
        <v>0</v>
      </c>
      <c r="AU382" s="27">
        <v>32058500</v>
      </c>
      <c r="AV382" s="27">
        <v>32388124.999999996</v>
      </c>
      <c r="AW382" s="30" t="s">
        <v>1166</v>
      </c>
      <c r="AX382" s="30" t="s">
        <v>836</v>
      </c>
      <c r="AY382" s="12"/>
      <c r="AZ382" s="12"/>
    </row>
    <row r="383" spans="1:52" ht="21" x14ac:dyDescent="0.35">
      <c r="A383" s="91">
        <v>375</v>
      </c>
      <c r="B383" s="31" t="s">
        <v>241</v>
      </c>
      <c r="C383" s="31" t="s">
        <v>1127</v>
      </c>
      <c r="D383" s="31"/>
      <c r="E383" s="31" t="s">
        <v>1128</v>
      </c>
      <c r="F383" s="31" t="s">
        <v>13</v>
      </c>
      <c r="G383" s="25">
        <v>140</v>
      </c>
      <c r="H383" s="102">
        <v>0</v>
      </c>
      <c r="I383" s="102">
        <v>0</v>
      </c>
      <c r="J383" s="102">
        <v>0</v>
      </c>
      <c r="K383" s="102">
        <v>0</v>
      </c>
      <c r="L383" s="102">
        <v>0</v>
      </c>
      <c r="M383" s="102">
        <v>0</v>
      </c>
      <c r="N383" s="102">
        <v>0</v>
      </c>
      <c r="O383" s="102">
        <v>5</v>
      </c>
      <c r="P383" s="102">
        <v>0</v>
      </c>
      <c r="Q383" s="102">
        <v>0</v>
      </c>
      <c r="R383" s="102">
        <v>0</v>
      </c>
      <c r="S383" s="102">
        <v>0</v>
      </c>
      <c r="T383" s="36">
        <v>0</v>
      </c>
      <c r="U383" s="102">
        <v>0</v>
      </c>
      <c r="V383" s="102">
        <v>110</v>
      </c>
      <c r="W383" s="102">
        <v>0</v>
      </c>
      <c r="X383" s="102">
        <v>25</v>
      </c>
      <c r="Y383" s="102">
        <v>0</v>
      </c>
      <c r="Z383" s="102">
        <v>0</v>
      </c>
      <c r="AA383" s="102">
        <v>0</v>
      </c>
      <c r="AB383" s="36">
        <v>0</v>
      </c>
      <c r="AC383" s="27">
        <v>16237500</v>
      </c>
      <c r="AE383" s="27">
        <v>41</v>
      </c>
      <c r="AF383" s="33">
        <v>0</v>
      </c>
      <c r="AG383" s="82">
        <v>0</v>
      </c>
      <c r="AH383" s="82">
        <v>5</v>
      </c>
      <c r="AI383" s="105">
        <v>0</v>
      </c>
      <c r="AJ383" s="82">
        <v>0</v>
      </c>
      <c r="AK383" s="82">
        <v>0</v>
      </c>
      <c r="AL383" s="82">
        <v>15</v>
      </c>
      <c r="AM383" s="82">
        <v>0</v>
      </c>
      <c r="AN383" s="82">
        <v>0</v>
      </c>
      <c r="AO383" s="82">
        <v>0</v>
      </c>
      <c r="AP383" s="82">
        <v>21</v>
      </c>
      <c r="AQ383" s="82">
        <v>0</v>
      </c>
      <c r="AR383" s="82">
        <v>0</v>
      </c>
      <c r="AS383" s="82">
        <v>0</v>
      </c>
      <c r="AT383" s="82">
        <v>0</v>
      </c>
      <c r="AU383" s="27">
        <v>5417000</v>
      </c>
      <c r="AV383" s="27">
        <v>5683125</v>
      </c>
      <c r="AW383" s="30" t="s">
        <v>1166</v>
      </c>
      <c r="AX383" s="30" t="s">
        <v>836</v>
      </c>
      <c r="AY383" s="12"/>
      <c r="AZ383" s="12"/>
    </row>
    <row r="384" spans="1:52" ht="21" x14ac:dyDescent="0.35">
      <c r="A384" s="91">
        <v>376</v>
      </c>
      <c r="B384" s="31" t="s">
        <v>244</v>
      </c>
      <c r="C384" s="31" t="s">
        <v>956</v>
      </c>
      <c r="D384" s="31"/>
      <c r="E384" s="31" t="s">
        <v>958</v>
      </c>
      <c r="F384" s="31" t="s">
        <v>11</v>
      </c>
      <c r="G384" s="25">
        <v>350</v>
      </c>
      <c r="H384" s="102"/>
      <c r="I384" s="102"/>
      <c r="J384" s="102">
        <v>20</v>
      </c>
      <c r="K384" s="102">
        <v>10</v>
      </c>
      <c r="L384" s="102"/>
      <c r="M384" s="102">
        <v>5</v>
      </c>
      <c r="N384" s="102">
        <v>15</v>
      </c>
      <c r="O384" s="102">
        <v>32</v>
      </c>
      <c r="P384" s="102">
        <v>5</v>
      </c>
      <c r="Q384" s="102"/>
      <c r="R384" s="102">
        <v>2</v>
      </c>
      <c r="S384" s="102"/>
      <c r="T384" s="36"/>
      <c r="U384" s="102"/>
      <c r="V384" s="102">
        <v>90</v>
      </c>
      <c r="W384" s="102">
        <v>1</v>
      </c>
      <c r="X384" s="102">
        <v>145</v>
      </c>
      <c r="Y384" s="102">
        <v>25</v>
      </c>
      <c r="Z384" s="102"/>
      <c r="AA384" s="102"/>
      <c r="AB384" s="36"/>
      <c r="AC384" s="27">
        <v>49462000</v>
      </c>
      <c r="AE384" s="27">
        <v>89</v>
      </c>
      <c r="AF384" s="33"/>
      <c r="AG384" s="82"/>
      <c r="AH384" s="82">
        <v>20</v>
      </c>
      <c r="AI384" s="105">
        <v>10</v>
      </c>
      <c r="AJ384" s="82"/>
      <c r="AK384" s="82"/>
      <c r="AL384" s="82">
        <v>46</v>
      </c>
      <c r="AM384" s="82">
        <v>13</v>
      </c>
      <c r="AN384" s="82"/>
      <c r="AO384" s="82"/>
      <c r="AP384" s="82"/>
      <c r="AQ384" s="82"/>
      <c r="AR384" s="82"/>
      <c r="AS384" s="82"/>
      <c r="AT384" s="82"/>
      <c r="AU384" s="27">
        <v>14963000</v>
      </c>
      <c r="AV384" s="27">
        <v>17311700</v>
      </c>
      <c r="AW384" s="30" t="s">
        <v>1166</v>
      </c>
      <c r="AX384" s="30" t="s">
        <v>835</v>
      </c>
      <c r="AY384" s="12"/>
      <c r="AZ384" s="12"/>
    </row>
    <row r="385" spans="1:52" ht="21" x14ac:dyDescent="0.35">
      <c r="A385" s="91">
        <v>377</v>
      </c>
      <c r="B385" s="31" t="s">
        <v>244</v>
      </c>
      <c r="C385" s="31" t="s">
        <v>840</v>
      </c>
      <c r="D385" s="31"/>
      <c r="E385" s="31" t="s">
        <v>874</v>
      </c>
      <c r="F385" s="31" t="s">
        <v>11</v>
      </c>
      <c r="G385" s="25">
        <v>0</v>
      </c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36"/>
      <c r="U385" s="102"/>
      <c r="V385" s="102"/>
      <c r="W385" s="102"/>
      <c r="X385" s="102"/>
      <c r="Y385" s="102"/>
      <c r="Z385" s="102"/>
      <c r="AA385" s="102"/>
      <c r="AB385" s="36"/>
      <c r="AC385" s="27">
        <v>0</v>
      </c>
      <c r="AE385" s="27">
        <v>0</v>
      </c>
      <c r="AF385" s="33"/>
      <c r="AG385" s="82"/>
      <c r="AH385" s="82"/>
      <c r="AI385" s="105"/>
      <c r="AJ385" s="82"/>
      <c r="AK385" s="82"/>
      <c r="AL385" s="82"/>
      <c r="AM385" s="82"/>
      <c r="AN385" s="82"/>
      <c r="AO385" s="82"/>
      <c r="AP385" s="82"/>
      <c r="AQ385" s="82"/>
      <c r="AR385" s="82"/>
      <c r="AS385" s="82"/>
      <c r="AT385" s="82"/>
      <c r="AU385" s="27">
        <v>0</v>
      </c>
      <c r="AV385" s="27">
        <v>0</v>
      </c>
      <c r="AW385" s="30" t="s">
        <v>1165</v>
      </c>
      <c r="AX385" s="30" t="s">
        <v>834</v>
      </c>
      <c r="AY385" s="12"/>
      <c r="AZ385" s="12"/>
    </row>
    <row r="386" spans="1:52" ht="21" x14ac:dyDescent="0.35">
      <c r="A386" s="91">
        <v>378</v>
      </c>
      <c r="B386" s="31" t="s">
        <v>244</v>
      </c>
      <c r="C386" s="31" t="s">
        <v>957</v>
      </c>
      <c r="D386" s="31"/>
      <c r="E386" s="31" t="s">
        <v>959</v>
      </c>
      <c r="F386" s="31" t="s">
        <v>13</v>
      </c>
      <c r="G386" s="25">
        <v>0</v>
      </c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36"/>
      <c r="U386" s="102"/>
      <c r="V386" s="102"/>
      <c r="W386" s="102"/>
      <c r="X386" s="102"/>
      <c r="Y386" s="102"/>
      <c r="Z386" s="102"/>
      <c r="AA386" s="102"/>
      <c r="AB386" s="36"/>
      <c r="AC386" s="27">
        <v>0</v>
      </c>
      <c r="AE386" s="27">
        <v>0</v>
      </c>
      <c r="AF386" s="33"/>
      <c r="AG386" s="82"/>
      <c r="AH386" s="82"/>
      <c r="AI386" s="105"/>
      <c r="AJ386" s="82"/>
      <c r="AK386" s="82"/>
      <c r="AL386" s="82"/>
      <c r="AM386" s="82"/>
      <c r="AN386" s="82"/>
      <c r="AO386" s="82"/>
      <c r="AP386" s="82"/>
      <c r="AQ386" s="82"/>
      <c r="AR386" s="82"/>
      <c r="AS386" s="82"/>
      <c r="AT386" s="82"/>
      <c r="AU386" s="27">
        <v>0</v>
      </c>
      <c r="AV386" s="27">
        <v>0</v>
      </c>
      <c r="AW386" s="30" t="s">
        <v>1165</v>
      </c>
      <c r="AX386" s="30" t="s">
        <v>836</v>
      </c>
      <c r="AY386" s="12"/>
      <c r="AZ386" s="12"/>
    </row>
    <row r="387" spans="1:52" ht="21" x14ac:dyDescent="0.35">
      <c r="A387" s="91">
        <v>379</v>
      </c>
      <c r="B387" s="24" t="s">
        <v>244</v>
      </c>
      <c r="C387" s="24" t="s">
        <v>262</v>
      </c>
      <c r="D387" s="31"/>
      <c r="E387" s="31" t="s">
        <v>263</v>
      </c>
      <c r="F387" s="31" t="s">
        <v>11</v>
      </c>
      <c r="G387" s="25">
        <v>0</v>
      </c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97"/>
      <c r="U387" s="113"/>
      <c r="V387" s="113"/>
      <c r="W387" s="113"/>
      <c r="X387" s="113"/>
      <c r="Y387" s="113"/>
      <c r="Z387" s="113"/>
      <c r="AA387" s="113"/>
      <c r="AB387" s="97"/>
      <c r="AC387" s="27">
        <v>0</v>
      </c>
      <c r="AE387" s="27">
        <v>0</v>
      </c>
      <c r="AF387" s="33"/>
      <c r="AG387" s="82"/>
      <c r="AH387" s="82"/>
      <c r="AI387" s="105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27">
        <v>0</v>
      </c>
      <c r="AV387" s="27">
        <v>0</v>
      </c>
      <c r="AW387" s="30" t="s">
        <v>1165</v>
      </c>
      <c r="AX387" s="30" t="s">
        <v>836</v>
      </c>
      <c r="AY387" s="12"/>
      <c r="AZ387" s="12"/>
    </row>
    <row r="388" spans="1:52" ht="21" x14ac:dyDescent="0.35">
      <c r="A388" s="91">
        <v>380</v>
      </c>
      <c r="B388" s="31" t="s">
        <v>244</v>
      </c>
      <c r="C388" s="31" t="s">
        <v>354</v>
      </c>
      <c r="D388" s="31"/>
      <c r="E388" s="31" t="s">
        <v>355</v>
      </c>
      <c r="F388" s="31" t="s">
        <v>13</v>
      </c>
      <c r="G388" s="25">
        <v>0</v>
      </c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36"/>
      <c r="U388" s="102"/>
      <c r="V388" s="102"/>
      <c r="W388" s="102"/>
      <c r="X388" s="102"/>
      <c r="Y388" s="102"/>
      <c r="Z388" s="102"/>
      <c r="AA388" s="102"/>
      <c r="AB388" s="36"/>
      <c r="AC388" s="27">
        <v>0</v>
      </c>
      <c r="AE388" s="27">
        <v>0</v>
      </c>
      <c r="AF388" s="33"/>
      <c r="AG388" s="82"/>
      <c r="AH388" s="82"/>
      <c r="AI388" s="105"/>
      <c r="AJ388" s="82"/>
      <c r="AK388" s="82"/>
      <c r="AL388" s="82"/>
      <c r="AM388" s="82"/>
      <c r="AN388" s="82"/>
      <c r="AO388" s="82"/>
      <c r="AP388" s="82"/>
      <c r="AQ388" s="82"/>
      <c r="AR388" s="82"/>
      <c r="AS388" s="82"/>
      <c r="AT388" s="82"/>
      <c r="AU388" s="27">
        <v>0</v>
      </c>
      <c r="AV388" s="27">
        <v>0</v>
      </c>
      <c r="AW388" s="30" t="s">
        <v>1165</v>
      </c>
      <c r="AX388" s="30" t="s">
        <v>834</v>
      </c>
      <c r="AY388" s="12"/>
      <c r="AZ388" s="12"/>
    </row>
    <row r="389" spans="1:52" ht="21" x14ac:dyDescent="0.35">
      <c r="A389" s="91">
        <v>381</v>
      </c>
      <c r="B389" s="24" t="s">
        <v>244</v>
      </c>
      <c r="C389" s="24" t="s">
        <v>264</v>
      </c>
      <c r="D389" s="31"/>
      <c r="E389" s="31" t="s">
        <v>265</v>
      </c>
      <c r="F389" s="31" t="s">
        <v>11</v>
      </c>
      <c r="G389" s="25">
        <v>100</v>
      </c>
      <c r="H389" s="113"/>
      <c r="I389" s="113"/>
      <c r="J389" s="113">
        <v>4</v>
      </c>
      <c r="K389" s="113">
        <v>5</v>
      </c>
      <c r="L389" s="113"/>
      <c r="M389" s="113">
        <v>1</v>
      </c>
      <c r="N389" s="113">
        <v>23</v>
      </c>
      <c r="O389" s="113">
        <v>6</v>
      </c>
      <c r="P389" s="113"/>
      <c r="Q389" s="113"/>
      <c r="R389" s="113"/>
      <c r="S389" s="113"/>
      <c r="T389" s="97"/>
      <c r="U389" s="113"/>
      <c r="V389" s="113">
        <v>1</v>
      </c>
      <c r="W389" s="113">
        <v>1</v>
      </c>
      <c r="X389" s="113">
        <v>20</v>
      </c>
      <c r="Y389" s="113">
        <v>39</v>
      </c>
      <c r="Z389" s="113"/>
      <c r="AA389" s="113"/>
      <c r="AB389" s="97"/>
      <c r="AC389" s="27">
        <v>12145000</v>
      </c>
      <c r="AE389" s="27">
        <v>19</v>
      </c>
      <c r="AF389" s="33"/>
      <c r="AG389" s="82"/>
      <c r="AH389" s="82">
        <v>5</v>
      </c>
      <c r="AI389" s="105">
        <v>5</v>
      </c>
      <c r="AJ389" s="82"/>
      <c r="AK389" s="82"/>
      <c r="AL389" s="82">
        <v>5</v>
      </c>
      <c r="AM389" s="82">
        <v>4</v>
      </c>
      <c r="AN389" s="82"/>
      <c r="AO389" s="82"/>
      <c r="AP389" s="82"/>
      <c r="AQ389" s="82"/>
      <c r="AR389" s="82"/>
      <c r="AS389" s="82"/>
      <c r="AT389" s="82"/>
      <c r="AU389" s="27">
        <v>3423000</v>
      </c>
      <c r="AV389" s="27">
        <v>4250750</v>
      </c>
      <c r="AW389" s="30" t="s">
        <v>1166</v>
      </c>
      <c r="AX389" s="30" t="s">
        <v>836</v>
      </c>
      <c r="AY389" s="12"/>
      <c r="AZ389" s="12"/>
    </row>
    <row r="390" spans="1:52" ht="21" x14ac:dyDescent="0.35">
      <c r="A390" s="91">
        <v>382</v>
      </c>
      <c r="B390" s="31" t="s">
        <v>244</v>
      </c>
      <c r="C390" s="31" t="s">
        <v>254</v>
      </c>
      <c r="D390" s="31"/>
      <c r="E390" s="31" t="s">
        <v>255</v>
      </c>
      <c r="F390" s="31" t="s">
        <v>20</v>
      </c>
      <c r="G390" s="25">
        <v>380</v>
      </c>
      <c r="H390" s="102"/>
      <c r="I390" s="102"/>
      <c r="J390" s="102">
        <v>8</v>
      </c>
      <c r="K390" s="102">
        <v>7</v>
      </c>
      <c r="L390" s="102"/>
      <c r="M390" s="102">
        <v>2</v>
      </c>
      <c r="N390" s="102">
        <v>20</v>
      </c>
      <c r="O390" s="102">
        <v>30</v>
      </c>
      <c r="P390" s="102"/>
      <c r="Q390" s="102"/>
      <c r="R390" s="102"/>
      <c r="S390" s="102"/>
      <c r="T390" s="36"/>
      <c r="U390" s="102"/>
      <c r="V390" s="102">
        <v>15</v>
      </c>
      <c r="W390" s="102"/>
      <c r="X390" s="102">
        <v>118</v>
      </c>
      <c r="Y390" s="102">
        <v>180</v>
      </c>
      <c r="Z390" s="102"/>
      <c r="AA390" s="102"/>
      <c r="AB390" s="36"/>
      <c r="AC390" s="27">
        <v>48760500</v>
      </c>
      <c r="AE390" s="27">
        <v>78</v>
      </c>
      <c r="AF390" s="33"/>
      <c r="AG390" s="82"/>
      <c r="AH390" s="82">
        <v>25</v>
      </c>
      <c r="AI390" s="105">
        <v>5</v>
      </c>
      <c r="AJ390" s="82">
        <v>9</v>
      </c>
      <c r="AK390" s="82"/>
      <c r="AL390" s="82">
        <v>33</v>
      </c>
      <c r="AM390" s="82">
        <v>6</v>
      </c>
      <c r="AN390" s="82"/>
      <c r="AO390" s="82"/>
      <c r="AP390" s="82"/>
      <c r="AQ390" s="82"/>
      <c r="AR390" s="82"/>
      <c r="AS390" s="82"/>
      <c r="AT390" s="82"/>
      <c r="AU390" s="27">
        <v>13049000</v>
      </c>
      <c r="AV390" s="27">
        <v>17066175</v>
      </c>
      <c r="AW390" s="30" t="s">
        <v>1166</v>
      </c>
      <c r="AX390" s="30" t="s">
        <v>836</v>
      </c>
      <c r="AY390" s="12"/>
      <c r="AZ390" s="12"/>
    </row>
    <row r="391" spans="1:52" ht="21" x14ac:dyDescent="0.35">
      <c r="A391" s="91">
        <v>383</v>
      </c>
      <c r="B391" s="31" t="s">
        <v>244</v>
      </c>
      <c r="C391" s="31" t="s">
        <v>245</v>
      </c>
      <c r="D391" s="31"/>
      <c r="E391" s="31" t="s">
        <v>246</v>
      </c>
      <c r="F391" s="31" t="s">
        <v>43</v>
      </c>
      <c r="G391" s="25">
        <v>350</v>
      </c>
      <c r="H391" s="102"/>
      <c r="I391" s="102"/>
      <c r="J391" s="102">
        <v>20</v>
      </c>
      <c r="K391" s="102"/>
      <c r="L391" s="102"/>
      <c r="M391" s="102"/>
      <c r="N391" s="102">
        <v>36</v>
      </c>
      <c r="O391" s="102">
        <v>30</v>
      </c>
      <c r="P391" s="102"/>
      <c r="Q391" s="102"/>
      <c r="R391" s="102"/>
      <c r="S391" s="102"/>
      <c r="T391" s="36"/>
      <c r="U391" s="102"/>
      <c r="V391" s="102">
        <v>52</v>
      </c>
      <c r="W391" s="102">
        <v>1</v>
      </c>
      <c r="X391" s="102">
        <v>115</v>
      </c>
      <c r="Y391" s="102">
        <v>96</v>
      </c>
      <c r="Z391" s="102"/>
      <c r="AA391" s="102"/>
      <c r="AB391" s="36"/>
      <c r="AC391" s="27">
        <v>46130000</v>
      </c>
      <c r="AE391" s="27">
        <v>85</v>
      </c>
      <c r="AF391" s="33"/>
      <c r="AG391" s="82"/>
      <c r="AH391" s="82">
        <v>20</v>
      </c>
      <c r="AI391" s="105">
        <v>4</v>
      </c>
      <c r="AJ391" s="82">
        <v>2</v>
      </c>
      <c r="AK391" s="82"/>
      <c r="AL391" s="82">
        <v>46</v>
      </c>
      <c r="AM391" s="82">
        <v>13</v>
      </c>
      <c r="AN391" s="82"/>
      <c r="AO391" s="82"/>
      <c r="AP391" s="82"/>
      <c r="AQ391" s="82"/>
      <c r="AR391" s="82"/>
      <c r="AS391" s="82"/>
      <c r="AT391" s="82"/>
      <c r="AU391" s="27">
        <v>13916000</v>
      </c>
      <c r="AV391" s="27">
        <v>16145499.999999998</v>
      </c>
      <c r="AW391" s="30" t="s">
        <v>1166</v>
      </c>
      <c r="AX391" s="30" t="s">
        <v>836</v>
      </c>
      <c r="AY391" s="12"/>
      <c r="AZ391" s="12"/>
    </row>
    <row r="392" spans="1:52" ht="21" x14ac:dyDescent="0.35">
      <c r="A392" s="91">
        <v>384</v>
      </c>
      <c r="B392" s="31" t="s">
        <v>244</v>
      </c>
      <c r="C392" s="31" t="s">
        <v>530</v>
      </c>
      <c r="D392" s="31"/>
      <c r="E392" s="31" t="s">
        <v>767</v>
      </c>
      <c r="F392" s="31" t="s">
        <v>11</v>
      </c>
      <c r="G392" s="25">
        <v>0</v>
      </c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36"/>
      <c r="U392" s="102"/>
      <c r="V392" s="102"/>
      <c r="W392" s="102"/>
      <c r="X392" s="102"/>
      <c r="Y392" s="102"/>
      <c r="Z392" s="102"/>
      <c r="AA392" s="102"/>
      <c r="AB392" s="36"/>
      <c r="AC392" s="27">
        <v>0</v>
      </c>
      <c r="AE392" s="27">
        <v>0</v>
      </c>
      <c r="AF392" s="33"/>
      <c r="AG392" s="82"/>
      <c r="AH392" s="82"/>
      <c r="AI392" s="105"/>
      <c r="AJ392" s="82"/>
      <c r="AK392" s="82"/>
      <c r="AL392" s="82"/>
      <c r="AM392" s="82"/>
      <c r="AN392" s="82"/>
      <c r="AO392" s="82"/>
      <c r="AP392" s="82"/>
      <c r="AQ392" s="82"/>
      <c r="AR392" s="82"/>
      <c r="AS392" s="82"/>
      <c r="AT392" s="82"/>
      <c r="AU392" s="27">
        <v>0</v>
      </c>
      <c r="AV392" s="27">
        <v>0</v>
      </c>
      <c r="AW392" s="30" t="s">
        <v>1165</v>
      </c>
      <c r="AX392" s="30" t="s">
        <v>835</v>
      </c>
      <c r="AY392" s="12"/>
      <c r="AZ392" s="12"/>
    </row>
    <row r="393" spans="1:52" ht="21" x14ac:dyDescent="0.35">
      <c r="A393" s="91">
        <v>385</v>
      </c>
      <c r="B393" s="31" t="s">
        <v>244</v>
      </c>
      <c r="C393" s="31" t="s">
        <v>252</v>
      </c>
      <c r="D393" s="31"/>
      <c r="E393" s="31" t="s">
        <v>253</v>
      </c>
      <c r="F393" s="31" t="s">
        <v>20</v>
      </c>
      <c r="G393" s="25">
        <v>400</v>
      </c>
      <c r="H393" s="102"/>
      <c r="I393" s="102"/>
      <c r="J393" s="102">
        <v>20</v>
      </c>
      <c r="K393" s="102"/>
      <c r="L393" s="102"/>
      <c r="M393" s="102">
        <v>15</v>
      </c>
      <c r="N393" s="102">
        <v>65</v>
      </c>
      <c r="O393" s="102">
        <v>42</v>
      </c>
      <c r="P393" s="102">
        <v>5</v>
      </c>
      <c r="Q393" s="102"/>
      <c r="R393" s="102">
        <v>2</v>
      </c>
      <c r="S393" s="102"/>
      <c r="T393" s="36"/>
      <c r="U393" s="102"/>
      <c r="V393" s="102">
        <v>90</v>
      </c>
      <c r="W393" s="102">
        <v>1</v>
      </c>
      <c r="X393" s="102">
        <v>135</v>
      </c>
      <c r="Y393" s="102">
        <v>25</v>
      </c>
      <c r="Z393" s="102"/>
      <c r="AA393" s="102"/>
      <c r="AB393" s="36"/>
      <c r="AC393" s="27">
        <v>53897000</v>
      </c>
      <c r="AE393" s="27">
        <v>90</v>
      </c>
      <c r="AF393" s="33"/>
      <c r="AG393" s="82"/>
      <c r="AH393" s="82">
        <v>25</v>
      </c>
      <c r="AI393" s="105">
        <v>5</v>
      </c>
      <c r="AJ393" s="82">
        <v>7</v>
      </c>
      <c r="AK393" s="82"/>
      <c r="AL393" s="82">
        <v>38</v>
      </c>
      <c r="AM393" s="82">
        <v>15</v>
      </c>
      <c r="AN393" s="82"/>
      <c r="AO393" s="82"/>
      <c r="AP393" s="82"/>
      <c r="AQ393" s="82"/>
      <c r="AR393" s="82"/>
      <c r="AS393" s="82"/>
      <c r="AT393" s="82"/>
      <c r="AU393" s="27">
        <v>14889000</v>
      </c>
      <c r="AV393" s="27">
        <v>18863950</v>
      </c>
      <c r="AW393" s="30" t="s">
        <v>1166</v>
      </c>
      <c r="AX393" s="30" t="s">
        <v>836</v>
      </c>
      <c r="AY393" s="12"/>
      <c r="AZ393" s="12"/>
    </row>
    <row r="394" spans="1:52" ht="21" x14ac:dyDescent="0.35">
      <c r="A394" s="91">
        <v>386</v>
      </c>
      <c r="B394" s="24" t="s">
        <v>244</v>
      </c>
      <c r="C394" s="24" t="s">
        <v>251</v>
      </c>
      <c r="D394" s="31"/>
      <c r="E394" s="31" t="s">
        <v>730</v>
      </c>
      <c r="F394" s="31" t="s">
        <v>20</v>
      </c>
      <c r="G394" s="25">
        <v>400</v>
      </c>
      <c r="H394" s="113"/>
      <c r="I394" s="113"/>
      <c r="J394" s="113">
        <v>20</v>
      </c>
      <c r="K394" s="113"/>
      <c r="L394" s="113"/>
      <c r="M394" s="113">
        <v>15</v>
      </c>
      <c r="N394" s="113">
        <v>65</v>
      </c>
      <c r="O394" s="113">
        <v>42</v>
      </c>
      <c r="P394" s="113">
        <v>5</v>
      </c>
      <c r="Q394" s="113"/>
      <c r="R394" s="113">
        <v>2</v>
      </c>
      <c r="S394" s="113"/>
      <c r="T394" s="97"/>
      <c r="U394" s="113"/>
      <c r="V394" s="113">
        <v>90</v>
      </c>
      <c r="W394" s="113">
        <v>1</v>
      </c>
      <c r="X394" s="113">
        <v>135</v>
      </c>
      <c r="Y394" s="113">
        <v>25</v>
      </c>
      <c r="Z394" s="113"/>
      <c r="AA394" s="113"/>
      <c r="AB394" s="97"/>
      <c r="AC394" s="27">
        <v>53897000</v>
      </c>
      <c r="AE394" s="27">
        <v>90</v>
      </c>
      <c r="AF394" s="33"/>
      <c r="AG394" s="82"/>
      <c r="AH394" s="82">
        <v>25</v>
      </c>
      <c r="AI394" s="105">
        <v>5</v>
      </c>
      <c r="AJ394" s="82">
        <v>7</v>
      </c>
      <c r="AK394" s="82"/>
      <c r="AL394" s="82">
        <v>38</v>
      </c>
      <c r="AM394" s="82">
        <v>15</v>
      </c>
      <c r="AN394" s="82"/>
      <c r="AO394" s="82"/>
      <c r="AP394" s="82"/>
      <c r="AQ394" s="82"/>
      <c r="AR394" s="82"/>
      <c r="AS394" s="82"/>
      <c r="AT394" s="82"/>
      <c r="AU394" s="27">
        <v>14889000</v>
      </c>
      <c r="AV394" s="27">
        <v>18863950</v>
      </c>
      <c r="AW394" s="30" t="s">
        <v>1166</v>
      </c>
      <c r="AX394" s="30" t="s">
        <v>836</v>
      </c>
      <c r="AY394" s="12"/>
      <c r="AZ394" s="12"/>
    </row>
    <row r="395" spans="1:52" ht="21" x14ac:dyDescent="0.35">
      <c r="A395" s="91">
        <v>387</v>
      </c>
      <c r="B395" s="31" t="s">
        <v>244</v>
      </c>
      <c r="C395" s="31" t="s">
        <v>260</v>
      </c>
      <c r="D395" s="31"/>
      <c r="E395" s="31" t="s">
        <v>261</v>
      </c>
      <c r="F395" s="31" t="s">
        <v>20</v>
      </c>
      <c r="G395" s="25">
        <v>400</v>
      </c>
      <c r="H395" s="102"/>
      <c r="I395" s="102"/>
      <c r="J395" s="102">
        <v>20</v>
      </c>
      <c r="K395" s="102">
        <v>30</v>
      </c>
      <c r="L395" s="102"/>
      <c r="M395" s="102">
        <v>5</v>
      </c>
      <c r="N395" s="102">
        <v>20</v>
      </c>
      <c r="O395" s="102">
        <v>42</v>
      </c>
      <c r="P395" s="102">
        <v>5</v>
      </c>
      <c r="Q395" s="102"/>
      <c r="R395" s="102">
        <v>2</v>
      </c>
      <c r="S395" s="102"/>
      <c r="T395" s="36"/>
      <c r="U395" s="102"/>
      <c r="V395" s="102">
        <v>100</v>
      </c>
      <c r="W395" s="102">
        <v>1</v>
      </c>
      <c r="X395" s="102">
        <v>160</v>
      </c>
      <c r="Y395" s="102">
        <v>15</v>
      </c>
      <c r="Z395" s="102"/>
      <c r="AA395" s="102"/>
      <c r="AB395" s="36"/>
      <c r="AC395" s="27">
        <v>57082000</v>
      </c>
      <c r="AE395" s="27">
        <v>84</v>
      </c>
      <c r="AF395" s="33"/>
      <c r="AG395" s="82"/>
      <c r="AH395" s="82">
        <v>30</v>
      </c>
      <c r="AI395" s="105">
        <v>17</v>
      </c>
      <c r="AJ395" s="82"/>
      <c r="AK395" s="82"/>
      <c r="AL395" s="82">
        <v>31</v>
      </c>
      <c r="AM395" s="82">
        <v>6</v>
      </c>
      <c r="AN395" s="82"/>
      <c r="AO395" s="82"/>
      <c r="AP395" s="82"/>
      <c r="AQ395" s="82"/>
      <c r="AR395" s="82"/>
      <c r="AS395" s="82"/>
      <c r="AT395" s="82"/>
      <c r="AU395" s="27">
        <v>15061500</v>
      </c>
      <c r="AV395" s="27">
        <v>19978700</v>
      </c>
      <c r="AW395" s="30" t="s">
        <v>1166</v>
      </c>
      <c r="AX395" s="30" t="s">
        <v>836</v>
      </c>
      <c r="AY395" s="12"/>
      <c r="AZ395" s="12"/>
    </row>
    <row r="396" spans="1:52" ht="21" x14ac:dyDescent="0.35">
      <c r="A396" s="91">
        <v>388</v>
      </c>
      <c r="B396" s="24" t="s">
        <v>244</v>
      </c>
      <c r="C396" s="24" t="s">
        <v>247</v>
      </c>
      <c r="D396" s="31"/>
      <c r="E396" s="31" t="s">
        <v>727</v>
      </c>
      <c r="F396" s="31" t="s">
        <v>20</v>
      </c>
      <c r="G396" s="25">
        <v>400</v>
      </c>
      <c r="H396" s="113"/>
      <c r="I396" s="113"/>
      <c r="J396" s="113">
        <v>20</v>
      </c>
      <c r="K396" s="113">
        <v>20</v>
      </c>
      <c r="L396" s="113"/>
      <c r="M396" s="113">
        <v>15</v>
      </c>
      <c r="N396" s="113">
        <v>20</v>
      </c>
      <c r="O396" s="113">
        <v>27</v>
      </c>
      <c r="P396" s="113">
        <v>5</v>
      </c>
      <c r="Q396" s="113"/>
      <c r="R396" s="113">
        <v>2</v>
      </c>
      <c r="S396" s="113"/>
      <c r="T396" s="97"/>
      <c r="U396" s="113"/>
      <c r="V396" s="113">
        <v>105</v>
      </c>
      <c r="W396" s="113">
        <v>1</v>
      </c>
      <c r="X396" s="113">
        <v>160</v>
      </c>
      <c r="Y396" s="113">
        <v>25</v>
      </c>
      <c r="Z396" s="113"/>
      <c r="AA396" s="113"/>
      <c r="AB396" s="97"/>
      <c r="AC396" s="27">
        <v>55742000</v>
      </c>
      <c r="AE396" s="27">
        <v>91</v>
      </c>
      <c r="AF396" s="33"/>
      <c r="AG396" s="82"/>
      <c r="AH396" s="82">
        <v>30</v>
      </c>
      <c r="AI396" s="105">
        <v>2</v>
      </c>
      <c r="AJ396" s="82">
        <v>8</v>
      </c>
      <c r="AK396" s="82"/>
      <c r="AL396" s="82">
        <v>35</v>
      </c>
      <c r="AM396" s="82">
        <v>16</v>
      </c>
      <c r="AN396" s="82"/>
      <c r="AO396" s="82"/>
      <c r="AP396" s="82"/>
      <c r="AQ396" s="82"/>
      <c r="AR396" s="82"/>
      <c r="AS396" s="82"/>
      <c r="AT396" s="82"/>
      <c r="AU396" s="27">
        <v>15004000</v>
      </c>
      <c r="AV396" s="27">
        <v>19509700</v>
      </c>
      <c r="AW396" s="30" t="s">
        <v>1166</v>
      </c>
      <c r="AX396" s="30" t="s">
        <v>836</v>
      </c>
      <c r="AY396" s="12"/>
      <c r="AZ396" s="12"/>
    </row>
    <row r="397" spans="1:52" ht="21" x14ac:dyDescent="0.35">
      <c r="A397" s="91">
        <v>389</v>
      </c>
      <c r="B397" s="31" t="s">
        <v>244</v>
      </c>
      <c r="C397" s="31" t="s">
        <v>258</v>
      </c>
      <c r="D397" s="31"/>
      <c r="E397" s="31" t="s">
        <v>259</v>
      </c>
      <c r="F397" s="31" t="s">
        <v>43</v>
      </c>
      <c r="G397" s="25">
        <v>550</v>
      </c>
      <c r="H397" s="102"/>
      <c r="I397" s="102"/>
      <c r="J397" s="102">
        <v>20</v>
      </c>
      <c r="K397" s="102">
        <v>50</v>
      </c>
      <c r="L397" s="102"/>
      <c r="M397" s="102"/>
      <c r="N397" s="102">
        <v>73</v>
      </c>
      <c r="O397" s="102">
        <v>52</v>
      </c>
      <c r="P397" s="102">
        <v>20</v>
      </c>
      <c r="Q397" s="102">
        <v>1</v>
      </c>
      <c r="R397" s="102">
        <v>2</v>
      </c>
      <c r="S397" s="102"/>
      <c r="T397" s="36"/>
      <c r="U397" s="102"/>
      <c r="V397" s="102">
        <v>90</v>
      </c>
      <c r="W397" s="102">
        <v>1</v>
      </c>
      <c r="X397" s="102">
        <v>220</v>
      </c>
      <c r="Y397" s="102">
        <v>20</v>
      </c>
      <c r="Z397" s="102"/>
      <c r="AA397" s="102"/>
      <c r="AB397" s="36">
        <v>1</v>
      </c>
      <c r="AC397" s="27">
        <v>77899500</v>
      </c>
      <c r="AE397" s="27">
        <v>145</v>
      </c>
      <c r="AF397" s="33"/>
      <c r="AG397" s="82"/>
      <c r="AH397" s="82">
        <v>50</v>
      </c>
      <c r="AI397" s="105">
        <v>19</v>
      </c>
      <c r="AJ397" s="82">
        <v>25</v>
      </c>
      <c r="AK397" s="82"/>
      <c r="AL397" s="82">
        <v>37</v>
      </c>
      <c r="AM397" s="82">
        <v>14</v>
      </c>
      <c r="AN397" s="82"/>
      <c r="AO397" s="82"/>
      <c r="AP397" s="82"/>
      <c r="AQ397" s="82"/>
      <c r="AR397" s="82"/>
      <c r="AS397" s="82"/>
      <c r="AT397" s="82"/>
      <c r="AU397" s="27">
        <v>25004500</v>
      </c>
      <c r="AV397" s="27">
        <v>27264825</v>
      </c>
      <c r="AW397" s="30" t="s">
        <v>1166</v>
      </c>
      <c r="AX397" s="30" t="s">
        <v>836</v>
      </c>
      <c r="AY397" s="12"/>
      <c r="AZ397" s="12"/>
    </row>
    <row r="398" spans="1:52" ht="21" x14ac:dyDescent="0.35">
      <c r="A398" s="91">
        <v>390</v>
      </c>
      <c r="B398" s="31" t="s">
        <v>244</v>
      </c>
      <c r="C398" s="31" t="s">
        <v>248</v>
      </c>
      <c r="D398" s="31"/>
      <c r="E398" s="31" t="s">
        <v>731</v>
      </c>
      <c r="F398" s="31" t="s">
        <v>20</v>
      </c>
      <c r="G398" s="25">
        <v>400</v>
      </c>
      <c r="H398" s="102"/>
      <c r="I398" s="102"/>
      <c r="J398" s="102">
        <v>20</v>
      </c>
      <c r="K398" s="102">
        <v>20</v>
      </c>
      <c r="L398" s="102"/>
      <c r="M398" s="102">
        <v>15</v>
      </c>
      <c r="N398" s="102">
        <v>40</v>
      </c>
      <c r="O398" s="102">
        <v>27</v>
      </c>
      <c r="P398" s="102">
        <v>5</v>
      </c>
      <c r="Q398" s="102"/>
      <c r="R398" s="102">
        <v>2</v>
      </c>
      <c r="S398" s="102"/>
      <c r="T398" s="36"/>
      <c r="U398" s="102"/>
      <c r="V398" s="102">
        <v>120</v>
      </c>
      <c r="W398" s="102">
        <v>1</v>
      </c>
      <c r="X398" s="102">
        <v>125</v>
      </c>
      <c r="Y398" s="102">
        <v>25</v>
      </c>
      <c r="Z398" s="102"/>
      <c r="AA398" s="102"/>
      <c r="AB398" s="36"/>
      <c r="AC398" s="27">
        <v>53649500</v>
      </c>
      <c r="AE398" s="27">
        <v>85</v>
      </c>
      <c r="AF398" s="33"/>
      <c r="AG398" s="82"/>
      <c r="AH398" s="82">
        <v>20</v>
      </c>
      <c r="AI398" s="105">
        <v>20</v>
      </c>
      <c r="AJ398" s="82">
        <v>2</v>
      </c>
      <c r="AK398" s="82"/>
      <c r="AL398" s="82">
        <v>33</v>
      </c>
      <c r="AM398" s="82">
        <v>10</v>
      </c>
      <c r="AN398" s="82"/>
      <c r="AO398" s="82"/>
      <c r="AP398" s="82"/>
      <c r="AQ398" s="82"/>
      <c r="AR398" s="82"/>
      <c r="AS398" s="82"/>
      <c r="AT398" s="82"/>
      <c r="AU398" s="27">
        <v>15044000</v>
      </c>
      <c r="AV398" s="27">
        <v>18777325</v>
      </c>
      <c r="AW398" s="30" t="s">
        <v>1166</v>
      </c>
      <c r="AX398" s="30" t="s">
        <v>836</v>
      </c>
      <c r="AY398" s="12"/>
      <c r="AZ398" s="12"/>
    </row>
    <row r="399" spans="1:52" ht="21" x14ac:dyDescent="0.35">
      <c r="A399" s="91">
        <v>391</v>
      </c>
      <c r="B399" s="31" t="s">
        <v>244</v>
      </c>
      <c r="C399" s="31" t="s">
        <v>249</v>
      </c>
      <c r="D399" s="31"/>
      <c r="E399" s="31" t="s">
        <v>250</v>
      </c>
      <c r="F399" s="31" t="s">
        <v>43</v>
      </c>
      <c r="G399" s="25">
        <v>0</v>
      </c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36"/>
      <c r="U399" s="102"/>
      <c r="V399" s="102"/>
      <c r="W399" s="102"/>
      <c r="X399" s="102"/>
      <c r="Y399" s="102"/>
      <c r="Z399" s="102"/>
      <c r="AA399" s="102"/>
      <c r="AB399" s="36"/>
      <c r="AC399" s="27">
        <v>0</v>
      </c>
      <c r="AE399" s="27">
        <v>0</v>
      </c>
      <c r="AF399" s="33"/>
      <c r="AG399" s="82"/>
      <c r="AH399" s="82"/>
      <c r="AI399" s="105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27">
        <v>0</v>
      </c>
      <c r="AV399" s="27">
        <v>0</v>
      </c>
      <c r="AW399" s="30" t="s">
        <v>1165</v>
      </c>
      <c r="AX399" s="30" t="s">
        <v>834</v>
      </c>
      <c r="AY399" s="12"/>
      <c r="AZ399" s="12"/>
    </row>
    <row r="400" spans="1:52" ht="21" x14ac:dyDescent="0.35">
      <c r="A400" s="91">
        <v>392</v>
      </c>
      <c r="B400" s="31" t="s">
        <v>244</v>
      </c>
      <c r="C400" s="31" t="s">
        <v>256</v>
      </c>
      <c r="D400" s="31"/>
      <c r="E400" s="31" t="s">
        <v>257</v>
      </c>
      <c r="F400" s="31" t="s">
        <v>13</v>
      </c>
      <c r="G400" s="25">
        <v>0</v>
      </c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36"/>
      <c r="U400" s="102"/>
      <c r="V400" s="102"/>
      <c r="W400" s="102"/>
      <c r="X400" s="102"/>
      <c r="Y400" s="102"/>
      <c r="Z400" s="102"/>
      <c r="AA400" s="102"/>
      <c r="AB400" s="36"/>
      <c r="AC400" s="27">
        <v>0</v>
      </c>
      <c r="AE400" s="27">
        <v>0</v>
      </c>
      <c r="AF400" s="33"/>
      <c r="AG400" s="82"/>
      <c r="AH400" s="82"/>
      <c r="AI400" s="105"/>
      <c r="AJ400" s="82"/>
      <c r="AK400" s="82"/>
      <c r="AL400" s="82"/>
      <c r="AM400" s="82"/>
      <c r="AN400" s="82"/>
      <c r="AO400" s="82"/>
      <c r="AP400" s="82"/>
      <c r="AQ400" s="82"/>
      <c r="AR400" s="82"/>
      <c r="AS400" s="82"/>
      <c r="AT400" s="82"/>
      <c r="AU400" s="27">
        <v>0</v>
      </c>
      <c r="AV400" s="27">
        <v>0</v>
      </c>
      <c r="AW400" s="30" t="s">
        <v>1165</v>
      </c>
      <c r="AX400" s="30" t="s">
        <v>836</v>
      </c>
      <c r="AY400" s="12"/>
      <c r="AZ400" s="12"/>
    </row>
    <row r="401" spans="1:52" ht="21" x14ac:dyDescent="0.35">
      <c r="A401" s="91">
        <v>393</v>
      </c>
      <c r="B401" s="31" t="s">
        <v>294</v>
      </c>
      <c r="C401" s="31" t="s">
        <v>1144</v>
      </c>
      <c r="D401" s="31"/>
      <c r="E401" s="31" t="s">
        <v>1174</v>
      </c>
      <c r="F401" s="31" t="s">
        <v>1175</v>
      </c>
      <c r="G401" s="25">
        <v>250</v>
      </c>
      <c r="H401" s="102"/>
      <c r="I401" s="102"/>
      <c r="J401" s="102">
        <v>10</v>
      </c>
      <c r="K401" s="102">
        <v>10</v>
      </c>
      <c r="L401" s="102">
        <v>10</v>
      </c>
      <c r="M401" s="102">
        <v>40</v>
      </c>
      <c r="N401" s="102">
        <v>45</v>
      </c>
      <c r="O401" s="102">
        <v>5</v>
      </c>
      <c r="P401" s="102">
        <v>25</v>
      </c>
      <c r="Q401" s="102">
        <v>15</v>
      </c>
      <c r="R401" s="102"/>
      <c r="S401" s="102"/>
      <c r="T401" s="36"/>
      <c r="U401" s="102"/>
      <c r="V401" s="102">
        <v>70</v>
      </c>
      <c r="W401" s="102">
        <v>20</v>
      </c>
      <c r="X401" s="102"/>
      <c r="Y401" s="102"/>
      <c r="Z401" s="102"/>
      <c r="AA401" s="102"/>
      <c r="AB401" s="36"/>
      <c r="AC401" s="27">
        <v>32450000</v>
      </c>
      <c r="AE401" s="27">
        <v>68</v>
      </c>
      <c r="AF401" s="33">
        <v>1</v>
      </c>
      <c r="AG401" s="82">
        <v>25</v>
      </c>
      <c r="AH401" s="82">
        <v>1</v>
      </c>
      <c r="AI401" s="105">
        <v>1</v>
      </c>
      <c r="AJ401" s="82"/>
      <c r="AK401" s="82">
        <v>27</v>
      </c>
      <c r="AL401" s="82">
        <v>7</v>
      </c>
      <c r="AM401" s="82"/>
      <c r="AN401" s="82">
        <v>2</v>
      </c>
      <c r="AO401" s="82">
        <v>2</v>
      </c>
      <c r="AP401" s="82"/>
      <c r="AQ401" s="82"/>
      <c r="AR401" s="82"/>
      <c r="AS401" s="82">
        <v>2</v>
      </c>
      <c r="AT401" s="82"/>
      <c r="AU401" s="27">
        <v>10005500</v>
      </c>
      <c r="AV401" s="27">
        <v>11357500</v>
      </c>
      <c r="AW401" s="30" t="s">
        <v>1166</v>
      </c>
      <c r="AX401" s="30" t="s">
        <v>836</v>
      </c>
      <c r="AY401" s="12"/>
      <c r="AZ401" s="12"/>
    </row>
    <row r="402" spans="1:52" ht="21" x14ac:dyDescent="0.35">
      <c r="A402" s="91">
        <v>394</v>
      </c>
      <c r="B402" s="31" t="s">
        <v>363</v>
      </c>
      <c r="C402" s="31" t="s">
        <v>888</v>
      </c>
      <c r="D402" s="31"/>
      <c r="E402" s="31" t="s">
        <v>889</v>
      </c>
      <c r="F402" s="31" t="s">
        <v>20</v>
      </c>
      <c r="G402" s="25">
        <v>0</v>
      </c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36"/>
      <c r="U402" s="102"/>
      <c r="V402" s="102"/>
      <c r="W402" s="102"/>
      <c r="X402" s="102"/>
      <c r="Y402" s="102"/>
      <c r="Z402" s="102"/>
      <c r="AA402" s="102"/>
      <c r="AB402" s="36"/>
      <c r="AC402" s="27">
        <v>0</v>
      </c>
      <c r="AE402" s="27">
        <v>0</v>
      </c>
      <c r="AF402" s="33"/>
      <c r="AG402" s="82"/>
      <c r="AH402" s="82"/>
      <c r="AI402" s="105"/>
      <c r="AJ402" s="82"/>
      <c r="AK402" s="82"/>
      <c r="AL402" s="82"/>
      <c r="AM402" s="82"/>
      <c r="AN402" s="82"/>
      <c r="AO402" s="82"/>
      <c r="AP402" s="82"/>
      <c r="AQ402" s="82"/>
      <c r="AR402" s="82"/>
      <c r="AS402" s="82"/>
      <c r="AT402" s="82"/>
      <c r="AU402" s="27">
        <v>0</v>
      </c>
      <c r="AV402" s="27">
        <v>0</v>
      </c>
      <c r="AW402" s="30" t="s">
        <v>1165</v>
      </c>
      <c r="AX402" s="30" t="s">
        <v>836</v>
      </c>
      <c r="AY402" s="12"/>
      <c r="AZ402" s="12"/>
    </row>
    <row r="403" spans="1:52" ht="21" x14ac:dyDescent="0.35">
      <c r="A403" s="91">
        <v>395</v>
      </c>
      <c r="B403" s="31" t="s">
        <v>363</v>
      </c>
      <c r="C403" s="31" t="s">
        <v>841</v>
      </c>
      <c r="D403" s="31"/>
      <c r="E403" s="31" t="s">
        <v>851</v>
      </c>
      <c r="F403" s="31" t="s">
        <v>43</v>
      </c>
      <c r="G403" s="25">
        <v>740</v>
      </c>
      <c r="H403" s="102"/>
      <c r="I403" s="102"/>
      <c r="J403" s="102">
        <v>4</v>
      </c>
      <c r="K403" s="102">
        <v>40</v>
      </c>
      <c r="L403" s="102"/>
      <c r="M403" s="102">
        <v>35</v>
      </c>
      <c r="N403" s="102">
        <v>160</v>
      </c>
      <c r="O403" s="102">
        <v>74</v>
      </c>
      <c r="P403" s="102">
        <v>1</v>
      </c>
      <c r="Q403" s="102">
        <v>0</v>
      </c>
      <c r="R403" s="102"/>
      <c r="S403" s="102"/>
      <c r="T403" s="36"/>
      <c r="U403" s="102"/>
      <c r="V403" s="102">
        <v>65</v>
      </c>
      <c r="W403" s="102">
        <v>1</v>
      </c>
      <c r="X403" s="102">
        <v>210</v>
      </c>
      <c r="Y403" s="102">
        <v>150</v>
      </c>
      <c r="Z403" s="102"/>
      <c r="AA403" s="102"/>
      <c r="AB403" s="36"/>
      <c r="AC403" s="27">
        <v>93934000</v>
      </c>
      <c r="AE403" s="27">
        <v>175</v>
      </c>
      <c r="AF403" s="33"/>
      <c r="AG403" s="82"/>
      <c r="AH403" s="82">
        <v>90</v>
      </c>
      <c r="AI403" s="105"/>
      <c r="AJ403" s="82"/>
      <c r="AK403" s="82"/>
      <c r="AL403" s="82">
        <v>85</v>
      </c>
      <c r="AM403" s="82"/>
      <c r="AN403" s="82"/>
      <c r="AO403" s="82"/>
      <c r="AP403" s="82"/>
      <c r="AQ403" s="82"/>
      <c r="AR403" s="82"/>
      <c r="AS403" s="82"/>
      <c r="AT403" s="82"/>
      <c r="AU403" s="27">
        <v>29885000</v>
      </c>
      <c r="AV403" s="27">
        <v>32876899.999999996</v>
      </c>
      <c r="AW403" s="30" t="s">
        <v>1166</v>
      </c>
      <c r="AX403" s="30" t="s">
        <v>836</v>
      </c>
      <c r="AY403" s="12"/>
      <c r="AZ403" s="12"/>
    </row>
    <row r="404" spans="1:52" ht="21" x14ac:dyDescent="0.35">
      <c r="A404" s="91">
        <v>396</v>
      </c>
      <c r="B404" s="31" t="s">
        <v>363</v>
      </c>
      <c r="C404" s="31" t="s">
        <v>693</v>
      </c>
      <c r="D404" s="31"/>
      <c r="E404" s="31" t="s">
        <v>694</v>
      </c>
      <c r="F404" s="31" t="s">
        <v>933</v>
      </c>
      <c r="G404" s="25">
        <v>1850</v>
      </c>
      <c r="H404" s="102"/>
      <c r="I404" s="102"/>
      <c r="J404" s="102">
        <v>25</v>
      </c>
      <c r="K404" s="102">
        <v>150</v>
      </c>
      <c r="L404" s="102"/>
      <c r="M404" s="102">
        <v>65</v>
      </c>
      <c r="N404" s="102">
        <v>162</v>
      </c>
      <c r="O404" s="102">
        <v>200</v>
      </c>
      <c r="P404" s="102">
        <v>3</v>
      </c>
      <c r="Q404" s="102">
        <v>2</v>
      </c>
      <c r="R404" s="102"/>
      <c r="S404" s="102"/>
      <c r="T404" s="36"/>
      <c r="U404" s="102"/>
      <c r="V404" s="102">
        <v>200</v>
      </c>
      <c r="W404" s="102">
        <v>10</v>
      </c>
      <c r="X404" s="102">
        <v>900</v>
      </c>
      <c r="Y404" s="102">
        <v>133</v>
      </c>
      <c r="Z404" s="102"/>
      <c r="AA404" s="102"/>
      <c r="AB404" s="36"/>
      <c r="AC404" s="27">
        <v>262330500</v>
      </c>
      <c r="AE404" s="27">
        <v>487</v>
      </c>
      <c r="AF404" s="33"/>
      <c r="AG404" s="82"/>
      <c r="AH404" s="82">
        <v>237</v>
      </c>
      <c r="AI404" s="105"/>
      <c r="AJ404" s="82"/>
      <c r="AK404" s="82"/>
      <c r="AL404" s="82">
        <v>250</v>
      </c>
      <c r="AM404" s="82"/>
      <c r="AN404" s="82"/>
      <c r="AO404" s="82"/>
      <c r="AP404" s="82"/>
      <c r="AQ404" s="82"/>
      <c r="AR404" s="82"/>
      <c r="AS404" s="82"/>
      <c r="AT404" s="82"/>
      <c r="AU404" s="27">
        <v>82674500</v>
      </c>
      <c r="AV404" s="27">
        <v>91815675</v>
      </c>
      <c r="AW404" s="30" t="s">
        <v>1166</v>
      </c>
      <c r="AX404" s="30" t="s">
        <v>836</v>
      </c>
      <c r="AY404" s="12"/>
      <c r="AZ404" s="12"/>
    </row>
    <row r="405" spans="1:52" ht="21" x14ac:dyDescent="0.35">
      <c r="A405" s="91">
        <v>397</v>
      </c>
      <c r="B405" s="31" t="s">
        <v>363</v>
      </c>
      <c r="C405" s="31" t="s">
        <v>960</v>
      </c>
      <c r="D405" s="31"/>
      <c r="E405" s="31" t="s">
        <v>967</v>
      </c>
      <c r="F405" s="31" t="s">
        <v>516</v>
      </c>
      <c r="G405" s="25">
        <v>0</v>
      </c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36"/>
      <c r="U405" s="102"/>
      <c r="V405" s="102"/>
      <c r="W405" s="102"/>
      <c r="X405" s="102"/>
      <c r="Y405" s="102"/>
      <c r="Z405" s="102"/>
      <c r="AA405" s="102"/>
      <c r="AB405" s="36"/>
      <c r="AC405" s="27">
        <v>0</v>
      </c>
      <c r="AE405" s="27">
        <v>0</v>
      </c>
      <c r="AF405" s="33"/>
      <c r="AG405" s="82"/>
      <c r="AH405" s="82"/>
      <c r="AI405" s="105"/>
      <c r="AJ405" s="82"/>
      <c r="AK405" s="82"/>
      <c r="AL405" s="82"/>
      <c r="AM405" s="82"/>
      <c r="AN405" s="82"/>
      <c r="AO405" s="82"/>
      <c r="AP405" s="82"/>
      <c r="AQ405" s="82"/>
      <c r="AR405" s="82"/>
      <c r="AS405" s="82"/>
      <c r="AT405" s="82"/>
      <c r="AU405" s="27">
        <v>0</v>
      </c>
      <c r="AV405" s="27">
        <v>0</v>
      </c>
      <c r="AW405" s="30" t="s">
        <v>1165</v>
      </c>
      <c r="AX405" s="30" t="s">
        <v>836</v>
      </c>
      <c r="AY405" s="12"/>
      <c r="AZ405" s="12"/>
    </row>
    <row r="406" spans="1:52" ht="21" x14ac:dyDescent="0.35">
      <c r="A406" s="91">
        <v>398</v>
      </c>
      <c r="B406" s="31" t="s">
        <v>363</v>
      </c>
      <c r="C406" s="31" t="s">
        <v>961</v>
      </c>
      <c r="D406" s="31"/>
      <c r="E406" s="31" t="s">
        <v>968</v>
      </c>
      <c r="F406" s="31" t="s">
        <v>20</v>
      </c>
      <c r="G406" s="25">
        <v>0</v>
      </c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36"/>
      <c r="U406" s="102"/>
      <c r="V406" s="102"/>
      <c r="W406" s="102"/>
      <c r="X406" s="102"/>
      <c r="Y406" s="102"/>
      <c r="Z406" s="102"/>
      <c r="AA406" s="102"/>
      <c r="AB406" s="36"/>
      <c r="AC406" s="27">
        <v>0</v>
      </c>
      <c r="AE406" s="27">
        <v>0</v>
      </c>
      <c r="AF406" s="33"/>
      <c r="AG406" s="82"/>
      <c r="AH406" s="82"/>
      <c r="AI406" s="105"/>
      <c r="AJ406" s="82"/>
      <c r="AK406" s="82"/>
      <c r="AL406" s="82"/>
      <c r="AM406" s="82"/>
      <c r="AN406" s="82"/>
      <c r="AO406" s="82"/>
      <c r="AP406" s="82"/>
      <c r="AQ406" s="82"/>
      <c r="AR406" s="82"/>
      <c r="AS406" s="82"/>
      <c r="AT406" s="82"/>
      <c r="AU406" s="27">
        <v>0</v>
      </c>
      <c r="AV406" s="27">
        <v>0</v>
      </c>
      <c r="AW406" s="30" t="s">
        <v>1165</v>
      </c>
      <c r="AX406" s="30" t="s">
        <v>836</v>
      </c>
      <c r="AY406" s="12"/>
      <c r="AZ406" s="12"/>
    </row>
    <row r="407" spans="1:52" ht="21" x14ac:dyDescent="0.35">
      <c r="A407" s="91">
        <v>399</v>
      </c>
      <c r="B407" s="31" t="s">
        <v>363</v>
      </c>
      <c r="C407" s="31" t="s">
        <v>962</v>
      </c>
      <c r="D407" s="31"/>
      <c r="E407" s="31" t="s">
        <v>969</v>
      </c>
      <c r="F407" s="31" t="s">
        <v>13</v>
      </c>
      <c r="G407" s="25">
        <v>0</v>
      </c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36"/>
      <c r="U407" s="102"/>
      <c r="V407" s="102"/>
      <c r="W407" s="102"/>
      <c r="X407" s="102"/>
      <c r="Y407" s="102"/>
      <c r="Z407" s="102"/>
      <c r="AA407" s="102"/>
      <c r="AB407" s="36"/>
      <c r="AC407" s="27">
        <v>0</v>
      </c>
      <c r="AE407" s="27">
        <v>0</v>
      </c>
      <c r="AF407" s="33"/>
      <c r="AG407" s="82"/>
      <c r="AH407" s="82"/>
      <c r="AI407" s="105"/>
      <c r="AJ407" s="82"/>
      <c r="AK407" s="82"/>
      <c r="AL407" s="82"/>
      <c r="AM407" s="82"/>
      <c r="AN407" s="82"/>
      <c r="AO407" s="82"/>
      <c r="AP407" s="82"/>
      <c r="AQ407" s="82"/>
      <c r="AR407" s="82"/>
      <c r="AS407" s="82"/>
      <c r="AT407" s="82"/>
      <c r="AU407" s="27">
        <v>0</v>
      </c>
      <c r="AV407" s="27">
        <v>0</v>
      </c>
      <c r="AW407" s="30" t="s">
        <v>1165</v>
      </c>
      <c r="AX407" s="30" t="s">
        <v>836</v>
      </c>
      <c r="AY407" s="12"/>
      <c r="AZ407" s="12"/>
    </row>
    <row r="408" spans="1:52" ht="21" x14ac:dyDescent="0.35">
      <c r="A408" s="91">
        <v>400</v>
      </c>
      <c r="B408" s="31" t="s">
        <v>363</v>
      </c>
      <c r="C408" s="31" t="s">
        <v>963</v>
      </c>
      <c r="D408" s="31"/>
      <c r="E408" s="31" t="s">
        <v>970</v>
      </c>
      <c r="F408" s="31" t="s">
        <v>43</v>
      </c>
      <c r="G408" s="25">
        <v>0</v>
      </c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36"/>
      <c r="U408" s="102"/>
      <c r="V408" s="102"/>
      <c r="W408" s="102"/>
      <c r="X408" s="102"/>
      <c r="Y408" s="102"/>
      <c r="Z408" s="102"/>
      <c r="AA408" s="102"/>
      <c r="AB408" s="36"/>
      <c r="AC408" s="27">
        <v>0</v>
      </c>
      <c r="AE408" s="27">
        <v>0</v>
      </c>
      <c r="AF408" s="33"/>
      <c r="AG408" s="82"/>
      <c r="AH408" s="82"/>
      <c r="AI408" s="105"/>
      <c r="AJ408" s="82"/>
      <c r="AK408" s="82"/>
      <c r="AL408" s="82"/>
      <c r="AM408" s="82"/>
      <c r="AN408" s="82"/>
      <c r="AO408" s="82"/>
      <c r="AP408" s="82"/>
      <c r="AQ408" s="82"/>
      <c r="AR408" s="82"/>
      <c r="AS408" s="82"/>
      <c r="AT408" s="82"/>
      <c r="AU408" s="27">
        <v>0</v>
      </c>
      <c r="AV408" s="27">
        <v>0</v>
      </c>
      <c r="AW408" s="30" t="s">
        <v>1165</v>
      </c>
      <c r="AX408" s="30" t="s">
        <v>836</v>
      </c>
      <c r="AY408" s="12"/>
      <c r="AZ408" s="12"/>
    </row>
    <row r="409" spans="1:52" ht="21" x14ac:dyDescent="0.35">
      <c r="A409" s="91">
        <v>401</v>
      </c>
      <c r="B409" s="31" t="s">
        <v>363</v>
      </c>
      <c r="C409" s="31" t="s">
        <v>964</v>
      </c>
      <c r="D409" s="31"/>
      <c r="E409" s="31" t="s">
        <v>971</v>
      </c>
      <c r="F409" s="31" t="s">
        <v>13</v>
      </c>
      <c r="G409" s="25">
        <v>0</v>
      </c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36"/>
      <c r="U409" s="102"/>
      <c r="V409" s="102"/>
      <c r="W409" s="102"/>
      <c r="X409" s="102"/>
      <c r="Y409" s="102"/>
      <c r="Z409" s="102"/>
      <c r="AA409" s="102"/>
      <c r="AB409" s="36"/>
      <c r="AC409" s="27">
        <v>0</v>
      </c>
      <c r="AE409" s="27">
        <v>0</v>
      </c>
      <c r="AF409" s="33"/>
      <c r="AG409" s="82"/>
      <c r="AH409" s="82"/>
      <c r="AI409" s="105"/>
      <c r="AJ409" s="82"/>
      <c r="AK409" s="82"/>
      <c r="AL409" s="82"/>
      <c r="AM409" s="82"/>
      <c r="AN409" s="82"/>
      <c r="AO409" s="82"/>
      <c r="AP409" s="82"/>
      <c r="AQ409" s="82"/>
      <c r="AR409" s="82"/>
      <c r="AS409" s="82"/>
      <c r="AT409" s="82"/>
      <c r="AU409" s="27">
        <v>0</v>
      </c>
      <c r="AV409" s="27">
        <v>0</v>
      </c>
      <c r="AW409" s="30" t="s">
        <v>1165</v>
      </c>
      <c r="AX409" s="30" t="s">
        <v>836</v>
      </c>
      <c r="AY409" s="12"/>
      <c r="AZ409" s="12"/>
    </row>
    <row r="410" spans="1:52" ht="21" x14ac:dyDescent="0.35">
      <c r="A410" s="91">
        <v>402</v>
      </c>
      <c r="B410" s="31" t="s">
        <v>363</v>
      </c>
      <c r="C410" s="31" t="s">
        <v>965</v>
      </c>
      <c r="D410" s="31"/>
      <c r="E410" s="31" t="s">
        <v>972</v>
      </c>
      <c r="F410" s="31" t="s">
        <v>13</v>
      </c>
      <c r="G410" s="25">
        <v>0</v>
      </c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36"/>
      <c r="U410" s="102"/>
      <c r="V410" s="102"/>
      <c r="W410" s="102"/>
      <c r="X410" s="102"/>
      <c r="Y410" s="102"/>
      <c r="Z410" s="102"/>
      <c r="AA410" s="102"/>
      <c r="AB410" s="36"/>
      <c r="AC410" s="27">
        <v>0</v>
      </c>
      <c r="AE410" s="27">
        <v>0</v>
      </c>
      <c r="AF410" s="33"/>
      <c r="AG410" s="82"/>
      <c r="AH410" s="82"/>
      <c r="AI410" s="105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27">
        <v>0</v>
      </c>
      <c r="AV410" s="27">
        <v>0</v>
      </c>
      <c r="AW410" s="30" t="s">
        <v>1165</v>
      </c>
      <c r="AX410" s="30" t="s">
        <v>836</v>
      </c>
      <c r="AY410" s="12"/>
      <c r="AZ410" s="12"/>
    </row>
    <row r="411" spans="1:52" ht="21" x14ac:dyDescent="0.35">
      <c r="A411" s="91">
        <v>403</v>
      </c>
      <c r="B411" s="31" t="s">
        <v>363</v>
      </c>
      <c r="C411" s="31" t="s">
        <v>897</v>
      </c>
      <c r="D411" s="31"/>
      <c r="E411" s="31" t="s">
        <v>973</v>
      </c>
      <c r="F411" s="31" t="s">
        <v>11</v>
      </c>
      <c r="G411" s="25">
        <v>0</v>
      </c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36"/>
      <c r="U411" s="102"/>
      <c r="V411" s="102"/>
      <c r="W411" s="102"/>
      <c r="X411" s="102"/>
      <c r="Y411" s="102"/>
      <c r="Z411" s="102"/>
      <c r="AA411" s="102"/>
      <c r="AB411" s="36"/>
      <c r="AC411" s="27">
        <v>0</v>
      </c>
      <c r="AE411" s="27">
        <v>0</v>
      </c>
      <c r="AF411" s="33"/>
      <c r="AG411" s="82"/>
      <c r="AH411" s="82"/>
      <c r="AI411" s="105"/>
      <c r="AJ411" s="82"/>
      <c r="AK411" s="82"/>
      <c r="AL411" s="82"/>
      <c r="AM411" s="82"/>
      <c r="AN411" s="82"/>
      <c r="AO411" s="82"/>
      <c r="AP411" s="82"/>
      <c r="AQ411" s="82"/>
      <c r="AR411" s="82"/>
      <c r="AS411" s="82"/>
      <c r="AT411" s="82"/>
      <c r="AU411" s="27">
        <v>0</v>
      </c>
      <c r="AV411" s="27">
        <v>0</v>
      </c>
      <c r="AW411" s="30" t="s">
        <v>1165</v>
      </c>
      <c r="AX411" s="30" t="s">
        <v>836</v>
      </c>
      <c r="AY411" s="12"/>
      <c r="AZ411" s="12"/>
    </row>
    <row r="412" spans="1:52" ht="21" x14ac:dyDescent="0.35">
      <c r="A412" s="91">
        <v>404</v>
      </c>
      <c r="B412" s="31" t="s">
        <v>363</v>
      </c>
      <c r="C412" s="31" t="s">
        <v>373</v>
      </c>
      <c r="D412" s="31"/>
      <c r="E412" s="31" t="s">
        <v>374</v>
      </c>
      <c r="F412" s="31" t="s">
        <v>20</v>
      </c>
      <c r="G412" s="25">
        <v>300</v>
      </c>
      <c r="H412" s="102"/>
      <c r="I412" s="102"/>
      <c r="J412" s="102">
        <v>5</v>
      </c>
      <c r="K412" s="102">
        <v>30</v>
      </c>
      <c r="L412" s="102"/>
      <c r="M412" s="102">
        <v>46</v>
      </c>
      <c r="N412" s="102">
        <v>31</v>
      </c>
      <c r="O412" s="102">
        <v>60</v>
      </c>
      <c r="P412" s="102"/>
      <c r="Q412" s="102">
        <v>1</v>
      </c>
      <c r="R412" s="102"/>
      <c r="S412" s="102"/>
      <c r="T412" s="36"/>
      <c r="U412" s="102"/>
      <c r="V412" s="102">
        <v>20</v>
      </c>
      <c r="W412" s="102">
        <v>1</v>
      </c>
      <c r="X412" s="102">
        <v>90</v>
      </c>
      <c r="Y412" s="102">
        <v>16</v>
      </c>
      <c r="Z412" s="102"/>
      <c r="AA412" s="102"/>
      <c r="AB412" s="36"/>
      <c r="AC412" s="27">
        <v>43864500</v>
      </c>
      <c r="AE412" s="27">
        <v>80</v>
      </c>
      <c r="AF412" s="33"/>
      <c r="AG412" s="82"/>
      <c r="AH412" s="82">
        <v>20</v>
      </c>
      <c r="AI412" s="105"/>
      <c r="AJ412" s="82"/>
      <c r="AK412" s="82"/>
      <c r="AL412" s="82">
        <v>60</v>
      </c>
      <c r="AM412" s="82"/>
      <c r="AN412" s="82"/>
      <c r="AO412" s="82"/>
      <c r="AP412" s="82"/>
      <c r="AQ412" s="82"/>
      <c r="AR412" s="82"/>
      <c r="AS412" s="82"/>
      <c r="AT412" s="82"/>
      <c r="AU412" s="27">
        <v>12890000</v>
      </c>
      <c r="AV412" s="27">
        <v>15352574.999999998</v>
      </c>
      <c r="AW412" s="30" t="s">
        <v>1166</v>
      </c>
      <c r="AX412" s="30" t="s">
        <v>836</v>
      </c>
      <c r="AY412" s="12"/>
      <c r="AZ412" s="12"/>
    </row>
    <row r="413" spans="1:52" ht="21" x14ac:dyDescent="0.35">
      <c r="A413" s="91">
        <v>405</v>
      </c>
      <c r="B413" s="31" t="s">
        <v>363</v>
      </c>
      <c r="C413" s="31" t="s">
        <v>366</v>
      </c>
      <c r="D413" s="31"/>
      <c r="E413" s="31" t="s">
        <v>745</v>
      </c>
      <c r="F413" s="31" t="s">
        <v>933</v>
      </c>
      <c r="G413" s="25">
        <v>2250</v>
      </c>
      <c r="H413" s="102"/>
      <c r="I413" s="102"/>
      <c r="J413" s="102">
        <v>40</v>
      </c>
      <c r="K413" s="102">
        <v>150</v>
      </c>
      <c r="L413" s="102"/>
      <c r="M413" s="102">
        <v>150</v>
      </c>
      <c r="N413" s="102">
        <v>160</v>
      </c>
      <c r="O413" s="102">
        <v>270</v>
      </c>
      <c r="P413" s="102">
        <v>10</v>
      </c>
      <c r="Q413" s="102">
        <v>2</v>
      </c>
      <c r="R413" s="102">
        <v>1</v>
      </c>
      <c r="S413" s="102"/>
      <c r="T413" s="36"/>
      <c r="U413" s="102"/>
      <c r="V413" s="102">
        <v>235</v>
      </c>
      <c r="W413" s="102">
        <v>22</v>
      </c>
      <c r="X413" s="102">
        <v>1000</v>
      </c>
      <c r="Y413" s="102">
        <v>210</v>
      </c>
      <c r="Z413" s="102"/>
      <c r="AA413" s="102"/>
      <c r="AB413" s="36"/>
      <c r="AC413" s="27">
        <v>320580500</v>
      </c>
      <c r="AE413" s="27">
        <v>577</v>
      </c>
      <c r="AF413" s="33"/>
      <c r="AG413" s="82"/>
      <c r="AH413" s="82">
        <v>227</v>
      </c>
      <c r="AI413" s="105"/>
      <c r="AJ413" s="82"/>
      <c r="AK413" s="82"/>
      <c r="AL413" s="82">
        <v>350</v>
      </c>
      <c r="AM413" s="82"/>
      <c r="AN413" s="82"/>
      <c r="AO413" s="82"/>
      <c r="AP413" s="82"/>
      <c r="AQ413" s="82"/>
      <c r="AR413" s="82"/>
      <c r="AS413" s="82"/>
      <c r="AT413" s="82"/>
      <c r="AU413" s="27">
        <v>95989500</v>
      </c>
      <c r="AV413" s="27">
        <v>112203175</v>
      </c>
      <c r="AW413" s="30" t="s">
        <v>1166</v>
      </c>
      <c r="AX413" s="30" t="s">
        <v>836</v>
      </c>
      <c r="AY413" s="12"/>
      <c r="AZ413" s="12"/>
    </row>
    <row r="414" spans="1:52" ht="21" x14ac:dyDescent="0.35">
      <c r="A414" s="91">
        <v>406</v>
      </c>
      <c r="B414" s="31" t="s">
        <v>363</v>
      </c>
      <c r="C414" s="31" t="s">
        <v>370</v>
      </c>
      <c r="D414" s="31"/>
      <c r="E414" s="31" t="s">
        <v>746</v>
      </c>
      <c r="F414" s="31" t="s">
        <v>20</v>
      </c>
      <c r="G414" s="25">
        <v>0</v>
      </c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36"/>
      <c r="U414" s="102"/>
      <c r="V414" s="102"/>
      <c r="W414" s="102"/>
      <c r="X414" s="102"/>
      <c r="Y414" s="102"/>
      <c r="Z414" s="102"/>
      <c r="AA414" s="102"/>
      <c r="AB414" s="36"/>
      <c r="AC414" s="27">
        <v>0</v>
      </c>
      <c r="AE414" s="27">
        <v>0</v>
      </c>
      <c r="AF414" s="33"/>
      <c r="AG414" s="82"/>
      <c r="AH414" s="82"/>
      <c r="AI414" s="105"/>
      <c r="AJ414" s="82"/>
      <c r="AK414" s="82"/>
      <c r="AL414" s="82"/>
      <c r="AM414" s="82"/>
      <c r="AN414" s="82"/>
      <c r="AO414" s="82"/>
      <c r="AP414" s="82"/>
      <c r="AQ414" s="82"/>
      <c r="AR414" s="82"/>
      <c r="AS414" s="82"/>
      <c r="AT414" s="82"/>
      <c r="AU414" s="27">
        <v>0</v>
      </c>
      <c r="AV414" s="27">
        <v>0</v>
      </c>
      <c r="AW414" s="30" t="s">
        <v>1165</v>
      </c>
      <c r="AX414" s="30" t="s">
        <v>836</v>
      </c>
      <c r="AY414" s="12"/>
      <c r="AZ414" s="12"/>
    </row>
    <row r="415" spans="1:52" ht="21" x14ac:dyDescent="0.35">
      <c r="A415" s="91">
        <v>407</v>
      </c>
      <c r="B415" s="31" t="s">
        <v>363</v>
      </c>
      <c r="C415" s="31" t="s">
        <v>367</v>
      </c>
      <c r="D415" s="31"/>
      <c r="E415" s="31" t="s">
        <v>368</v>
      </c>
      <c r="F415" s="31" t="s">
        <v>933</v>
      </c>
      <c r="G415" s="25">
        <v>1200</v>
      </c>
      <c r="H415" s="102"/>
      <c r="I415" s="102"/>
      <c r="J415" s="102">
        <v>20</v>
      </c>
      <c r="K415" s="102">
        <v>60</v>
      </c>
      <c r="L415" s="102"/>
      <c r="M415" s="102">
        <v>50</v>
      </c>
      <c r="N415" s="102">
        <v>170</v>
      </c>
      <c r="O415" s="102">
        <v>160</v>
      </c>
      <c r="P415" s="102">
        <v>10</v>
      </c>
      <c r="Q415" s="102">
        <v>1</v>
      </c>
      <c r="R415" s="102"/>
      <c r="S415" s="102"/>
      <c r="T415" s="36"/>
      <c r="U415" s="102"/>
      <c r="V415" s="102">
        <v>180</v>
      </c>
      <c r="W415" s="102">
        <v>6</v>
      </c>
      <c r="X415" s="102">
        <v>450</v>
      </c>
      <c r="Y415" s="102">
        <v>93</v>
      </c>
      <c r="Z415" s="102"/>
      <c r="AA415" s="102"/>
      <c r="AB415" s="36"/>
      <c r="AC415" s="27">
        <v>164831500</v>
      </c>
      <c r="AE415" s="27">
        <v>330</v>
      </c>
      <c r="AF415" s="33"/>
      <c r="AG415" s="82"/>
      <c r="AH415" s="82">
        <v>132</v>
      </c>
      <c r="AI415" s="105"/>
      <c r="AJ415" s="82"/>
      <c r="AK415" s="82"/>
      <c r="AL415" s="82">
        <v>198</v>
      </c>
      <c r="AM415" s="82"/>
      <c r="AN415" s="82"/>
      <c r="AO415" s="82"/>
      <c r="AP415" s="82"/>
      <c r="AQ415" s="82"/>
      <c r="AR415" s="82"/>
      <c r="AS415" s="82"/>
      <c r="AT415" s="82"/>
      <c r="AU415" s="27">
        <v>54978000</v>
      </c>
      <c r="AV415" s="27">
        <v>57691025</v>
      </c>
      <c r="AW415" s="30" t="s">
        <v>1166</v>
      </c>
      <c r="AX415" s="30" t="s">
        <v>836</v>
      </c>
      <c r="AY415" s="12"/>
      <c r="AZ415" s="12"/>
    </row>
    <row r="416" spans="1:52" ht="21" x14ac:dyDescent="0.35">
      <c r="A416" s="91">
        <v>408</v>
      </c>
      <c r="B416" s="31" t="s">
        <v>363</v>
      </c>
      <c r="C416" s="31" t="s">
        <v>369</v>
      </c>
      <c r="D416" s="31"/>
      <c r="E416" s="31" t="s">
        <v>856</v>
      </c>
      <c r="F416" s="31" t="s">
        <v>933</v>
      </c>
      <c r="G416" s="25">
        <v>1940</v>
      </c>
      <c r="H416" s="102"/>
      <c r="I416" s="102"/>
      <c r="J416" s="102">
        <v>31</v>
      </c>
      <c r="K416" s="102">
        <v>70</v>
      </c>
      <c r="L416" s="102"/>
      <c r="M416" s="102">
        <v>95</v>
      </c>
      <c r="N416" s="102">
        <v>250</v>
      </c>
      <c r="O416" s="102">
        <v>200</v>
      </c>
      <c r="P416" s="102">
        <v>4</v>
      </c>
      <c r="Q416" s="102">
        <v>2</v>
      </c>
      <c r="R416" s="102"/>
      <c r="S416" s="102"/>
      <c r="T416" s="36"/>
      <c r="U416" s="102"/>
      <c r="V416" s="102">
        <v>168</v>
      </c>
      <c r="W416" s="102">
        <v>20</v>
      </c>
      <c r="X416" s="102">
        <v>850</v>
      </c>
      <c r="Y416" s="102">
        <v>250</v>
      </c>
      <c r="Z416" s="102"/>
      <c r="AA416" s="102"/>
      <c r="AB416" s="36"/>
      <c r="AC416" s="27">
        <v>265538500</v>
      </c>
      <c r="AE416" s="27">
        <v>470</v>
      </c>
      <c r="AF416" s="33"/>
      <c r="AG416" s="82"/>
      <c r="AH416" s="82">
        <v>190</v>
      </c>
      <c r="AI416" s="105"/>
      <c r="AJ416" s="82"/>
      <c r="AK416" s="82"/>
      <c r="AL416" s="82">
        <v>280</v>
      </c>
      <c r="AM416" s="82"/>
      <c r="AN416" s="82"/>
      <c r="AO416" s="82"/>
      <c r="AP416" s="82"/>
      <c r="AQ416" s="82"/>
      <c r="AR416" s="82"/>
      <c r="AS416" s="82"/>
      <c r="AT416" s="82"/>
      <c r="AU416" s="27">
        <v>78375000</v>
      </c>
      <c r="AV416" s="27">
        <v>92938475</v>
      </c>
      <c r="AW416" s="30" t="s">
        <v>1166</v>
      </c>
      <c r="AX416" s="30" t="s">
        <v>836</v>
      </c>
      <c r="AY416" s="12"/>
      <c r="AZ416" s="12"/>
    </row>
    <row r="417" spans="1:52" ht="21" x14ac:dyDescent="0.35">
      <c r="A417" s="91">
        <v>409</v>
      </c>
      <c r="B417" s="31" t="s">
        <v>363</v>
      </c>
      <c r="C417" s="31" t="s">
        <v>371</v>
      </c>
      <c r="D417" s="31"/>
      <c r="E417" s="31" t="s">
        <v>372</v>
      </c>
      <c r="F417" s="31" t="s">
        <v>43</v>
      </c>
      <c r="G417" s="25">
        <v>367</v>
      </c>
      <c r="H417" s="102"/>
      <c r="I417" s="102"/>
      <c r="J417" s="102">
        <v>13</v>
      </c>
      <c r="K417" s="102">
        <v>34</v>
      </c>
      <c r="L417" s="102"/>
      <c r="M417" s="102">
        <v>22</v>
      </c>
      <c r="N417" s="102">
        <v>70</v>
      </c>
      <c r="O417" s="102">
        <v>50</v>
      </c>
      <c r="P417" s="102">
        <v>1</v>
      </c>
      <c r="Q417" s="102">
        <v>1</v>
      </c>
      <c r="R417" s="102"/>
      <c r="S417" s="102"/>
      <c r="T417" s="36"/>
      <c r="U417" s="102"/>
      <c r="V417" s="102">
        <v>45</v>
      </c>
      <c r="W417" s="102">
        <v>1</v>
      </c>
      <c r="X417" s="102">
        <v>100</v>
      </c>
      <c r="Y417" s="102">
        <v>30</v>
      </c>
      <c r="Z417" s="102"/>
      <c r="AA417" s="102"/>
      <c r="AB417" s="36"/>
      <c r="AC417" s="27">
        <v>49960500</v>
      </c>
      <c r="AE417" s="27">
        <v>0</v>
      </c>
      <c r="AF417" s="33"/>
      <c r="AG417" s="82"/>
      <c r="AH417" s="82"/>
      <c r="AI417" s="105"/>
      <c r="AJ417" s="82"/>
      <c r="AK417" s="82"/>
      <c r="AL417" s="82"/>
      <c r="AM417" s="82"/>
      <c r="AN417" s="82"/>
      <c r="AO417" s="82"/>
      <c r="AP417" s="82"/>
      <c r="AQ417" s="82"/>
      <c r="AR417" s="82"/>
      <c r="AS417" s="82"/>
      <c r="AT417" s="82"/>
      <c r="AU417" s="27">
        <v>0</v>
      </c>
      <c r="AV417" s="27">
        <v>17486175</v>
      </c>
      <c r="AW417" s="30" t="s">
        <v>1165</v>
      </c>
      <c r="AX417" s="30" t="s">
        <v>836</v>
      </c>
      <c r="AY417" s="12"/>
      <c r="AZ417" s="12"/>
    </row>
    <row r="418" spans="1:52" ht="21" x14ac:dyDescent="0.35">
      <c r="A418" s="91">
        <v>410</v>
      </c>
      <c r="B418" s="31" t="s">
        <v>363</v>
      </c>
      <c r="C418" s="31" t="s">
        <v>364</v>
      </c>
      <c r="D418" s="31"/>
      <c r="E418" s="31" t="s">
        <v>365</v>
      </c>
      <c r="F418" s="31" t="s">
        <v>933</v>
      </c>
      <c r="G418" s="25">
        <v>1340</v>
      </c>
      <c r="H418" s="102"/>
      <c r="I418" s="102"/>
      <c r="J418" s="102">
        <v>20</v>
      </c>
      <c r="K418" s="102">
        <v>40</v>
      </c>
      <c r="L418" s="102"/>
      <c r="M418" s="102">
        <v>40</v>
      </c>
      <c r="N418" s="102">
        <v>180</v>
      </c>
      <c r="O418" s="102">
        <v>153</v>
      </c>
      <c r="P418" s="102">
        <v>3</v>
      </c>
      <c r="Q418" s="102">
        <v>1</v>
      </c>
      <c r="R418" s="102"/>
      <c r="S418" s="102"/>
      <c r="T418" s="36"/>
      <c r="U418" s="102"/>
      <c r="V418" s="102">
        <v>250</v>
      </c>
      <c r="W418" s="102">
        <v>3</v>
      </c>
      <c r="X418" s="102">
        <v>400</v>
      </c>
      <c r="Y418" s="102">
        <v>250</v>
      </c>
      <c r="Z418" s="102"/>
      <c r="AA418" s="102"/>
      <c r="AB418" s="36"/>
      <c r="AC418" s="27">
        <v>174195000</v>
      </c>
      <c r="AE418" s="27">
        <v>330</v>
      </c>
      <c r="AF418" s="33"/>
      <c r="AG418" s="82"/>
      <c r="AH418" s="82">
        <v>130</v>
      </c>
      <c r="AI418" s="105"/>
      <c r="AJ418" s="82"/>
      <c r="AK418" s="82"/>
      <c r="AL418" s="82">
        <v>200</v>
      </c>
      <c r="AM418" s="82"/>
      <c r="AN418" s="82"/>
      <c r="AO418" s="82"/>
      <c r="AP418" s="82"/>
      <c r="AQ418" s="82"/>
      <c r="AR418" s="82"/>
      <c r="AS418" s="82"/>
      <c r="AT418" s="82"/>
      <c r="AU418" s="27">
        <v>54905000</v>
      </c>
      <c r="AV418" s="27">
        <v>60968249.999999993</v>
      </c>
      <c r="AW418" s="30" t="s">
        <v>1166</v>
      </c>
      <c r="AX418" s="30" t="s">
        <v>836</v>
      </c>
      <c r="AY418" s="12"/>
      <c r="AZ418" s="12"/>
    </row>
    <row r="419" spans="1:52" ht="21" x14ac:dyDescent="0.35">
      <c r="A419" s="91">
        <v>411</v>
      </c>
      <c r="B419" s="31" t="s">
        <v>363</v>
      </c>
      <c r="C419" s="31" t="s">
        <v>966</v>
      </c>
      <c r="D419" s="31"/>
      <c r="E419" s="31" t="s">
        <v>974</v>
      </c>
      <c r="F419" s="31" t="s">
        <v>20</v>
      </c>
      <c r="G419" s="25">
        <v>0</v>
      </c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36"/>
      <c r="U419" s="102"/>
      <c r="V419" s="102"/>
      <c r="W419" s="102"/>
      <c r="X419" s="102"/>
      <c r="Y419" s="102"/>
      <c r="Z419" s="102"/>
      <c r="AA419" s="102"/>
      <c r="AB419" s="36"/>
      <c r="AC419" s="27">
        <v>0</v>
      </c>
      <c r="AE419" s="27">
        <v>0</v>
      </c>
      <c r="AF419" s="33"/>
      <c r="AG419" s="82"/>
      <c r="AH419" s="82"/>
      <c r="AI419" s="105"/>
      <c r="AJ419" s="82"/>
      <c r="AK419" s="82"/>
      <c r="AL419" s="82"/>
      <c r="AM419" s="82"/>
      <c r="AN419" s="82"/>
      <c r="AO419" s="82"/>
      <c r="AP419" s="82"/>
      <c r="AQ419" s="82"/>
      <c r="AR419" s="82"/>
      <c r="AS419" s="82"/>
      <c r="AT419" s="82"/>
      <c r="AU419" s="27">
        <v>0</v>
      </c>
      <c r="AV419" s="27">
        <v>0</v>
      </c>
      <c r="AW419" s="30" t="s">
        <v>1165</v>
      </c>
      <c r="AX419" s="30" t="s">
        <v>836</v>
      </c>
      <c r="AY419" s="12"/>
      <c r="AZ419" s="12"/>
    </row>
    <row r="420" spans="1:52" ht="21" x14ac:dyDescent="0.35">
      <c r="A420" s="91">
        <v>412</v>
      </c>
      <c r="B420" s="31" t="s">
        <v>375</v>
      </c>
      <c r="C420" s="31" t="s">
        <v>682</v>
      </c>
      <c r="D420" s="31"/>
      <c r="E420" s="31" t="s">
        <v>683</v>
      </c>
      <c r="F420" s="31" t="s">
        <v>13</v>
      </c>
      <c r="G420" s="25">
        <v>0</v>
      </c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36"/>
      <c r="U420" s="102"/>
      <c r="V420" s="102"/>
      <c r="W420" s="102"/>
      <c r="X420" s="102"/>
      <c r="Y420" s="102"/>
      <c r="Z420" s="102"/>
      <c r="AA420" s="102"/>
      <c r="AB420" s="36"/>
      <c r="AC420" s="27">
        <v>0</v>
      </c>
      <c r="AE420" s="27">
        <v>0</v>
      </c>
      <c r="AF420" s="33"/>
      <c r="AG420" s="82"/>
      <c r="AH420" s="82"/>
      <c r="AI420" s="105"/>
      <c r="AJ420" s="82"/>
      <c r="AK420" s="82"/>
      <c r="AL420" s="82"/>
      <c r="AM420" s="82"/>
      <c r="AN420" s="82"/>
      <c r="AO420" s="82"/>
      <c r="AP420" s="82"/>
      <c r="AQ420" s="82"/>
      <c r="AR420" s="82"/>
      <c r="AS420" s="82"/>
      <c r="AT420" s="82"/>
      <c r="AU420" s="27">
        <v>0</v>
      </c>
      <c r="AV420" s="27">
        <v>0</v>
      </c>
      <c r="AW420" s="30" t="s">
        <v>1165</v>
      </c>
      <c r="AX420" s="30" t="s">
        <v>834</v>
      </c>
      <c r="AY420" s="12"/>
      <c r="AZ420" s="12"/>
    </row>
    <row r="421" spans="1:52" ht="21" x14ac:dyDescent="0.35">
      <c r="A421" s="91">
        <v>413</v>
      </c>
      <c r="B421" s="31" t="s">
        <v>375</v>
      </c>
      <c r="C421" s="31" t="s">
        <v>376</v>
      </c>
      <c r="D421" s="31"/>
      <c r="E421" s="31" t="s">
        <v>976</v>
      </c>
      <c r="F421" s="31" t="s">
        <v>11</v>
      </c>
      <c r="G421" s="25">
        <v>0</v>
      </c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36"/>
      <c r="U421" s="102"/>
      <c r="V421" s="102"/>
      <c r="W421" s="102"/>
      <c r="X421" s="102"/>
      <c r="Y421" s="102"/>
      <c r="Z421" s="102"/>
      <c r="AA421" s="102"/>
      <c r="AB421" s="36"/>
      <c r="AC421" s="27">
        <v>0</v>
      </c>
      <c r="AE421" s="27">
        <v>0</v>
      </c>
      <c r="AF421" s="33"/>
      <c r="AG421" s="82"/>
      <c r="AH421" s="82"/>
      <c r="AI421" s="105"/>
      <c r="AJ421" s="82"/>
      <c r="AK421" s="82"/>
      <c r="AL421" s="82"/>
      <c r="AM421" s="82"/>
      <c r="AN421" s="82"/>
      <c r="AO421" s="82"/>
      <c r="AP421" s="82"/>
      <c r="AQ421" s="82"/>
      <c r="AR421" s="82"/>
      <c r="AS421" s="82"/>
      <c r="AT421" s="82"/>
      <c r="AU421" s="27">
        <v>0</v>
      </c>
      <c r="AV421" s="27">
        <v>0</v>
      </c>
      <c r="AW421" s="30" t="s">
        <v>1165</v>
      </c>
      <c r="AX421" s="30" t="s">
        <v>836</v>
      </c>
      <c r="AY421" s="12"/>
      <c r="AZ421" s="12"/>
    </row>
    <row r="422" spans="1:52" ht="21" x14ac:dyDescent="0.35">
      <c r="A422" s="91">
        <v>414</v>
      </c>
      <c r="B422" s="31" t="s">
        <v>375</v>
      </c>
      <c r="C422" s="31" t="s">
        <v>975</v>
      </c>
      <c r="D422" s="31"/>
      <c r="E422" s="31" t="s">
        <v>977</v>
      </c>
      <c r="F422" s="31" t="s">
        <v>11</v>
      </c>
      <c r="G422" s="25">
        <v>0</v>
      </c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36"/>
      <c r="U422" s="102"/>
      <c r="V422" s="102"/>
      <c r="W422" s="102"/>
      <c r="X422" s="102"/>
      <c r="Y422" s="102"/>
      <c r="Z422" s="102"/>
      <c r="AA422" s="102"/>
      <c r="AB422" s="36"/>
      <c r="AC422" s="27">
        <v>0</v>
      </c>
      <c r="AE422" s="27">
        <v>0</v>
      </c>
      <c r="AF422" s="33"/>
      <c r="AG422" s="82"/>
      <c r="AH422" s="82"/>
      <c r="AI422" s="105"/>
      <c r="AJ422" s="82"/>
      <c r="AK422" s="82"/>
      <c r="AL422" s="82"/>
      <c r="AM422" s="82"/>
      <c r="AN422" s="82"/>
      <c r="AO422" s="82"/>
      <c r="AP422" s="82"/>
      <c r="AQ422" s="82"/>
      <c r="AR422" s="82"/>
      <c r="AS422" s="82"/>
      <c r="AT422" s="82"/>
      <c r="AU422" s="27">
        <v>0</v>
      </c>
      <c r="AV422" s="27">
        <v>0</v>
      </c>
      <c r="AW422" s="30" t="s">
        <v>1165</v>
      </c>
      <c r="AX422" s="30" t="s">
        <v>836</v>
      </c>
      <c r="AY422" s="12"/>
      <c r="AZ422" s="12"/>
    </row>
    <row r="423" spans="1:52" ht="21" x14ac:dyDescent="0.35">
      <c r="A423" s="91">
        <v>415</v>
      </c>
      <c r="B423" s="31" t="s">
        <v>375</v>
      </c>
      <c r="C423" s="31" t="s">
        <v>377</v>
      </c>
      <c r="D423" s="31"/>
      <c r="E423" s="31" t="s">
        <v>378</v>
      </c>
      <c r="F423" s="31" t="s">
        <v>11</v>
      </c>
      <c r="G423" s="25">
        <v>0</v>
      </c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36"/>
      <c r="U423" s="102"/>
      <c r="V423" s="102"/>
      <c r="W423" s="102"/>
      <c r="X423" s="102"/>
      <c r="Y423" s="102"/>
      <c r="Z423" s="102"/>
      <c r="AA423" s="102"/>
      <c r="AB423" s="36"/>
      <c r="AC423" s="27">
        <v>0</v>
      </c>
      <c r="AE423" s="27">
        <v>0</v>
      </c>
      <c r="AF423" s="33"/>
      <c r="AG423" s="82"/>
      <c r="AH423" s="82"/>
      <c r="AI423" s="105"/>
      <c r="AJ423" s="82"/>
      <c r="AK423" s="82"/>
      <c r="AL423" s="82"/>
      <c r="AM423" s="82"/>
      <c r="AN423" s="82"/>
      <c r="AO423" s="82"/>
      <c r="AP423" s="82"/>
      <c r="AQ423" s="82"/>
      <c r="AR423" s="82"/>
      <c r="AS423" s="82"/>
      <c r="AT423" s="82"/>
      <c r="AU423" s="27">
        <v>0</v>
      </c>
      <c r="AV423" s="27">
        <v>0</v>
      </c>
      <c r="AW423" s="30" t="s">
        <v>1165</v>
      </c>
      <c r="AX423" s="30" t="s">
        <v>834</v>
      </c>
      <c r="AY423" s="12"/>
      <c r="AZ423" s="12"/>
    </row>
    <row r="424" spans="1:52" ht="21" x14ac:dyDescent="0.35">
      <c r="A424" s="91">
        <v>416</v>
      </c>
      <c r="B424" s="31" t="s">
        <v>375</v>
      </c>
      <c r="C424" s="31" t="s">
        <v>691</v>
      </c>
      <c r="D424" s="31"/>
      <c r="E424" s="31" t="s">
        <v>692</v>
      </c>
      <c r="F424" s="31" t="s">
        <v>11</v>
      </c>
      <c r="G424" s="25">
        <v>0</v>
      </c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36"/>
      <c r="U424" s="102"/>
      <c r="V424" s="102"/>
      <c r="W424" s="102"/>
      <c r="X424" s="102"/>
      <c r="Y424" s="102"/>
      <c r="Z424" s="102"/>
      <c r="AA424" s="102"/>
      <c r="AB424" s="36"/>
      <c r="AC424" s="27">
        <v>0</v>
      </c>
      <c r="AE424" s="27">
        <v>0</v>
      </c>
      <c r="AF424" s="33"/>
      <c r="AG424" s="82"/>
      <c r="AH424" s="82"/>
      <c r="AI424" s="105"/>
      <c r="AJ424" s="82"/>
      <c r="AK424" s="82"/>
      <c r="AL424" s="82"/>
      <c r="AM424" s="82"/>
      <c r="AN424" s="82"/>
      <c r="AO424" s="82"/>
      <c r="AP424" s="82"/>
      <c r="AQ424" s="82"/>
      <c r="AR424" s="82"/>
      <c r="AS424" s="82"/>
      <c r="AT424" s="82"/>
      <c r="AU424" s="27">
        <v>0</v>
      </c>
      <c r="AV424" s="27">
        <v>0</v>
      </c>
      <c r="AW424" s="30" t="s">
        <v>1165</v>
      </c>
      <c r="AX424" s="30" t="s">
        <v>836</v>
      </c>
      <c r="AY424" s="12"/>
      <c r="AZ424" s="12"/>
    </row>
    <row r="425" spans="1:52" ht="21" x14ac:dyDescent="0.35">
      <c r="A425" s="91">
        <v>417</v>
      </c>
      <c r="B425" s="31" t="s">
        <v>375</v>
      </c>
      <c r="C425" s="31" t="s">
        <v>379</v>
      </c>
      <c r="D425" s="31"/>
      <c r="E425" s="31" t="s">
        <v>380</v>
      </c>
      <c r="F425" s="31" t="s">
        <v>933</v>
      </c>
      <c r="G425" s="25">
        <v>2000</v>
      </c>
      <c r="H425" s="102"/>
      <c r="I425" s="102"/>
      <c r="J425" s="102">
        <v>20</v>
      </c>
      <c r="K425" s="102">
        <v>100</v>
      </c>
      <c r="L425" s="102"/>
      <c r="M425" s="102">
        <v>150</v>
      </c>
      <c r="N425" s="102"/>
      <c r="O425" s="102">
        <v>230</v>
      </c>
      <c r="P425" s="102"/>
      <c r="Q425" s="102"/>
      <c r="R425" s="102"/>
      <c r="S425" s="102"/>
      <c r="T425" s="36"/>
      <c r="U425" s="102"/>
      <c r="V425" s="102">
        <v>210</v>
      </c>
      <c r="W425" s="102"/>
      <c r="X425" s="102">
        <v>850</v>
      </c>
      <c r="Y425" s="102">
        <v>440</v>
      </c>
      <c r="Z425" s="102"/>
      <c r="AA425" s="102"/>
      <c r="AB425" s="36"/>
      <c r="AC425" s="27">
        <v>281730000</v>
      </c>
      <c r="AE425" s="27">
        <v>559</v>
      </c>
      <c r="AF425" s="33"/>
      <c r="AG425" s="82"/>
      <c r="AH425" s="82">
        <v>200</v>
      </c>
      <c r="AI425" s="105">
        <v>19</v>
      </c>
      <c r="AJ425" s="82"/>
      <c r="AK425" s="82"/>
      <c r="AL425" s="82">
        <v>280</v>
      </c>
      <c r="AM425" s="82">
        <v>60</v>
      </c>
      <c r="AN425" s="82"/>
      <c r="AO425" s="82"/>
      <c r="AP425" s="82"/>
      <c r="AQ425" s="82"/>
      <c r="AR425" s="82"/>
      <c r="AS425" s="82"/>
      <c r="AT425" s="82"/>
      <c r="AU425" s="27">
        <v>93607500</v>
      </c>
      <c r="AV425" s="27">
        <v>98605500</v>
      </c>
      <c r="AW425" s="30" t="s">
        <v>1166</v>
      </c>
      <c r="AX425" s="30" t="s">
        <v>836</v>
      </c>
      <c r="AY425" s="12"/>
      <c r="AZ425" s="12"/>
    </row>
    <row r="426" spans="1:52" ht="21" x14ac:dyDescent="0.35">
      <c r="A426" s="91">
        <v>418</v>
      </c>
      <c r="B426" s="31" t="s">
        <v>375</v>
      </c>
      <c r="C426" s="31" t="s">
        <v>382</v>
      </c>
      <c r="D426" s="31"/>
      <c r="E426" s="31" t="s">
        <v>383</v>
      </c>
      <c r="F426" s="31" t="s">
        <v>13</v>
      </c>
      <c r="G426" s="25">
        <v>120</v>
      </c>
      <c r="H426" s="102"/>
      <c r="I426" s="102"/>
      <c r="J426" s="102"/>
      <c r="K426" s="102">
        <v>10</v>
      </c>
      <c r="L426" s="102"/>
      <c r="M426" s="102">
        <v>10</v>
      </c>
      <c r="N426" s="102"/>
      <c r="O426" s="102">
        <v>20</v>
      </c>
      <c r="P426" s="102"/>
      <c r="Q426" s="102"/>
      <c r="R426" s="102"/>
      <c r="S426" s="102"/>
      <c r="T426" s="36"/>
      <c r="U426" s="102"/>
      <c r="V426" s="102"/>
      <c r="W426" s="102"/>
      <c r="X426" s="102">
        <v>30</v>
      </c>
      <c r="Y426" s="102">
        <v>50</v>
      </c>
      <c r="Z426" s="102"/>
      <c r="AA426" s="102"/>
      <c r="AB426" s="36"/>
      <c r="AC426" s="27">
        <v>16515000</v>
      </c>
      <c r="AE426" s="27">
        <v>0</v>
      </c>
      <c r="AF426" s="33"/>
      <c r="AG426" s="82"/>
      <c r="AH426" s="82"/>
      <c r="AI426" s="105"/>
      <c r="AJ426" s="82"/>
      <c r="AK426" s="82"/>
      <c r="AL426" s="82"/>
      <c r="AM426" s="82"/>
      <c r="AN426" s="82"/>
      <c r="AO426" s="82"/>
      <c r="AP426" s="82"/>
      <c r="AQ426" s="82"/>
      <c r="AR426" s="82"/>
      <c r="AS426" s="82"/>
      <c r="AT426" s="82"/>
      <c r="AU426" s="27">
        <v>0</v>
      </c>
      <c r="AV426" s="27">
        <v>5780250</v>
      </c>
      <c r="AW426" s="30" t="s">
        <v>1165</v>
      </c>
      <c r="AX426" s="30" t="s">
        <v>836</v>
      </c>
      <c r="AY426" s="12"/>
      <c r="AZ426" s="12"/>
    </row>
    <row r="427" spans="1:52" ht="21" x14ac:dyDescent="0.35">
      <c r="A427" s="91">
        <v>419</v>
      </c>
      <c r="B427" s="31" t="s">
        <v>375</v>
      </c>
      <c r="C427" s="31" t="s">
        <v>381</v>
      </c>
      <c r="D427" s="31"/>
      <c r="E427" s="31" t="s">
        <v>744</v>
      </c>
      <c r="F427" s="31" t="s">
        <v>20</v>
      </c>
      <c r="G427" s="25">
        <v>350</v>
      </c>
      <c r="H427" s="102"/>
      <c r="I427" s="102"/>
      <c r="J427" s="102">
        <v>20</v>
      </c>
      <c r="K427" s="102">
        <v>20</v>
      </c>
      <c r="L427" s="102"/>
      <c r="M427" s="102">
        <v>90</v>
      </c>
      <c r="N427" s="102"/>
      <c r="O427" s="102">
        <v>50</v>
      </c>
      <c r="P427" s="102"/>
      <c r="Q427" s="102"/>
      <c r="R427" s="102"/>
      <c r="S427" s="102"/>
      <c r="T427" s="36"/>
      <c r="U427" s="102"/>
      <c r="V427" s="102">
        <v>25</v>
      </c>
      <c r="W427" s="102"/>
      <c r="X427" s="102">
        <v>105</v>
      </c>
      <c r="Y427" s="102">
        <v>40</v>
      </c>
      <c r="Z427" s="102"/>
      <c r="AA427" s="102"/>
      <c r="AB427" s="36"/>
      <c r="AC427" s="27">
        <v>52627500</v>
      </c>
      <c r="AE427" s="27">
        <v>109</v>
      </c>
      <c r="AF427" s="33"/>
      <c r="AG427" s="82"/>
      <c r="AH427" s="82">
        <v>20</v>
      </c>
      <c r="AI427" s="105">
        <v>4</v>
      </c>
      <c r="AJ427" s="82"/>
      <c r="AK427" s="82"/>
      <c r="AL427" s="82">
        <v>85</v>
      </c>
      <c r="AM427" s="82"/>
      <c r="AN427" s="82"/>
      <c r="AO427" s="82"/>
      <c r="AP427" s="82"/>
      <c r="AQ427" s="82"/>
      <c r="AR427" s="82"/>
      <c r="AS427" s="82"/>
      <c r="AT427" s="82"/>
      <c r="AU427" s="27">
        <v>17580000</v>
      </c>
      <c r="AV427" s="27">
        <v>18419625</v>
      </c>
      <c r="AW427" s="30" t="s">
        <v>1166</v>
      </c>
      <c r="AX427" s="30" t="s">
        <v>836</v>
      </c>
      <c r="AY427" s="12"/>
      <c r="AZ427" s="12"/>
    </row>
    <row r="428" spans="1:52" ht="21" x14ac:dyDescent="0.35">
      <c r="A428" s="91">
        <v>420</v>
      </c>
      <c r="B428" s="31" t="s">
        <v>375</v>
      </c>
      <c r="C428" s="31" t="s">
        <v>384</v>
      </c>
      <c r="D428" s="31"/>
      <c r="E428" s="31" t="s">
        <v>764</v>
      </c>
      <c r="F428" s="31" t="s">
        <v>20</v>
      </c>
      <c r="G428" s="25">
        <v>350</v>
      </c>
      <c r="H428" s="102"/>
      <c r="I428" s="102"/>
      <c r="J428" s="102">
        <v>20</v>
      </c>
      <c r="K428" s="102">
        <v>20</v>
      </c>
      <c r="L428" s="102"/>
      <c r="M428" s="102">
        <v>90</v>
      </c>
      <c r="N428" s="102"/>
      <c r="O428" s="102">
        <v>50</v>
      </c>
      <c r="P428" s="102"/>
      <c r="Q428" s="102"/>
      <c r="R428" s="102"/>
      <c r="S428" s="102"/>
      <c r="T428" s="36"/>
      <c r="U428" s="102"/>
      <c r="V428" s="102">
        <v>25</v>
      </c>
      <c r="W428" s="102"/>
      <c r="X428" s="102">
        <v>105</v>
      </c>
      <c r="Y428" s="102">
        <v>40</v>
      </c>
      <c r="Z428" s="102"/>
      <c r="AA428" s="102"/>
      <c r="AB428" s="36"/>
      <c r="AC428" s="27">
        <v>52627500</v>
      </c>
      <c r="AE428" s="27">
        <v>109</v>
      </c>
      <c r="AF428" s="33"/>
      <c r="AG428" s="82"/>
      <c r="AH428" s="82">
        <v>20</v>
      </c>
      <c r="AI428" s="105">
        <v>4</v>
      </c>
      <c r="AJ428" s="82"/>
      <c r="AK428" s="82"/>
      <c r="AL428" s="82">
        <v>85</v>
      </c>
      <c r="AM428" s="82"/>
      <c r="AN428" s="82"/>
      <c r="AO428" s="82"/>
      <c r="AP428" s="82"/>
      <c r="AQ428" s="82"/>
      <c r="AR428" s="82"/>
      <c r="AS428" s="82"/>
      <c r="AT428" s="82"/>
      <c r="AU428" s="27">
        <v>17580000</v>
      </c>
      <c r="AV428" s="27">
        <v>18419625</v>
      </c>
      <c r="AW428" s="30" t="s">
        <v>1166</v>
      </c>
      <c r="AX428" s="30" t="s">
        <v>836</v>
      </c>
      <c r="AY428" s="12"/>
      <c r="AZ428" s="12"/>
    </row>
    <row r="429" spans="1:52" ht="21" x14ac:dyDescent="0.35">
      <c r="A429" s="91">
        <v>421</v>
      </c>
      <c r="B429" s="31" t="s">
        <v>358</v>
      </c>
      <c r="C429" s="31" t="s">
        <v>978</v>
      </c>
      <c r="D429" s="31"/>
      <c r="E429" s="31" t="s">
        <v>983</v>
      </c>
      <c r="F429" s="31" t="s">
        <v>20</v>
      </c>
      <c r="G429" s="25">
        <v>250</v>
      </c>
      <c r="H429" s="102"/>
      <c r="I429" s="102"/>
      <c r="J429" s="102">
        <v>5</v>
      </c>
      <c r="K429" s="102">
        <v>11</v>
      </c>
      <c r="L429" s="102"/>
      <c r="M429" s="102">
        <v>5</v>
      </c>
      <c r="N429" s="102">
        <v>57</v>
      </c>
      <c r="O429" s="102">
        <v>10</v>
      </c>
      <c r="P429" s="102"/>
      <c r="Q429" s="102"/>
      <c r="R429" s="102"/>
      <c r="S429" s="102"/>
      <c r="T429" s="36"/>
      <c r="U429" s="102"/>
      <c r="V429" s="102">
        <v>101</v>
      </c>
      <c r="W429" s="102">
        <v>0</v>
      </c>
      <c r="X429" s="102">
        <v>40</v>
      </c>
      <c r="Y429" s="102">
        <v>20</v>
      </c>
      <c r="Z429" s="102"/>
      <c r="AA429" s="102"/>
      <c r="AB429" s="36">
        <v>1</v>
      </c>
      <c r="AC429" s="27">
        <v>29061500</v>
      </c>
      <c r="AE429" s="27">
        <v>55</v>
      </c>
      <c r="AF429" s="33"/>
      <c r="AG429" s="82"/>
      <c r="AH429" s="82">
        <v>24</v>
      </c>
      <c r="AI429" s="105"/>
      <c r="AJ429" s="82"/>
      <c r="AK429" s="82"/>
      <c r="AL429" s="82">
        <v>20</v>
      </c>
      <c r="AM429" s="82">
        <v>10</v>
      </c>
      <c r="AN429" s="82"/>
      <c r="AO429" s="82"/>
      <c r="AP429" s="82">
        <v>1</v>
      </c>
      <c r="AQ429" s="82"/>
      <c r="AR429" s="82"/>
      <c r="AS429" s="82"/>
      <c r="AT429" s="82"/>
      <c r="AU429" s="27">
        <v>9188500</v>
      </c>
      <c r="AV429" s="27">
        <v>10171525</v>
      </c>
      <c r="AW429" s="30" t="s">
        <v>1166</v>
      </c>
      <c r="AX429" s="30" t="s">
        <v>836</v>
      </c>
      <c r="AY429" s="12"/>
      <c r="AZ429" s="12"/>
    </row>
    <row r="430" spans="1:52" ht="21" x14ac:dyDescent="0.35">
      <c r="A430" s="91">
        <v>422</v>
      </c>
      <c r="B430" s="31" t="s">
        <v>358</v>
      </c>
      <c r="C430" s="31" t="s">
        <v>979</v>
      </c>
      <c r="D430" s="31"/>
      <c r="E430" s="31" t="s">
        <v>984</v>
      </c>
      <c r="F430" s="31" t="s">
        <v>989</v>
      </c>
      <c r="G430" s="25">
        <v>300</v>
      </c>
      <c r="H430" s="102"/>
      <c r="I430" s="102"/>
      <c r="J430" s="102">
        <v>10</v>
      </c>
      <c r="K430" s="102">
        <v>24</v>
      </c>
      <c r="L430" s="102"/>
      <c r="M430" s="102">
        <v>7</v>
      </c>
      <c r="N430" s="102">
        <v>51</v>
      </c>
      <c r="O430" s="102">
        <v>50</v>
      </c>
      <c r="P430" s="102">
        <v>30</v>
      </c>
      <c r="Q430" s="102"/>
      <c r="R430" s="102"/>
      <c r="S430" s="102"/>
      <c r="T430" s="36"/>
      <c r="U430" s="102"/>
      <c r="V430" s="102">
        <v>77</v>
      </c>
      <c r="W430" s="102"/>
      <c r="X430" s="102">
        <v>37</v>
      </c>
      <c r="Y430" s="102">
        <v>13</v>
      </c>
      <c r="Z430" s="102"/>
      <c r="AA430" s="102"/>
      <c r="AB430" s="36">
        <v>1</v>
      </c>
      <c r="AC430" s="27">
        <v>42279500</v>
      </c>
      <c r="AE430" s="27">
        <v>80</v>
      </c>
      <c r="AF430" s="33"/>
      <c r="AG430" s="82"/>
      <c r="AH430" s="82">
        <v>31</v>
      </c>
      <c r="AI430" s="105"/>
      <c r="AJ430" s="82"/>
      <c r="AK430" s="82"/>
      <c r="AL430" s="82">
        <v>35</v>
      </c>
      <c r="AM430" s="82">
        <v>1</v>
      </c>
      <c r="AN430" s="82">
        <v>1</v>
      </c>
      <c r="AO430" s="82"/>
      <c r="AP430" s="82">
        <v>12</v>
      </c>
      <c r="AQ430" s="82"/>
      <c r="AR430" s="82"/>
      <c r="AS430" s="82"/>
      <c r="AT430" s="82"/>
      <c r="AU430" s="27">
        <v>12649500</v>
      </c>
      <c r="AV430" s="27">
        <v>14797824.999999998</v>
      </c>
      <c r="AW430" s="30" t="s">
        <v>1166</v>
      </c>
      <c r="AX430" s="30" t="s">
        <v>836</v>
      </c>
      <c r="AY430" s="12"/>
      <c r="AZ430" s="12"/>
    </row>
    <row r="431" spans="1:52" ht="21" x14ac:dyDescent="0.35">
      <c r="A431" s="91">
        <v>423</v>
      </c>
      <c r="B431" s="31" t="s">
        <v>358</v>
      </c>
      <c r="C431" s="31" t="s">
        <v>697</v>
      </c>
      <c r="D431" s="31"/>
      <c r="E431" s="31" t="s">
        <v>698</v>
      </c>
      <c r="F431" s="31" t="s">
        <v>11</v>
      </c>
      <c r="G431" s="25">
        <v>0</v>
      </c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36"/>
      <c r="U431" s="102"/>
      <c r="V431" s="102"/>
      <c r="W431" s="102"/>
      <c r="X431" s="102"/>
      <c r="Y431" s="102"/>
      <c r="Z431" s="102"/>
      <c r="AA431" s="102"/>
      <c r="AB431" s="36"/>
      <c r="AC431" s="27">
        <v>0</v>
      </c>
      <c r="AE431" s="27">
        <v>0</v>
      </c>
      <c r="AF431" s="33"/>
      <c r="AG431" s="82"/>
      <c r="AH431" s="82"/>
      <c r="AI431" s="105"/>
      <c r="AJ431" s="82"/>
      <c r="AK431" s="82"/>
      <c r="AL431" s="82"/>
      <c r="AM431" s="82"/>
      <c r="AN431" s="82"/>
      <c r="AO431" s="82"/>
      <c r="AP431" s="82"/>
      <c r="AQ431" s="82"/>
      <c r="AR431" s="82"/>
      <c r="AS431" s="82"/>
      <c r="AT431" s="82"/>
      <c r="AU431" s="27">
        <v>0</v>
      </c>
      <c r="AV431" s="27">
        <v>0</v>
      </c>
      <c r="AW431" s="30" t="s">
        <v>1165</v>
      </c>
      <c r="AX431" s="30" t="s">
        <v>836</v>
      </c>
      <c r="AY431" s="12"/>
      <c r="AZ431" s="12"/>
    </row>
    <row r="432" spans="1:52" ht="21" x14ac:dyDescent="0.35">
      <c r="A432" s="91">
        <v>424</v>
      </c>
      <c r="B432" s="31" t="s">
        <v>358</v>
      </c>
      <c r="C432" s="31" t="s">
        <v>980</v>
      </c>
      <c r="D432" s="31"/>
      <c r="E432" s="31" t="s">
        <v>985</v>
      </c>
      <c r="F432" s="31" t="s">
        <v>11</v>
      </c>
      <c r="G432" s="25">
        <v>0</v>
      </c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36"/>
      <c r="U432" s="102"/>
      <c r="V432" s="102"/>
      <c r="W432" s="102"/>
      <c r="X432" s="102"/>
      <c r="Y432" s="102"/>
      <c r="Z432" s="102"/>
      <c r="AA432" s="102"/>
      <c r="AB432" s="36"/>
      <c r="AC432" s="27">
        <v>0</v>
      </c>
      <c r="AE432" s="27">
        <v>0</v>
      </c>
      <c r="AF432" s="33"/>
      <c r="AG432" s="82"/>
      <c r="AH432" s="82"/>
      <c r="AI432" s="105"/>
      <c r="AJ432" s="82"/>
      <c r="AK432" s="82"/>
      <c r="AL432" s="82"/>
      <c r="AM432" s="82"/>
      <c r="AN432" s="82"/>
      <c r="AO432" s="82"/>
      <c r="AP432" s="82"/>
      <c r="AQ432" s="82"/>
      <c r="AR432" s="82"/>
      <c r="AS432" s="82"/>
      <c r="AT432" s="82"/>
      <c r="AU432" s="27">
        <v>0</v>
      </c>
      <c r="AV432" s="27">
        <v>0</v>
      </c>
      <c r="AW432" s="30"/>
      <c r="AX432" s="30" t="s">
        <v>836</v>
      </c>
      <c r="AY432" s="12"/>
      <c r="AZ432" s="12"/>
    </row>
    <row r="433" spans="1:52" ht="21" x14ac:dyDescent="0.35">
      <c r="A433" s="91">
        <v>425</v>
      </c>
      <c r="B433" s="31" t="s">
        <v>358</v>
      </c>
      <c r="C433" s="31" t="s">
        <v>360</v>
      </c>
      <c r="D433" s="31"/>
      <c r="E433" s="31" t="s">
        <v>361</v>
      </c>
      <c r="F433" s="31" t="s">
        <v>13</v>
      </c>
      <c r="G433" s="25">
        <v>120</v>
      </c>
      <c r="H433" s="102"/>
      <c r="I433" s="102"/>
      <c r="J433" s="102">
        <v>4</v>
      </c>
      <c r="K433" s="102">
        <v>1</v>
      </c>
      <c r="L433" s="102"/>
      <c r="M433" s="102">
        <v>3</v>
      </c>
      <c r="N433" s="102">
        <v>25</v>
      </c>
      <c r="O433" s="102">
        <v>20</v>
      </c>
      <c r="P433" s="102"/>
      <c r="Q433" s="102">
        <v>0</v>
      </c>
      <c r="R433" s="102"/>
      <c r="S433" s="102"/>
      <c r="T433" s="36"/>
      <c r="U433" s="102"/>
      <c r="V433" s="102">
        <v>37</v>
      </c>
      <c r="W433" s="102"/>
      <c r="X433" s="102">
        <v>30</v>
      </c>
      <c r="Y433" s="102"/>
      <c r="Z433" s="102"/>
      <c r="AA433" s="102"/>
      <c r="AB433" s="36"/>
      <c r="AC433" s="27">
        <v>15745500</v>
      </c>
      <c r="AE433" s="27">
        <v>32</v>
      </c>
      <c r="AF433" s="33"/>
      <c r="AG433" s="82"/>
      <c r="AH433" s="82">
        <v>15</v>
      </c>
      <c r="AI433" s="105"/>
      <c r="AJ433" s="82">
        <v>1</v>
      </c>
      <c r="AK433" s="82"/>
      <c r="AL433" s="82">
        <v>1</v>
      </c>
      <c r="AM433" s="82">
        <v>5</v>
      </c>
      <c r="AN433" s="82">
        <v>2</v>
      </c>
      <c r="AO433" s="82"/>
      <c r="AP433" s="82">
        <v>8</v>
      </c>
      <c r="AQ433" s="82"/>
      <c r="AR433" s="82"/>
      <c r="AS433" s="82"/>
      <c r="AT433" s="82"/>
      <c r="AU433" s="27">
        <v>4879500</v>
      </c>
      <c r="AV433" s="27">
        <v>5510925</v>
      </c>
      <c r="AW433" s="30" t="s">
        <v>1166</v>
      </c>
      <c r="AX433" s="30" t="s">
        <v>836</v>
      </c>
      <c r="AY433" s="12"/>
      <c r="AZ433" s="12"/>
    </row>
    <row r="434" spans="1:52" ht="21" x14ac:dyDescent="0.35">
      <c r="A434" s="91">
        <v>426</v>
      </c>
      <c r="B434" s="31" t="s">
        <v>358</v>
      </c>
      <c r="C434" s="31" t="s">
        <v>536</v>
      </c>
      <c r="D434" s="31"/>
      <c r="E434" s="31" t="s">
        <v>537</v>
      </c>
      <c r="F434" s="31" t="s">
        <v>13</v>
      </c>
      <c r="G434" s="25">
        <v>120</v>
      </c>
      <c r="H434" s="102"/>
      <c r="I434" s="102"/>
      <c r="J434" s="102">
        <v>4</v>
      </c>
      <c r="K434" s="102">
        <v>1</v>
      </c>
      <c r="L434" s="102"/>
      <c r="M434" s="102">
        <v>3</v>
      </c>
      <c r="N434" s="102">
        <v>13</v>
      </c>
      <c r="O434" s="102">
        <v>10</v>
      </c>
      <c r="P434" s="102"/>
      <c r="Q434" s="102"/>
      <c r="R434" s="102"/>
      <c r="S434" s="102"/>
      <c r="T434" s="36"/>
      <c r="U434" s="102"/>
      <c r="V434" s="102">
        <v>64</v>
      </c>
      <c r="W434" s="102"/>
      <c r="X434" s="102">
        <v>20</v>
      </c>
      <c r="Y434" s="102">
        <v>5</v>
      </c>
      <c r="Z434" s="102"/>
      <c r="AA434" s="102"/>
      <c r="AB434" s="36"/>
      <c r="AC434" s="27">
        <v>14688500</v>
      </c>
      <c r="AE434" s="27">
        <v>26</v>
      </c>
      <c r="AF434" s="33"/>
      <c r="AG434" s="82"/>
      <c r="AH434" s="82">
        <v>15</v>
      </c>
      <c r="AI434" s="105"/>
      <c r="AJ434" s="82"/>
      <c r="AK434" s="82"/>
      <c r="AL434" s="82">
        <v>5</v>
      </c>
      <c r="AM434" s="82">
        <v>6</v>
      </c>
      <c r="AN434" s="82"/>
      <c r="AO434" s="82"/>
      <c r="AP434" s="82"/>
      <c r="AQ434" s="82"/>
      <c r="AR434" s="82"/>
      <c r="AS434" s="82"/>
      <c r="AT434" s="82"/>
      <c r="AU434" s="27">
        <v>4499500</v>
      </c>
      <c r="AV434" s="27">
        <v>5140975</v>
      </c>
      <c r="AW434" s="30" t="s">
        <v>1166</v>
      </c>
      <c r="AX434" s="30" t="s">
        <v>836</v>
      </c>
      <c r="AY434" s="12"/>
      <c r="AZ434" s="12"/>
    </row>
    <row r="435" spans="1:52" ht="21" x14ac:dyDescent="0.35">
      <c r="A435" s="91">
        <v>427</v>
      </c>
      <c r="B435" s="31" t="s">
        <v>358</v>
      </c>
      <c r="C435" s="31" t="s">
        <v>385</v>
      </c>
      <c r="D435" s="31"/>
      <c r="E435" s="31" t="s">
        <v>386</v>
      </c>
      <c r="F435" s="31" t="s">
        <v>43</v>
      </c>
      <c r="G435" s="25">
        <v>0</v>
      </c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36"/>
      <c r="U435" s="102"/>
      <c r="V435" s="102"/>
      <c r="W435" s="102"/>
      <c r="X435" s="102"/>
      <c r="Y435" s="102"/>
      <c r="Z435" s="102"/>
      <c r="AA435" s="102"/>
      <c r="AB435" s="36"/>
      <c r="AC435" s="27">
        <v>0</v>
      </c>
      <c r="AE435" s="27">
        <v>0</v>
      </c>
      <c r="AF435" s="33"/>
      <c r="AG435" s="82"/>
      <c r="AH435" s="82"/>
      <c r="AI435" s="105"/>
      <c r="AJ435" s="82"/>
      <c r="AK435" s="82"/>
      <c r="AL435" s="82"/>
      <c r="AM435" s="82"/>
      <c r="AN435" s="82"/>
      <c r="AO435" s="82"/>
      <c r="AP435" s="82"/>
      <c r="AQ435" s="82"/>
      <c r="AR435" s="82"/>
      <c r="AS435" s="82"/>
      <c r="AT435" s="82"/>
      <c r="AU435" s="27">
        <v>0</v>
      </c>
      <c r="AV435" s="27">
        <v>0</v>
      </c>
      <c r="AW435" s="30" t="s">
        <v>1165</v>
      </c>
      <c r="AX435" s="30" t="s">
        <v>836</v>
      </c>
      <c r="AY435" s="12"/>
      <c r="AZ435" s="12"/>
    </row>
    <row r="436" spans="1:52" ht="21" x14ac:dyDescent="0.35">
      <c r="A436" s="91">
        <v>428</v>
      </c>
      <c r="B436" s="31" t="s">
        <v>358</v>
      </c>
      <c r="C436" s="31" t="s">
        <v>684</v>
      </c>
      <c r="D436" s="31"/>
      <c r="E436" s="31" t="s">
        <v>685</v>
      </c>
      <c r="F436" s="31" t="s">
        <v>11</v>
      </c>
      <c r="G436" s="25">
        <v>120</v>
      </c>
      <c r="H436" s="102"/>
      <c r="I436" s="102"/>
      <c r="J436" s="102">
        <v>3</v>
      </c>
      <c r="K436" s="102">
        <v>8</v>
      </c>
      <c r="L436" s="102"/>
      <c r="M436" s="102">
        <v>4</v>
      </c>
      <c r="N436" s="102">
        <v>7</v>
      </c>
      <c r="O436" s="102">
        <v>30</v>
      </c>
      <c r="P436" s="102"/>
      <c r="Q436" s="102"/>
      <c r="R436" s="102"/>
      <c r="S436" s="102"/>
      <c r="T436" s="36"/>
      <c r="U436" s="102"/>
      <c r="V436" s="102">
        <v>28</v>
      </c>
      <c r="W436" s="102"/>
      <c r="X436" s="102">
        <v>35</v>
      </c>
      <c r="Y436" s="102">
        <v>5</v>
      </c>
      <c r="Z436" s="102"/>
      <c r="AA436" s="102"/>
      <c r="AB436" s="36"/>
      <c r="AC436" s="27">
        <v>17464000</v>
      </c>
      <c r="AE436" s="27">
        <v>32</v>
      </c>
      <c r="AF436" s="33"/>
      <c r="AG436" s="82"/>
      <c r="AH436" s="82">
        <v>15</v>
      </c>
      <c r="AI436" s="105"/>
      <c r="AJ436" s="82"/>
      <c r="AK436" s="82"/>
      <c r="AL436" s="82">
        <v>10</v>
      </c>
      <c r="AM436" s="82">
        <v>5</v>
      </c>
      <c r="AN436" s="82"/>
      <c r="AO436" s="82"/>
      <c r="AP436" s="82">
        <v>2</v>
      </c>
      <c r="AQ436" s="82"/>
      <c r="AR436" s="82"/>
      <c r="AS436" s="82"/>
      <c r="AT436" s="82"/>
      <c r="AU436" s="27">
        <v>5316500</v>
      </c>
      <c r="AV436" s="27">
        <v>6112400</v>
      </c>
      <c r="AW436" s="30" t="s">
        <v>1166</v>
      </c>
      <c r="AX436" s="30" t="s">
        <v>836</v>
      </c>
      <c r="AY436" s="12"/>
      <c r="AZ436" s="12"/>
    </row>
    <row r="437" spans="1:52" ht="21" x14ac:dyDescent="0.35">
      <c r="A437" s="91">
        <v>429</v>
      </c>
      <c r="B437" s="31" t="s">
        <v>358</v>
      </c>
      <c r="C437" s="31" t="s">
        <v>387</v>
      </c>
      <c r="D437" s="31"/>
      <c r="E437" s="31" t="s">
        <v>388</v>
      </c>
      <c r="F437" s="31" t="s">
        <v>13</v>
      </c>
      <c r="G437" s="25">
        <v>70</v>
      </c>
      <c r="H437" s="102"/>
      <c r="I437" s="102"/>
      <c r="J437" s="102">
        <v>0</v>
      </c>
      <c r="K437" s="102">
        <v>1</v>
      </c>
      <c r="L437" s="102"/>
      <c r="M437" s="102">
        <v>2</v>
      </c>
      <c r="N437" s="102">
        <v>20</v>
      </c>
      <c r="O437" s="102">
        <v>9</v>
      </c>
      <c r="P437" s="102"/>
      <c r="Q437" s="102"/>
      <c r="R437" s="102"/>
      <c r="S437" s="102"/>
      <c r="T437" s="36"/>
      <c r="U437" s="102"/>
      <c r="V437" s="102">
        <v>23</v>
      </c>
      <c r="W437" s="102"/>
      <c r="X437" s="102">
        <v>10</v>
      </c>
      <c r="Y437" s="102">
        <v>5</v>
      </c>
      <c r="Z437" s="102"/>
      <c r="AA437" s="102"/>
      <c r="AB437" s="36"/>
      <c r="AC437" s="27">
        <v>8242500</v>
      </c>
      <c r="AE437" s="27">
        <v>17</v>
      </c>
      <c r="AF437" s="33"/>
      <c r="AG437" s="82"/>
      <c r="AH437" s="82">
        <v>5</v>
      </c>
      <c r="AI437" s="105"/>
      <c r="AJ437" s="82"/>
      <c r="AK437" s="82"/>
      <c r="AL437" s="82">
        <v>4</v>
      </c>
      <c r="AM437" s="82">
        <v>5</v>
      </c>
      <c r="AN437" s="82">
        <v>1</v>
      </c>
      <c r="AO437" s="82"/>
      <c r="AP437" s="82">
        <v>2</v>
      </c>
      <c r="AQ437" s="82"/>
      <c r="AR437" s="82"/>
      <c r="AS437" s="82"/>
      <c r="AT437" s="82"/>
      <c r="AU437" s="27">
        <v>2599500</v>
      </c>
      <c r="AV437" s="27">
        <v>2884875</v>
      </c>
      <c r="AW437" s="30" t="s">
        <v>1166</v>
      </c>
      <c r="AX437" s="30" t="s">
        <v>836</v>
      </c>
      <c r="AY437" s="12"/>
      <c r="AZ437" s="12"/>
    </row>
    <row r="438" spans="1:52" ht="21" x14ac:dyDescent="0.35">
      <c r="A438" s="91">
        <v>430</v>
      </c>
      <c r="B438" s="31" t="s">
        <v>358</v>
      </c>
      <c r="C438" s="31" t="s">
        <v>559</v>
      </c>
      <c r="D438" s="31"/>
      <c r="E438" s="31" t="s">
        <v>389</v>
      </c>
      <c r="F438" s="31" t="s">
        <v>13</v>
      </c>
      <c r="G438" s="25">
        <v>120</v>
      </c>
      <c r="H438" s="102"/>
      <c r="I438" s="102"/>
      <c r="J438" s="102">
        <v>2</v>
      </c>
      <c r="K438" s="102">
        <v>1</v>
      </c>
      <c r="L438" s="102"/>
      <c r="M438" s="102">
        <v>2</v>
      </c>
      <c r="N438" s="102">
        <v>8</v>
      </c>
      <c r="O438" s="102">
        <v>10</v>
      </c>
      <c r="P438" s="102"/>
      <c r="Q438" s="102">
        <v>0</v>
      </c>
      <c r="R438" s="102"/>
      <c r="S438" s="102"/>
      <c r="T438" s="36"/>
      <c r="U438" s="102"/>
      <c r="V438" s="102">
        <v>42</v>
      </c>
      <c r="W438" s="102"/>
      <c r="X438" s="102">
        <v>40</v>
      </c>
      <c r="Y438" s="102">
        <v>15</v>
      </c>
      <c r="Z438" s="102"/>
      <c r="AA438" s="102"/>
      <c r="AB438" s="36"/>
      <c r="AC438" s="27">
        <v>15470500</v>
      </c>
      <c r="AE438" s="27">
        <v>26</v>
      </c>
      <c r="AF438" s="33"/>
      <c r="AG438" s="82"/>
      <c r="AH438" s="82">
        <v>15</v>
      </c>
      <c r="AI438" s="105"/>
      <c r="AJ438" s="82">
        <v>1</v>
      </c>
      <c r="AK438" s="82"/>
      <c r="AL438" s="82">
        <v>5</v>
      </c>
      <c r="AM438" s="82">
        <v>5</v>
      </c>
      <c r="AN438" s="82"/>
      <c r="AO438" s="82"/>
      <c r="AP438" s="82"/>
      <c r="AQ438" s="82"/>
      <c r="AR438" s="82"/>
      <c r="AS438" s="82"/>
      <c r="AT438" s="82"/>
      <c r="AU438" s="27">
        <v>4491500</v>
      </c>
      <c r="AV438" s="27">
        <v>5414675</v>
      </c>
      <c r="AW438" s="30" t="s">
        <v>1166</v>
      </c>
      <c r="AX438" s="30" t="s">
        <v>836</v>
      </c>
      <c r="AY438" s="12"/>
      <c r="AZ438" s="12"/>
    </row>
    <row r="439" spans="1:52" ht="21" x14ac:dyDescent="0.35">
      <c r="A439" s="91">
        <v>431</v>
      </c>
      <c r="B439" s="31" t="s">
        <v>358</v>
      </c>
      <c r="C439" s="31" t="s">
        <v>686</v>
      </c>
      <c r="D439" s="31"/>
      <c r="E439" s="31" t="s">
        <v>687</v>
      </c>
      <c r="F439" s="31" t="s">
        <v>20</v>
      </c>
      <c r="G439" s="25">
        <v>250</v>
      </c>
      <c r="H439" s="102"/>
      <c r="I439" s="102"/>
      <c r="J439" s="102">
        <v>2</v>
      </c>
      <c r="K439" s="102">
        <v>6</v>
      </c>
      <c r="L439" s="102"/>
      <c r="M439" s="102">
        <v>2</v>
      </c>
      <c r="N439" s="102">
        <v>70</v>
      </c>
      <c r="O439" s="102">
        <v>7</v>
      </c>
      <c r="P439" s="102"/>
      <c r="Q439" s="102"/>
      <c r="R439" s="102"/>
      <c r="S439" s="102"/>
      <c r="T439" s="36"/>
      <c r="U439" s="102"/>
      <c r="V439" s="102">
        <v>87</v>
      </c>
      <c r="W439" s="102">
        <v>1</v>
      </c>
      <c r="X439" s="102">
        <v>50</v>
      </c>
      <c r="Y439" s="102">
        <v>25</v>
      </c>
      <c r="Z439" s="102"/>
      <c r="AA439" s="102"/>
      <c r="AB439" s="36"/>
      <c r="AC439" s="27">
        <v>28169500</v>
      </c>
      <c r="AE439" s="27">
        <v>51</v>
      </c>
      <c r="AF439" s="33"/>
      <c r="AG439" s="82"/>
      <c r="AH439" s="82">
        <v>20</v>
      </c>
      <c r="AI439" s="105"/>
      <c r="AJ439" s="82">
        <v>1</v>
      </c>
      <c r="AK439" s="82"/>
      <c r="AL439" s="82">
        <v>15</v>
      </c>
      <c r="AM439" s="82">
        <v>15</v>
      </c>
      <c r="AN439" s="82"/>
      <c r="AO439" s="82"/>
      <c r="AP439" s="82"/>
      <c r="AQ439" s="82"/>
      <c r="AR439" s="82"/>
      <c r="AS439" s="82"/>
      <c r="AT439" s="82"/>
      <c r="AU439" s="27">
        <v>8474000</v>
      </c>
      <c r="AV439" s="27">
        <v>9859325</v>
      </c>
      <c r="AW439" s="30" t="s">
        <v>1166</v>
      </c>
      <c r="AX439" s="30" t="s">
        <v>836</v>
      </c>
      <c r="AY439" s="12"/>
      <c r="AZ439" s="12"/>
    </row>
    <row r="440" spans="1:52" ht="21" x14ac:dyDescent="0.35">
      <c r="A440" s="91">
        <v>432</v>
      </c>
      <c r="B440" s="31" t="s">
        <v>358</v>
      </c>
      <c r="C440" s="31" t="s">
        <v>396</v>
      </c>
      <c r="D440" s="31"/>
      <c r="E440" s="31" t="s">
        <v>397</v>
      </c>
      <c r="F440" s="31" t="s">
        <v>20</v>
      </c>
      <c r="G440" s="25">
        <v>250</v>
      </c>
      <c r="H440" s="102"/>
      <c r="I440" s="102"/>
      <c r="J440" s="102">
        <v>25</v>
      </c>
      <c r="K440" s="102">
        <v>20</v>
      </c>
      <c r="L440" s="102"/>
      <c r="M440" s="102">
        <v>3</v>
      </c>
      <c r="N440" s="102">
        <v>30</v>
      </c>
      <c r="O440" s="102">
        <v>50</v>
      </c>
      <c r="P440" s="102">
        <v>5</v>
      </c>
      <c r="Q440" s="102">
        <v>1</v>
      </c>
      <c r="R440" s="102"/>
      <c r="S440" s="102"/>
      <c r="T440" s="36"/>
      <c r="U440" s="102"/>
      <c r="V440" s="102">
        <v>27</v>
      </c>
      <c r="W440" s="102"/>
      <c r="X440" s="102">
        <v>80</v>
      </c>
      <c r="Y440" s="102">
        <v>5</v>
      </c>
      <c r="Z440" s="102"/>
      <c r="AA440" s="102"/>
      <c r="AB440" s="36">
        <v>4</v>
      </c>
      <c r="AC440" s="27">
        <v>38554000</v>
      </c>
      <c r="AE440" s="27">
        <v>77</v>
      </c>
      <c r="AF440" s="33"/>
      <c r="AG440" s="82"/>
      <c r="AH440" s="82">
        <v>60</v>
      </c>
      <c r="AI440" s="105"/>
      <c r="AJ440" s="82">
        <v>1</v>
      </c>
      <c r="AK440" s="82"/>
      <c r="AL440" s="82"/>
      <c r="AM440" s="82">
        <v>5</v>
      </c>
      <c r="AN440" s="82"/>
      <c r="AO440" s="82"/>
      <c r="AP440" s="82"/>
      <c r="AQ440" s="82"/>
      <c r="AR440" s="82"/>
      <c r="AS440" s="82"/>
      <c r="AT440" s="82">
        <v>11</v>
      </c>
      <c r="AU440" s="27">
        <v>13215000</v>
      </c>
      <c r="AV440" s="27">
        <v>13493900</v>
      </c>
      <c r="AW440" s="30" t="s">
        <v>1166</v>
      </c>
      <c r="AX440" s="30" t="s">
        <v>836</v>
      </c>
      <c r="AY440" s="12"/>
      <c r="AZ440" s="12"/>
    </row>
    <row r="441" spans="1:52" ht="21" x14ac:dyDescent="0.35">
      <c r="A441" s="91">
        <v>433</v>
      </c>
      <c r="B441" s="31" t="s">
        <v>358</v>
      </c>
      <c r="C441" s="31" t="s">
        <v>391</v>
      </c>
      <c r="D441" s="31"/>
      <c r="E441" s="31" t="s">
        <v>392</v>
      </c>
      <c r="F441" s="31" t="s">
        <v>20</v>
      </c>
      <c r="G441" s="25">
        <v>0</v>
      </c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36"/>
      <c r="U441" s="102"/>
      <c r="V441" s="102"/>
      <c r="W441" s="102"/>
      <c r="X441" s="102"/>
      <c r="Y441" s="102"/>
      <c r="Z441" s="102"/>
      <c r="AA441" s="102"/>
      <c r="AB441" s="36"/>
      <c r="AC441" s="27">
        <v>0</v>
      </c>
      <c r="AE441" s="27">
        <v>0</v>
      </c>
      <c r="AF441" s="33"/>
      <c r="AG441" s="82"/>
      <c r="AH441" s="82"/>
      <c r="AI441" s="105"/>
      <c r="AJ441" s="82"/>
      <c r="AK441" s="82"/>
      <c r="AL441" s="82"/>
      <c r="AM441" s="82"/>
      <c r="AN441" s="82"/>
      <c r="AO441" s="82"/>
      <c r="AP441" s="82"/>
      <c r="AQ441" s="82"/>
      <c r="AR441" s="82"/>
      <c r="AS441" s="82"/>
      <c r="AT441" s="82"/>
      <c r="AU441" s="27">
        <v>0</v>
      </c>
      <c r="AV441" s="27">
        <v>0</v>
      </c>
      <c r="AW441" s="30" t="s">
        <v>1165</v>
      </c>
      <c r="AX441" s="30" t="s">
        <v>836</v>
      </c>
      <c r="AY441" s="12"/>
      <c r="AZ441" s="12"/>
    </row>
    <row r="442" spans="1:52" ht="21" x14ac:dyDescent="0.35">
      <c r="A442" s="91">
        <v>434</v>
      </c>
      <c r="B442" s="31" t="s">
        <v>358</v>
      </c>
      <c r="C442" s="31" t="s">
        <v>560</v>
      </c>
      <c r="D442" s="31"/>
      <c r="E442" s="31" t="s">
        <v>535</v>
      </c>
      <c r="F442" s="31" t="s">
        <v>13</v>
      </c>
      <c r="G442" s="25">
        <v>200</v>
      </c>
      <c r="H442" s="102"/>
      <c r="I442" s="102"/>
      <c r="J442" s="102">
        <v>15</v>
      </c>
      <c r="K442" s="102">
        <v>12</v>
      </c>
      <c r="L442" s="102"/>
      <c r="M442" s="102">
        <v>3</v>
      </c>
      <c r="N442" s="102">
        <v>35</v>
      </c>
      <c r="O442" s="102">
        <v>40</v>
      </c>
      <c r="P442" s="102">
        <v>2</v>
      </c>
      <c r="Q442" s="102">
        <v>1</v>
      </c>
      <c r="R442" s="102"/>
      <c r="S442" s="102"/>
      <c r="T442" s="36"/>
      <c r="U442" s="102"/>
      <c r="V442" s="102">
        <v>51</v>
      </c>
      <c r="W442" s="102"/>
      <c r="X442" s="102">
        <v>36</v>
      </c>
      <c r="Y442" s="102">
        <v>3</v>
      </c>
      <c r="Z442" s="102"/>
      <c r="AA442" s="102"/>
      <c r="AB442" s="36">
        <v>2</v>
      </c>
      <c r="AC442" s="27">
        <v>28171500</v>
      </c>
      <c r="AE442" s="27">
        <v>58</v>
      </c>
      <c r="AF442" s="33"/>
      <c r="AG442" s="82"/>
      <c r="AH442" s="82">
        <v>15</v>
      </c>
      <c r="AI442" s="105"/>
      <c r="AJ442" s="82"/>
      <c r="AK442" s="82"/>
      <c r="AL442" s="82">
        <v>15</v>
      </c>
      <c r="AM442" s="82">
        <v>15</v>
      </c>
      <c r="AN442" s="82">
        <v>2</v>
      </c>
      <c r="AO442" s="82"/>
      <c r="AP442" s="82"/>
      <c r="AQ442" s="82"/>
      <c r="AR442" s="82"/>
      <c r="AS442" s="82"/>
      <c r="AT442" s="82">
        <v>11</v>
      </c>
      <c r="AU442" s="27">
        <v>8548500</v>
      </c>
      <c r="AV442" s="27">
        <v>9860025</v>
      </c>
      <c r="AW442" s="30" t="s">
        <v>1166</v>
      </c>
      <c r="AX442" s="30" t="s">
        <v>836</v>
      </c>
      <c r="AY442" s="12"/>
      <c r="AZ442" s="12"/>
    </row>
    <row r="443" spans="1:52" ht="21" x14ac:dyDescent="0.35">
      <c r="A443" s="91">
        <v>435</v>
      </c>
      <c r="B443" s="31" t="s">
        <v>358</v>
      </c>
      <c r="C443" s="31" t="s">
        <v>981</v>
      </c>
      <c r="D443" s="31"/>
      <c r="E443" s="31" t="s">
        <v>986</v>
      </c>
      <c r="F443" s="31" t="s">
        <v>11</v>
      </c>
      <c r="G443" s="25">
        <v>0</v>
      </c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36"/>
      <c r="U443" s="102"/>
      <c r="V443" s="102"/>
      <c r="W443" s="102"/>
      <c r="X443" s="102"/>
      <c r="Y443" s="102"/>
      <c r="Z443" s="102"/>
      <c r="AA443" s="102"/>
      <c r="AB443" s="36"/>
      <c r="AC443" s="27">
        <v>0</v>
      </c>
      <c r="AE443" s="27">
        <v>0</v>
      </c>
      <c r="AF443" s="33"/>
      <c r="AG443" s="82"/>
      <c r="AH443" s="82"/>
      <c r="AI443" s="105"/>
      <c r="AJ443" s="82"/>
      <c r="AK443" s="82"/>
      <c r="AL443" s="82"/>
      <c r="AM443" s="82"/>
      <c r="AN443" s="82"/>
      <c r="AO443" s="82"/>
      <c r="AP443" s="82"/>
      <c r="AQ443" s="82"/>
      <c r="AR443" s="82"/>
      <c r="AS443" s="82"/>
      <c r="AT443" s="82"/>
      <c r="AU443" s="27">
        <v>0</v>
      </c>
      <c r="AV443" s="27">
        <v>0</v>
      </c>
      <c r="AW443" s="30" t="s">
        <v>1165</v>
      </c>
      <c r="AX443" s="30" t="s">
        <v>836</v>
      </c>
      <c r="AY443" s="12"/>
      <c r="AZ443" s="12"/>
    </row>
    <row r="444" spans="1:52" ht="21" x14ac:dyDescent="0.35">
      <c r="A444" s="91">
        <v>436</v>
      </c>
      <c r="B444" s="31" t="s">
        <v>358</v>
      </c>
      <c r="C444" s="31" t="s">
        <v>393</v>
      </c>
      <c r="D444" s="31"/>
      <c r="E444" s="31" t="s">
        <v>394</v>
      </c>
      <c r="F444" s="31" t="s">
        <v>20</v>
      </c>
      <c r="G444" s="25">
        <v>0</v>
      </c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36"/>
      <c r="U444" s="102"/>
      <c r="V444" s="102"/>
      <c r="W444" s="102"/>
      <c r="X444" s="102"/>
      <c r="Y444" s="102"/>
      <c r="Z444" s="102"/>
      <c r="AA444" s="102"/>
      <c r="AB444" s="36"/>
      <c r="AC444" s="27">
        <v>0</v>
      </c>
      <c r="AE444" s="27">
        <v>0</v>
      </c>
      <c r="AF444" s="33"/>
      <c r="AG444" s="82"/>
      <c r="AH444" s="82"/>
      <c r="AI444" s="105"/>
      <c r="AJ444" s="82"/>
      <c r="AK444" s="82"/>
      <c r="AL444" s="82"/>
      <c r="AM444" s="82"/>
      <c r="AN444" s="82"/>
      <c r="AO444" s="82"/>
      <c r="AP444" s="82"/>
      <c r="AQ444" s="82"/>
      <c r="AR444" s="82"/>
      <c r="AS444" s="82"/>
      <c r="AT444" s="82"/>
      <c r="AU444" s="27">
        <v>0</v>
      </c>
      <c r="AV444" s="27">
        <v>0</v>
      </c>
      <c r="AW444" s="30" t="s">
        <v>1165</v>
      </c>
      <c r="AX444" s="30" t="s">
        <v>836</v>
      </c>
      <c r="AY444" s="12"/>
      <c r="AZ444" s="12"/>
    </row>
    <row r="445" spans="1:52" ht="21" x14ac:dyDescent="0.35">
      <c r="A445" s="91">
        <v>437</v>
      </c>
      <c r="B445" s="31" t="s">
        <v>358</v>
      </c>
      <c r="C445" s="31" t="s">
        <v>395</v>
      </c>
      <c r="D445" s="31"/>
      <c r="E445" s="31" t="s">
        <v>760</v>
      </c>
      <c r="F445" s="31" t="s">
        <v>933</v>
      </c>
      <c r="G445" s="25">
        <v>800</v>
      </c>
      <c r="H445" s="102"/>
      <c r="I445" s="102"/>
      <c r="J445" s="102">
        <v>50</v>
      </c>
      <c r="K445" s="102">
        <v>15</v>
      </c>
      <c r="L445" s="102"/>
      <c r="M445" s="102"/>
      <c r="N445" s="102">
        <v>51</v>
      </c>
      <c r="O445" s="102">
        <v>77</v>
      </c>
      <c r="P445" s="102">
        <v>3</v>
      </c>
      <c r="Q445" s="102"/>
      <c r="R445" s="102"/>
      <c r="S445" s="102"/>
      <c r="T445" s="36"/>
      <c r="U445" s="102"/>
      <c r="V445" s="102">
        <v>392</v>
      </c>
      <c r="W445" s="102">
        <v>25</v>
      </c>
      <c r="X445" s="102">
        <v>40</v>
      </c>
      <c r="Y445" s="102">
        <v>145</v>
      </c>
      <c r="Z445" s="102"/>
      <c r="AA445" s="102"/>
      <c r="AB445" s="36">
        <v>2</v>
      </c>
      <c r="AC445" s="27">
        <v>97706500</v>
      </c>
      <c r="AE445" s="27">
        <v>184</v>
      </c>
      <c r="AF445" s="33"/>
      <c r="AG445" s="82"/>
      <c r="AH445" s="82">
        <v>122</v>
      </c>
      <c r="AI445" s="105"/>
      <c r="AJ445" s="82">
        <v>1</v>
      </c>
      <c r="AK445" s="82"/>
      <c r="AL445" s="82">
        <v>50</v>
      </c>
      <c r="AM445" s="82">
        <v>5</v>
      </c>
      <c r="AN445" s="82">
        <v>1</v>
      </c>
      <c r="AO445" s="82"/>
      <c r="AP445" s="82"/>
      <c r="AQ445" s="82"/>
      <c r="AR445" s="82"/>
      <c r="AS445" s="82"/>
      <c r="AT445" s="82">
        <v>5</v>
      </c>
      <c r="AU445" s="27">
        <v>32036000</v>
      </c>
      <c r="AV445" s="27">
        <v>34197275</v>
      </c>
      <c r="AW445" s="30" t="s">
        <v>1166</v>
      </c>
      <c r="AX445" s="30" t="s">
        <v>836</v>
      </c>
      <c r="AY445" s="12"/>
      <c r="AZ445" s="12"/>
    </row>
    <row r="446" spans="1:52" ht="21" x14ac:dyDescent="0.35">
      <c r="A446" s="91">
        <v>438</v>
      </c>
      <c r="B446" s="31" t="s">
        <v>358</v>
      </c>
      <c r="C446" s="31" t="s">
        <v>390</v>
      </c>
      <c r="D446" s="31"/>
      <c r="E446" s="31" t="s">
        <v>763</v>
      </c>
      <c r="F446" s="31" t="s">
        <v>20</v>
      </c>
      <c r="G446" s="25">
        <v>250</v>
      </c>
      <c r="H446" s="102"/>
      <c r="I446" s="102"/>
      <c r="J446" s="102">
        <v>30</v>
      </c>
      <c r="K446" s="102">
        <v>5</v>
      </c>
      <c r="L446" s="102"/>
      <c r="M446" s="102">
        <v>5</v>
      </c>
      <c r="N446" s="102">
        <v>0</v>
      </c>
      <c r="O446" s="102">
        <v>51</v>
      </c>
      <c r="P446" s="102">
        <v>3</v>
      </c>
      <c r="Q446" s="102">
        <v>1</v>
      </c>
      <c r="R446" s="102"/>
      <c r="S446" s="102"/>
      <c r="T446" s="36"/>
      <c r="U446" s="102"/>
      <c r="V446" s="102">
        <v>36</v>
      </c>
      <c r="W446" s="102">
        <v>18</v>
      </c>
      <c r="X446" s="102">
        <v>100</v>
      </c>
      <c r="Y446" s="102"/>
      <c r="Z446" s="102"/>
      <c r="AA446" s="102"/>
      <c r="AB446" s="36">
        <v>1</v>
      </c>
      <c r="AC446" s="27">
        <v>39386500</v>
      </c>
      <c r="AE446" s="27">
        <v>76</v>
      </c>
      <c r="AF446" s="33"/>
      <c r="AG446" s="82"/>
      <c r="AH446" s="82">
        <v>49</v>
      </c>
      <c r="AI446" s="105"/>
      <c r="AJ446" s="82"/>
      <c r="AK446" s="82"/>
      <c r="AL446" s="82">
        <v>15</v>
      </c>
      <c r="AM446" s="82">
        <v>10</v>
      </c>
      <c r="AN446" s="82"/>
      <c r="AO446" s="82"/>
      <c r="AP446" s="82"/>
      <c r="AQ446" s="82"/>
      <c r="AR446" s="82"/>
      <c r="AS446" s="82"/>
      <c r="AT446" s="82">
        <v>2</v>
      </c>
      <c r="AU446" s="27">
        <v>13218500</v>
      </c>
      <c r="AV446" s="27">
        <v>13785275</v>
      </c>
      <c r="AW446" s="30" t="s">
        <v>1166</v>
      </c>
      <c r="AX446" s="30" t="s">
        <v>836</v>
      </c>
      <c r="AY446" s="12"/>
      <c r="AZ446" s="12"/>
    </row>
    <row r="447" spans="1:52" ht="21" x14ac:dyDescent="0.35">
      <c r="A447" s="91">
        <v>439</v>
      </c>
      <c r="B447" s="31" t="s">
        <v>358</v>
      </c>
      <c r="C447" s="31" t="s">
        <v>1098</v>
      </c>
      <c r="D447" s="31"/>
      <c r="E447" s="31" t="s">
        <v>903</v>
      </c>
      <c r="F447" s="31" t="s">
        <v>13</v>
      </c>
      <c r="G447" s="25">
        <v>0</v>
      </c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36"/>
      <c r="U447" s="102"/>
      <c r="V447" s="102"/>
      <c r="W447" s="102"/>
      <c r="X447" s="102"/>
      <c r="Y447" s="102"/>
      <c r="Z447" s="102"/>
      <c r="AA447" s="102"/>
      <c r="AB447" s="36"/>
      <c r="AC447" s="27">
        <v>0</v>
      </c>
      <c r="AE447" s="27">
        <v>0</v>
      </c>
      <c r="AF447" s="33"/>
      <c r="AG447" s="82"/>
      <c r="AH447" s="82"/>
      <c r="AI447" s="105"/>
      <c r="AJ447" s="82"/>
      <c r="AK447" s="82"/>
      <c r="AL447" s="82"/>
      <c r="AM447" s="82"/>
      <c r="AN447" s="82"/>
      <c r="AO447" s="82"/>
      <c r="AP447" s="82"/>
      <c r="AQ447" s="82"/>
      <c r="AR447" s="82"/>
      <c r="AS447" s="82"/>
      <c r="AT447" s="82"/>
      <c r="AU447" s="27">
        <v>0</v>
      </c>
      <c r="AV447" s="27">
        <v>0</v>
      </c>
      <c r="AW447" s="30" t="s">
        <v>1165</v>
      </c>
      <c r="AX447" s="30" t="s">
        <v>836</v>
      </c>
      <c r="AY447" s="12"/>
      <c r="AZ447" s="12"/>
    </row>
    <row r="448" spans="1:52" ht="21" x14ac:dyDescent="0.35">
      <c r="A448" s="91">
        <v>440</v>
      </c>
      <c r="B448" s="31" t="s">
        <v>358</v>
      </c>
      <c r="C448" s="31" t="s">
        <v>359</v>
      </c>
      <c r="D448" s="31"/>
      <c r="E448" s="31" t="s">
        <v>726</v>
      </c>
      <c r="F448" s="31" t="s">
        <v>933</v>
      </c>
      <c r="G448" s="25">
        <v>800</v>
      </c>
      <c r="H448" s="102"/>
      <c r="I448" s="102"/>
      <c r="J448" s="102">
        <v>30</v>
      </c>
      <c r="K448" s="102">
        <v>10</v>
      </c>
      <c r="L448" s="102"/>
      <c r="M448" s="102">
        <v>8</v>
      </c>
      <c r="N448" s="102">
        <v>200</v>
      </c>
      <c r="O448" s="102">
        <v>70</v>
      </c>
      <c r="P448" s="102">
        <v>2</v>
      </c>
      <c r="Q448" s="102">
        <v>1</v>
      </c>
      <c r="R448" s="102"/>
      <c r="S448" s="102"/>
      <c r="T448" s="36"/>
      <c r="U448" s="102"/>
      <c r="V448" s="102">
        <v>392</v>
      </c>
      <c r="W448" s="102">
        <v>4</v>
      </c>
      <c r="X448" s="102">
        <v>76</v>
      </c>
      <c r="Y448" s="102">
        <v>5</v>
      </c>
      <c r="Z448" s="102"/>
      <c r="AA448" s="102"/>
      <c r="AB448" s="36">
        <v>2</v>
      </c>
      <c r="AC448" s="27">
        <v>93562500</v>
      </c>
      <c r="AE448" s="27">
        <v>174</v>
      </c>
      <c r="AF448" s="33"/>
      <c r="AG448" s="82"/>
      <c r="AH448" s="82">
        <v>110</v>
      </c>
      <c r="AI448" s="105"/>
      <c r="AJ448" s="82">
        <v>4</v>
      </c>
      <c r="AK448" s="82"/>
      <c r="AL448" s="82">
        <v>30</v>
      </c>
      <c r="AM448" s="82">
        <v>15</v>
      </c>
      <c r="AN448" s="82">
        <v>0</v>
      </c>
      <c r="AO448" s="82"/>
      <c r="AP448" s="82">
        <v>15</v>
      </c>
      <c r="AQ448" s="82"/>
      <c r="AR448" s="82"/>
      <c r="AS448" s="82"/>
      <c r="AT448" s="82"/>
      <c r="AU448" s="27">
        <v>29718500</v>
      </c>
      <c r="AV448" s="27">
        <v>32746874.999999996</v>
      </c>
      <c r="AW448" s="30" t="s">
        <v>1166</v>
      </c>
      <c r="AX448" s="30" t="s">
        <v>836</v>
      </c>
      <c r="AY448" s="12"/>
      <c r="AZ448" s="12"/>
    </row>
    <row r="449" spans="1:52" ht="21" x14ac:dyDescent="0.35">
      <c r="A449" s="91">
        <v>441</v>
      </c>
      <c r="B449" s="31" t="s">
        <v>358</v>
      </c>
      <c r="C449" s="31" t="s">
        <v>538</v>
      </c>
      <c r="D449" s="31"/>
      <c r="E449" s="31" t="s">
        <v>987</v>
      </c>
      <c r="F449" s="31" t="s">
        <v>13</v>
      </c>
      <c r="G449" s="25">
        <v>120</v>
      </c>
      <c r="H449" s="102"/>
      <c r="I449" s="102"/>
      <c r="J449" s="102">
        <v>5</v>
      </c>
      <c r="K449" s="102">
        <v>8</v>
      </c>
      <c r="L449" s="102"/>
      <c r="M449" s="102">
        <v>5</v>
      </c>
      <c r="N449" s="102">
        <v>6</v>
      </c>
      <c r="O449" s="102">
        <v>30</v>
      </c>
      <c r="P449" s="102"/>
      <c r="Q449" s="102"/>
      <c r="R449" s="102"/>
      <c r="S449" s="102"/>
      <c r="T449" s="36"/>
      <c r="U449" s="102"/>
      <c r="V449" s="102">
        <v>6</v>
      </c>
      <c r="W449" s="102"/>
      <c r="X449" s="102">
        <v>59</v>
      </c>
      <c r="Y449" s="102"/>
      <c r="Z449" s="102"/>
      <c r="AA449" s="102"/>
      <c r="AB449" s="36">
        <v>1</v>
      </c>
      <c r="AC449" s="27">
        <v>19013000</v>
      </c>
      <c r="AE449" s="27">
        <v>37</v>
      </c>
      <c r="AF449" s="33"/>
      <c r="AG449" s="82"/>
      <c r="AH449" s="82">
        <v>18</v>
      </c>
      <c r="AI449" s="105"/>
      <c r="AJ449" s="82"/>
      <c r="AK449" s="82"/>
      <c r="AL449" s="82">
        <v>5</v>
      </c>
      <c r="AM449" s="82">
        <v>8</v>
      </c>
      <c r="AN449" s="82">
        <v>1</v>
      </c>
      <c r="AO449" s="82"/>
      <c r="AP449" s="82">
        <v>5</v>
      </c>
      <c r="AQ449" s="82"/>
      <c r="AR449" s="82"/>
      <c r="AS449" s="82"/>
      <c r="AT449" s="82"/>
      <c r="AU449" s="27">
        <v>5971500</v>
      </c>
      <c r="AV449" s="27">
        <v>6654550</v>
      </c>
      <c r="AW449" s="30" t="s">
        <v>1166</v>
      </c>
      <c r="AX449" s="30" t="s">
        <v>836</v>
      </c>
      <c r="AY449" s="12"/>
      <c r="AZ449" s="12"/>
    </row>
    <row r="450" spans="1:52" ht="21" x14ac:dyDescent="0.35">
      <c r="A450" s="91">
        <v>442</v>
      </c>
      <c r="B450" s="31" t="s">
        <v>358</v>
      </c>
      <c r="C450" s="31" t="s">
        <v>534</v>
      </c>
      <c r="D450" s="31"/>
      <c r="E450" s="31" t="s">
        <v>765</v>
      </c>
      <c r="F450" s="31" t="s">
        <v>13</v>
      </c>
      <c r="G450" s="25">
        <v>120</v>
      </c>
      <c r="H450" s="102"/>
      <c r="I450" s="102"/>
      <c r="J450" s="102">
        <v>5</v>
      </c>
      <c r="K450" s="102">
        <v>1</v>
      </c>
      <c r="L450" s="102"/>
      <c r="M450" s="102">
        <v>5</v>
      </c>
      <c r="N450" s="102">
        <v>10</v>
      </c>
      <c r="O450" s="102">
        <v>40</v>
      </c>
      <c r="P450" s="102"/>
      <c r="Q450" s="102"/>
      <c r="R450" s="102"/>
      <c r="S450" s="102"/>
      <c r="T450" s="36"/>
      <c r="U450" s="102"/>
      <c r="V450" s="102">
        <v>9</v>
      </c>
      <c r="W450" s="102">
        <v>0</v>
      </c>
      <c r="X450" s="102">
        <v>50</v>
      </c>
      <c r="Y450" s="102"/>
      <c r="Z450" s="102"/>
      <c r="AA450" s="102"/>
      <c r="AB450" s="36"/>
      <c r="AC450" s="27">
        <v>18895000</v>
      </c>
      <c r="AE450" s="27">
        <v>35</v>
      </c>
      <c r="AF450" s="33"/>
      <c r="AG450" s="82"/>
      <c r="AH450" s="82">
        <v>20</v>
      </c>
      <c r="AI450" s="105"/>
      <c r="AJ450" s="82"/>
      <c r="AK450" s="82"/>
      <c r="AL450" s="82">
        <v>6</v>
      </c>
      <c r="AM450" s="82">
        <v>4</v>
      </c>
      <c r="AN450" s="82">
        <v>2</v>
      </c>
      <c r="AO450" s="82"/>
      <c r="AP450" s="82">
        <v>3</v>
      </c>
      <c r="AQ450" s="82"/>
      <c r="AR450" s="82"/>
      <c r="AS450" s="82"/>
      <c r="AT450" s="82"/>
      <c r="AU450" s="27">
        <v>5763500</v>
      </c>
      <c r="AV450" s="27">
        <v>6613250</v>
      </c>
      <c r="AW450" s="30" t="s">
        <v>1166</v>
      </c>
      <c r="AX450" s="30" t="s">
        <v>836</v>
      </c>
      <c r="AY450" s="12"/>
      <c r="AZ450" s="12"/>
    </row>
    <row r="451" spans="1:52" ht="21" x14ac:dyDescent="0.35">
      <c r="A451" s="91">
        <v>443</v>
      </c>
      <c r="B451" s="31" t="s">
        <v>358</v>
      </c>
      <c r="C451" s="31" t="s">
        <v>982</v>
      </c>
      <c r="D451" s="31"/>
      <c r="E451" s="31" t="s">
        <v>988</v>
      </c>
      <c r="F451" s="31" t="s">
        <v>11</v>
      </c>
      <c r="G451" s="25">
        <v>0</v>
      </c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36"/>
      <c r="U451" s="102"/>
      <c r="V451" s="102"/>
      <c r="W451" s="102"/>
      <c r="X451" s="102"/>
      <c r="Y451" s="102"/>
      <c r="Z451" s="102"/>
      <c r="AA451" s="102"/>
      <c r="AB451" s="36"/>
      <c r="AC451" s="27">
        <v>0</v>
      </c>
      <c r="AE451" s="27">
        <v>0</v>
      </c>
      <c r="AF451" s="33"/>
      <c r="AG451" s="82"/>
      <c r="AH451" s="82"/>
      <c r="AI451" s="105"/>
      <c r="AJ451" s="82"/>
      <c r="AK451" s="82"/>
      <c r="AL451" s="82"/>
      <c r="AM451" s="82"/>
      <c r="AN451" s="82"/>
      <c r="AO451" s="82"/>
      <c r="AP451" s="82"/>
      <c r="AQ451" s="82"/>
      <c r="AR451" s="82"/>
      <c r="AS451" s="82"/>
      <c r="AT451" s="82"/>
      <c r="AU451" s="27">
        <v>0</v>
      </c>
      <c r="AV451" s="27">
        <v>0</v>
      </c>
      <c r="AW451" s="30" t="s">
        <v>1165</v>
      </c>
      <c r="AX451" s="30" t="s">
        <v>836</v>
      </c>
      <c r="AY451" s="12"/>
      <c r="AZ451" s="12"/>
    </row>
    <row r="452" spans="1:52" ht="21" x14ac:dyDescent="0.35">
      <c r="A452" s="91">
        <v>444</v>
      </c>
      <c r="B452" s="31" t="s">
        <v>358</v>
      </c>
      <c r="C452" s="31" t="s">
        <v>1068</v>
      </c>
      <c r="D452" s="31" t="s">
        <v>1069</v>
      </c>
      <c r="E452" s="31" t="s">
        <v>1070</v>
      </c>
      <c r="F452" s="31" t="s">
        <v>11</v>
      </c>
      <c r="G452" s="25">
        <v>70</v>
      </c>
      <c r="H452" s="102"/>
      <c r="I452" s="102"/>
      <c r="J452" s="102">
        <v>3</v>
      </c>
      <c r="K452" s="102">
        <v>3</v>
      </c>
      <c r="L452" s="102"/>
      <c r="M452" s="102">
        <v>2</v>
      </c>
      <c r="N452" s="102">
        <v>20</v>
      </c>
      <c r="O452" s="102">
        <v>7</v>
      </c>
      <c r="P452" s="102"/>
      <c r="Q452" s="102">
        <v>0</v>
      </c>
      <c r="R452" s="102"/>
      <c r="S452" s="102"/>
      <c r="T452" s="36"/>
      <c r="U452" s="102"/>
      <c r="V452" s="102">
        <v>17</v>
      </c>
      <c r="W452" s="102">
        <v>0</v>
      </c>
      <c r="X452" s="102">
        <v>15</v>
      </c>
      <c r="Y452" s="102">
        <v>3</v>
      </c>
      <c r="Z452" s="102"/>
      <c r="AA452" s="102"/>
      <c r="AB452" s="36"/>
      <c r="AC452" s="27">
        <v>8761000</v>
      </c>
      <c r="AE452" s="27">
        <v>18</v>
      </c>
      <c r="AF452" s="33"/>
      <c r="AG452" s="82"/>
      <c r="AH452" s="82">
        <v>5</v>
      </c>
      <c r="AI452" s="105"/>
      <c r="AJ452" s="82"/>
      <c r="AK452" s="82"/>
      <c r="AL452" s="82">
        <v>6</v>
      </c>
      <c r="AM452" s="82">
        <v>5</v>
      </c>
      <c r="AN452" s="82">
        <v>2</v>
      </c>
      <c r="AO452" s="82"/>
      <c r="AP452" s="82"/>
      <c r="AQ452" s="82"/>
      <c r="AR452" s="82"/>
      <c r="AS452" s="82"/>
      <c r="AT452" s="82"/>
      <c r="AU452" s="27">
        <v>2774500</v>
      </c>
      <c r="AV452" s="27">
        <v>3066350</v>
      </c>
      <c r="AW452" s="30" t="s">
        <v>1166</v>
      </c>
      <c r="AX452" s="30" t="s">
        <v>836</v>
      </c>
      <c r="AY452" s="12"/>
      <c r="AZ452" s="12"/>
    </row>
    <row r="453" spans="1:52" ht="21" x14ac:dyDescent="0.35">
      <c r="A453" s="91">
        <v>445</v>
      </c>
      <c r="B453" s="31" t="s">
        <v>358</v>
      </c>
      <c r="C453" s="31" t="s">
        <v>1133</v>
      </c>
      <c r="D453" s="31" t="s">
        <v>1069</v>
      </c>
      <c r="E453" s="31" t="s">
        <v>1134</v>
      </c>
      <c r="F453" s="31" t="s">
        <v>11</v>
      </c>
      <c r="G453" s="25">
        <v>120</v>
      </c>
      <c r="H453" s="102"/>
      <c r="I453" s="102"/>
      <c r="J453" s="102">
        <v>4</v>
      </c>
      <c r="K453" s="102">
        <v>6</v>
      </c>
      <c r="L453" s="102"/>
      <c r="M453" s="102">
        <v>2</v>
      </c>
      <c r="N453" s="102">
        <v>18</v>
      </c>
      <c r="O453" s="102">
        <v>37</v>
      </c>
      <c r="P453" s="102"/>
      <c r="Q453" s="102">
        <v>0</v>
      </c>
      <c r="R453" s="102"/>
      <c r="S453" s="102"/>
      <c r="T453" s="36"/>
      <c r="U453" s="102"/>
      <c r="V453" s="102">
        <v>15</v>
      </c>
      <c r="W453" s="102">
        <v>0</v>
      </c>
      <c r="X453" s="102">
        <v>35</v>
      </c>
      <c r="Y453" s="102">
        <v>3</v>
      </c>
      <c r="Z453" s="102"/>
      <c r="AA453" s="102"/>
      <c r="AB453" s="36"/>
      <c r="AC453" s="27">
        <v>17759500</v>
      </c>
      <c r="AE453" s="27">
        <v>40</v>
      </c>
      <c r="AF453" s="33"/>
      <c r="AG453" s="82"/>
      <c r="AH453" s="82"/>
      <c r="AI453" s="105"/>
      <c r="AJ453" s="82"/>
      <c r="AK453" s="82"/>
      <c r="AL453" s="82">
        <v>15</v>
      </c>
      <c r="AM453" s="82">
        <v>15</v>
      </c>
      <c r="AN453" s="82">
        <v>10</v>
      </c>
      <c r="AO453" s="82"/>
      <c r="AP453" s="82"/>
      <c r="AQ453" s="82"/>
      <c r="AR453" s="82"/>
      <c r="AS453" s="82"/>
      <c r="AT453" s="82"/>
      <c r="AU453" s="27">
        <v>5360000</v>
      </c>
      <c r="AV453" s="27">
        <v>6215825</v>
      </c>
      <c r="AW453" s="30" t="s">
        <v>1166</v>
      </c>
      <c r="AX453" s="30" t="s">
        <v>836</v>
      </c>
      <c r="AY453" s="12"/>
      <c r="AZ453" s="12"/>
    </row>
    <row r="454" spans="1:52" ht="21" x14ac:dyDescent="0.35">
      <c r="A454" s="91">
        <v>446</v>
      </c>
      <c r="B454" s="31" t="s">
        <v>358</v>
      </c>
      <c r="C454" s="31" t="s">
        <v>1125</v>
      </c>
      <c r="D454" s="31" t="s">
        <v>1069</v>
      </c>
      <c r="E454" s="31" t="s">
        <v>1126</v>
      </c>
      <c r="F454" s="31" t="s">
        <v>11</v>
      </c>
      <c r="G454" s="25">
        <v>120</v>
      </c>
      <c r="H454" s="102"/>
      <c r="I454" s="102"/>
      <c r="J454" s="102">
        <v>4</v>
      </c>
      <c r="K454" s="102">
        <v>6</v>
      </c>
      <c r="L454" s="102"/>
      <c r="M454" s="102">
        <v>2</v>
      </c>
      <c r="N454" s="102">
        <v>18</v>
      </c>
      <c r="O454" s="102">
        <v>37</v>
      </c>
      <c r="P454" s="102"/>
      <c r="Q454" s="102">
        <v>0</v>
      </c>
      <c r="R454" s="102"/>
      <c r="S454" s="102"/>
      <c r="T454" s="36"/>
      <c r="U454" s="102"/>
      <c r="V454" s="102">
        <v>15</v>
      </c>
      <c r="W454" s="102">
        <v>0</v>
      </c>
      <c r="X454" s="102">
        <v>35</v>
      </c>
      <c r="Y454" s="102">
        <v>3</v>
      </c>
      <c r="Z454" s="102"/>
      <c r="AA454" s="102"/>
      <c r="AB454" s="36"/>
      <c r="AC454" s="27">
        <v>17759500</v>
      </c>
      <c r="AE454" s="27">
        <v>40</v>
      </c>
      <c r="AF454" s="33"/>
      <c r="AG454" s="82"/>
      <c r="AH454" s="82"/>
      <c r="AI454" s="105"/>
      <c r="AJ454" s="82"/>
      <c r="AK454" s="82"/>
      <c r="AL454" s="82">
        <v>15</v>
      </c>
      <c r="AM454" s="82">
        <v>15</v>
      </c>
      <c r="AN454" s="82">
        <v>10</v>
      </c>
      <c r="AO454" s="82"/>
      <c r="AP454" s="82"/>
      <c r="AQ454" s="82"/>
      <c r="AR454" s="82"/>
      <c r="AS454" s="82"/>
      <c r="AT454" s="82"/>
      <c r="AU454" s="27">
        <v>5360000</v>
      </c>
      <c r="AV454" s="27">
        <v>6215825</v>
      </c>
      <c r="AW454" s="30" t="s">
        <v>1166</v>
      </c>
      <c r="AX454" s="30" t="s">
        <v>836</v>
      </c>
      <c r="AY454" s="12"/>
      <c r="AZ454" s="12"/>
    </row>
    <row r="455" spans="1:52" ht="21" x14ac:dyDescent="0.35">
      <c r="A455" s="91">
        <v>447</v>
      </c>
      <c r="B455" s="31" t="s">
        <v>398</v>
      </c>
      <c r="C455" s="31" t="s">
        <v>990</v>
      </c>
      <c r="D455" s="31"/>
      <c r="E455" s="31" t="s">
        <v>995</v>
      </c>
      <c r="F455" s="31" t="s">
        <v>13</v>
      </c>
      <c r="G455" s="25">
        <v>0</v>
      </c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36"/>
      <c r="U455" s="102"/>
      <c r="V455" s="102"/>
      <c r="W455" s="102"/>
      <c r="X455" s="102"/>
      <c r="Y455" s="102"/>
      <c r="Z455" s="102"/>
      <c r="AA455" s="102"/>
      <c r="AB455" s="36"/>
      <c r="AC455" s="27">
        <v>0</v>
      </c>
      <c r="AE455" s="27">
        <v>0</v>
      </c>
      <c r="AF455" s="33"/>
      <c r="AG455" s="82"/>
      <c r="AH455" s="82"/>
      <c r="AI455" s="105"/>
      <c r="AJ455" s="82"/>
      <c r="AK455" s="82"/>
      <c r="AL455" s="82"/>
      <c r="AM455" s="82"/>
      <c r="AN455" s="82"/>
      <c r="AO455" s="82"/>
      <c r="AP455" s="82"/>
      <c r="AQ455" s="82"/>
      <c r="AR455" s="82"/>
      <c r="AS455" s="82"/>
      <c r="AT455" s="82"/>
      <c r="AU455" s="27">
        <v>0</v>
      </c>
      <c r="AV455" s="27">
        <v>0</v>
      </c>
      <c r="AW455" s="30" t="s">
        <v>1165</v>
      </c>
      <c r="AX455" s="30" t="s">
        <v>834</v>
      </c>
      <c r="AY455" s="12"/>
      <c r="AZ455" s="12"/>
    </row>
    <row r="456" spans="1:52" ht="21" x14ac:dyDescent="0.35">
      <c r="A456" s="91">
        <v>448</v>
      </c>
      <c r="B456" s="31" t="s">
        <v>398</v>
      </c>
      <c r="C456" s="31" t="s">
        <v>991</v>
      </c>
      <c r="D456" s="31"/>
      <c r="E456" s="31" t="s">
        <v>996</v>
      </c>
      <c r="F456" s="31" t="s">
        <v>11</v>
      </c>
      <c r="G456" s="25">
        <v>0</v>
      </c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36"/>
      <c r="U456" s="102"/>
      <c r="V456" s="102"/>
      <c r="W456" s="102"/>
      <c r="X456" s="102"/>
      <c r="Y456" s="102"/>
      <c r="Z456" s="102"/>
      <c r="AA456" s="102"/>
      <c r="AB456" s="36"/>
      <c r="AC456" s="27">
        <v>0</v>
      </c>
      <c r="AE456" s="27">
        <v>0</v>
      </c>
      <c r="AF456" s="33"/>
      <c r="AG456" s="82"/>
      <c r="AH456" s="82"/>
      <c r="AI456" s="105"/>
      <c r="AJ456" s="82"/>
      <c r="AK456" s="82"/>
      <c r="AL456" s="82"/>
      <c r="AM456" s="82"/>
      <c r="AN456" s="82"/>
      <c r="AO456" s="82"/>
      <c r="AP456" s="82"/>
      <c r="AQ456" s="82"/>
      <c r="AR456" s="82"/>
      <c r="AS456" s="82"/>
      <c r="AT456" s="82"/>
      <c r="AU456" s="27">
        <v>0</v>
      </c>
      <c r="AV456" s="27">
        <v>0</v>
      </c>
      <c r="AW456" s="30" t="s">
        <v>1165</v>
      </c>
      <c r="AX456" s="30" t="s">
        <v>836</v>
      </c>
      <c r="AY456" s="12"/>
      <c r="AZ456" s="12"/>
    </row>
    <row r="457" spans="1:52" ht="21" x14ac:dyDescent="0.35">
      <c r="A457" s="91">
        <v>449</v>
      </c>
      <c r="B457" s="31" t="s">
        <v>398</v>
      </c>
      <c r="C457" s="31" t="s">
        <v>695</v>
      </c>
      <c r="D457" s="31"/>
      <c r="E457" s="31" t="s">
        <v>696</v>
      </c>
      <c r="F457" s="31" t="s">
        <v>11</v>
      </c>
      <c r="G457" s="25">
        <v>70</v>
      </c>
      <c r="H457" s="102"/>
      <c r="I457" s="102"/>
      <c r="J457" s="102"/>
      <c r="K457" s="102">
        <v>1</v>
      </c>
      <c r="L457" s="102"/>
      <c r="M457" s="102"/>
      <c r="N457" s="102">
        <v>5</v>
      </c>
      <c r="O457" s="102">
        <v>6</v>
      </c>
      <c r="P457" s="102"/>
      <c r="Q457" s="102"/>
      <c r="R457" s="102"/>
      <c r="S457" s="102"/>
      <c r="T457" s="36"/>
      <c r="U457" s="102"/>
      <c r="V457" s="102">
        <v>5</v>
      </c>
      <c r="W457" s="102">
        <v>1</v>
      </c>
      <c r="X457" s="102">
        <v>18</v>
      </c>
      <c r="Y457" s="102">
        <v>34</v>
      </c>
      <c r="Z457" s="102"/>
      <c r="AA457" s="102"/>
      <c r="AB457" s="36"/>
      <c r="AC457" s="27">
        <v>8600500</v>
      </c>
      <c r="AE457" s="27">
        <v>14</v>
      </c>
      <c r="AF457" s="33"/>
      <c r="AG457" s="82"/>
      <c r="AH457" s="82">
        <v>6</v>
      </c>
      <c r="AI457" s="105">
        <v>5</v>
      </c>
      <c r="AJ457" s="82"/>
      <c r="AK457" s="82"/>
      <c r="AL457" s="82">
        <v>2</v>
      </c>
      <c r="AM457" s="82">
        <v>1</v>
      </c>
      <c r="AN457" s="82"/>
      <c r="AO457" s="82"/>
      <c r="AP457" s="82"/>
      <c r="AQ457" s="82"/>
      <c r="AR457" s="82"/>
      <c r="AS457" s="82"/>
      <c r="AT457" s="82"/>
      <c r="AU457" s="27">
        <v>2699500</v>
      </c>
      <c r="AV457" s="27">
        <v>3010175</v>
      </c>
      <c r="AW457" s="30" t="s">
        <v>1166</v>
      </c>
      <c r="AX457" s="30" t="s">
        <v>836</v>
      </c>
      <c r="AY457" s="12"/>
      <c r="AZ457" s="12"/>
    </row>
    <row r="458" spans="1:52" ht="21" x14ac:dyDescent="0.35">
      <c r="A458" s="91">
        <v>450</v>
      </c>
      <c r="B458" s="31" t="s">
        <v>398</v>
      </c>
      <c r="C458" s="31" t="s">
        <v>992</v>
      </c>
      <c r="D458" s="31"/>
      <c r="E458" s="31" t="s">
        <v>997</v>
      </c>
      <c r="F458" s="31" t="s">
        <v>13</v>
      </c>
      <c r="G458" s="25">
        <v>0</v>
      </c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36"/>
      <c r="U458" s="102"/>
      <c r="V458" s="102"/>
      <c r="W458" s="102"/>
      <c r="X458" s="102"/>
      <c r="Y458" s="102"/>
      <c r="Z458" s="102"/>
      <c r="AA458" s="102"/>
      <c r="AB458" s="36"/>
      <c r="AC458" s="27">
        <v>0</v>
      </c>
      <c r="AE458" s="27">
        <v>0</v>
      </c>
      <c r="AF458" s="33"/>
      <c r="AG458" s="82"/>
      <c r="AH458" s="82"/>
      <c r="AI458" s="105"/>
      <c r="AJ458" s="82"/>
      <c r="AK458" s="82"/>
      <c r="AL458" s="82"/>
      <c r="AM458" s="82"/>
      <c r="AN458" s="82"/>
      <c r="AO458" s="82"/>
      <c r="AP458" s="82"/>
      <c r="AQ458" s="82"/>
      <c r="AR458" s="82"/>
      <c r="AS458" s="82"/>
      <c r="AT458" s="82"/>
      <c r="AU458" s="27">
        <v>0</v>
      </c>
      <c r="AV458" s="27">
        <v>0</v>
      </c>
      <c r="AW458" s="30" t="s">
        <v>1165</v>
      </c>
      <c r="AX458" s="30" t="s">
        <v>836</v>
      </c>
      <c r="AY458" s="12"/>
      <c r="AZ458" s="12"/>
    </row>
    <row r="459" spans="1:52" ht="21" x14ac:dyDescent="0.35">
      <c r="A459" s="91">
        <v>451</v>
      </c>
      <c r="B459" s="31" t="s">
        <v>398</v>
      </c>
      <c r="C459" s="31" t="s">
        <v>417</v>
      </c>
      <c r="D459" s="31"/>
      <c r="E459" s="31" t="s">
        <v>688</v>
      </c>
      <c r="F459" s="31" t="s">
        <v>11</v>
      </c>
      <c r="G459" s="25">
        <v>0</v>
      </c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36"/>
      <c r="U459" s="102"/>
      <c r="V459" s="102"/>
      <c r="W459" s="102"/>
      <c r="X459" s="102"/>
      <c r="Y459" s="102"/>
      <c r="Z459" s="102"/>
      <c r="AA459" s="102"/>
      <c r="AB459" s="36"/>
      <c r="AC459" s="27">
        <v>0</v>
      </c>
      <c r="AE459" s="27">
        <v>0</v>
      </c>
      <c r="AF459" s="33"/>
      <c r="AG459" s="82"/>
      <c r="AH459" s="82"/>
      <c r="AI459" s="105"/>
      <c r="AJ459" s="82"/>
      <c r="AK459" s="82"/>
      <c r="AL459" s="82"/>
      <c r="AM459" s="82"/>
      <c r="AN459" s="82"/>
      <c r="AO459" s="82"/>
      <c r="AP459" s="82"/>
      <c r="AQ459" s="82"/>
      <c r="AR459" s="82"/>
      <c r="AS459" s="82"/>
      <c r="AT459" s="82"/>
      <c r="AU459" s="27">
        <v>0</v>
      </c>
      <c r="AV459" s="27">
        <v>0</v>
      </c>
      <c r="AW459" s="30" t="s">
        <v>1165</v>
      </c>
      <c r="AX459" s="30" t="s">
        <v>836</v>
      </c>
      <c r="AY459" s="12"/>
      <c r="AZ459" s="12"/>
    </row>
    <row r="460" spans="1:52" ht="21" x14ac:dyDescent="0.35">
      <c r="A460" s="91">
        <v>452</v>
      </c>
      <c r="B460" s="31" t="s">
        <v>398</v>
      </c>
      <c r="C460" s="31" t="s">
        <v>993</v>
      </c>
      <c r="D460" s="31"/>
      <c r="E460" s="31" t="s">
        <v>998</v>
      </c>
      <c r="F460" s="31" t="s">
        <v>13</v>
      </c>
      <c r="G460" s="25">
        <v>0</v>
      </c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36"/>
      <c r="U460" s="102"/>
      <c r="V460" s="102"/>
      <c r="W460" s="102"/>
      <c r="X460" s="102"/>
      <c r="Y460" s="102"/>
      <c r="Z460" s="102"/>
      <c r="AA460" s="102"/>
      <c r="AB460" s="36"/>
      <c r="AC460" s="27">
        <v>0</v>
      </c>
      <c r="AE460" s="27">
        <v>0</v>
      </c>
      <c r="AF460" s="33"/>
      <c r="AG460" s="82"/>
      <c r="AH460" s="82"/>
      <c r="AI460" s="105"/>
      <c r="AJ460" s="82"/>
      <c r="AK460" s="82"/>
      <c r="AL460" s="82"/>
      <c r="AM460" s="82"/>
      <c r="AN460" s="82"/>
      <c r="AO460" s="82"/>
      <c r="AP460" s="82"/>
      <c r="AQ460" s="82"/>
      <c r="AR460" s="82"/>
      <c r="AS460" s="82"/>
      <c r="AT460" s="82"/>
      <c r="AU460" s="27">
        <v>0</v>
      </c>
      <c r="AV460" s="27">
        <v>0</v>
      </c>
      <c r="AW460" s="30" t="s">
        <v>1165</v>
      </c>
      <c r="AX460" s="30" t="s">
        <v>836</v>
      </c>
      <c r="AY460" s="12"/>
      <c r="AZ460" s="12"/>
    </row>
    <row r="461" spans="1:52" ht="21" x14ac:dyDescent="0.35">
      <c r="A461" s="91">
        <v>453</v>
      </c>
      <c r="B461" s="31" t="s">
        <v>398</v>
      </c>
      <c r="C461" s="31" t="s">
        <v>531</v>
      </c>
      <c r="D461" s="31"/>
      <c r="E461" s="31" t="s">
        <v>532</v>
      </c>
      <c r="F461" s="31" t="s">
        <v>20</v>
      </c>
      <c r="G461" s="25">
        <v>0</v>
      </c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36"/>
      <c r="U461" s="102"/>
      <c r="V461" s="102"/>
      <c r="W461" s="102"/>
      <c r="X461" s="102"/>
      <c r="Y461" s="102"/>
      <c r="Z461" s="102"/>
      <c r="AA461" s="102"/>
      <c r="AB461" s="36"/>
      <c r="AC461" s="27">
        <v>0</v>
      </c>
      <c r="AE461" s="27">
        <v>0</v>
      </c>
      <c r="AF461" s="33"/>
      <c r="AG461" s="82"/>
      <c r="AH461" s="82"/>
      <c r="AI461" s="105"/>
      <c r="AJ461" s="82"/>
      <c r="AK461" s="82"/>
      <c r="AL461" s="82"/>
      <c r="AM461" s="82"/>
      <c r="AN461" s="82"/>
      <c r="AO461" s="82"/>
      <c r="AP461" s="82"/>
      <c r="AQ461" s="82"/>
      <c r="AR461" s="82"/>
      <c r="AS461" s="82"/>
      <c r="AT461" s="82"/>
      <c r="AU461" s="27">
        <v>0</v>
      </c>
      <c r="AV461" s="27">
        <v>0</v>
      </c>
      <c r="AW461" s="30" t="s">
        <v>1165</v>
      </c>
      <c r="AX461" s="30" t="s">
        <v>834</v>
      </c>
      <c r="AY461" s="12"/>
      <c r="AZ461" s="12"/>
    </row>
    <row r="462" spans="1:52" ht="21" x14ac:dyDescent="0.35">
      <c r="A462" s="91">
        <v>454</v>
      </c>
      <c r="B462" s="31" t="s">
        <v>398</v>
      </c>
      <c r="C462" s="31" t="s">
        <v>402</v>
      </c>
      <c r="D462" s="31"/>
      <c r="E462" s="31" t="s">
        <v>403</v>
      </c>
      <c r="F462" s="31" t="s">
        <v>11</v>
      </c>
      <c r="G462" s="25">
        <v>70</v>
      </c>
      <c r="H462" s="102"/>
      <c r="I462" s="102"/>
      <c r="J462" s="102"/>
      <c r="K462" s="102"/>
      <c r="L462" s="102"/>
      <c r="M462" s="102"/>
      <c r="N462" s="102">
        <v>6</v>
      </c>
      <c r="O462" s="102">
        <v>6</v>
      </c>
      <c r="P462" s="102"/>
      <c r="Q462" s="102"/>
      <c r="R462" s="102"/>
      <c r="S462" s="102"/>
      <c r="T462" s="36"/>
      <c r="U462" s="102"/>
      <c r="V462" s="102">
        <v>6</v>
      </c>
      <c r="W462" s="102">
        <v>1</v>
      </c>
      <c r="X462" s="102">
        <v>17</v>
      </c>
      <c r="Y462" s="102">
        <v>34</v>
      </c>
      <c r="Z462" s="102"/>
      <c r="AA462" s="102"/>
      <c r="AB462" s="36"/>
      <c r="AC462" s="27">
        <v>8484000</v>
      </c>
      <c r="AE462" s="27">
        <v>11</v>
      </c>
      <c r="AF462" s="33"/>
      <c r="AG462" s="82"/>
      <c r="AH462" s="82">
        <v>5</v>
      </c>
      <c r="AI462" s="105">
        <v>1</v>
      </c>
      <c r="AJ462" s="82"/>
      <c r="AK462" s="82"/>
      <c r="AL462" s="82">
        <v>5</v>
      </c>
      <c r="AM462" s="82"/>
      <c r="AN462" s="82"/>
      <c r="AO462" s="82"/>
      <c r="AP462" s="82"/>
      <c r="AQ462" s="82"/>
      <c r="AR462" s="82"/>
      <c r="AS462" s="82"/>
      <c r="AT462" s="82"/>
      <c r="AU462" s="27">
        <v>1925000</v>
      </c>
      <c r="AV462" s="27">
        <v>2969400</v>
      </c>
      <c r="AW462" s="30" t="s">
        <v>1166</v>
      </c>
      <c r="AX462" s="30" t="s">
        <v>836</v>
      </c>
      <c r="AY462" s="12"/>
      <c r="AZ462" s="12"/>
    </row>
    <row r="463" spans="1:52" ht="21" x14ac:dyDescent="0.35">
      <c r="A463" s="91">
        <v>455</v>
      </c>
      <c r="B463" s="31" t="s">
        <v>398</v>
      </c>
      <c r="C463" s="31" t="s">
        <v>411</v>
      </c>
      <c r="D463" s="31"/>
      <c r="E463" s="31" t="s">
        <v>412</v>
      </c>
      <c r="F463" s="31" t="s">
        <v>11</v>
      </c>
      <c r="G463" s="25">
        <v>70</v>
      </c>
      <c r="H463" s="102"/>
      <c r="I463" s="102"/>
      <c r="J463" s="102"/>
      <c r="K463" s="102">
        <v>1</v>
      </c>
      <c r="L463" s="102"/>
      <c r="M463" s="102"/>
      <c r="N463" s="102">
        <v>5</v>
      </c>
      <c r="O463" s="102">
        <v>6</v>
      </c>
      <c r="P463" s="102"/>
      <c r="Q463" s="102"/>
      <c r="R463" s="102"/>
      <c r="S463" s="102"/>
      <c r="T463" s="36"/>
      <c r="U463" s="102"/>
      <c r="V463" s="102">
        <v>6</v>
      </c>
      <c r="W463" s="102">
        <v>1</v>
      </c>
      <c r="X463" s="102">
        <v>17</v>
      </c>
      <c r="Y463" s="102">
        <v>34</v>
      </c>
      <c r="Z463" s="102"/>
      <c r="AA463" s="102"/>
      <c r="AB463" s="36"/>
      <c r="AC463" s="27">
        <v>8553000</v>
      </c>
      <c r="AE463" s="27">
        <v>11</v>
      </c>
      <c r="AF463" s="33"/>
      <c r="AG463" s="82"/>
      <c r="AH463" s="82">
        <v>5</v>
      </c>
      <c r="AI463" s="105">
        <v>4</v>
      </c>
      <c r="AJ463" s="82"/>
      <c r="AK463" s="82"/>
      <c r="AL463" s="82">
        <v>2</v>
      </c>
      <c r="AM463" s="82"/>
      <c r="AN463" s="82"/>
      <c r="AO463" s="82"/>
      <c r="AP463" s="82"/>
      <c r="AQ463" s="82"/>
      <c r="AR463" s="82"/>
      <c r="AS463" s="82"/>
      <c r="AT463" s="82"/>
      <c r="AU463" s="27">
        <v>2136500</v>
      </c>
      <c r="AV463" s="27">
        <v>2993550</v>
      </c>
      <c r="AW463" s="30" t="s">
        <v>1166</v>
      </c>
      <c r="AX463" s="30" t="s">
        <v>835</v>
      </c>
      <c r="AY463" s="12"/>
      <c r="AZ463" s="12"/>
    </row>
    <row r="464" spans="1:52" ht="21" x14ac:dyDescent="0.35">
      <c r="A464" s="91">
        <v>456</v>
      </c>
      <c r="B464" s="31" t="s">
        <v>398</v>
      </c>
      <c r="C464" s="31" t="s">
        <v>407</v>
      </c>
      <c r="D464" s="31"/>
      <c r="E464" s="31" t="s">
        <v>408</v>
      </c>
      <c r="F464" s="31" t="s">
        <v>20</v>
      </c>
      <c r="G464" s="25">
        <v>0</v>
      </c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36"/>
      <c r="U464" s="102"/>
      <c r="V464" s="102"/>
      <c r="W464" s="102"/>
      <c r="X464" s="102"/>
      <c r="Y464" s="102"/>
      <c r="Z464" s="102"/>
      <c r="AA464" s="102"/>
      <c r="AB464" s="36"/>
      <c r="AC464" s="27">
        <v>0</v>
      </c>
      <c r="AE464" s="27">
        <v>0</v>
      </c>
      <c r="AF464" s="33"/>
      <c r="AG464" s="82"/>
      <c r="AH464" s="82"/>
      <c r="AI464" s="105"/>
      <c r="AJ464" s="82"/>
      <c r="AK464" s="82"/>
      <c r="AL464" s="82"/>
      <c r="AM464" s="82"/>
      <c r="AN464" s="82"/>
      <c r="AO464" s="82"/>
      <c r="AP464" s="82"/>
      <c r="AQ464" s="82"/>
      <c r="AR464" s="82"/>
      <c r="AS464" s="82"/>
      <c r="AT464" s="82"/>
      <c r="AU464" s="27">
        <v>0</v>
      </c>
      <c r="AV464" s="27">
        <v>0</v>
      </c>
      <c r="AW464" s="30" t="s">
        <v>1165</v>
      </c>
      <c r="AX464" s="30" t="s">
        <v>836</v>
      </c>
      <c r="AY464" s="12"/>
      <c r="AZ464" s="12"/>
    </row>
    <row r="465" spans="1:52" ht="21" x14ac:dyDescent="0.35">
      <c r="A465" s="91">
        <v>457</v>
      </c>
      <c r="B465" s="31" t="s">
        <v>398</v>
      </c>
      <c r="C465" s="31" t="s">
        <v>406</v>
      </c>
      <c r="D465" s="31"/>
      <c r="E465" s="31" t="s">
        <v>847</v>
      </c>
      <c r="F465" s="31" t="s">
        <v>11</v>
      </c>
      <c r="G465" s="25">
        <v>0</v>
      </c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36"/>
      <c r="U465" s="102"/>
      <c r="V465" s="102"/>
      <c r="W465" s="102"/>
      <c r="X465" s="102"/>
      <c r="Y465" s="102"/>
      <c r="Z465" s="102"/>
      <c r="AA465" s="102"/>
      <c r="AB465" s="36"/>
      <c r="AC465" s="27">
        <v>0</v>
      </c>
      <c r="AE465" s="27">
        <v>0</v>
      </c>
      <c r="AF465" s="33"/>
      <c r="AG465" s="82"/>
      <c r="AH465" s="82"/>
      <c r="AI465" s="105"/>
      <c r="AJ465" s="82"/>
      <c r="AK465" s="82"/>
      <c r="AL465" s="82"/>
      <c r="AM465" s="82"/>
      <c r="AN465" s="82"/>
      <c r="AO465" s="82"/>
      <c r="AP465" s="82"/>
      <c r="AQ465" s="82"/>
      <c r="AR465" s="82"/>
      <c r="AS465" s="82"/>
      <c r="AT465" s="82"/>
      <c r="AU465" s="27">
        <v>0</v>
      </c>
      <c r="AV465" s="27">
        <v>0</v>
      </c>
      <c r="AW465" s="30" t="s">
        <v>1165</v>
      </c>
      <c r="AX465" s="30" t="s">
        <v>836</v>
      </c>
      <c r="AY465" s="12"/>
      <c r="AZ465" s="12"/>
    </row>
    <row r="466" spans="1:52" ht="21" x14ac:dyDescent="0.35">
      <c r="A466" s="91">
        <v>458</v>
      </c>
      <c r="B466" s="31" t="s">
        <v>398</v>
      </c>
      <c r="C466" s="31" t="s">
        <v>423</v>
      </c>
      <c r="D466" s="31"/>
      <c r="E466" s="31" t="s">
        <v>741</v>
      </c>
      <c r="F466" s="31" t="s">
        <v>13</v>
      </c>
      <c r="G466" s="25">
        <v>120</v>
      </c>
      <c r="H466" s="102"/>
      <c r="I466" s="102"/>
      <c r="J466" s="102"/>
      <c r="K466" s="102">
        <v>1</v>
      </c>
      <c r="L466" s="102"/>
      <c r="M466" s="102"/>
      <c r="N466" s="102">
        <v>5</v>
      </c>
      <c r="O466" s="102">
        <v>25</v>
      </c>
      <c r="P466" s="102"/>
      <c r="Q466" s="102"/>
      <c r="R466" s="102"/>
      <c r="S466" s="102"/>
      <c r="T466" s="36"/>
      <c r="U466" s="102"/>
      <c r="V466" s="102">
        <v>9</v>
      </c>
      <c r="W466" s="102">
        <v>1</v>
      </c>
      <c r="X466" s="102">
        <v>65</v>
      </c>
      <c r="Y466" s="102">
        <v>14</v>
      </c>
      <c r="Z466" s="102"/>
      <c r="AA466" s="102"/>
      <c r="AB466" s="36"/>
      <c r="AC466" s="27">
        <v>17654000</v>
      </c>
      <c r="AE466" s="27">
        <v>32</v>
      </c>
      <c r="AF466" s="33"/>
      <c r="AG466" s="82"/>
      <c r="AH466" s="82">
        <v>9</v>
      </c>
      <c r="AI466" s="105">
        <v>10</v>
      </c>
      <c r="AJ466" s="82">
        <v>2</v>
      </c>
      <c r="AK466" s="82"/>
      <c r="AL466" s="82">
        <v>11</v>
      </c>
      <c r="AM466" s="82"/>
      <c r="AN466" s="82"/>
      <c r="AO466" s="82"/>
      <c r="AP466" s="82"/>
      <c r="AQ466" s="82"/>
      <c r="AR466" s="82"/>
      <c r="AS466" s="82"/>
      <c r="AT466" s="82"/>
      <c r="AU466" s="27">
        <v>5881500</v>
      </c>
      <c r="AV466" s="27">
        <v>6178900</v>
      </c>
      <c r="AW466" s="30" t="s">
        <v>1166</v>
      </c>
      <c r="AX466" s="30" t="s">
        <v>836</v>
      </c>
      <c r="AY466" s="12"/>
      <c r="AZ466" s="12"/>
    </row>
    <row r="467" spans="1:52" ht="21" x14ac:dyDescent="0.35">
      <c r="A467" s="91">
        <v>459</v>
      </c>
      <c r="B467" s="31" t="s">
        <v>398</v>
      </c>
      <c r="C467" s="31" t="s">
        <v>409</v>
      </c>
      <c r="D467" s="31"/>
      <c r="E467" s="31" t="s">
        <v>410</v>
      </c>
      <c r="F467" s="31" t="s">
        <v>13</v>
      </c>
      <c r="G467" s="25">
        <v>0</v>
      </c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36"/>
      <c r="U467" s="102"/>
      <c r="V467" s="102"/>
      <c r="W467" s="102"/>
      <c r="X467" s="102"/>
      <c r="Y467" s="102"/>
      <c r="Z467" s="102"/>
      <c r="AA467" s="102"/>
      <c r="AB467" s="36"/>
      <c r="AC467" s="27">
        <v>0</v>
      </c>
      <c r="AE467" s="27">
        <v>0</v>
      </c>
      <c r="AF467" s="33"/>
      <c r="AG467" s="82"/>
      <c r="AH467" s="82"/>
      <c r="AI467" s="105"/>
      <c r="AJ467" s="82"/>
      <c r="AK467" s="82"/>
      <c r="AL467" s="82"/>
      <c r="AM467" s="82"/>
      <c r="AN467" s="82"/>
      <c r="AO467" s="82"/>
      <c r="AP467" s="82"/>
      <c r="AQ467" s="82"/>
      <c r="AR467" s="82"/>
      <c r="AS467" s="82"/>
      <c r="AT467" s="82"/>
      <c r="AU467" s="27">
        <v>0</v>
      </c>
      <c r="AV467" s="27">
        <v>0</v>
      </c>
      <c r="AW467" s="30" t="s">
        <v>1165</v>
      </c>
      <c r="AX467" s="30" t="s">
        <v>836</v>
      </c>
      <c r="AY467" s="12"/>
      <c r="AZ467" s="12"/>
    </row>
    <row r="468" spans="1:52" ht="21" x14ac:dyDescent="0.35">
      <c r="A468" s="91">
        <v>460</v>
      </c>
      <c r="B468" s="31" t="s">
        <v>398</v>
      </c>
      <c r="C468" s="31" t="s">
        <v>415</v>
      </c>
      <c r="D468" s="31"/>
      <c r="E468" s="31" t="s">
        <v>416</v>
      </c>
      <c r="F468" s="31" t="s">
        <v>933</v>
      </c>
      <c r="G468" s="25">
        <v>1553</v>
      </c>
      <c r="H468" s="102"/>
      <c r="I468" s="102"/>
      <c r="J468" s="102">
        <v>1</v>
      </c>
      <c r="K468" s="102">
        <v>11</v>
      </c>
      <c r="L468" s="102"/>
      <c r="M468" s="102"/>
      <c r="N468" s="102">
        <v>154</v>
      </c>
      <c r="O468" s="102">
        <v>55</v>
      </c>
      <c r="P468" s="102"/>
      <c r="Q468" s="102"/>
      <c r="R468" s="102"/>
      <c r="S468" s="102"/>
      <c r="T468" s="36"/>
      <c r="U468" s="102"/>
      <c r="V468" s="102">
        <v>139</v>
      </c>
      <c r="W468" s="102">
        <v>12</v>
      </c>
      <c r="X468" s="102">
        <v>180</v>
      </c>
      <c r="Y468" s="102">
        <v>1001</v>
      </c>
      <c r="Z468" s="102"/>
      <c r="AA468" s="102"/>
      <c r="AB468" s="36"/>
      <c r="AC468" s="27">
        <v>172626000</v>
      </c>
      <c r="AE468" s="27">
        <v>322</v>
      </c>
      <c r="AF468" s="33"/>
      <c r="AG468" s="82"/>
      <c r="AH468" s="82">
        <v>150</v>
      </c>
      <c r="AI468" s="105">
        <v>60</v>
      </c>
      <c r="AJ468" s="82">
        <v>4</v>
      </c>
      <c r="AK468" s="82"/>
      <c r="AL468" s="82">
        <v>58</v>
      </c>
      <c r="AM468" s="82">
        <v>50</v>
      </c>
      <c r="AN468" s="82"/>
      <c r="AO468" s="82"/>
      <c r="AP468" s="82"/>
      <c r="AQ468" s="82"/>
      <c r="AR468" s="82"/>
      <c r="AS468" s="82"/>
      <c r="AT468" s="82"/>
      <c r="AU468" s="27">
        <v>58617000</v>
      </c>
      <c r="AV468" s="27">
        <v>60419099.999999993</v>
      </c>
      <c r="AW468" s="30" t="s">
        <v>1166</v>
      </c>
      <c r="AX468" s="30" t="s">
        <v>836</v>
      </c>
      <c r="AY468" s="12"/>
      <c r="AZ468" s="12"/>
    </row>
    <row r="469" spans="1:52" ht="21" x14ac:dyDescent="0.35">
      <c r="A469" s="91">
        <v>461</v>
      </c>
      <c r="B469" s="31" t="s">
        <v>398</v>
      </c>
      <c r="C469" s="31" t="s">
        <v>424</v>
      </c>
      <c r="D469" s="31"/>
      <c r="E469" s="31" t="s">
        <v>425</v>
      </c>
      <c r="F469" s="31" t="s">
        <v>20</v>
      </c>
      <c r="G469" s="25">
        <v>250</v>
      </c>
      <c r="H469" s="102"/>
      <c r="I469" s="102"/>
      <c r="J469" s="102">
        <v>2</v>
      </c>
      <c r="K469" s="102">
        <v>1</v>
      </c>
      <c r="L469" s="102"/>
      <c r="M469" s="102">
        <v>2</v>
      </c>
      <c r="N469" s="102">
        <v>16</v>
      </c>
      <c r="O469" s="102">
        <v>42</v>
      </c>
      <c r="P469" s="102"/>
      <c r="Q469" s="102"/>
      <c r="R469" s="102"/>
      <c r="S469" s="102"/>
      <c r="T469" s="36"/>
      <c r="U469" s="102"/>
      <c r="V469" s="102">
        <v>20</v>
      </c>
      <c r="W469" s="102">
        <v>2</v>
      </c>
      <c r="X469" s="102">
        <v>103</v>
      </c>
      <c r="Y469" s="102">
        <v>62</v>
      </c>
      <c r="Z469" s="102"/>
      <c r="AA469" s="102"/>
      <c r="AB469" s="36"/>
      <c r="AC469" s="27">
        <v>34537000</v>
      </c>
      <c r="AE469" s="27">
        <v>57</v>
      </c>
      <c r="AF469" s="33"/>
      <c r="AG469" s="82"/>
      <c r="AH469" s="82">
        <v>28</v>
      </c>
      <c r="AI469" s="105">
        <v>19</v>
      </c>
      <c r="AJ469" s="82"/>
      <c r="AK469" s="82"/>
      <c r="AL469" s="82">
        <v>10</v>
      </c>
      <c r="AM469" s="82"/>
      <c r="AN469" s="82"/>
      <c r="AO469" s="82"/>
      <c r="AP469" s="82"/>
      <c r="AQ469" s="82"/>
      <c r="AR469" s="82"/>
      <c r="AS469" s="82"/>
      <c r="AT469" s="82"/>
      <c r="AU469" s="27">
        <v>11025500</v>
      </c>
      <c r="AV469" s="27">
        <v>12087950</v>
      </c>
      <c r="AW469" s="30" t="s">
        <v>1166</v>
      </c>
      <c r="AX469" s="30" t="s">
        <v>836</v>
      </c>
      <c r="AY469" s="12"/>
      <c r="AZ469" s="12"/>
    </row>
    <row r="470" spans="1:52" ht="21" x14ac:dyDescent="0.35">
      <c r="A470" s="91">
        <v>462</v>
      </c>
      <c r="B470" s="31" t="s">
        <v>398</v>
      </c>
      <c r="C470" s="31" t="s">
        <v>399</v>
      </c>
      <c r="D470" s="31"/>
      <c r="E470" s="31" t="s">
        <v>400</v>
      </c>
      <c r="F470" s="31" t="s">
        <v>13</v>
      </c>
      <c r="G470" s="25">
        <v>125</v>
      </c>
      <c r="H470" s="102"/>
      <c r="I470" s="102"/>
      <c r="J470" s="102">
        <v>2</v>
      </c>
      <c r="K470" s="102">
        <v>1</v>
      </c>
      <c r="L470" s="102"/>
      <c r="M470" s="102">
        <v>2</v>
      </c>
      <c r="N470" s="102">
        <v>4</v>
      </c>
      <c r="O470" s="102">
        <v>21</v>
      </c>
      <c r="P470" s="102"/>
      <c r="Q470" s="102"/>
      <c r="R470" s="102"/>
      <c r="S470" s="102"/>
      <c r="T470" s="36"/>
      <c r="U470" s="102"/>
      <c r="V470" s="102">
        <v>5</v>
      </c>
      <c r="W470" s="102">
        <v>1</v>
      </c>
      <c r="X470" s="102">
        <v>83</v>
      </c>
      <c r="Y470" s="102">
        <v>6</v>
      </c>
      <c r="Z470" s="102"/>
      <c r="AA470" s="102"/>
      <c r="AB470" s="36"/>
      <c r="AC470" s="27">
        <v>19032000</v>
      </c>
      <c r="AE470" s="27">
        <v>28</v>
      </c>
      <c r="AF470" s="33"/>
      <c r="AG470" s="82"/>
      <c r="AH470" s="82">
        <v>5</v>
      </c>
      <c r="AI470" s="105">
        <v>10</v>
      </c>
      <c r="AJ470" s="82"/>
      <c r="AK470" s="82"/>
      <c r="AL470" s="82">
        <v>10</v>
      </c>
      <c r="AM470" s="82">
        <v>3</v>
      </c>
      <c r="AN470" s="82"/>
      <c r="AO470" s="82"/>
      <c r="AP470" s="82"/>
      <c r="AQ470" s="82"/>
      <c r="AR470" s="82"/>
      <c r="AS470" s="82"/>
      <c r="AT470" s="82"/>
      <c r="AU470" s="27">
        <v>5143500</v>
      </c>
      <c r="AV470" s="27">
        <v>6661200</v>
      </c>
      <c r="AW470" s="30" t="s">
        <v>1166</v>
      </c>
      <c r="AX470" s="30" t="s">
        <v>836</v>
      </c>
      <c r="AY470" s="12"/>
      <c r="AZ470" s="12"/>
    </row>
    <row r="471" spans="1:52" ht="21" x14ac:dyDescent="0.35">
      <c r="A471" s="91">
        <v>463</v>
      </c>
      <c r="B471" s="31" t="s">
        <v>398</v>
      </c>
      <c r="C471" s="31" t="s">
        <v>413</v>
      </c>
      <c r="D471" s="31"/>
      <c r="E471" s="31" t="s">
        <v>414</v>
      </c>
      <c r="F471" s="31" t="s">
        <v>20</v>
      </c>
      <c r="G471" s="25">
        <v>500</v>
      </c>
      <c r="H471" s="102"/>
      <c r="I471" s="102"/>
      <c r="J471" s="102"/>
      <c r="K471" s="102">
        <v>4</v>
      </c>
      <c r="L471" s="102"/>
      <c r="M471" s="102"/>
      <c r="N471" s="102">
        <v>41</v>
      </c>
      <c r="O471" s="102">
        <v>42</v>
      </c>
      <c r="P471" s="102"/>
      <c r="Q471" s="102"/>
      <c r="R471" s="102"/>
      <c r="S471" s="102"/>
      <c r="T471" s="36"/>
      <c r="U471" s="102"/>
      <c r="V471" s="102">
        <v>38</v>
      </c>
      <c r="W471" s="102">
        <v>4</v>
      </c>
      <c r="X471" s="102">
        <v>127</v>
      </c>
      <c r="Y471" s="102">
        <v>244</v>
      </c>
      <c r="Z471" s="102"/>
      <c r="AA471" s="102"/>
      <c r="AB471" s="36"/>
      <c r="AC471" s="27">
        <v>61065000</v>
      </c>
      <c r="AE471" s="27">
        <v>115</v>
      </c>
      <c r="AF471" s="33"/>
      <c r="AG471" s="82"/>
      <c r="AH471" s="82">
        <v>55</v>
      </c>
      <c r="AI471" s="105">
        <v>16</v>
      </c>
      <c r="AJ471" s="82">
        <v>4</v>
      </c>
      <c r="AK471" s="82"/>
      <c r="AL471" s="82">
        <v>40</v>
      </c>
      <c r="AM471" s="82"/>
      <c r="AN471" s="82"/>
      <c r="AO471" s="82"/>
      <c r="AP471" s="82"/>
      <c r="AQ471" s="82"/>
      <c r="AR471" s="82"/>
      <c r="AS471" s="82"/>
      <c r="AT471" s="82"/>
      <c r="AU471" s="27">
        <v>20583500</v>
      </c>
      <c r="AV471" s="27">
        <v>21372750</v>
      </c>
      <c r="AW471" s="30" t="s">
        <v>1166</v>
      </c>
      <c r="AX471" s="30" t="s">
        <v>836</v>
      </c>
      <c r="AY471" s="12"/>
      <c r="AZ471" s="12"/>
    </row>
    <row r="472" spans="1:52" ht="21" x14ac:dyDescent="0.35">
      <c r="A472" s="91">
        <v>464</v>
      </c>
      <c r="B472" s="31" t="s">
        <v>398</v>
      </c>
      <c r="C472" s="31" t="s">
        <v>420</v>
      </c>
      <c r="D472" s="31"/>
      <c r="E472" s="31" t="s">
        <v>421</v>
      </c>
      <c r="F472" s="31" t="s">
        <v>20</v>
      </c>
      <c r="G472" s="25">
        <v>350</v>
      </c>
      <c r="H472" s="102"/>
      <c r="I472" s="102"/>
      <c r="J472" s="102"/>
      <c r="K472" s="102">
        <v>2</v>
      </c>
      <c r="L472" s="102"/>
      <c r="M472" s="102"/>
      <c r="N472" s="102">
        <v>29</v>
      </c>
      <c r="O472" s="102">
        <v>5</v>
      </c>
      <c r="P472" s="102"/>
      <c r="Q472" s="102"/>
      <c r="R472" s="102"/>
      <c r="S472" s="102"/>
      <c r="T472" s="36"/>
      <c r="U472" s="102"/>
      <c r="V472" s="102">
        <v>31</v>
      </c>
      <c r="W472" s="102">
        <v>3</v>
      </c>
      <c r="X472" s="102">
        <v>22</v>
      </c>
      <c r="Y472" s="102">
        <v>258</v>
      </c>
      <c r="Z472" s="102"/>
      <c r="AA472" s="102"/>
      <c r="AB472" s="36"/>
      <c r="AC472" s="27">
        <v>37471000</v>
      </c>
      <c r="AE472" s="27">
        <v>69</v>
      </c>
      <c r="AF472" s="33"/>
      <c r="AG472" s="82"/>
      <c r="AH472" s="82">
        <v>25</v>
      </c>
      <c r="AI472" s="105">
        <v>14</v>
      </c>
      <c r="AJ472" s="82"/>
      <c r="AK472" s="82"/>
      <c r="AL472" s="82">
        <v>30</v>
      </c>
      <c r="AM472" s="82"/>
      <c r="AN472" s="82"/>
      <c r="AO472" s="82"/>
      <c r="AP472" s="82"/>
      <c r="AQ472" s="82"/>
      <c r="AR472" s="82"/>
      <c r="AS472" s="82"/>
      <c r="AT472" s="82"/>
      <c r="AU472" s="27">
        <v>12387500</v>
      </c>
      <c r="AV472" s="27">
        <v>13114850</v>
      </c>
      <c r="AW472" s="30" t="s">
        <v>1166</v>
      </c>
      <c r="AX472" s="30" t="s">
        <v>836</v>
      </c>
      <c r="AY472" s="12"/>
      <c r="AZ472" s="12"/>
    </row>
    <row r="473" spans="1:52" ht="21" x14ac:dyDescent="0.35">
      <c r="A473" s="91">
        <v>465</v>
      </c>
      <c r="B473" s="31" t="s">
        <v>398</v>
      </c>
      <c r="C473" s="31" t="s">
        <v>994</v>
      </c>
      <c r="D473" s="31"/>
      <c r="E473" s="31" t="s">
        <v>999</v>
      </c>
      <c r="F473" s="31" t="s">
        <v>11</v>
      </c>
      <c r="G473" s="25">
        <v>0</v>
      </c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36"/>
      <c r="U473" s="102"/>
      <c r="V473" s="102"/>
      <c r="W473" s="102"/>
      <c r="X473" s="102"/>
      <c r="Y473" s="102"/>
      <c r="Z473" s="102"/>
      <c r="AA473" s="102"/>
      <c r="AB473" s="36"/>
      <c r="AC473" s="27">
        <v>0</v>
      </c>
      <c r="AE473" s="27">
        <v>0</v>
      </c>
      <c r="AF473" s="33"/>
      <c r="AG473" s="82"/>
      <c r="AH473" s="82"/>
      <c r="AI473" s="105"/>
      <c r="AJ473" s="82"/>
      <c r="AK473" s="82"/>
      <c r="AL473" s="82"/>
      <c r="AM473" s="82"/>
      <c r="AN473" s="82"/>
      <c r="AO473" s="82"/>
      <c r="AP473" s="82"/>
      <c r="AQ473" s="82"/>
      <c r="AR473" s="82"/>
      <c r="AS473" s="82"/>
      <c r="AT473" s="82"/>
      <c r="AU473" s="27">
        <v>0</v>
      </c>
      <c r="AV473" s="27">
        <v>0</v>
      </c>
      <c r="AW473" s="30" t="s">
        <v>1165</v>
      </c>
      <c r="AX473" s="30" t="s">
        <v>836</v>
      </c>
      <c r="AY473" s="12"/>
      <c r="AZ473" s="12"/>
    </row>
    <row r="474" spans="1:52" ht="21" x14ac:dyDescent="0.35">
      <c r="A474" s="91">
        <v>466</v>
      </c>
      <c r="B474" s="31" t="s">
        <v>398</v>
      </c>
      <c r="C474" s="31" t="s">
        <v>418</v>
      </c>
      <c r="D474" s="31"/>
      <c r="E474" s="31" t="s">
        <v>419</v>
      </c>
      <c r="F474" s="31" t="s">
        <v>11</v>
      </c>
      <c r="G474" s="25">
        <v>0</v>
      </c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36"/>
      <c r="U474" s="102"/>
      <c r="V474" s="102"/>
      <c r="W474" s="102"/>
      <c r="X474" s="102"/>
      <c r="Y474" s="102"/>
      <c r="Z474" s="102"/>
      <c r="AA474" s="102"/>
      <c r="AB474" s="36"/>
      <c r="AC474" s="27">
        <v>0</v>
      </c>
      <c r="AE474" s="27">
        <v>0</v>
      </c>
      <c r="AF474" s="33"/>
      <c r="AG474" s="82"/>
      <c r="AH474" s="82"/>
      <c r="AI474" s="105"/>
      <c r="AJ474" s="82"/>
      <c r="AK474" s="82"/>
      <c r="AL474" s="82"/>
      <c r="AM474" s="82"/>
      <c r="AN474" s="82"/>
      <c r="AO474" s="82"/>
      <c r="AP474" s="82"/>
      <c r="AQ474" s="82"/>
      <c r="AR474" s="82"/>
      <c r="AS474" s="82"/>
      <c r="AT474" s="82"/>
      <c r="AU474" s="27">
        <v>0</v>
      </c>
      <c r="AV474" s="27">
        <v>0</v>
      </c>
      <c r="AW474" s="30" t="s">
        <v>1165</v>
      </c>
      <c r="AX474" s="30" t="s">
        <v>834</v>
      </c>
      <c r="AY474" s="12"/>
      <c r="AZ474" s="12"/>
    </row>
    <row r="475" spans="1:52" ht="21" x14ac:dyDescent="0.35">
      <c r="A475" s="91">
        <v>467</v>
      </c>
      <c r="B475" s="31" t="s">
        <v>398</v>
      </c>
      <c r="C475" s="31" t="s">
        <v>401</v>
      </c>
      <c r="D475" s="31"/>
      <c r="E475" s="31" t="s">
        <v>759</v>
      </c>
      <c r="F475" s="31" t="s">
        <v>13</v>
      </c>
      <c r="G475" s="25">
        <v>150</v>
      </c>
      <c r="H475" s="102"/>
      <c r="I475" s="102"/>
      <c r="J475" s="102">
        <v>2</v>
      </c>
      <c r="K475" s="102">
        <v>1</v>
      </c>
      <c r="L475" s="102"/>
      <c r="M475" s="102">
        <v>2</v>
      </c>
      <c r="N475" s="102">
        <v>8</v>
      </c>
      <c r="O475" s="102">
        <v>38</v>
      </c>
      <c r="P475" s="102"/>
      <c r="Q475" s="102">
        <v>1</v>
      </c>
      <c r="R475" s="102"/>
      <c r="S475" s="102"/>
      <c r="T475" s="36"/>
      <c r="U475" s="102"/>
      <c r="V475" s="102">
        <v>1</v>
      </c>
      <c r="W475" s="102">
        <v>1</v>
      </c>
      <c r="X475" s="102">
        <v>95</v>
      </c>
      <c r="Y475" s="102">
        <v>1</v>
      </c>
      <c r="Z475" s="102"/>
      <c r="AA475" s="102"/>
      <c r="AB475" s="36"/>
      <c r="AC475" s="27">
        <v>23604000</v>
      </c>
      <c r="AE475" s="27">
        <v>43</v>
      </c>
      <c r="AF475" s="33"/>
      <c r="AG475" s="82"/>
      <c r="AH475" s="82">
        <v>15</v>
      </c>
      <c r="AI475" s="105">
        <v>8</v>
      </c>
      <c r="AJ475" s="82"/>
      <c r="AK475" s="82"/>
      <c r="AL475" s="82">
        <v>20</v>
      </c>
      <c r="AM475" s="82"/>
      <c r="AN475" s="82"/>
      <c r="AO475" s="82"/>
      <c r="AP475" s="82"/>
      <c r="AQ475" s="82"/>
      <c r="AR475" s="82"/>
      <c r="AS475" s="82"/>
      <c r="AT475" s="82"/>
      <c r="AU475" s="27">
        <v>7647500</v>
      </c>
      <c r="AV475" s="27">
        <v>8261399.9999999991</v>
      </c>
      <c r="AW475" s="30" t="s">
        <v>1166</v>
      </c>
      <c r="AX475" s="30" t="s">
        <v>836</v>
      </c>
      <c r="AY475" s="12"/>
      <c r="AZ475" s="12"/>
    </row>
    <row r="476" spans="1:52" ht="21" x14ac:dyDescent="0.35">
      <c r="A476" s="91">
        <v>468</v>
      </c>
      <c r="B476" s="31" t="s">
        <v>398</v>
      </c>
      <c r="C476" s="31" t="s">
        <v>422</v>
      </c>
      <c r="D476" s="31"/>
      <c r="E476" s="31" t="s">
        <v>905</v>
      </c>
      <c r="F476" s="31" t="s">
        <v>13</v>
      </c>
      <c r="G476" s="25">
        <v>120</v>
      </c>
      <c r="H476" s="102"/>
      <c r="I476" s="102"/>
      <c r="J476" s="102"/>
      <c r="K476" s="102">
        <v>1</v>
      </c>
      <c r="L476" s="102"/>
      <c r="M476" s="102"/>
      <c r="N476" s="102">
        <v>5</v>
      </c>
      <c r="O476" s="102">
        <v>35</v>
      </c>
      <c r="P476" s="102"/>
      <c r="Q476" s="102"/>
      <c r="R476" s="102"/>
      <c r="S476" s="102"/>
      <c r="T476" s="36"/>
      <c r="U476" s="102"/>
      <c r="V476" s="102">
        <v>5</v>
      </c>
      <c r="W476" s="102">
        <v>1</v>
      </c>
      <c r="X476" s="102">
        <v>70</v>
      </c>
      <c r="Y476" s="102">
        <v>3</v>
      </c>
      <c r="Z476" s="102"/>
      <c r="AA476" s="102"/>
      <c r="AB476" s="36"/>
      <c r="AC476" s="27">
        <v>18731500</v>
      </c>
      <c r="AE476" s="27">
        <v>35</v>
      </c>
      <c r="AF476" s="33"/>
      <c r="AG476" s="82"/>
      <c r="AH476" s="82">
        <v>10</v>
      </c>
      <c r="AI476" s="105">
        <v>5</v>
      </c>
      <c r="AJ476" s="82"/>
      <c r="AK476" s="82"/>
      <c r="AL476" s="82">
        <v>20</v>
      </c>
      <c r="AM476" s="82"/>
      <c r="AN476" s="82"/>
      <c r="AO476" s="82"/>
      <c r="AP476" s="82"/>
      <c r="AQ476" s="82"/>
      <c r="AR476" s="82"/>
      <c r="AS476" s="82"/>
      <c r="AT476" s="82"/>
      <c r="AU476" s="27">
        <v>6037500</v>
      </c>
      <c r="AV476" s="27">
        <v>6556025</v>
      </c>
      <c r="AW476" s="30" t="s">
        <v>1166</v>
      </c>
      <c r="AX476" s="30" t="s">
        <v>836</v>
      </c>
      <c r="AY476" s="12"/>
      <c r="AZ476" s="12"/>
    </row>
    <row r="477" spans="1:52" ht="21" x14ac:dyDescent="0.35">
      <c r="A477" s="91">
        <v>469</v>
      </c>
      <c r="B477" s="31" t="s">
        <v>398</v>
      </c>
      <c r="C477" s="31" t="s">
        <v>426</v>
      </c>
      <c r="D477" s="31"/>
      <c r="E477" s="31" t="s">
        <v>427</v>
      </c>
      <c r="F477" s="31" t="s">
        <v>13</v>
      </c>
      <c r="G477" s="25">
        <v>0</v>
      </c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36"/>
      <c r="U477" s="102"/>
      <c r="V477" s="102"/>
      <c r="W477" s="102"/>
      <c r="X477" s="102"/>
      <c r="Y477" s="102"/>
      <c r="Z477" s="102"/>
      <c r="AA477" s="102"/>
      <c r="AB477" s="36"/>
      <c r="AC477" s="27">
        <v>0</v>
      </c>
      <c r="AE477" s="27">
        <v>0</v>
      </c>
      <c r="AF477" s="33"/>
      <c r="AG477" s="82"/>
      <c r="AH477" s="82"/>
      <c r="AI477" s="105"/>
      <c r="AJ477" s="82"/>
      <c r="AK477" s="82"/>
      <c r="AL477" s="82"/>
      <c r="AM477" s="82"/>
      <c r="AN477" s="82"/>
      <c r="AO477" s="82"/>
      <c r="AP477" s="82"/>
      <c r="AQ477" s="82"/>
      <c r="AR477" s="82"/>
      <c r="AS477" s="82"/>
      <c r="AT477" s="82"/>
      <c r="AU477" s="27">
        <v>0</v>
      </c>
      <c r="AV477" s="27">
        <v>0</v>
      </c>
      <c r="AW477" s="30" t="s">
        <v>1165</v>
      </c>
      <c r="AX477" s="30" t="s">
        <v>836</v>
      </c>
      <c r="AY477" s="12"/>
      <c r="AZ477" s="12"/>
    </row>
    <row r="478" spans="1:52" ht="21" x14ac:dyDescent="0.35">
      <c r="A478" s="91">
        <v>470</v>
      </c>
      <c r="B478" s="31" t="s">
        <v>398</v>
      </c>
      <c r="C478" s="31" t="s">
        <v>533</v>
      </c>
      <c r="D478" s="31"/>
      <c r="E478" s="31" t="s">
        <v>1000</v>
      </c>
      <c r="F478" s="31" t="s">
        <v>13</v>
      </c>
      <c r="G478" s="25">
        <v>0</v>
      </c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36"/>
      <c r="U478" s="102"/>
      <c r="V478" s="102"/>
      <c r="W478" s="102"/>
      <c r="X478" s="102"/>
      <c r="Y478" s="102"/>
      <c r="Z478" s="102"/>
      <c r="AA478" s="102"/>
      <c r="AB478" s="36"/>
      <c r="AC478" s="27">
        <v>0</v>
      </c>
      <c r="AE478" s="27">
        <v>0</v>
      </c>
      <c r="AF478" s="33"/>
      <c r="AG478" s="82"/>
      <c r="AH478" s="82"/>
      <c r="AI478" s="105"/>
      <c r="AJ478" s="82"/>
      <c r="AK478" s="82"/>
      <c r="AL478" s="82"/>
      <c r="AM478" s="82"/>
      <c r="AN478" s="82"/>
      <c r="AO478" s="82"/>
      <c r="AP478" s="82"/>
      <c r="AQ478" s="82"/>
      <c r="AR478" s="82"/>
      <c r="AS478" s="82"/>
      <c r="AT478" s="82"/>
      <c r="AU478" s="27">
        <v>0</v>
      </c>
      <c r="AV478" s="27">
        <v>0</v>
      </c>
      <c r="AW478" s="30" t="s">
        <v>1165</v>
      </c>
      <c r="AX478" s="30" t="s">
        <v>836</v>
      </c>
      <c r="AY478" s="12"/>
      <c r="AZ478" s="12"/>
    </row>
    <row r="479" spans="1:52" ht="21" x14ac:dyDescent="0.35">
      <c r="A479" s="91">
        <v>471</v>
      </c>
      <c r="B479" s="31" t="s">
        <v>398</v>
      </c>
      <c r="C479" s="31" t="s">
        <v>404</v>
      </c>
      <c r="D479" s="31"/>
      <c r="E479" s="31" t="s">
        <v>405</v>
      </c>
      <c r="F479" s="31" t="s">
        <v>43</v>
      </c>
      <c r="G479" s="25">
        <v>500</v>
      </c>
      <c r="H479" s="102"/>
      <c r="I479" s="102"/>
      <c r="J479" s="102"/>
      <c r="K479" s="102">
        <v>4</v>
      </c>
      <c r="L479" s="102"/>
      <c r="M479" s="102"/>
      <c r="N479" s="102">
        <v>41</v>
      </c>
      <c r="O479" s="102">
        <v>42</v>
      </c>
      <c r="P479" s="102"/>
      <c r="Q479" s="102"/>
      <c r="R479" s="102"/>
      <c r="S479" s="102"/>
      <c r="T479" s="36"/>
      <c r="U479" s="102"/>
      <c r="V479" s="102">
        <v>38</v>
      </c>
      <c r="W479" s="102">
        <v>4</v>
      </c>
      <c r="X479" s="102">
        <v>127</v>
      </c>
      <c r="Y479" s="102">
        <v>244</v>
      </c>
      <c r="Z479" s="102"/>
      <c r="AA479" s="102"/>
      <c r="AB479" s="36"/>
      <c r="AC479" s="27">
        <v>61065000</v>
      </c>
      <c r="AE479" s="27">
        <v>105</v>
      </c>
      <c r="AF479" s="33"/>
      <c r="AG479" s="82"/>
      <c r="AH479" s="82">
        <v>60</v>
      </c>
      <c r="AI479" s="105">
        <v>25</v>
      </c>
      <c r="AJ479" s="82"/>
      <c r="AK479" s="82"/>
      <c r="AL479" s="82">
        <v>20</v>
      </c>
      <c r="AM479" s="82"/>
      <c r="AN479" s="82"/>
      <c r="AO479" s="82"/>
      <c r="AP479" s="82"/>
      <c r="AQ479" s="82"/>
      <c r="AR479" s="82"/>
      <c r="AS479" s="82"/>
      <c r="AT479" s="82"/>
      <c r="AU479" s="27">
        <v>19912500</v>
      </c>
      <c r="AV479" s="27">
        <v>21372750</v>
      </c>
      <c r="AW479" s="30" t="s">
        <v>1166</v>
      </c>
      <c r="AX479" s="30" t="s">
        <v>836</v>
      </c>
      <c r="AY479" s="12"/>
      <c r="AZ479" s="12"/>
    </row>
    <row r="480" spans="1:52" ht="21" x14ac:dyDescent="0.35">
      <c r="A480" s="91">
        <v>472</v>
      </c>
      <c r="B480" s="31" t="s">
        <v>398</v>
      </c>
      <c r="C480" s="31" t="s">
        <v>1078</v>
      </c>
      <c r="D480" s="31" t="s">
        <v>1069</v>
      </c>
      <c r="E480" s="31" t="s">
        <v>1079</v>
      </c>
      <c r="F480" s="31" t="s">
        <v>20</v>
      </c>
      <c r="G480" s="25">
        <v>300</v>
      </c>
      <c r="H480" s="102"/>
      <c r="I480" s="102"/>
      <c r="J480" s="102"/>
      <c r="K480" s="102">
        <v>2</v>
      </c>
      <c r="L480" s="102"/>
      <c r="M480" s="102">
        <v>1</v>
      </c>
      <c r="N480" s="102">
        <v>3</v>
      </c>
      <c r="O480" s="102">
        <v>30</v>
      </c>
      <c r="P480" s="102">
        <v>1</v>
      </c>
      <c r="Q480" s="102"/>
      <c r="R480" s="102"/>
      <c r="S480" s="102"/>
      <c r="T480" s="36"/>
      <c r="U480" s="102"/>
      <c r="V480" s="102">
        <v>18</v>
      </c>
      <c r="W480" s="102">
        <v>2</v>
      </c>
      <c r="X480" s="102">
        <v>136</v>
      </c>
      <c r="Y480" s="102">
        <v>107</v>
      </c>
      <c r="Z480" s="102"/>
      <c r="AA480" s="102"/>
      <c r="AB480" s="36"/>
      <c r="AC480" s="27">
        <v>40485000</v>
      </c>
      <c r="AE480" s="27">
        <v>73</v>
      </c>
      <c r="AF480" s="33"/>
      <c r="AG480" s="82"/>
      <c r="AH480" s="82">
        <v>33</v>
      </c>
      <c r="AI480" s="105">
        <v>10</v>
      </c>
      <c r="AJ480" s="82"/>
      <c r="AK480" s="82"/>
      <c r="AL480" s="82">
        <v>30</v>
      </c>
      <c r="AM480" s="82"/>
      <c r="AN480" s="82"/>
      <c r="AO480" s="82"/>
      <c r="AP480" s="82"/>
      <c r="AQ480" s="82"/>
      <c r="AR480" s="82"/>
      <c r="AS480" s="82"/>
      <c r="AT480" s="82"/>
      <c r="AU480" s="27">
        <v>13005500</v>
      </c>
      <c r="AV480" s="27">
        <v>14169750</v>
      </c>
      <c r="AW480" s="30" t="s">
        <v>1166</v>
      </c>
      <c r="AX480" s="30" t="s">
        <v>836</v>
      </c>
      <c r="AY480" s="12"/>
      <c r="AZ480" s="12"/>
    </row>
    <row r="481" spans="29:29" x14ac:dyDescent="0.25">
      <c r="AC481" s="98">
        <f>SUM(AC9:AC480)</f>
        <v>14104305000</v>
      </c>
    </row>
  </sheetData>
  <sheetProtection autoFilter="0"/>
  <protectedRanges>
    <protectedRange sqref="T58:T60 H59:H60 L59:S60 U59:U60 I58:K60 H61:U62 W58:AB62" name="Range1_1"/>
    <protectedRange sqref="T63:T70 T72:T82 I63:K70 I72:K82 W63:AB70 W72:AB82" name="Range1_4"/>
    <protectedRange sqref="V72:V95 H9:U34 W9:AB34 V51:V70 V9:V49" name="Range1"/>
    <protectedRange sqref="H108:AB108 J96:J107" name="Range1_5"/>
    <protectedRange sqref="H96:I107 K96:S107 U96:U107" name="Range1_1_1"/>
    <protectedRange sqref="AB96:AB107" name="Range1_2_1"/>
    <protectedRange sqref="V96:AA107 T96:T107" name="Range1_4_1"/>
    <protectedRange sqref="H83:U95 W83:AB95" name="Range1_2"/>
    <protectedRange sqref="H199:AB200" name="Range1_3"/>
    <protectedRange sqref="I203:I205 L203:L205 Q203:U205 W203:W205 Y203:Z205 AB203:AB205" name="Range1_6"/>
    <protectedRange sqref="H204:H205" name="Range1_6_1"/>
    <protectedRange sqref="H203" name="Range1_3_1_2"/>
    <protectedRange sqref="J204:J205" name="Range1_7"/>
    <protectedRange sqref="J203" name="Range1_3_1_3"/>
    <protectedRange sqref="K204:K205" name="Range1_8"/>
    <protectedRange sqref="K203" name="Range1_3_1_4"/>
    <protectedRange sqref="M204:M205" name="Range1_9"/>
    <protectedRange sqref="M203" name="Range1_3_1_5"/>
    <protectedRange sqref="N204:N205" name="Range1_10"/>
    <protectedRange sqref="N203" name="Range1_3_1_6"/>
    <protectedRange sqref="O204:O205" name="Range1_11"/>
    <protectedRange sqref="O203" name="Range1_3_1_7"/>
    <protectedRange sqref="P204:P205" name="Range1_12"/>
    <protectedRange sqref="P203" name="Range1_3_1_8"/>
    <protectedRange sqref="V204:V205" name="Range1_13"/>
    <protectedRange sqref="V203" name="Range1_3_1_9"/>
    <protectedRange sqref="X204:X205" name="Range1_14"/>
    <protectedRange sqref="X203" name="Range1_3_1_10"/>
    <protectedRange sqref="AA204:AA205" name="Range1_15"/>
    <protectedRange sqref="AA203" name="Range1_3_1_11"/>
    <protectedRange sqref="H202:I202 Z202:AB202" name="Range1_3_1_12"/>
    <protectedRange sqref="J202:Y202" name="Range1_3_1_1_1"/>
    <protectedRange sqref="H201:I201" name="Range1_3_1_13"/>
    <protectedRange sqref="V201" name="Range1_3_1"/>
    <protectedRange sqref="W201:AB201 J201:U201" name="Range1_2_1_1"/>
  </protectedRanges>
  <autoFilter ref="A8:AX201" xr:uid="{00000000-0009-0000-0000-000000000000}">
    <sortState xmlns:xlrd2="http://schemas.microsoft.com/office/spreadsheetml/2017/richdata2" ref="A9:AX200">
      <sortCondition ref="B8:B199"/>
    </sortState>
  </autoFilter>
  <mergeCells count="3">
    <mergeCell ref="B4:E5"/>
    <mergeCell ref="H4:AC5"/>
    <mergeCell ref="AE4:AX5"/>
  </mergeCells>
  <conditionalFormatting sqref="AY1:AY3 AW8:AW10 AW43:AW199 AW206:AW311 AW481:AW1048576">
    <cfRule type="cellIs" dxfId="161" priority="61" operator="equal">
      <formula>"Credit is above Limit. Requires HOTM approval"</formula>
    </cfRule>
    <cfRule type="cellIs" dxfId="160" priority="62" operator="equal">
      <formula>"Credit is within limit"</formula>
    </cfRule>
  </conditionalFormatting>
  <conditionalFormatting sqref="F2">
    <cfRule type="cellIs" dxfId="159" priority="60" operator="greaterThan">
      <formula>$F$1</formula>
    </cfRule>
  </conditionalFormatting>
  <conditionalFormatting sqref="AX8">
    <cfRule type="cellIs" dxfId="158" priority="58" operator="equal">
      <formula>"Credit is above Limit. Requires HOTM approval"</formula>
    </cfRule>
    <cfRule type="cellIs" dxfId="157" priority="59" operator="equal">
      <formula>"Credit is within limit"</formula>
    </cfRule>
  </conditionalFormatting>
  <conditionalFormatting sqref="AW11:AW41">
    <cfRule type="cellIs" dxfId="156" priority="32" operator="equal">
      <formula>"Credit is above Limit. Requires HOTM approval"</formula>
    </cfRule>
    <cfRule type="cellIs" dxfId="155" priority="33" operator="equal">
      <formula>"Credit is within limit"</formula>
    </cfRule>
  </conditionalFormatting>
  <conditionalFormatting sqref="AW42">
    <cfRule type="cellIs" dxfId="154" priority="27" operator="equal">
      <formula>"Credit is above Limit. Requires HOTM approval"</formula>
    </cfRule>
    <cfRule type="cellIs" dxfId="153" priority="28" operator="equal">
      <formula>"Credit is within limit"</formula>
    </cfRule>
  </conditionalFormatting>
  <conditionalFormatting sqref="AW200">
    <cfRule type="cellIs" dxfId="152" priority="25" operator="equal">
      <formula>"Credit is above Limit. Requires HOTM approval"</formula>
    </cfRule>
    <cfRule type="cellIs" dxfId="151" priority="26" operator="equal">
      <formula>"Credit is within limit"</formula>
    </cfRule>
  </conditionalFormatting>
  <conditionalFormatting sqref="AW201:AW205">
    <cfRule type="cellIs" dxfId="150" priority="17" operator="equal">
      <formula>"Credit is above Limit. Requires HOTM approval"</formula>
    </cfRule>
    <cfRule type="cellIs" dxfId="149" priority="18" operator="equal">
      <formula>"Credit is within limit"</formula>
    </cfRule>
  </conditionalFormatting>
  <conditionalFormatting sqref="AW312:AW400">
    <cfRule type="cellIs" dxfId="148" priority="12" operator="equal">
      <formula>"Credit is above Limit. Requires HOTM approval"</formula>
    </cfRule>
    <cfRule type="cellIs" dxfId="147" priority="13" operator="equal">
      <formula>"Credit is within limit"</formula>
    </cfRule>
  </conditionalFormatting>
  <conditionalFormatting sqref="AW401:AW480">
    <cfRule type="cellIs" dxfId="146" priority="4" operator="equal">
      <formula>"Credit is above Limit. Requires HOTM approval"</formula>
    </cfRule>
    <cfRule type="cellIs" dxfId="145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5" operator="equal" id="{DC6F08A2-E253-4379-AD43-6960891E0DF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56" operator="equal" id="{DC318493-BA54-41C0-9531-FC76E22C036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7" operator="equal" id="{8D27FCC0-F9BC-4E3A-95EB-03851CC2A3A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AX9:AX41 AX43:AX165 AX206</xm:sqref>
        </x14:conditionalFormatting>
        <x14:conditionalFormatting xmlns:xm="http://schemas.microsoft.com/office/excel/2006/main">
          <x14:cfRule type="cellIs" priority="41" operator="equal" id="{301872D7-C213-45E5-BE41-C2CD2F91E85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2" operator="equal" id="{D6162B5C-6D14-400C-8616-123A8FEBA18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3" operator="equal" id="{7E33CE09-F236-4B92-9278-8C2C61F4787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AX166:AX198</xm:sqref>
        </x14:conditionalFormatting>
        <x14:conditionalFormatting xmlns:xm="http://schemas.microsoft.com/office/excel/2006/main">
          <x14:cfRule type="cellIs" priority="36" operator="equal" id="{DE29EED1-0A09-4585-A08D-63B6AA54D2E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7" operator="equal" id="{DC890AED-8C2C-416C-81F4-B5FA82D5CCAE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8" operator="equal" id="{EE3B251C-8DB1-40C9-9EBB-EF4B74327CC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AX199</xm:sqref>
        </x14:conditionalFormatting>
        <x14:conditionalFormatting xmlns:xm="http://schemas.microsoft.com/office/excel/2006/main">
          <x14:cfRule type="cellIs" priority="29" operator="equal" id="{A8A43AF4-4999-4660-BB75-1B4A659B93C5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0" operator="equal" id="{B2253C34-B6A3-4A3A-A5FB-56D8B2DBF29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1" operator="equal" id="{87ED97FE-DBFB-4171-BBE1-D0688861899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AX42</xm:sqref>
        </x14:conditionalFormatting>
        <x14:conditionalFormatting xmlns:xm="http://schemas.microsoft.com/office/excel/2006/main">
          <x14:cfRule type="cellIs" priority="22" operator="equal" id="{4715006C-22EC-4669-B534-6C9A249F3B67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3" operator="equal" id="{3A4296DB-B0ED-48BC-88A2-81132C2F672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equal" id="{9553C7E4-5F0F-4DF8-961A-42C73CB6016C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AX200 AX208:AX211 AX213:AX216 AX218:AX221 AX223:AX226 AX228:AX231 AX233:AX236 AX238:AX241 AX243:AX246 AX248:AX251 AX253:AX256 AX258:AX261 AX263:AX266 AX268:AX271 AX273:AX276 AX278:AX281 AX283:AX286 AX288:AX291 AX293:AX296 AX298:AX301 AX303:AX306 AX308:AX311</xm:sqref>
        </x14:conditionalFormatting>
        <x14:conditionalFormatting xmlns:xm="http://schemas.microsoft.com/office/excel/2006/main">
          <x14:cfRule type="cellIs" priority="19" operator="equal" id="{A34EEEC2-D266-48E7-92D0-03A7C24F598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0" operator="equal" id="{CC00C083-5BEC-4B72-8089-FDFC42EB030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1" operator="equal" id="{228A39A6-7979-40DD-9854-87207F8B5A8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AX207 AX212 AX217 AX222 AX227 AX232 AX237 AX242 AX247 AX252 AX257 AX262 AX267 AX272 AX277 AX282 AX287 AX292 AX297 AX302 AX307</xm:sqref>
        </x14:conditionalFormatting>
        <x14:conditionalFormatting xmlns:xm="http://schemas.microsoft.com/office/excel/2006/main">
          <x14:cfRule type="cellIs" priority="14" operator="equal" id="{B780E826-F45C-441E-B680-EC75CEE08F7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5" operator="equal" id="{8CBECD14-BFEF-4A56-A5C8-DCBE77D230C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6" operator="equal" id="{8AAD6911-20C5-45DE-8D40-516C11735A2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AX201:AX205</xm:sqref>
        </x14:conditionalFormatting>
        <x14:conditionalFormatting xmlns:xm="http://schemas.microsoft.com/office/excel/2006/main">
          <x14:cfRule type="cellIs" priority="9" operator="equal" id="{7D680865-DF97-43B3-B72B-F773D592DF0B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0" operator="equal" id="{035E03E2-DA9B-487D-8F95-410D88D373D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1" operator="equal" id="{AD811156-E626-43FF-B7A6-974D3B5C8B8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AX313:AX316 AX320:AX323 AX327:AX330 AX334:AX337 AX341:AX344 AX348:AX351 AX355:AX358 AX362:AX365 AX369:AX372 AX376:AX379 AX383:AX386 AX390:AX393 AX397:AX400 AX318 AX325 AX332 AX339 AX346 AX353 AX360 AX367 AX374 AX381 AX388 AX395</xm:sqref>
        </x14:conditionalFormatting>
        <x14:conditionalFormatting xmlns:xm="http://schemas.microsoft.com/office/excel/2006/main">
          <x14:cfRule type="cellIs" priority="6" operator="equal" id="{EC6220F1-A121-4D4D-8632-10A0350EA52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B754817F-1957-4013-93FE-161E6A333EC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C4DE1061-3FEB-421F-BF5B-16E04AC78E0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AX312 AX319 AX326 AX333 AX340 AX347 AX354 AX361 AX368 AX375 AX382 AX389 AX396 AX317 AX324 AX331 AX338 AX345 AX352 AX359 AX366 AX373 AX380 AX387 AX394</xm:sqref>
        </x14:conditionalFormatting>
        <x14:conditionalFormatting xmlns:xm="http://schemas.microsoft.com/office/excel/2006/main">
          <x14:cfRule type="cellIs" priority="1" operator="equal" id="{71B70008-AE50-47F5-87E4-54A29F923FF5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E9C3716A-3850-4BE2-912A-4A86718B26B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BEE3601E-73AC-4020-AB47-AE2588B2B80C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AX401:AX480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0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1"/>
  <sheetViews>
    <sheetView zoomScale="80" zoomScaleNormal="80" workbookViewId="0">
      <pane xSplit="5" ySplit="8" topLeftCell="F9" activePane="bottomRight" state="frozen"/>
      <selection activeCell="N19" sqref="N19"/>
      <selection pane="topRight" activeCell="N19" sqref="N19"/>
      <selection pane="bottomLeft" activeCell="N19" sqref="N19"/>
      <selection pane="bottomRight" activeCell="E15" sqref="E15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7109375" style="4" bestFit="1" customWidth="1"/>
    <col min="4" max="4" width="10" style="4" hidden="1" customWidth="1"/>
    <col min="5" max="5" width="36.42578125" style="4" customWidth="1"/>
    <col min="6" max="6" width="18.5703125" style="4" bestFit="1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6" width="10.42578125" style="4" customWidth="1" outlineLevel="1"/>
    <col min="17" max="17" width="11.5703125" style="4" customWidth="1" outlineLevel="1"/>
    <col min="18" max="18" width="12.28515625" style="4" customWidth="1" outlineLevel="1"/>
    <col min="19" max="19" width="10.42578125" style="4" customWidth="1" outlineLevel="1"/>
    <col min="20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14.5703125" style="4" customWidth="1"/>
    <col min="52" max="52" width="21.42578125" style="4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428</v>
      </c>
      <c r="E1" s="5" t="s">
        <v>541</v>
      </c>
      <c r="F1" s="7">
        <f>'September Credit Allocation'!G7</f>
        <v>1287508707.8524001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</row>
    <row r="3" spans="1:52" s="11" customFormat="1" x14ac:dyDescent="0.25"/>
    <row r="4" spans="1:52" ht="15.75" customHeight="1" x14ac:dyDescent="0.35">
      <c r="B4" s="147" t="s">
        <v>1160</v>
      </c>
      <c r="C4" s="148"/>
      <c r="D4" s="148"/>
      <c r="E4" s="148"/>
      <c r="H4" s="149" t="s">
        <v>499</v>
      </c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2"/>
      <c r="AE4" s="150" t="s">
        <v>502</v>
      </c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2"/>
      <c r="AZ4" s="12"/>
    </row>
    <row r="5" spans="1:52" ht="15.75" customHeight="1" thickBot="1" x14ac:dyDescent="0.4">
      <c r="B5" s="148"/>
      <c r="C5" s="148"/>
      <c r="D5" s="148"/>
      <c r="E5" s="148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2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2"/>
      <c r="AZ5" s="12"/>
    </row>
    <row r="6" spans="1:52" ht="21" hidden="1" customHeight="1" x14ac:dyDescent="0.35">
      <c r="B6" s="83"/>
      <c r="C6" s="83"/>
      <c r="D6" s="83"/>
      <c r="E6" s="83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125"/>
      <c r="AT6" s="84"/>
      <c r="AU6" s="84"/>
      <c r="AV6" s="84"/>
      <c r="AW6" s="84"/>
      <c r="AX6" s="84"/>
      <c r="AY6" s="84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7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3" t="s">
        <v>1107</v>
      </c>
      <c r="AS8" s="127" t="s">
        <v>1148</v>
      </c>
      <c r="AT8" s="22" t="s">
        <v>492</v>
      </c>
      <c r="AU8" s="22" t="s">
        <v>501</v>
      </c>
      <c r="AV8" s="93" t="s">
        <v>1119</v>
      </c>
      <c r="AW8" s="22" t="s">
        <v>503</v>
      </c>
      <c r="AX8" s="23" t="s">
        <v>833</v>
      </c>
      <c r="AY8" s="124" t="s">
        <v>1065</v>
      </c>
      <c r="AZ8" s="124" t="s">
        <v>1142</v>
      </c>
    </row>
    <row r="9" spans="1:52" x14ac:dyDescent="0.25">
      <c r="A9" s="100">
        <v>1</v>
      </c>
      <c r="B9" s="100" t="s">
        <v>121</v>
      </c>
      <c r="C9" s="100" t="s">
        <v>854</v>
      </c>
      <c r="D9" s="100"/>
      <c r="E9" s="100" t="s">
        <v>855</v>
      </c>
      <c r="F9" s="100" t="s">
        <v>43</v>
      </c>
      <c r="G9" s="25">
        <f t="shared" ref="G9:G40" si="0">SUM(H9:AB9)</f>
        <v>0</v>
      </c>
      <c r="H9" s="99"/>
      <c r="I9" s="99"/>
      <c r="J9" s="99"/>
      <c r="K9" s="96"/>
      <c r="L9" s="96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6"/>
      <c r="Z9" s="96"/>
      <c r="AA9" s="96"/>
      <c r="AB9" s="96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0</v>
      </c>
      <c r="AW9" s="30" t="str">
        <f t="shared" ref="AW9:AW39" si="2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2"/>
      <c r="AZ9" s="82"/>
    </row>
    <row r="10" spans="1:52" x14ac:dyDescent="0.25">
      <c r="A10" s="100">
        <v>2</v>
      </c>
      <c r="B10" s="101" t="s">
        <v>121</v>
      </c>
      <c r="C10" s="101" t="s">
        <v>220</v>
      </c>
      <c r="D10" s="101"/>
      <c r="E10" s="101" t="s">
        <v>221</v>
      </c>
      <c r="F10" s="101" t="s">
        <v>13</v>
      </c>
      <c r="G10" s="25">
        <f t="shared" si="0"/>
        <v>0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3" si="3">AC10*0.35</f>
        <v>0</v>
      </c>
      <c r="AW10" s="30" t="str">
        <f t="shared" si="2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High Risk Customer</v>
      </c>
      <c r="AY10" s="82"/>
      <c r="AZ10" s="82"/>
    </row>
    <row r="11" spans="1:52" x14ac:dyDescent="0.25">
      <c r="A11" s="100">
        <v>3</v>
      </c>
      <c r="B11" s="101" t="s">
        <v>121</v>
      </c>
      <c r="C11" s="101" t="s">
        <v>232</v>
      </c>
      <c r="D11" s="101"/>
      <c r="E11" s="101" t="s">
        <v>233</v>
      </c>
      <c r="F11" s="101" t="s">
        <v>11</v>
      </c>
      <c r="G11" s="25">
        <f t="shared" si="0"/>
        <v>0</v>
      </c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3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2"/>
      <c r="AZ11" s="82"/>
    </row>
    <row r="12" spans="1:52" x14ac:dyDescent="0.25">
      <c r="A12" s="100">
        <v>4</v>
      </c>
      <c r="B12" s="101" t="s">
        <v>121</v>
      </c>
      <c r="C12" s="101" t="s">
        <v>206</v>
      </c>
      <c r="D12" s="101"/>
      <c r="E12" s="101" t="s">
        <v>207</v>
      </c>
      <c r="F12" s="101" t="s">
        <v>11</v>
      </c>
      <c r="G12" s="25">
        <f t="shared" si="0"/>
        <v>0</v>
      </c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3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2"/>
      <c r="AZ12" s="82"/>
    </row>
    <row r="13" spans="1:52" x14ac:dyDescent="0.25">
      <c r="A13" s="100">
        <v>5</v>
      </c>
      <c r="B13" s="101" t="s">
        <v>121</v>
      </c>
      <c r="C13" s="101" t="s">
        <v>195</v>
      </c>
      <c r="D13" s="101"/>
      <c r="E13" s="101" t="s">
        <v>196</v>
      </c>
      <c r="F13" s="101" t="s">
        <v>11</v>
      </c>
      <c r="G13" s="25">
        <f t="shared" si="0"/>
        <v>0</v>
      </c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3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2"/>
      <c r="AZ13" s="82"/>
    </row>
    <row r="14" spans="1:52" x14ac:dyDescent="0.25">
      <c r="A14" s="100">
        <v>6</v>
      </c>
      <c r="B14" s="101" t="s">
        <v>121</v>
      </c>
      <c r="C14" s="101" t="s">
        <v>218</v>
      </c>
      <c r="D14" s="101"/>
      <c r="E14" s="101" t="s">
        <v>219</v>
      </c>
      <c r="F14" s="101" t="s">
        <v>11</v>
      </c>
      <c r="G14" s="25">
        <f t="shared" si="0"/>
        <v>0</v>
      </c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3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2"/>
      <c r="AZ14" s="82"/>
    </row>
    <row r="15" spans="1:52" x14ac:dyDescent="0.25">
      <c r="A15" s="100">
        <v>7</v>
      </c>
      <c r="B15" s="101" t="s">
        <v>121</v>
      </c>
      <c r="C15" s="101" t="s">
        <v>224</v>
      </c>
      <c r="D15" s="101"/>
      <c r="E15" s="101" t="s">
        <v>225</v>
      </c>
      <c r="F15" s="101" t="s">
        <v>13</v>
      </c>
      <c r="G15" s="25">
        <f t="shared" si="0"/>
        <v>0</v>
      </c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3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2"/>
      <c r="AZ15" s="82"/>
    </row>
    <row r="16" spans="1:52" x14ac:dyDescent="0.25">
      <c r="A16" s="100">
        <v>8</v>
      </c>
      <c r="B16" s="101" t="s">
        <v>121</v>
      </c>
      <c r="C16" s="101" t="s">
        <v>216</v>
      </c>
      <c r="D16" s="101"/>
      <c r="E16" s="101" t="s">
        <v>217</v>
      </c>
      <c r="F16" s="101" t="s">
        <v>11</v>
      </c>
      <c r="G16" s="25">
        <f t="shared" si="0"/>
        <v>0</v>
      </c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3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2"/>
      <c r="AZ16" s="82"/>
    </row>
    <row r="17" spans="1:52" x14ac:dyDescent="0.25">
      <c r="A17" s="100">
        <v>9</v>
      </c>
      <c r="B17" s="101" t="s">
        <v>121</v>
      </c>
      <c r="C17" s="101" t="s">
        <v>226</v>
      </c>
      <c r="D17" s="101"/>
      <c r="E17" s="101" t="s">
        <v>227</v>
      </c>
      <c r="F17" s="101" t="s">
        <v>13</v>
      </c>
      <c r="G17" s="25">
        <f t="shared" si="0"/>
        <v>0</v>
      </c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3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2"/>
      <c r="AZ17" s="82"/>
    </row>
    <row r="18" spans="1:52" x14ac:dyDescent="0.25">
      <c r="A18" s="100">
        <v>10</v>
      </c>
      <c r="B18" s="101" t="s">
        <v>121</v>
      </c>
      <c r="C18" s="101" t="s">
        <v>197</v>
      </c>
      <c r="D18" s="101"/>
      <c r="E18" s="101" t="s">
        <v>198</v>
      </c>
      <c r="F18" s="101" t="s">
        <v>43</v>
      </c>
      <c r="G18" s="25">
        <f t="shared" si="0"/>
        <v>0</v>
      </c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3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2"/>
      <c r="AZ18" s="82"/>
    </row>
    <row r="19" spans="1:52" x14ac:dyDescent="0.25">
      <c r="A19" s="100">
        <v>11</v>
      </c>
      <c r="B19" s="101" t="s">
        <v>121</v>
      </c>
      <c r="C19" s="101" t="s">
        <v>228</v>
      </c>
      <c r="D19" s="101"/>
      <c r="E19" s="101" t="s">
        <v>229</v>
      </c>
      <c r="F19" s="101" t="s">
        <v>20</v>
      </c>
      <c r="G19" s="25">
        <f t="shared" si="0"/>
        <v>0</v>
      </c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3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2"/>
      <c r="AZ19" s="82"/>
    </row>
    <row r="20" spans="1:52" x14ac:dyDescent="0.25">
      <c r="A20" s="100">
        <v>12</v>
      </c>
      <c r="B20" s="101" t="s">
        <v>121</v>
      </c>
      <c r="C20" s="101" t="s">
        <v>208</v>
      </c>
      <c r="D20" s="101"/>
      <c r="E20" s="101" t="s">
        <v>209</v>
      </c>
      <c r="F20" s="101" t="s">
        <v>13</v>
      </c>
      <c r="G20" s="25">
        <f t="shared" si="0"/>
        <v>0</v>
      </c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3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2"/>
      <c r="AZ20" s="82"/>
    </row>
    <row r="21" spans="1:52" x14ac:dyDescent="0.25">
      <c r="A21" s="100">
        <v>13</v>
      </c>
      <c r="B21" s="101" t="s">
        <v>121</v>
      </c>
      <c r="C21" s="101" t="s">
        <v>193</v>
      </c>
      <c r="D21" s="101"/>
      <c r="E21" s="101" t="s">
        <v>194</v>
      </c>
      <c r="F21" s="101" t="s">
        <v>20</v>
      </c>
      <c r="G21" s="25">
        <f t="shared" si="0"/>
        <v>0</v>
      </c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3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2"/>
      <c r="AZ21" s="82"/>
    </row>
    <row r="22" spans="1:52" x14ac:dyDescent="0.25">
      <c r="A22" s="100">
        <v>14</v>
      </c>
      <c r="B22" s="101" t="s">
        <v>121</v>
      </c>
      <c r="C22" s="101" t="s">
        <v>199</v>
      </c>
      <c r="D22" s="101"/>
      <c r="E22" s="101" t="s">
        <v>748</v>
      </c>
      <c r="F22" s="101" t="s">
        <v>11</v>
      </c>
      <c r="G22" s="25">
        <f t="shared" si="0"/>
        <v>0</v>
      </c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3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2"/>
      <c r="AZ22" s="82"/>
    </row>
    <row r="23" spans="1:52" x14ac:dyDescent="0.25">
      <c r="A23" s="100">
        <v>15</v>
      </c>
      <c r="B23" s="101" t="s">
        <v>121</v>
      </c>
      <c r="C23" s="101" t="s">
        <v>212</v>
      </c>
      <c r="D23" s="101"/>
      <c r="E23" s="101" t="s">
        <v>213</v>
      </c>
      <c r="F23" s="101" t="s">
        <v>11</v>
      </c>
      <c r="G23" s="25">
        <f t="shared" si="0"/>
        <v>0</v>
      </c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3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2"/>
      <c r="AZ23" s="82"/>
    </row>
    <row r="24" spans="1:52" x14ac:dyDescent="0.25">
      <c r="A24" s="100">
        <v>16</v>
      </c>
      <c r="B24" s="101" t="s">
        <v>121</v>
      </c>
      <c r="C24" s="101" t="s">
        <v>234</v>
      </c>
      <c r="D24" s="101"/>
      <c r="E24" s="101" t="s">
        <v>235</v>
      </c>
      <c r="F24" s="101" t="s">
        <v>933</v>
      </c>
      <c r="G24" s="25">
        <f t="shared" si="0"/>
        <v>0</v>
      </c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3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2"/>
      <c r="AZ24" s="82"/>
    </row>
    <row r="25" spans="1:52" x14ac:dyDescent="0.25">
      <c r="A25" s="100">
        <v>17</v>
      </c>
      <c r="B25" s="101" t="s">
        <v>121</v>
      </c>
      <c r="C25" s="101" t="s">
        <v>200</v>
      </c>
      <c r="D25" s="101"/>
      <c r="E25" s="101" t="s">
        <v>201</v>
      </c>
      <c r="F25" s="101" t="s">
        <v>933</v>
      </c>
      <c r="G25" s="25">
        <f t="shared" si="0"/>
        <v>0</v>
      </c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3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2"/>
      <c r="AZ25" s="82"/>
    </row>
    <row r="26" spans="1:52" x14ac:dyDescent="0.25">
      <c r="A26" s="100">
        <v>18</v>
      </c>
      <c r="B26" s="101" t="s">
        <v>121</v>
      </c>
      <c r="C26" s="101" t="s">
        <v>236</v>
      </c>
      <c r="D26" s="101"/>
      <c r="E26" s="101" t="s">
        <v>237</v>
      </c>
      <c r="F26" s="101" t="s">
        <v>43</v>
      </c>
      <c r="G26" s="25">
        <f t="shared" si="0"/>
        <v>0</v>
      </c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3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2"/>
      <c r="AZ26" s="82"/>
    </row>
    <row r="27" spans="1:52" x14ac:dyDescent="0.25">
      <c r="A27" s="100">
        <v>19</v>
      </c>
      <c r="B27" s="101" t="s">
        <v>121</v>
      </c>
      <c r="C27" s="101" t="s">
        <v>222</v>
      </c>
      <c r="D27" s="101"/>
      <c r="E27" s="101" t="s">
        <v>223</v>
      </c>
      <c r="F27" s="101" t="s">
        <v>933</v>
      </c>
      <c r="G27" s="25">
        <f t="shared" si="0"/>
        <v>0</v>
      </c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3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2"/>
      <c r="AZ27" s="82"/>
    </row>
    <row r="28" spans="1:52" x14ac:dyDescent="0.25">
      <c r="A28" s="100">
        <v>20</v>
      </c>
      <c r="B28" s="101" t="s">
        <v>121</v>
      </c>
      <c r="C28" s="101" t="s">
        <v>230</v>
      </c>
      <c r="D28" s="101"/>
      <c r="E28" s="101" t="s">
        <v>231</v>
      </c>
      <c r="F28" s="101" t="s">
        <v>43</v>
      </c>
      <c r="G28" s="25">
        <f t="shared" si="0"/>
        <v>0</v>
      </c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3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2"/>
      <c r="AZ28" s="82"/>
    </row>
    <row r="29" spans="1:52" x14ac:dyDescent="0.25">
      <c r="A29" s="100">
        <v>21</v>
      </c>
      <c r="B29" s="101" t="s">
        <v>121</v>
      </c>
      <c r="C29" s="101" t="s">
        <v>1072</v>
      </c>
      <c r="D29" s="101"/>
      <c r="E29" s="101" t="s">
        <v>1073</v>
      </c>
      <c r="F29" s="101" t="s">
        <v>1074</v>
      </c>
      <c r="G29" s="25">
        <f t="shared" si="0"/>
        <v>0</v>
      </c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3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2"/>
      <c r="AZ29" s="82"/>
    </row>
    <row r="30" spans="1:52" x14ac:dyDescent="0.25">
      <c r="A30" s="100">
        <v>22</v>
      </c>
      <c r="B30" s="101" t="s">
        <v>118</v>
      </c>
      <c r="C30" s="101" t="s">
        <v>860</v>
      </c>
      <c r="D30" s="101"/>
      <c r="E30" s="101" t="s">
        <v>861</v>
      </c>
      <c r="F30" s="101" t="s">
        <v>13</v>
      </c>
      <c r="G30" s="25">
        <f t="shared" si="0"/>
        <v>0</v>
      </c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6"/>
      <c r="AG30" s="82"/>
      <c r="AH30" s="82"/>
      <c r="AI30" s="105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3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2"/>
      <c r="AZ30" s="82"/>
    </row>
    <row r="31" spans="1:52" x14ac:dyDescent="0.25">
      <c r="A31" s="100">
        <v>23</v>
      </c>
      <c r="B31" s="101" t="s">
        <v>118</v>
      </c>
      <c r="C31" s="101" t="s">
        <v>180</v>
      </c>
      <c r="D31" s="101"/>
      <c r="E31" s="101" t="s">
        <v>706</v>
      </c>
      <c r="F31" s="101" t="s">
        <v>13</v>
      </c>
      <c r="G31" s="25">
        <f t="shared" si="0"/>
        <v>0</v>
      </c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6"/>
      <c r="AG31" s="82"/>
      <c r="AH31" s="82"/>
      <c r="AI31" s="105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3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Medium Risk Customer</v>
      </c>
      <c r="AY31" s="82"/>
      <c r="AZ31" s="82"/>
    </row>
    <row r="32" spans="1:52" x14ac:dyDescent="0.25">
      <c r="A32" s="100">
        <v>24</v>
      </c>
      <c r="B32" s="101" t="s">
        <v>118</v>
      </c>
      <c r="C32" s="101" t="s">
        <v>191</v>
      </c>
      <c r="D32" s="101"/>
      <c r="E32" s="101" t="s">
        <v>900</v>
      </c>
      <c r="F32" s="101" t="s">
        <v>13</v>
      </c>
      <c r="G32" s="25">
        <f t="shared" si="0"/>
        <v>0</v>
      </c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06"/>
      <c r="AG32" s="82"/>
      <c r="AH32" s="82"/>
      <c r="AI32" s="105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3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2"/>
      <c r="AZ32" s="82"/>
    </row>
    <row r="33" spans="1:52" x14ac:dyDescent="0.25">
      <c r="A33" s="100">
        <v>25</v>
      </c>
      <c r="B33" s="101" t="s">
        <v>118</v>
      </c>
      <c r="C33" s="101" t="s">
        <v>179</v>
      </c>
      <c r="D33" s="101"/>
      <c r="E33" s="101" t="s">
        <v>707</v>
      </c>
      <c r="F33" s="101" t="s">
        <v>13</v>
      </c>
      <c r="G33" s="25">
        <f t="shared" si="0"/>
        <v>0</v>
      </c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06"/>
      <c r="AG33" s="82"/>
      <c r="AH33" s="82"/>
      <c r="AI33" s="105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3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2"/>
      <c r="AZ33" s="82"/>
    </row>
    <row r="34" spans="1:52" x14ac:dyDescent="0.25">
      <c r="A34" s="100">
        <v>26</v>
      </c>
      <c r="B34" s="101" t="s">
        <v>118</v>
      </c>
      <c r="C34" s="101" t="s">
        <v>514</v>
      </c>
      <c r="D34" s="101"/>
      <c r="E34" s="101" t="s">
        <v>515</v>
      </c>
      <c r="F34" s="101" t="s">
        <v>13</v>
      </c>
      <c r="G34" s="25">
        <f t="shared" si="0"/>
        <v>0</v>
      </c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06"/>
      <c r="AG34" s="82"/>
      <c r="AH34" s="82"/>
      <c r="AI34" s="105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3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2"/>
      <c r="AZ34" s="82"/>
    </row>
    <row r="35" spans="1:52" x14ac:dyDescent="0.25">
      <c r="A35" s="100">
        <v>27</v>
      </c>
      <c r="B35" s="101" t="s">
        <v>118</v>
      </c>
      <c r="C35" s="101" t="s">
        <v>176</v>
      </c>
      <c r="D35" s="101"/>
      <c r="E35" s="101" t="s">
        <v>754</v>
      </c>
      <c r="F35" s="101" t="s">
        <v>11</v>
      </c>
      <c r="G35" s="25">
        <f t="shared" si="0"/>
        <v>0</v>
      </c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06"/>
      <c r="AG35" s="82"/>
      <c r="AH35" s="82"/>
      <c r="AI35" s="105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3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2"/>
      <c r="AZ35" s="82"/>
    </row>
    <row r="36" spans="1:52" x14ac:dyDescent="0.25">
      <c r="A36" s="100">
        <v>28</v>
      </c>
      <c r="B36" s="101" t="s">
        <v>118</v>
      </c>
      <c r="C36" s="101" t="s">
        <v>122</v>
      </c>
      <c r="D36" s="101"/>
      <c r="E36" s="101" t="s">
        <v>123</v>
      </c>
      <c r="F36" s="101" t="s">
        <v>20</v>
      </c>
      <c r="G36" s="25">
        <f t="shared" si="0"/>
        <v>0</v>
      </c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96"/>
      <c r="U36" s="102"/>
      <c r="V36" s="96"/>
      <c r="W36" s="102"/>
      <c r="X36" s="102"/>
      <c r="Y36" s="96"/>
      <c r="Z36" s="96"/>
      <c r="AA36" s="96"/>
      <c r="AB36" s="10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06"/>
      <c r="AG36" s="82"/>
      <c r="AH36" s="82"/>
      <c r="AI36" s="105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3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2"/>
      <c r="AZ36" s="82"/>
    </row>
    <row r="37" spans="1:52" x14ac:dyDescent="0.25">
      <c r="A37" s="100">
        <v>29</v>
      </c>
      <c r="B37" s="101" t="s">
        <v>118</v>
      </c>
      <c r="C37" s="101" t="s">
        <v>192</v>
      </c>
      <c r="D37" s="101"/>
      <c r="E37" s="101" t="s">
        <v>664</v>
      </c>
      <c r="F37" s="101" t="s">
        <v>13</v>
      </c>
      <c r="G37" s="25">
        <f t="shared" si="0"/>
        <v>0</v>
      </c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96"/>
      <c r="U37" s="102"/>
      <c r="V37" s="96"/>
      <c r="W37" s="102"/>
      <c r="X37" s="102"/>
      <c r="Y37" s="96"/>
      <c r="Z37" s="96"/>
      <c r="AA37" s="96"/>
      <c r="AB37" s="10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06"/>
      <c r="AG37" s="82"/>
      <c r="AH37" s="82"/>
      <c r="AI37" s="105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3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2"/>
      <c r="AZ37" s="82"/>
    </row>
    <row r="38" spans="1:52" x14ac:dyDescent="0.25">
      <c r="A38" s="100">
        <v>30</v>
      </c>
      <c r="B38" s="101" t="s">
        <v>118</v>
      </c>
      <c r="C38" s="101" t="s">
        <v>185</v>
      </c>
      <c r="D38" s="101"/>
      <c r="E38" s="101" t="s">
        <v>704</v>
      </c>
      <c r="F38" s="101" t="s">
        <v>20</v>
      </c>
      <c r="G38" s="25">
        <f t="shared" si="0"/>
        <v>0</v>
      </c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6"/>
      <c r="AG38" s="82"/>
      <c r="AH38" s="82"/>
      <c r="AI38" s="105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3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2"/>
      <c r="AZ38" s="82"/>
    </row>
    <row r="39" spans="1:52" x14ac:dyDescent="0.25">
      <c r="A39" s="100">
        <v>31</v>
      </c>
      <c r="B39" s="101" t="s">
        <v>118</v>
      </c>
      <c r="C39" s="101" t="s">
        <v>187</v>
      </c>
      <c r="D39" s="101"/>
      <c r="E39" s="101" t="s">
        <v>705</v>
      </c>
      <c r="F39" s="101" t="s">
        <v>11</v>
      </c>
      <c r="G39" s="25">
        <f t="shared" si="0"/>
        <v>0</v>
      </c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6"/>
      <c r="AG39" s="82"/>
      <c r="AH39" s="82"/>
      <c r="AI39" s="105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3"/>
        <v>0</v>
      </c>
      <c r="AW39" s="30" t="str">
        <f t="shared" si="2"/>
        <v xml:space="preserve"> </v>
      </c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2"/>
      <c r="AZ39" s="82"/>
    </row>
    <row r="40" spans="1:52" x14ac:dyDescent="0.25">
      <c r="A40" s="100">
        <v>32</v>
      </c>
      <c r="B40" s="101" t="s">
        <v>118</v>
      </c>
      <c r="C40" s="101" t="s">
        <v>186</v>
      </c>
      <c r="D40" s="101"/>
      <c r="E40" s="101" t="s">
        <v>719</v>
      </c>
      <c r="F40" s="101" t="s">
        <v>20</v>
      </c>
      <c r="G40" s="25">
        <f t="shared" si="0"/>
        <v>0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06"/>
      <c r="AG40" s="82"/>
      <c r="AH40" s="82"/>
      <c r="AI40" s="105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3"/>
        <v>0</v>
      </c>
      <c r="AW40" s="30"/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2"/>
      <c r="AZ40" s="82"/>
    </row>
    <row r="41" spans="1:52" x14ac:dyDescent="0.25">
      <c r="A41" s="100">
        <v>33</v>
      </c>
      <c r="B41" s="101" t="s">
        <v>118</v>
      </c>
      <c r="C41" s="101" t="s">
        <v>178</v>
      </c>
      <c r="D41" s="101"/>
      <c r="E41" s="101" t="s">
        <v>720</v>
      </c>
      <c r="F41" s="101" t="s">
        <v>20</v>
      </c>
      <c r="G41" s="25">
        <f t="shared" ref="G41:G72" si="4">SUM(H41:AB41)</f>
        <v>0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2" si="5">SUM(AF41:AT41)</f>
        <v>0</v>
      </c>
      <c r="AF41" s="106"/>
      <c r="AG41" s="82"/>
      <c r="AH41" s="82"/>
      <c r="AI41" s="105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3"/>
        <v>0</v>
      </c>
      <c r="AW41" s="30" t="str">
        <f t="shared" ref="AW41:AW72" si="6">IF(AU41&gt;AV41,"Credit is above Limit. Requires HOTM approval",IF(AU41=0," ",IF(AV41&gt;=AU41,"Credit is within Limit","CheckInput")))</f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2"/>
      <c r="AZ41" s="82"/>
    </row>
    <row r="42" spans="1:52" x14ac:dyDescent="0.25">
      <c r="A42" s="100">
        <v>34</v>
      </c>
      <c r="B42" s="101" t="s">
        <v>118</v>
      </c>
      <c r="C42" s="101" t="s">
        <v>189</v>
      </c>
      <c r="D42" s="101"/>
      <c r="E42" s="101" t="s">
        <v>721</v>
      </c>
      <c r="F42" s="101" t="s">
        <v>13</v>
      </c>
      <c r="G42" s="25">
        <f t="shared" si="4"/>
        <v>0</v>
      </c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5"/>
        <v>0</v>
      </c>
      <c r="AF42" s="106"/>
      <c r="AG42" s="82"/>
      <c r="AH42" s="82"/>
      <c r="AI42" s="105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3"/>
        <v>0</v>
      </c>
      <c r="AW42" s="30" t="str">
        <f t="shared" si="6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2"/>
      <c r="AZ42" s="82"/>
    </row>
    <row r="43" spans="1:52" x14ac:dyDescent="0.25">
      <c r="A43" s="100">
        <v>35</v>
      </c>
      <c r="B43" s="101" t="s">
        <v>118</v>
      </c>
      <c r="C43" s="101" t="s">
        <v>183</v>
      </c>
      <c r="D43" s="101"/>
      <c r="E43" s="101" t="s">
        <v>722</v>
      </c>
      <c r="F43" s="101" t="s">
        <v>43</v>
      </c>
      <c r="G43" s="25">
        <f t="shared" si="4"/>
        <v>0</v>
      </c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5"/>
        <v>0</v>
      </c>
      <c r="AF43" s="106"/>
      <c r="AG43" s="82"/>
      <c r="AH43" s="82"/>
      <c r="AI43" s="105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3"/>
        <v>0</v>
      </c>
      <c r="AW43" s="30" t="str">
        <f t="shared" si="6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2"/>
      <c r="AZ43" s="82"/>
    </row>
    <row r="44" spans="1:52" x14ac:dyDescent="0.25">
      <c r="A44" s="100">
        <v>36</v>
      </c>
      <c r="B44" s="101" t="s">
        <v>118</v>
      </c>
      <c r="C44" s="101" t="s">
        <v>177</v>
      </c>
      <c r="D44" s="101"/>
      <c r="E44" s="101" t="s">
        <v>846</v>
      </c>
      <c r="F44" s="101" t="s">
        <v>43</v>
      </c>
      <c r="G44" s="25">
        <f t="shared" si="4"/>
        <v>0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96"/>
      <c r="W44" s="102"/>
      <c r="X44" s="102"/>
      <c r="Y44" s="102"/>
      <c r="Z44" s="102"/>
      <c r="AA44" s="102"/>
      <c r="AB44" s="102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5"/>
        <v>0</v>
      </c>
      <c r="AF44" s="106"/>
      <c r="AG44" s="82"/>
      <c r="AH44" s="82"/>
      <c r="AI44" s="105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3"/>
        <v>0</v>
      </c>
      <c r="AW44" s="30" t="str">
        <f t="shared" si="6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2"/>
      <c r="AZ44" s="82"/>
    </row>
    <row r="45" spans="1:52" x14ac:dyDescent="0.25">
      <c r="A45" s="100">
        <v>37</v>
      </c>
      <c r="B45" s="101" t="s">
        <v>118</v>
      </c>
      <c r="C45" s="101" t="s">
        <v>190</v>
      </c>
      <c r="D45" s="101"/>
      <c r="E45" s="101" t="s">
        <v>702</v>
      </c>
      <c r="F45" s="101" t="s">
        <v>13</v>
      </c>
      <c r="G45" s="25">
        <f t="shared" si="4"/>
        <v>0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5"/>
        <v>0</v>
      </c>
      <c r="AF45" s="106"/>
      <c r="AG45" s="82"/>
      <c r="AH45" s="82"/>
      <c r="AI45" s="105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3"/>
        <v>0</v>
      </c>
      <c r="AW45" s="30" t="str">
        <f t="shared" si="6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2"/>
      <c r="AZ45" s="82"/>
    </row>
    <row r="46" spans="1:52" x14ac:dyDescent="0.25">
      <c r="A46" s="100">
        <v>38</v>
      </c>
      <c r="B46" s="101" t="s">
        <v>118</v>
      </c>
      <c r="C46" s="101" t="s">
        <v>188</v>
      </c>
      <c r="D46" s="101"/>
      <c r="E46" s="101" t="s">
        <v>703</v>
      </c>
      <c r="F46" s="101" t="s">
        <v>13</v>
      </c>
      <c r="G46" s="25">
        <f t="shared" si="4"/>
        <v>0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5"/>
        <v>0</v>
      </c>
      <c r="AF46" s="106"/>
      <c r="AG46" s="82"/>
      <c r="AH46" s="82"/>
      <c r="AI46" s="105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3"/>
        <v>0</v>
      </c>
      <c r="AW46" s="30" t="str">
        <f t="shared" si="6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2"/>
      <c r="AZ46" s="82"/>
    </row>
    <row r="47" spans="1:52" x14ac:dyDescent="0.25">
      <c r="A47" s="100">
        <v>39</v>
      </c>
      <c r="B47" s="101" t="s">
        <v>118</v>
      </c>
      <c r="C47" s="101" t="s">
        <v>184</v>
      </c>
      <c r="D47" s="101"/>
      <c r="E47" s="101" t="s">
        <v>753</v>
      </c>
      <c r="F47" s="101" t="s">
        <v>13</v>
      </c>
      <c r="G47" s="25">
        <f t="shared" si="4"/>
        <v>0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5"/>
        <v>0</v>
      </c>
      <c r="AF47" s="106"/>
      <c r="AG47" s="82"/>
      <c r="AH47" s="82"/>
      <c r="AI47" s="105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3"/>
        <v>0</v>
      </c>
      <c r="AW47" s="30" t="str">
        <f t="shared" si="6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2"/>
      <c r="AZ47" s="82"/>
    </row>
    <row r="48" spans="1:52" x14ac:dyDescent="0.25">
      <c r="A48" s="100">
        <v>40</v>
      </c>
      <c r="B48" s="101" t="s">
        <v>118</v>
      </c>
      <c r="C48" s="101" t="s">
        <v>174</v>
      </c>
      <c r="D48" s="101"/>
      <c r="E48" s="101" t="s">
        <v>175</v>
      </c>
      <c r="F48" s="101" t="s">
        <v>13</v>
      </c>
      <c r="G48" s="25">
        <f t="shared" si="4"/>
        <v>0</v>
      </c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5"/>
        <v>0</v>
      </c>
      <c r="AF48" s="106"/>
      <c r="AG48" s="82"/>
      <c r="AH48" s="82"/>
      <c r="AI48" s="105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3"/>
        <v>0</v>
      </c>
      <c r="AW48" s="30" t="str">
        <f t="shared" si="6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2"/>
      <c r="AZ48" s="82"/>
    </row>
    <row r="49" spans="1:52" x14ac:dyDescent="0.25">
      <c r="A49" s="100">
        <v>41</v>
      </c>
      <c r="B49" s="101" t="s">
        <v>118</v>
      </c>
      <c r="C49" s="101" t="s">
        <v>181</v>
      </c>
      <c r="D49" s="101"/>
      <c r="E49" s="101" t="s">
        <v>182</v>
      </c>
      <c r="F49" s="101" t="s">
        <v>20</v>
      </c>
      <c r="G49" s="25">
        <f t="shared" si="4"/>
        <v>0</v>
      </c>
      <c r="H49" s="96"/>
      <c r="I49" s="102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5"/>
        <v>0</v>
      </c>
      <c r="AF49" s="106"/>
      <c r="AG49" s="82"/>
      <c r="AH49" s="82"/>
      <c r="AI49" s="105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3"/>
        <v>0</v>
      </c>
      <c r="AW49" s="30" t="str">
        <f t="shared" si="6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2"/>
      <c r="AZ49" s="82"/>
    </row>
    <row r="50" spans="1:52" x14ac:dyDescent="0.25">
      <c r="A50" s="100">
        <v>42</v>
      </c>
      <c r="B50" s="101" t="s">
        <v>118</v>
      </c>
      <c r="C50" s="101" t="s">
        <v>1075</v>
      </c>
      <c r="D50" s="101"/>
      <c r="E50" s="101" t="s">
        <v>1076</v>
      </c>
      <c r="F50" s="101" t="s">
        <v>1077</v>
      </c>
      <c r="G50" s="25">
        <f t="shared" si="4"/>
        <v>0</v>
      </c>
      <c r="H50" s="96"/>
      <c r="I50" s="102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5"/>
        <v>0</v>
      </c>
      <c r="AF50" s="106"/>
      <c r="AG50" s="82"/>
      <c r="AH50" s="82"/>
      <c r="AI50" s="105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3"/>
        <v>0</v>
      </c>
      <c r="AW50" s="30" t="str">
        <f t="shared" si="6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2"/>
      <c r="AZ50" s="82"/>
    </row>
    <row r="51" spans="1:52" x14ac:dyDescent="0.25">
      <c r="A51" s="100">
        <v>43</v>
      </c>
      <c r="B51" s="101" t="s">
        <v>1120</v>
      </c>
      <c r="C51" s="101" t="s">
        <v>882</v>
      </c>
      <c r="D51" s="101"/>
      <c r="E51" s="101" t="s">
        <v>883</v>
      </c>
      <c r="F51" s="101" t="s">
        <v>20</v>
      </c>
      <c r="G51" s="25">
        <f t="shared" si="4"/>
        <v>0</v>
      </c>
      <c r="H51" s="96"/>
      <c r="I51" s="102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5"/>
        <v>0</v>
      </c>
      <c r="AF51" s="106"/>
      <c r="AG51" s="82"/>
      <c r="AH51" s="82"/>
      <c r="AI51" s="105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3"/>
        <v>0</v>
      </c>
      <c r="AW51" s="30" t="str">
        <f t="shared" si="6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2"/>
      <c r="AZ51" s="82"/>
    </row>
    <row r="52" spans="1:52" x14ac:dyDescent="0.25">
      <c r="A52" s="100">
        <v>44</v>
      </c>
      <c r="B52" s="101" t="s">
        <v>1120</v>
      </c>
      <c r="C52" s="101" t="s">
        <v>689</v>
      </c>
      <c r="D52" s="101"/>
      <c r="E52" s="101" t="s">
        <v>690</v>
      </c>
      <c r="F52" s="101" t="s">
        <v>20</v>
      </c>
      <c r="G52" s="25">
        <f t="shared" si="4"/>
        <v>0</v>
      </c>
      <c r="H52" s="96"/>
      <c r="I52" s="102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5"/>
        <v>0</v>
      </c>
      <c r="AF52" s="106"/>
      <c r="AG52" s="82"/>
      <c r="AH52" s="82"/>
      <c r="AI52" s="105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3"/>
        <v>0</v>
      </c>
      <c r="AW52" s="30" t="str">
        <f t="shared" si="6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2"/>
      <c r="AZ52" s="82"/>
    </row>
    <row r="53" spans="1:52" x14ac:dyDescent="0.25">
      <c r="A53" s="100">
        <v>45</v>
      </c>
      <c r="B53" s="101" t="s">
        <v>1120</v>
      </c>
      <c r="C53" s="101" t="s">
        <v>173</v>
      </c>
      <c r="D53" s="101"/>
      <c r="E53" s="101" t="s">
        <v>752</v>
      </c>
      <c r="F53" s="101" t="s">
        <v>11</v>
      </c>
      <c r="G53" s="25">
        <f t="shared" si="4"/>
        <v>0</v>
      </c>
      <c r="H53" s="96"/>
      <c r="I53" s="102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5"/>
        <v>0</v>
      </c>
      <c r="AF53" s="106"/>
      <c r="AG53" s="82"/>
      <c r="AH53" s="82"/>
      <c r="AI53" s="105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3"/>
        <v>0</v>
      </c>
      <c r="AW53" s="30" t="str">
        <f t="shared" si="6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2"/>
      <c r="AZ53" s="82"/>
    </row>
    <row r="54" spans="1:52" x14ac:dyDescent="0.25">
      <c r="A54" s="100">
        <v>46</v>
      </c>
      <c r="B54" s="101" t="s">
        <v>1120</v>
      </c>
      <c r="C54" s="101" t="s">
        <v>164</v>
      </c>
      <c r="D54" s="101"/>
      <c r="E54" s="101" t="s">
        <v>165</v>
      </c>
      <c r="F54" s="101" t="s">
        <v>11</v>
      </c>
      <c r="G54" s="25">
        <f t="shared" si="4"/>
        <v>0</v>
      </c>
      <c r="H54" s="96"/>
      <c r="I54" s="102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5"/>
        <v>0</v>
      </c>
      <c r="AF54" s="106"/>
      <c r="AG54" s="82"/>
      <c r="AH54" s="82"/>
      <c r="AI54" s="105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3"/>
        <v>0</v>
      </c>
      <c r="AW54" s="30" t="str">
        <f t="shared" si="6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High Risk Customer</v>
      </c>
      <c r="AY54" s="82"/>
      <c r="AZ54" s="82"/>
    </row>
    <row r="55" spans="1:52" x14ac:dyDescent="0.25">
      <c r="A55" s="100">
        <v>47</v>
      </c>
      <c r="B55" s="101" t="s">
        <v>1120</v>
      </c>
      <c r="C55" s="101" t="s">
        <v>111</v>
      </c>
      <c r="D55" s="101"/>
      <c r="E55" s="101" t="s">
        <v>112</v>
      </c>
      <c r="F55" s="101" t="s">
        <v>13</v>
      </c>
      <c r="G55" s="25">
        <f t="shared" si="4"/>
        <v>0</v>
      </c>
      <c r="H55" s="96"/>
      <c r="I55" s="102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5"/>
        <v>0</v>
      </c>
      <c r="AF55" s="106"/>
      <c r="AG55" s="82"/>
      <c r="AH55" s="82"/>
      <c r="AI55" s="105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3"/>
        <v>0</v>
      </c>
      <c r="AW55" s="30" t="str">
        <f t="shared" si="6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2"/>
      <c r="AZ55" s="82"/>
    </row>
    <row r="56" spans="1:52" x14ac:dyDescent="0.25">
      <c r="A56" s="100">
        <v>48</v>
      </c>
      <c r="B56" s="101" t="s">
        <v>1120</v>
      </c>
      <c r="C56" s="101" t="s">
        <v>161</v>
      </c>
      <c r="D56" s="101"/>
      <c r="E56" s="101" t="s">
        <v>708</v>
      </c>
      <c r="F56" s="101" t="s">
        <v>933</v>
      </c>
      <c r="G56" s="25">
        <f t="shared" si="4"/>
        <v>0</v>
      </c>
      <c r="H56" s="96"/>
      <c r="I56" s="102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5"/>
        <v>0</v>
      </c>
      <c r="AF56" s="106"/>
      <c r="AG56" s="82"/>
      <c r="AH56" s="82"/>
      <c r="AI56" s="105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3"/>
        <v>0</v>
      </c>
      <c r="AW56" s="30" t="str">
        <f t="shared" si="6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2"/>
      <c r="AZ56" s="82"/>
    </row>
    <row r="57" spans="1:52" x14ac:dyDescent="0.25">
      <c r="A57" s="100">
        <v>49</v>
      </c>
      <c r="B57" s="101" t="s">
        <v>1120</v>
      </c>
      <c r="C57" s="101" t="s">
        <v>153</v>
      </c>
      <c r="D57" s="101"/>
      <c r="E57" s="101" t="s">
        <v>709</v>
      </c>
      <c r="F57" s="101" t="s">
        <v>933</v>
      </c>
      <c r="G57" s="25">
        <f t="shared" si="4"/>
        <v>0</v>
      </c>
      <c r="H57" s="96"/>
      <c r="I57" s="102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5"/>
        <v>0</v>
      </c>
      <c r="AF57" s="106"/>
      <c r="AG57" s="82"/>
      <c r="AH57" s="82"/>
      <c r="AI57" s="105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3"/>
        <v>0</v>
      </c>
      <c r="AW57" s="30" t="str">
        <f t="shared" si="6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2"/>
      <c r="AZ57" s="82"/>
    </row>
    <row r="58" spans="1:52" x14ac:dyDescent="0.25">
      <c r="A58" s="100">
        <v>50</v>
      </c>
      <c r="B58" s="101" t="s">
        <v>1120</v>
      </c>
      <c r="C58" s="101" t="s">
        <v>157</v>
      </c>
      <c r="D58" s="101"/>
      <c r="E58" s="101" t="s">
        <v>710</v>
      </c>
      <c r="F58" s="101" t="s">
        <v>43</v>
      </c>
      <c r="G58" s="25">
        <f t="shared" si="4"/>
        <v>0</v>
      </c>
      <c r="H58" s="96"/>
      <c r="I58" s="102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5"/>
        <v>0</v>
      </c>
      <c r="AF58" s="106"/>
      <c r="AG58" s="82"/>
      <c r="AH58" s="82"/>
      <c r="AI58" s="105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3"/>
        <v>0</v>
      </c>
      <c r="AW58" s="30" t="str">
        <f t="shared" si="6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2"/>
      <c r="AZ58" s="82"/>
    </row>
    <row r="59" spans="1:52" x14ac:dyDescent="0.25">
      <c r="A59" s="100">
        <v>51</v>
      </c>
      <c r="B59" s="101" t="s">
        <v>1120</v>
      </c>
      <c r="C59" s="101" t="s">
        <v>158</v>
      </c>
      <c r="D59" s="101"/>
      <c r="E59" s="101" t="s">
        <v>756</v>
      </c>
      <c r="F59" s="101" t="s">
        <v>13</v>
      </c>
      <c r="G59" s="25">
        <f t="shared" si="4"/>
        <v>0</v>
      </c>
      <c r="H59" s="96"/>
      <c r="I59" s="102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5"/>
        <v>0</v>
      </c>
      <c r="AF59" s="106"/>
      <c r="AG59" s="82"/>
      <c r="AH59" s="82"/>
      <c r="AI59" s="105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3"/>
        <v>0</v>
      </c>
      <c r="AW59" s="30" t="str">
        <f t="shared" si="6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2"/>
      <c r="AZ59" s="82"/>
    </row>
    <row r="60" spans="1:52" x14ac:dyDescent="0.25">
      <c r="A60" s="100">
        <v>52</v>
      </c>
      <c r="B60" s="101" t="s">
        <v>1120</v>
      </c>
      <c r="C60" s="101" t="s">
        <v>154</v>
      </c>
      <c r="D60" s="101"/>
      <c r="E60" s="101" t="s">
        <v>155</v>
      </c>
      <c r="F60" s="101" t="s">
        <v>20</v>
      </c>
      <c r="G60" s="25">
        <f t="shared" si="4"/>
        <v>0</v>
      </c>
      <c r="H60" s="96"/>
      <c r="I60" s="102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5"/>
        <v>0</v>
      </c>
      <c r="AF60" s="106"/>
      <c r="AG60" s="82"/>
      <c r="AH60" s="82"/>
      <c r="AI60" s="105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3"/>
        <v>0</v>
      </c>
      <c r="AW60" s="30" t="str">
        <f t="shared" si="6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2"/>
      <c r="AZ60" s="82"/>
    </row>
    <row r="61" spans="1:52" x14ac:dyDescent="0.25">
      <c r="A61" s="100">
        <v>53</v>
      </c>
      <c r="B61" s="101" t="s">
        <v>1120</v>
      </c>
      <c r="C61" s="101" t="s">
        <v>1101</v>
      </c>
      <c r="D61" s="101"/>
      <c r="E61" s="101" t="s">
        <v>1102</v>
      </c>
      <c r="F61" s="101" t="s">
        <v>13</v>
      </c>
      <c r="G61" s="25">
        <f t="shared" si="4"/>
        <v>0</v>
      </c>
      <c r="H61" s="96"/>
      <c r="I61" s="102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5"/>
        <v>0</v>
      </c>
      <c r="AF61" s="106"/>
      <c r="AG61" s="82"/>
      <c r="AH61" s="82"/>
      <c r="AI61" s="105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3"/>
        <v>0</v>
      </c>
      <c r="AW61" s="30" t="str">
        <f t="shared" si="6"/>
        <v xml:space="preserve"> </v>
      </c>
      <c r="AX61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1" s="82"/>
      <c r="AZ61" s="82"/>
    </row>
    <row r="62" spans="1:52" x14ac:dyDescent="0.25">
      <c r="A62" s="100">
        <v>54</v>
      </c>
      <c r="B62" s="101" t="s">
        <v>110</v>
      </c>
      <c r="C62" s="101" t="s">
        <v>170</v>
      </c>
      <c r="D62" s="101"/>
      <c r="E62" s="101" t="s">
        <v>713</v>
      </c>
      <c r="F62" s="101" t="s">
        <v>13</v>
      </c>
      <c r="G62" s="25">
        <f t="shared" si="4"/>
        <v>0</v>
      </c>
      <c r="H62" s="96"/>
      <c r="I62" s="102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5"/>
        <v>0</v>
      </c>
      <c r="AF62" s="106"/>
      <c r="AG62" s="82"/>
      <c r="AH62" s="82"/>
      <c r="AI62" s="105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3"/>
        <v>0</v>
      </c>
      <c r="AW62" s="30" t="str">
        <f t="shared" si="6"/>
        <v xml:space="preserve"> </v>
      </c>
      <c r="AX62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2" s="82"/>
      <c r="AZ62" s="82"/>
    </row>
    <row r="63" spans="1:52" x14ac:dyDescent="0.25">
      <c r="A63" s="100">
        <v>55</v>
      </c>
      <c r="B63" s="101" t="s">
        <v>110</v>
      </c>
      <c r="C63" s="101" t="s">
        <v>163</v>
      </c>
      <c r="D63" s="101"/>
      <c r="E63" s="101" t="s">
        <v>714</v>
      </c>
      <c r="F63" s="101" t="s">
        <v>43</v>
      </c>
      <c r="G63" s="25">
        <f t="shared" si="4"/>
        <v>0</v>
      </c>
      <c r="H63" s="96"/>
      <c r="I63" s="102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5"/>
        <v>0</v>
      </c>
      <c r="AF63" s="106"/>
      <c r="AG63" s="82"/>
      <c r="AH63" s="82"/>
      <c r="AI63" s="105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3"/>
        <v>0</v>
      </c>
      <c r="AW63" s="30" t="str">
        <f t="shared" si="6"/>
        <v xml:space="preserve"> </v>
      </c>
      <c r="AX63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3" s="82"/>
      <c r="AZ63" s="82"/>
    </row>
    <row r="64" spans="1:52" x14ac:dyDescent="0.25">
      <c r="A64" s="100">
        <v>56</v>
      </c>
      <c r="B64" s="101" t="s">
        <v>110</v>
      </c>
      <c r="C64" s="101" t="s">
        <v>167</v>
      </c>
      <c r="D64" s="101"/>
      <c r="E64" s="101" t="s">
        <v>755</v>
      </c>
      <c r="F64" s="101" t="s">
        <v>13</v>
      </c>
      <c r="G64" s="25">
        <f t="shared" si="4"/>
        <v>0</v>
      </c>
      <c r="H64" s="96"/>
      <c r="I64" s="102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5"/>
        <v>0</v>
      </c>
      <c r="AF64" s="106"/>
      <c r="AG64" s="82"/>
      <c r="AH64" s="82"/>
      <c r="AI64" s="105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3"/>
        <v>0</v>
      </c>
      <c r="AW64" s="30" t="str">
        <f t="shared" si="6"/>
        <v xml:space="preserve"> </v>
      </c>
      <c r="AX64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4" s="82"/>
      <c r="AZ64" s="82"/>
    </row>
    <row r="65" spans="1:52" x14ac:dyDescent="0.25">
      <c r="A65" s="100">
        <v>57</v>
      </c>
      <c r="B65" s="101" t="s">
        <v>110</v>
      </c>
      <c r="C65" s="101" t="s">
        <v>156</v>
      </c>
      <c r="D65" s="101"/>
      <c r="E65" s="101" t="s">
        <v>757</v>
      </c>
      <c r="F65" s="101" t="s">
        <v>13</v>
      </c>
      <c r="G65" s="25">
        <f t="shared" si="4"/>
        <v>0</v>
      </c>
      <c r="H65" s="96"/>
      <c r="I65" s="102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5"/>
        <v>0</v>
      </c>
      <c r="AF65" s="106"/>
      <c r="AG65" s="82"/>
      <c r="AH65" s="82"/>
      <c r="AI65" s="105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3"/>
        <v>0</v>
      </c>
      <c r="AW65" s="30" t="str">
        <f t="shared" si="6"/>
        <v xml:space="preserve"> </v>
      </c>
      <c r="AX65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5" s="82"/>
      <c r="AZ65" s="82"/>
    </row>
    <row r="66" spans="1:52" x14ac:dyDescent="0.25">
      <c r="A66" s="100">
        <v>58</v>
      </c>
      <c r="B66" s="101" t="s">
        <v>110</v>
      </c>
      <c r="C66" s="101" t="s">
        <v>166</v>
      </c>
      <c r="D66" s="101"/>
      <c r="E66" s="101" t="s">
        <v>711</v>
      </c>
      <c r="F66" s="101" t="s">
        <v>11</v>
      </c>
      <c r="G66" s="25">
        <f t="shared" si="4"/>
        <v>0</v>
      </c>
      <c r="H66" s="96"/>
      <c r="I66" s="102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5"/>
        <v>0</v>
      </c>
      <c r="AF66" s="106"/>
      <c r="AG66" s="82"/>
      <c r="AH66" s="82"/>
      <c r="AI66" s="105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3"/>
        <v>0</v>
      </c>
      <c r="AW66" s="30" t="str">
        <f t="shared" si="6"/>
        <v xml:space="preserve"> </v>
      </c>
      <c r="AX66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6" s="82"/>
      <c r="AZ66" s="82"/>
    </row>
    <row r="67" spans="1:52" x14ac:dyDescent="0.25">
      <c r="A67" s="100">
        <v>59</v>
      </c>
      <c r="B67" s="101" t="s">
        <v>110</v>
      </c>
      <c r="C67" s="101" t="s">
        <v>162</v>
      </c>
      <c r="D67" s="101"/>
      <c r="E67" s="101" t="s">
        <v>712</v>
      </c>
      <c r="F67" s="101" t="s">
        <v>13</v>
      </c>
      <c r="G67" s="25">
        <f t="shared" si="4"/>
        <v>0</v>
      </c>
      <c r="H67" s="96"/>
      <c r="I67" s="102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5"/>
        <v>0</v>
      </c>
      <c r="AF67" s="106"/>
      <c r="AG67" s="82"/>
      <c r="AH67" s="82"/>
      <c r="AI67" s="105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3"/>
        <v>0</v>
      </c>
      <c r="AW67" s="30" t="str">
        <f t="shared" si="6"/>
        <v xml:space="preserve"> </v>
      </c>
      <c r="AX67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7" s="82"/>
      <c r="AZ67" s="82"/>
    </row>
    <row r="68" spans="1:52" x14ac:dyDescent="0.25">
      <c r="A68" s="100">
        <v>60</v>
      </c>
      <c r="B68" s="101" t="s">
        <v>110</v>
      </c>
      <c r="C68" s="101" t="s">
        <v>159</v>
      </c>
      <c r="D68" s="101"/>
      <c r="E68" s="101" t="s">
        <v>160</v>
      </c>
      <c r="F68" s="101" t="s">
        <v>11</v>
      </c>
      <c r="G68" s="25">
        <f t="shared" si="4"/>
        <v>0</v>
      </c>
      <c r="H68" s="96"/>
      <c r="I68" s="102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5"/>
        <v>0</v>
      </c>
      <c r="AF68" s="106"/>
      <c r="AG68" s="82"/>
      <c r="AH68" s="82"/>
      <c r="AI68" s="105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3"/>
        <v>0</v>
      </c>
      <c r="AW68" s="30" t="str">
        <f t="shared" si="6"/>
        <v xml:space="preserve"> </v>
      </c>
      <c r="AX68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8" s="82"/>
      <c r="AZ68" s="82"/>
    </row>
    <row r="69" spans="1:52" x14ac:dyDescent="0.25">
      <c r="A69" s="100">
        <v>61</v>
      </c>
      <c r="B69" s="101" t="s">
        <v>110</v>
      </c>
      <c r="C69" s="101" t="s">
        <v>168</v>
      </c>
      <c r="D69" s="101"/>
      <c r="E69" s="101" t="s">
        <v>169</v>
      </c>
      <c r="F69" s="101" t="s">
        <v>11</v>
      </c>
      <c r="G69" s="25">
        <f t="shared" si="4"/>
        <v>0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5"/>
        <v>0</v>
      </c>
      <c r="AF69" s="106"/>
      <c r="AG69" s="82"/>
      <c r="AH69" s="82"/>
      <c r="AI69" s="105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3"/>
        <v>0</v>
      </c>
      <c r="AW69" s="30" t="str">
        <f t="shared" si="6"/>
        <v xml:space="preserve"> </v>
      </c>
      <c r="AX69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69" s="82"/>
      <c r="AZ69" s="82"/>
    </row>
    <row r="70" spans="1:52" x14ac:dyDescent="0.25">
      <c r="A70" s="100">
        <v>62</v>
      </c>
      <c r="B70" s="101" t="s">
        <v>110</v>
      </c>
      <c r="C70" s="101" t="s">
        <v>119</v>
      </c>
      <c r="D70" s="101"/>
      <c r="E70" s="101" t="s">
        <v>938</v>
      </c>
      <c r="F70" s="101" t="s">
        <v>20</v>
      </c>
      <c r="G70" s="25">
        <f t="shared" si="4"/>
        <v>0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5"/>
        <v>0</v>
      </c>
      <c r="AF70" s="106"/>
      <c r="AG70" s="82"/>
      <c r="AH70" s="82"/>
      <c r="AI70" s="105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3"/>
        <v>0</v>
      </c>
      <c r="AW70" s="30" t="str">
        <f t="shared" si="6"/>
        <v xml:space="preserve"> </v>
      </c>
      <c r="AX70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0" s="82"/>
      <c r="AZ70" s="82"/>
    </row>
    <row r="71" spans="1:52" x14ac:dyDescent="0.25">
      <c r="A71" s="100">
        <v>63</v>
      </c>
      <c r="B71" s="101" t="s">
        <v>110</v>
      </c>
      <c r="C71" s="101" t="s">
        <v>120</v>
      </c>
      <c r="D71" s="101"/>
      <c r="E71" s="101" t="s">
        <v>716</v>
      </c>
      <c r="F71" s="101" t="s">
        <v>20</v>
      </c>
      <c r="G71" s="25">
        <f t="shared" si="4"/>
        <v>0</v>
      </c>
      <c r="H71" s="122"/>
      <c r="I71" s="122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5"/>
        <v>0</v>
      </c>
      <c r="AF71" s="106"/>
      <c r="AG71" s="82"/>
      <c r="AH71" s="82"/>
      <c r="AI71" s="105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3"/>
        <v>0</v>
      </c>
      <c r="AW71" s="30" t="str">
        <f t="shared" si="6"/>
        <v xml:space="preserve"> </v>
      </c>
      <c r="AX71" s="30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1" s="82"/>
      <c r="AZ71" s="82"/>
    </row>
    <row r="72" spans="1:52" x14ac:dyDescent="0.25">
      <c r="A72" s="100">
        <v>64</v>
      </c>
      <c r="B72" s="101" t="s">
        <v>110</v>
      </c>
      <c r="C72" s="101" t="s">
        <v>171</v>
      </c>
      <c r="D72" s="101"/>
      <c r="E72" s="101" t="s">
        <v>172</v>
      </c>
      <c r="F72" s="101" t="s">
        <v>13</v>
      </c>
      <c r="G72" s="25">
        <f t="shared" si="4"/>
        <v>0</v>
      </c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5"/>
        <v>0</v>
      </c>
      <c r="AF72" s="106"/>
      <c r="AG72" s="106"/>
      <c r="AH72" s="82"/>
      <c r="AI72" s="107"/>
      <c r="AJ72" s="104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3"/>
        <v>0</v>
      </c>
      <c r="AW72" s="30" t="str">
        <f t="shared" si="6"/>
        <v xml:space="preserve"> </v>
      </c>
      <c r="AX72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72" s="82"/>
      <c r="AZ72" s="82"/>
    </row>
    <row r="73" spans="1:52" x14ac:dyDescent="0.25">
      <c r="A73" s="100">
        <v>65</v>
      </c>
      <c r="B73" s="101" t="s">
        <v>110</v>
      </c>
      <c r="C73" s="101" t="s">
        <v>1103</v>
      </c>
      <c r="D73" s="101"/>
      <c r="E73" s="101" t="s">
        <v>1106</v>
      </c>
      <c r="F73" s="101" t="s">
        <v>13</v>
      </c>
      <c r="G73" s="25">
        <f t="shared" ref="G73:G100" si="7">SUM(H73:AB73)</f>
        <v>0</v>
      </c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ref="AE73:AE100" si="8">SUM(AF73:AT73)</f>
        <v>0</v>
      </c>
      <c r="AF73" s="106"/>
      <c r="AG73" s="106"/>
      <c r="AH73" s="82"/>
      <c r="AI73" s="107"/>
      <c r="AJ73" s="104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3"/>
        <v>0</v>
      </c>
      <c r="AW73" s="30" t="str">
        <f t="shared" ref="AW73:AW100" si="9">IF(AU73&gt;AV73,"Credit is above Limit. Requires HOTM approval",IF(AU73=0," ",IF(AV73&gt;=AU73,"Credit is within Limit","CheckInput")))</f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2"/>
      <c r="AZ73" s="82"/>
    </row>
    <row r="74" spans="1:52" x14ac:dyDescent="0.25">
      <c r="A74" s="100">
        <v>66</v>
      </c>
      <c r="B74" s="101" t="s">
        <v>113</v>
      </c>
      <c r="C74" s="101" t="s">
        <v>876</v>
      </c>
      <c r="D74" s="101"/>
      <c r="E74" s="101" t="s">
        <v>877</v>
      </c>
      <c r="F74" s="101" t="s">
        <v>13</v>
      </c>
      <c r="G74" s="25">
        <f t="shared" si="7"/>
        <v>0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8"/>
        <v>0</v>
      </c>
      <c r="AF74" s="106"/>
      <c r="AG74" s="106"/>
      <c r="AH74" s="82"/>
      <c r="AI74" s="82"/>
      <c r="AJ74" s="105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ref="AV74:AV101" si="10">AC74*0.35</f>
        <v>0</v>
      </c>
      <c r="AW74" s="30" t="str">
        <f t="shared" si="9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2"/>
      <c r="AZ74" s="82"/>
    </row>
    <row r="75" spans="1:52" x14ac:dyDescent="0.25">
      <c r="A75" s="100">
        <v>67</v>
      </c>
      <c r="B75" s="101" t="s">
        <v>113</v>
      </c>
      <c r="C75" s="101" t="s">
        <v>839</v>
      </c>
      <c r="D75" s="101"/>
      <c r="E75" s="101" t="s">
        <v>842</v>
      </c>
      <c r="F75" s="101" t="s">
        <v>13</v>
      </c>
      <c r="G75" s="25">
        <f t="shared" si="7"/>
        <v>0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8"/>
        <v>0</v>
      </c>
      <c r="AF75" s="106"/>
      <c r="AG75" s="106"/>
      <c r="AH75" s="82"/>
      <c r="AI75" s="82"/>
      <c r="AJ75" s="105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10"/>
        <v>0</v>
      </c>
      <c r="AW75" s="30" t="str">
        <f t="shared" si="9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2"/>
      <c r="AZ75" s="82"/>
    </row>
    <row r="76" spans="1:52" x14ac:dyDescent="0.25">
      <c r="A76" s="100">
        <v>68</v>
      </c>
      <c r="B76" s="101" t="s">
        <v>113</v>
      </c>
      <c r="C76" s="101" t="s">
        <v>844</v>
      </c>
      <c r="D76" s="101"/>
      <c r="E76" s="101" t="s">
        <v>1058</v>
      </c>
      <c r="F76" s="101" t="s">
        <v>20</v>
      </c>
      <c r="G76" s="25">
        <f t="shared" si="7"/>
        <v>0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8"/>
        <v>0</v>
      </c>
      <c r="AF76" s="106"/>
      <c r="AG76" s="106"/>
      <c r="AH76" s="82"/>
      <c r="AI76" s="82"/>
      <c r="AJ76" s="105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0"/>
        <v>0</v>
      </c>
      <c r="AW76" s="30" t="str">
        <f t="shared" si="9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2"/>
      <c r="AZ76" s="82"/>
    </row>
    <row r="77" spans="1:52" x14ac:dyDescent="0.25">
      <c r="A77" s="100">
        <v>69</v>
      </c>
      <c r="B77" s="101" t="s">
        <v>113</v>
      </c>
      <c r="C77" s="101" t="s">
        <v>141</v>
      </c>
      <c r="D77" s="101"/>
      <c r="E77" s="101" t="s">
        <v>701</v>
      </c>
      <c r="F77" s="101" t="s">
        <v>11</v>
      </c>
      <c r="G77" s="25">
        <f t="shared" si="7"/>
        <v>0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8"/>
        <v>0</v>
      </c>
      <c r="AF77" s="106"/>
      <c r="AG77" s="106"/>
      <c r="AH77" s="82"/>
      <c r="AI77" s="82"/>
      <c r="AJ77" s="105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0"/>
        <v>0</v>
      </c>
      <c r="AW77" s="30" t="str">
        <f t="shared" si="9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2"/>
      <c r="AZ77" s="82"/>
    </row>
    <row r="78" spans="1:52" x14ac:dyDescent="0.25">
      <c r="A78" s="100">
        <v>70</v>
      </c>
      <c r="B78" s="101" t="s">
        <v>113</v>
      </c>
      <c r="C78" s="101" t="s">
        <v>114</v>
      </c>
      <c r="D78" s="101"/>
      <c r="E78" s="101" t="s">
        <v>115</v>
      </c>
      <c r="F78" s="101" t="s">
        <v>13</v>
      </c>
      <c r="G78" s="25">
        <f t="shared" si="7"/>
        <v>0</v>
      </c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8"/>
        <v>0</v>
      </c>
      <c r="AF78" s="106"/>
      <c r="AG78" s="106"/>
      <c r="AH78" s="82"/>
      <c r="AI78" s="82"/>
      <c r="AJ78" s="105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0"/>
        <v>0</v>
      </c>
      <c r="AW78" s="30" t="str">
        <f t="shared" si="9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2"/>
      <c r="AZ78" s="82"/>
    </row>
    <row r="79" spans="1:52" x14ac:dyDescent="0.25">
      <c r="A79" s="100">
        <v>71</v>
      </c>
      <c r="B79" s="101" t="s">
        <v>113</v>
      </c>
      <c r="C79" s="101" t="s">
        <v>539</v>
      </c>
      <c r="D79" s="101"/>
      <c r="E79" s="101" t="s">
        <v>540</v>
      </c>
      <c r="F79" s="101" t="s">
        <v>11</v>
      </c>
      <c r="G79" s="25">
        <f t="shared" si="7"/>
        <v>0</v>
      </c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8"/>
        <v>0</v>
      </c>
      <c r="AF79" s="106"/>
      <c r="AG79" s="106"/>
      <c r="AH79" s="82"/>
      <c r="AI79" s="82"/>
      <c r="AJ79" s="105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0"/>
        <v>0</v>
      </c>
      <c r="AW79" s="30" t="str">
        <f t="shared" si="9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2"/>
      <c r="AZ79" s="82"/>
    </row>
    <row r="80" spans="1:52" x14ac:dyDescent="0.25">
      <c r="A80" s="100">
        <v>72</v>
      </c>
      <c r="B80" s="101" t="s">
        <v>113</v>
      </c>
      <c r="C80" s="101" t="s">
        <v>126</v>
      </c>
      <c r="D80" s="101"/>
      <c r="E80" s="101" t="s">
        <v>127</v>
      </c>
      <c r="F80" s="101" t="s">
        <v>43</v>
      </c>
      <c r="G80" s="25">
        <f t="shared" si="7"/>
        <v>0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8"/>
        <v>0</v>
      </c>
      <c r="AF80" s="106"/>
      <c r="AG80" s="106"/>
      <c r="AH80" s="82"/>
      <c r="AI80" s="82"/>
      <c r="AJ80" s="105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0"/>
        <v>0</v>
      </c>
      <c r="AW80" s="30" t="str">
        <f t="shared" si="9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Medium Risk Customer</v>
      </c>
      <c r="AY80" s="82"/>
      <c r="AZ80" s="82"/>
    </row>
    <row r="81" spans="1:52" x14ac:dyDescent="0.25">
      <c r="A81" s="100">
        <v>73</v>
      </c>
      <c r="B81" s="101" t="s">
        <v>113</v>
      </c>
      <c r="C81" s="101" t="s">
        <v>552</v>
      </c>
      <c r="D81" s="101"/>
      <c r="E81" s="101" t="s">
        <v>749</v>
      </c>
      <c r="F81" s="101" t="s">
        <v>20</v>
      </c>
      <c r="G81" s="25">
        <f t="shared" si="7"/>
        <v>0</v>
      </c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8"/>
        <v>0</v>
      </c>
      <c r="AF81" s="106"/>
      <c r="AG81" s="106"/>
      <c r="AH81" s="82"/>
      <c r="AI81" s="82"/>
      <c r="AJ81" s="105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0"/>
        <v>0</v>
      </c>
      <c r="AW81" s="30" t="str">
        <f t="shared" si="9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2"/>
      <c r="AZ81" s="82"/>
    </row>
    <row r="82" spans="1:52" x14ac:dyDescent="0.25">
      <c r="A82" s="100">
        <v>74</v>
      </c>
      <c r="B82" s="101" t="s">
        <v>113</v>
      </c>
      <c r="C82" s="101" t="s">
        <v>551</v>
      </c>
      <c r="D82" s="101"/>
      <c r="E82" s="101" t="s">
        <v>750</v>
      </c>
      <c r="F82" s="101" t="s">
        <v>933</v>
      </c>
      <c r="G82" s="25">
        <f t="shared" si="7"/>
        <v>0</v>
      </c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8"/>
        <v>0</v>
      </c>
      <c r="AF82" s="106"/>
      <c r="AG82" s="106"/>
      <c r="AH82" s="82"/>
      <c r="AI82" s="82"/>
      <c r="AJ82" s="105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0"/>
        <v>0</v>
      </c>
      <c r="AW82" s="30" t="str">
        <f t="shared" si="9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Medium Risk Customer</v>
      </c>
      <c r="AY82" s="82"/>
      <c r="AZ82" s="82"/>
    </row>
    <row r="83" spans="1:52" x14ac:dyDescent="0.25">
      <c r="A83" s="100">
        <v>75</v>
      </c>
      <c r="B83" s="101" t="s">
        <v>113</v>
      </c>
      <c r="C83" s="101" t="s">
        <v>150</v>
      </c>
      <c r="D83" s="101"/>
      <c r="E83" s="101" t="s">
        <v>665</v>
      </c>
      <c r="F83" s="101" t="s">
        <v>20</v>
      </c>
      <c r="G83" s="25">
        <f t="shared" si="7"/>
        <v>0</v>
      </c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8"/>
        <v>0</v>
      </c>
      <c r="AF83" s="106"/>
      <c r="AG83" s="106"/>
      <c r="AH83" s="82"/>
      <c r="AI83" s="82"/>
      <c r="AJ83" s="105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0"/>
        <v>0</v>
      </c>
      <c r="AW83" s="30" t="str">
        <f t="shared" si="9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2"/>
      <c r="AZ83" s="82"/>
    </row>
    <row r="84" spans="1:52" x14ac:dyDescent="0.25">
      <c r="A84" s="100">
        <v>76</v>
      </c>
      <c r="B84" s="101" t="s">
        <v>113</v>
      </c>
      <c r="C84" s="101" t="s">
        <v>151</v>
      </c>
      <c r="D84" s="101"/>
      <c r="E84" s="101" t="s">
        <v>152</v>
      </c>
      <c r="F84" s="101" t="s">
        <v>11</v>
      </c>
      <c r="G84" s="25">
        <f t="shared" si="7"/>
        <v>0</v>
      </c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8"/>
        <v>0</v>
      </c>
      <c r="AF84" s="106"/>
      <c r="AG84" s="106"/>
      <c r="AH84" s="82"/>
      <c r="AI84" s="82"/>
      <c r="AJ84" s="105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0"/>
        <v>0</v>
      </c>
      <c r="AW84" s="30" t="str">
        <f t="shared" si="9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2"/>
      <c r="AZ84" s="82"/>
    </row>
    <row r="85" spans="1:52" x14ac:dyDescent="0.25">
      <c r="A85" s="100">
        <v>77</v>
      </c>
      <c r="B85" s="101" t="s">
        <v>113</v>
      </c>
      <c r="C85" s="101" t="s">
        <v>148</v>
      </c>
      <c r="D85" s="101"/>
      <c r="E85" s="101" t="s">
        <v>149</v>
      </c>
      <c r="F85" s="101" t="s">
        <v>20</v>
      </c>
      <c r="G85" s="25">
        <f t="shared" si="7"/>
        <v>0</v>
      </c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8"/>
        <v>0</v>
      </c>
      <c r="AF85" s="106"/>
      <c r="AG85" s="106"/>
      <c r="AH85" s="82"/>
      <c r="AI85" s="82"/>
      <c r="AJ85" s="105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0"/>
        <v>0</v>
      </c>
      <c r="AW85" s="30" t="str">
        <f t="shared" si="9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2"/>
      <c r="AZ85" s="82"/>
    </row>
    <row r="86" spans="1:52" x14ac:dyDescent="0.25">
      <c r="A86" s="100">
        <v>78</v>
      </c>
      <c r="B86" s="101" t="s">
        <v>113</v>
      </c>
      <c r="C86" s="101" t="s">
        <v>146</v>
      </c>
      <c r="D86" s="101"/>
      <c r="E86" s="101" t="s">
        <v>147</v>
      </c>
      <c r="F86" s="101" t="s">
        <v>20</v>
      </c>
      <c r="G86" s="25">
        <f t="shared" si="7"/>
        <v>0</v>
      </c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8"/>
        <v>0</v>
      </c>
      <c r="AF86" s="106"/>
      <c r="AG86" s="82"/>
      <c r="AH86" s="82"/>
      <c r="AI86" s="104"/>
      <c r="AJ86" s="107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0"/>
        <v>0</v>
      </c>
      <c r="AW86" s="30" t="str">
        <f t="shared" si="9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2"/>
      <c r="AZ86" s="82"/>
    </row>
    <row r="87" spans="1:52" x14ac:dyDescent="0.25">
      <c r="A87" s="100">
        <v>79</v>
      </c>
      <c r="B87" s="101" t="s">
        <v>113</v>
      </c>
      <c r="C87" s="101" t="s">
        <v>142</v>
      </c>
      <c r="D87" s="101"/>
      <c r="E87" s="101" t="s">
        <v>143</v>
      </c>
      <c r="F87" s="101" t="s">
        <v>933</v>
      </c>
      <c r="G87" s="25">
        <f t="shared" si="7"/>
        <v>0</v>
      </c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8"/>
        <v>0</v>
      </c>
      <c r="AF87" s="106"/>
      <c r="AG87" s="82"/>
      <c r="AH87" s="82"/>
      <c r="AI87" s="104"/>
      <c r="AJ87" s="107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0"/>
        <v>0</v>
      </c>
      <c r="AW87" s="30" t="str">
        <f t="shared" si="9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2"/>
      <c r="AZ87" s="82"/>
    </row>
    <row r="88" spans="1:52" x14ac:dyDescent="0.25">
      <c r="A88" s="100">
        <v>80</v>
      </c>
      <c r="B88" s="101" t="s">
        <v>113</v>
      </c>
      <c r="C88" s="101" t="s">
        <v>1104</v>
      </c>
      <c r="D88" s="101"/>
      <c r="E88" s="101" t="s">
        <v>1105</v>
      </c>
      <c r="F88" s="101" t="s">
        <v>516</v>
      </c>
      <c r="G88" s="25">
        <f>SUM(H88:AB88)</f>
        <v>0</v>
      </c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>SUM(AF88:AT88)</f>
        <v>0</v>
      </c>
      <c r="AF88" s="106"/>
      <c r="AG88" s="82"/>
      <c r="AH88" s="82"/>
      <c r="AI88" s="105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>AC88*0.35</f>
        <v>0</v>
      </c>
      <c r="AW88" s="30" t="str">
        <f>IF(AU88&gt;AV88,"Credit is above Limit. Requires HOTM approval",IF(AU88=0," ",IF(AV88&gt;=AU88,"Credit is within Limit","CheckInput")))</f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2"/>
      <c r="AZ88" s="82"/>
    </row>
    <row r="89" spans="1:52" x14ac:dyDescent="0.25">
      <c r="A89" s="100">
        <v>81</v>
      </c>
      <c r="B89" s="101" t="s">
        <v>113</v>
      </c>
      <c r="C89" s="101" t="s">
        <v>1135</v>
      </c>
      <c r="D89" s="101"/>
      <c r="E89" s="101" t="s">
        <v>1136</v>
      </c>
      <c r="F89" s="101" t="s">
        <v>11</v>
      </c>
      <c r="G89" s="25">
        <f t="shared" si="7"/>
        <v>0</v>
      </c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8"/>
        <v>0</v>
      </c>
      <c r="AF89" s="106"/>
      <c r="AG89" s="82"/>
      <c r="AH89" s="82"/>
      <c r="AI89" s="105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10"/>
        <v>0</v>
      </c>
      <c r="AW89" s="30" t="str">
        <f t="shared" si="9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82"/>
      <c r="AZ89" s="82"/>
    </row>
    <row r="90" spans="1:52" x14ac:dyDescent="0.25">
      <c r="A90" s="100">
        <v>82</v>
      </c>
      <c r="B90" s="101" t="s">
        <v>666</v>
      </c>
      <c r="C90" s="101" t="s">
        <v>849</v>
      </c>
      <c r="D90" s="101"/>
      <c r="E90" s="101" t="s">
        <v>850</v>
      </c>
      <c r="F90" s="101" t="s">
        <v>13</v>
      </c>
      <c r="G90" s="25">
        <f t="shared" si="7"/>
        <v>0</v>
      </c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8"/>
        <v>0</v>
      </c>
      <c r="AF90" s="106"/>
      <c r="AG90" s="82"/>
      <c r="AH90" s="82"/>
      <c r="AI90" s="105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10"/>
        <v>0</v>
      </c>
      <c r="AW90" s="30" t="str">
        <f t="shared" si="9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2"/>
      <c r="AZ90" s="82"/>
    </row>
    <row r="91" spans="1:52" x14ac:dyDescent="0.25">
      <c r="A91" s="100">
        <v>83</v>
      </c>
      <c r="B91" s="101" t="s">
        <v>666</v>
      </c>
      <c r="C91" s="101" t="s">
        <v>139</v>
      </c>
      <c r="D91" s="101"/>
      <c r="E91" s="101" t="s">
        <v>140</v>
      </c>
      <c r="F91" s="101" t="s">
        <v>13</v>
      </c>
      <c r="G91" s="25">
        <f t="shared" si="7"/>
        <v>0</v>
      </c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8"/>
        <v>0</v>
      </c>
      <c r="AF91" s="106"/>
      <c r="AG91" s="82"/>
      <c r="AH91" s="82"/>
      <c r="AI91" s="105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10"/>
        <v>0</v>
      </c>
      <c r="AW91" s="30" t="str">
        <f t="shared" si="9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2"/>
      <c r="AZ91" s="82"/>
    </row>
    <row r="92" spans="1:52" x14ac:dyDescent="0.25">
      <c r="A92" s="100">
        <v>84</v>
      </c>
      <c r="B92" s="101" t="s">
        <v>666</v>
      </c>
      <c r="C92" s="101" t="s">
        <v>130</v>
      </c>
      <c r="D92" s="101"/>
      <c r="E92" s="101" t="s">
        <v>131</v>
      </c>
      <c r="F92" s="101" t="s">
        <v>43</v>
      </c>
      <c r="G92" s="25">
        <f t="shared" si="7"/>
        <v>0</v>
      </c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8"/>
        <v>0</v>
      </c>
      <c r="AF92" s="106"/>
      <c r="AG92" s="82"/>
      <c r="AH92" s="82"/>
      <c r="AI92" s="105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10"/>
        <v>0</v>
      </c>
      <c r="AW92" s="30" t="str">
        <f t="shared" si="9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2"/>
      <c r="AZ92" s="82"/>
    </row>
    <row r="93" spans="1:52" x14ac:dyDescent="0.25">
      <c r="A93" s="100">
        <v>85</v>
      </c>
      <c r="B93" s="101" t="s">
        <v>666</v>
      </c>
      <c r="C93" s="101" t="s">
        <v>132</v>
      </c>
      <c r="D93" s="101"/>
      <c r="E93" s="101" t="s">
        <v>717</v>
      </c>
      <c r="F93" s="101" t="s">
        <v>43</v>
      </c>
      <c r="G93" s="25">
        <f t="shared" si="7"/>
        <v>0</v>
      </c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8"/>
        <v>0</v>
      </c>
      <c r="AF93" s="106"/>
      <c r="AG93" s="82"/>
      <c r="AH93" s="82"/>
      <c r="AI93" s="105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10"/>
        <v>0</v>
      </c>
      <c r="AW93" s="30" t="str">
        <f t="shared" si="9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2"/>
      <c r="AZ93" s="82"/>
    </row>
    <row r="94" spans="1:52" x14ac:dyDescent="0.25">
      <c r="A94" s="100">
        <v>86</v>
      </c>
      <c r="B94" s="101" t="s">
        <v>666</v>
      </c>
      <c r="C94" s="101" t="s">
        <v>128</v>
      </c>
      <c r="D94" s="101"/>
      <c r="E94" s="101" t="s">
        <v>909</v>
      </c>
      <c r="F94" s="101" t="s">
        <v>20</v>
      </c>
      <c r="G94" s="25">
        <f t="shared" si="7"/>
        <v>0</v>
      </c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8"/>
        <v>0</v>
      </c>
      <c r="AF94" s="106"/>
      <c r="AG94" s="82"/>
      <c r="AH94" s="82"/>
      <c r="AI94" s="105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10"/>
        <v>0</v>
      </c>
      <c r="AW94" s="30" t="str">
        <f t="shared" si="9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Medium Risk Customer</v>
      </c>
      <c r="AY94" s="82"/>
      <c r="AZ94" s="82"/>
    </row>
    <row r="95" spans="1:52" x14ac:dyDescent="0.25">
      <c r="A95" s="100">
        <v>87</v>
      </c>
      <c r="B95" s="101" t="s">
        <v>666</v>
      </c>
      <c r="C95" s="101" t="s">
        <v>109</v>
      </c>
      <c r="D95" s="101"/>
      <c r="E95" s="101" t="s">
        <v>902</v>
      </c>
      <c r="F95" s="101" t="s">
        <v>11</v>
      </c>
      <c r="G95" s="25">
        <f t="shared" si="7"/>
        <v>0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8"/>
        <v>0</v>
      </c>
      <c r="AF95" s="106"/>
      <c r="AG95" s="82"/>
      <c r="AH95" s="82"/>
      <c r="AI95" s="105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10"/>
        <v>0</v>
      </c>
      <c r="AW95" s="30" t="str">
        <f t="shared" si="9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Medium Risk Customer</v>
      </c>
      <c r="AY95" s="82"/>
      <c r="AZ95" s="82"/>
    </row>
    <row r="96" spans="1:52" x14ac:dyDescent="0.25">
      <c r="A96" s="100">
        <v>88</v>
      </c>
      <c r="B96" s="101" t="s">
        <v>666</v>
      </c>
      <c r="C96" s="101" t="s">
        <v>138</v>
      </c>
      <c r="D96" s="101"/>
      <c r="E96" s="101" t="s">
        <v>886</v>
      </c>
      <c r="F96" s="101" t="s">
        <v>20</v>
      </c>
      <c r="G96" s="25">
        <f t="shared" si="7"/>
        <v>0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8"/>
        <v>0</v>
      </c>
      <c r="AF96" s="106"/>
      <c r="AG96" s="82"/>
      <c r="AH96" s="82"/>
      <c r="AI96" s="105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10"/>
        <v>0</v>
      </c>
      <c r="AW96" s="30" t="str">
        <f t="shared" si="9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2"/>
      <c r="AZ96" s="82"/>
    </row>
    <row r="97" spans="1:52" x14ac:dyDescent="0.25">
      <c r="A97" s="100">
        <v>89</v>
      </c>
      <c r="B97" s="100" t="s">
        <v>666</v>
      </c>
      <c r="C97" s="100" t="s">
        <v>137</v>
      </c>
      <c r="D97" s="100"/>
      <c r="E97" s="100" t="s">
        <v>901</v>
      </c>
      <c r="F97" s="100" t="s">
        <v>11</v>
      </c>
      <c r="G97" s="25">
        <f t="shared" si="7"/>
        <v>0</v>
      </c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8"/>
        <v>0</v>
      </c>
      <c r="AF97" s="103"/>
      <c r="AG97" s="104"/>
      <c r="AH97" s="104"/>
      <c r="AI97" s="105"/>
      <c r="AJ97" s="104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10"/>
        <v>0</v>
      </c>
      <c r="AW97" s="30" t="str">
        <f t="shared" si="9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2"/>
      <c r="AZ97" s="82"/>
    </row>
    <row r="98" spans="1:52" x14ac:dyDescent="0.25">
      <c r="A98" s="100">
        <v>90</v>
      </c>
      <c r="B98" s="100" t="s">
        <v>666</v>
      </c>
      <c r="C98" s="101" t="s">
        <v>129</v>
      </c>
      <c r="D98" s="101"/>
      <c r="E98" s="101" t="s">
        <v>723</v>
      </c>
      <c r="F98" s="100" t="s">
        <v>20</v>
      </c>
      <c r="G98" s="25">
        <f t="shared" si="7"/>
        <v>0</v>
      </c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8"/>
        <v>0</v>
      </c>
      <c r="AF98" s="106"/>
      <c r="AG98" s="82"/>
      <c r="AH98" s="82"/>
      <c r="AI98" s="105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10"/>
        <v>0</v>
      </c>
      <c r="AW98" s="30" t="str">
        <f t="shared" si="9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2"/>
      <c r="AZ98" s="82"/>
    </row>
    <row r="99" spans="1:52" x14ac:dyDescent="0.25">
      <c r="A99" s="100">
        <v>91</v>
      </c>
      <c r="B99" s="100" t="s">
        <v>666</v>
      </c>
      <c r="C99" s="100" t="s">
        <v>135</v>
      </c>
      <c r="D99" s="100"/>
      <c r="E99" s="100" t="s">
        <v>724</v>
      </c>
      <c r="F99" s="100" t="s">
        <v>43</v>
      </c>
      <c r="G99" s="25">
        <f t="shared" si="7"/>
        <v>0</v>
      </c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8"/>
        <v>0</v>
      </c>
      <c r="AF99" s="106"/>
      <c r="AG99" s="82"/>
      <c r="AH99" s="82"/>
      <c r="AI99" s="105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10"/>
        <v>0</v>
      </c>
      <c r="AW99" s="30" t="str">
        <f t="shared" si="9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82"/>
      <c r="AZ99" s="82"/>
    </row>
    <row r="100" spans="1:52" x14ac:dyDescent="0.25">
      <c r="A100" s="100">
        <v>92</v>
      </c>
      <c r="B100" s="100" t="s">
        <v>666</v>
      </c>
      <c r="C100" s="100" t="s">
        <v>133</v>
      </c>
      <c r="D100" s="100"/>
      <c r="E100" s="100" t="s">
        <v>134</v>
      </c>
      <c r="F100" s="100" t="s">
        <v>516</v>
      </c>
      <c r="G100" s="25">
        <f t="shared" si="7"/>
        <v>0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8"/>
        <v>0</v>
      </c>
      <c r="AF100" s="106"/>
      <c r="AG100" s="82"/>
      <c r="AH100" s="82"/>
      <c r="AI100" s="105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10"/>
        <v>0</v>
      </c>
      <c r="AW100" s="30" t="str">
        <f t="shared" si="9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High Risk Customer</v>
      </c>
      <c r="AY100" s="82"/>
      <c r="AZ100" s="82"/>
    </row>
    <row r="101" spans="1:52" x14ac:dyDescent="0.25">
      <c r="AC101" s="98">
        <f>SUM(AC9:AC100)</f>
        <v>0</v>
      </c>
      <c r="AV101" s="4">
        <f t="shared" si="10"/>
        <v>0</v>
      </c>
    </row>
  </sheetData>
  <sheetProtection autoFilter="0"/>
  <protectedRanges>
    <protectedRange sqref="T57:T59 H58:H59 L58:S59 U58:U59 I57:K59 H60:U61 W57:AB61" name="Range1_1_1"/>
    <protectedRange sqref="T62:T69 T71:T81 I62:K69 I71:K81 W62:AB69 W71:AB81" name="Range1_4_1"/>
    <protectedRange sqref="V9:V48 V50:V69 H9:U34 W9:AB34 V71:V96" name="Range1_3"/>
    <protectedRange sqref="W82:AB96 H82:U96" name="Range1_2_1"/>
    <protectedRange sqref="H98:AB98" name="Range1_6"/>
    <protectedRange sqref="H97:AB97" name="Range1_3_1"/>
    <protectedRange sqref="H99:AB99" name="Range1_3_2"/>
    <protectedRange sqref="V100" name="Range1_3_2_1"/>
    <protectedRange sqref="W100:AB100 H100:U100" name="Range1_2_3"/>
  </protectedRanges>
  <autoFilter ref="A8:AX100" xr:uid="{00000000-0009-0000-0000-000001000000}">
    <sortState xmlns:xlrd2="http://schemas.microsoft.com/office/spreadsheetml/2017/richdata2" ref="A9:AX100">
      <sortCondition ref="B8:B96"/>
    </sortState>
  </autoFilter>
  <mergeCells count="3">
    <mergeCell ref="B4:E5"/>
    <mergeCell ref="H4:AC5"/>
    <mergeCell ref="AE4:AX5"/>
  </mergeCells>
  <conditionalFormatting sqref="AY1:AY3 AY7 AW61:AW69 AW8:AW59 AW71:AW87 AW101:AW1048576 AW89:AW93">
    <cfRule type="cellIs" dxfId="114" priority="40" operator="equal">
      <formula>"Credit is above Limit. Requires HOTM approval"</formula>
    </cfRule>
    <cfRule type="cellIs" dxfId="113" priority="41" operator="equal">
      <formula>"Credit is within limit"</formula>
    </cfRule>
  </conditionalFormatting>
  <conditionalFormatting sqref="F2">
    <cfRule type="cellIs" dxfId="112" priority="39" operator="greaterThan">
      <formula>$F$1</formula>
    </cfRule>
  </conditionalFormatting>
  <conditionalFormatting sqref="AX8">
    <cfRule type="cellIs" dxfId="111" priority="37" operator="equal">
      <formula>"Credit is above Limit. Requires HOTM approval"</formula>
    </cfRule>
    <cfRule type="cellIs" dxfId="110" priority="38" operator="equal">
      <formula>"Credit is within limit"</formula>
    </cfRule>
  </conditionalFormatting>
  <conditionalFormatting sqref="AW70">
    <cfRule type="cellIs" dxfId="109" priority="32" operator="equal">
      <formula>"Credit is above Limit. Requires HOTM approval"</formula>
    </cfRule>
    <cfRule type="cellIs" dxfId="108" priority="33" operator="equal">
      <formula>"Credit is within limit"</formula>
    </cfRule>
  </conditionalFormatting>
  <conditionalFormatting sqref="AW60">
    <cfRule type="cellIs" dxfId="107" priority="28" operator="equal">
      <formula>"Credit is above Limit. Requires HOTM approval"</formula>
    </cfRule>
    <cfRule type="cellIs" dxfId="106" priority="29" operator="equal">
      <formula>"Credit is within limit"</formula>
    </cfRule>
  </conditionalFormatting>
  <conditionalFormatting sqref="AW94:AW96">
    <cfRule type="cellIs" dxfId="105" priority="19" operator="equal">
      <formula>"Credit is above Limit. Requires HOTM approval"</formula>
    </cfRule>
    <cfRule type="cellIs" dxfId="104" priority="20" operator="equal">
      <formula>"Credit is within limit"</formula>
    </cfRule>
  </conditionalFormatting>
  <conditionalFormatting sqref="AW97">
    <cfRule type="cellIs" dxfId="103" priority="14" operator="equal">
      <formula>"Credit is above Limit. Requires HOTM approval"</formula>
    </cfRule>
    <cfRule type="cellIs" dxfId="102" priority="15" operator="equal">
      <formula>"Credit is within limit"</formula>
    </cfRule>
  </conditionalFormatting>
  <conditionalFormatting sqref="AW98:AW100">
    <cfRule type="cellIs" dxfId="101" priority="9" operator="equal">
      <formula>"Credit is above Limit. Requires HOTM approval"</formula>
    </cfRule>
    <cfRule type="cellIs" dxfId="100" priority="10" operator="equal">
      <formula>"Credit is within limit"</formula>
    </cfRule>
  </conditionalFormatting>
  <conditionalFormatting sqref="AW88">
    <cfRule type="cellIs" dxfId="99" priority="4" operator="equal">
      <formula>"Credit is above Limit. Requires HOTM approval"</formula>
    </cfRule>
    <cfRule type="cellIs" dxfId="98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" operator="equal" id="{CD649AF5-79EC-43C5-A5E9-D95ADADB5CB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5" operator="equal" id="{C228AE10-469D-4EB9-86DE-3DC637C5DC5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6" operator="equal" id="{9DE241DC-02CC-43A8-8171-22FF5B88814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AX9:AX87 AX89:AX93</xm:sqref>
        </x14:conditionalFormatting>
        <x14:conditionalFormatting xmlns:xm="http://schemas.microsoft.com/office/excel/2006/main">
          <x14:cfRule type="cellIs" priority="16" operator="equal" id="{E64119D6-A893-468C-8B18-A02A84B5FA2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E2474EC3-268F-4AB7-97B5-6F495188813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0E48975E-5F42-4493-8194-D8709B73B8CA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AX94:AX96</xm:sqref>
        </x14:conditionalFormatting>
        <x14:conditionalFormatting xmlns:xm="http://schemas.microsoft.com/office/excel/2006/main">
          <x14:cfRule type="cellIs" priority="11" operator="equal" id="{4A478A22-917C-4196-B817-3F78F69D975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B5D6D21E-FE57-4FB3-9C3E-4BF5FA4CB50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3F16BDA1-E0E8-4667-BC72-E754AEA45701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AX97</xm:sqref>
        </x14:conditionalFormatting>
        <x14:conditionalFormatting xmlns:xm="http://schemas.microsoft.com/office/excel/2006/main">
          <x14:cfRule type="cellIs" priority="6" operator="equal" id="{68099DB7-5BDA-460D-B66F-44F090DADAD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2D61937B-4877-4776-91EB-C25272A90CB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F2C0C792-9DF8-4188-B6CE-EDC63FA5AA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AX98:AX100</xm:sqref>
        </x14:conditionalFormatting>
        <x14:conditionalFormatting xmlns:xm="http://schemas.microsoft.com/office/excel/2006/main">
          <x14:cfRule type="cellIs" priority="1" operator="equal" id="{B1776050-94AF-4B4A-8484-163D78964D6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956D03D1-2B15-43E3-AA5E-1C5A9179B1B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E0B54841-C8CC-4ECD-8A9D-DCD62DD8458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AX88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1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08"/>
  <sheetViews>
    <sheetView zoomScale="80" zoomScaleNormal="80" workbookViewId="0">
      <pane xSplit="5" ySplit="8" topLeftCell="F93" activePane="bottomRight" state="frozen"/>
      <selection activeCell="I17" sqref="I17"/>
      <selection pane="topRight" activeCell="I17" sqref="I17"/>
      <selection pane="bottomLeft" activeCell="I17" sqref="I17"/>
      <selection pane="bottomRight" activeCell="A108" sqref="A108:AX199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28515625" style="4" customWidth="1"/>
    <col min="4" max="4" width="10" style="4" hidden="1" customWidth="1"/>
    <col min="5" max="5" width="37.42578125" style="4" customWidth="1"/>
    <col min="6" max="6" width="17" style="4" bestFit="1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3.42578125" style="4" customWidth="1" outlineLevel="1"/>
    <col min="17" max="17" width="11.5703125" style="4" bestFit="1" customWidth="1" outlineLevel="1"/>
    <col min="18" max="18" width="13.140625" style="4" customWidth="1" outlineLevel="1"/>
    <col min="19" max="19" width="10.42578125" style="4" customWidth="1" outlineLevel="1"/>
    <col min="20" max="20" width="11.285156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.2851562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14.7109375" style="4" hidden="1" customWidth="1"/>
    <col min="52" max="52" width="21.28515625" style="4" hidden="1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428</v>
      </c>
      <c r="E1" s="5" t="s">
        <v>541</v>
      </c>
      <c r="F1" s="7">
        <f>'September Credit Allocation'!G6</f>
        <v>810675259.36599994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</row>
    <row r="3" spans="1:52" s="11" customFormat="1" x14ac:dyDescent="0.25"/>
    <row r="4" spans="1:52" ht="15.75" customHeight="1" x14ac:dyDescent="0.35">
      <c r="B4" s="147" t="s">
        <v>1160</v>
      </c>
      <c r="C4" s="148"/>
      <c r="D4" s="148"/>
      <c r="E4" s="148"/>
      <c r="H4" s="149" t="s">
        <v>499</v>
      </c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2"/>
      <c r="AE4" s="150" t="s">
        <v>502</v>
      </c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2"/>
      <c r="AZ4" s="12"/>
    </row>
    <row r="5" spans="1:52" ht="15.75" customHeight="1" thickBot="1" x14ac:dyDescent="0.4">
      <c r="B5" s="148"/>
      <c r="C5" s="148"/>
      <c r="D5" s="148"/>
      <c r="E5" s="148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2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2"/>
      <c r="AZ5" s="12"/>
    </row>
    <row r="6" spans="1:52" ht="15.75" hidden="1" customHeight="1" x14ac:dyDescent="0.35">
      <c r="B6" s="83"/>
      <c r="C6" s="83"/>
      <c r="D6" s="83"/>
      <c r="E6" s="83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125"/>
      <c r="AT6" s="84"/>
      <c r="AU6" s="84"/>
      <c r="AV6" s="84"/>
      <c r="AW6" s="84"/>
      <c r="AX6" s="84"/>
      <c r="AY6" s="84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7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3" t="s">
        <v>1107</v>
      </c>
      <c r="AS8" s="127" t="s">
        <v>1148</v>
      </c>
      <c r="AT8" s="22" t="s">
        <v>492</v>
      </c>
      <c r="AU8" s="22" t="s">
        <v>501</v>
      </c>
      <c r="AV8" s="93" t="s">
        <v>1119</v>
      </c>
      <c r="AW8" s="22" t="s">
        <v>503</v>
      </c>
      <c r="AX8" s="23" t="s">
        <v>833</v>
      </c>
      <c r="AY8" s="124" t="s">
        <v>1065</v>
      </c>
      <c r="AZ8" s="124" t="s">
        <v>1142</v>
      </c>
    </row>
    <row r="9" spans="1:52" x14ac:dyDescent="0.25">
      <c r="A9" s="100">
        <v>1</v>
      </c>
      <c r="B9" s="100" t="s">
        <v>238</v>
      </c>
      <c r="C9" s="100" t="s">
        <v>939</v>
      </c>
      <c r="D9" s="100"/>
      <c r="E9" s="100" t="s">
        <v>943</v>
      </c>
      <c r="F9" s="100" t="s">
        <v>11</v>
      </c>
      <c r="G9" s="25">
        <f t="shared" ref="G9:G40" si="0">SUM(H9:AB9)</f>
        <v>0</v>
      </c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3"/>
      <c r="AG9" s="104"/>
      <c r="AH9" s="104"/>
      <c r="AI9" s="105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 t="shared" ref="AV9:AV40" si="2">AC9*0.35</f>
        <v>0</v>
      </c>
      <c r="AW9" s="30" t="str">
        <f t="shared" ref="AW9:AW38" si="3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2"/>
      <c r="AZ9" s="82"/>
    </row>
    <row r="10" spans="1:52" x14ac:dyDescent="0.25">
      <c r="A10" s="101">
        <v>2</v>
      </c>
      <c r="B10" s="101" t="s">
        <v>238</v>
      </c>
      <c r="C10" s="101" t="s">
        <v>864</v>
      </c>
      <c r="D10" s="101"/>
      <c r="E10" s="101" t="s">
        <v>906</v>
      </c>
      <c r="F10" s="101" t="s">
        <v>13</v>
      </c>
      <c r="G10" s="25">
        <f t="shared" si="0"/>
        <v>0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06"/>
      <c r="AG10" s="82"/>
      <c r="AH10" s="82"/>
      <c r="AI10" s="105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si="2"/>
        <v>0</v>
      </c>
      <c r="AW10" s="30" t="str">
        <f t="shared" si="3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2"/>
      <c r="AZ10" s="82"/>
    </row>
    <row r="11" spans="1:52" x14ac:dyDescent="0.25">
      <c r="A11" s="101">
        <v>3</v>
      </c>
      <c r="B11" s="101" t="s">
        <v>238</v>
      </c>
      <c r="C11" s="101" t="s">
        <v>940</v>
      </c>
      <c r="D11" s="101"/>
      <c r="E11" s="101" t="s">
        <v>944</v>
      </c>
      <c r="F11" s="101" t="s">
        <v>11</v>
      </c>
      <c r="G11" s="25">
        <f t="shared" si="0"/>
        <v>0</v>
      </c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6"/>
      <c r="AG11" s="82"/>
      <c r="AH11" s="82"/>
      <c r="AI11" s="105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2"/>
        <v>0</v>
      </c>
      <c r="AW11" s="30" t="str">
        <f t="shared" si="3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2"/>
      <c r="AZ11" s="82"/>
    </row>
    <row r="12" spans="1:52" x14ac:dyDescent="0.25">
      <c r="A12" s="101">
        <v>4</v>
      </c>
      <c r="B12" s="101" t="s">
        <v>238</v>
      </c>
      <c r="C12" s="101" t="s">
        <v>314</v>
      </c>
      <c r="D12" s="101"/>
      <c r="E12" s="101" t="s">
        <v>930</v>
      </c>
      <c r="F12" s="101" t="s">
        <v>11</v>
      </c>
      <c r="G12" s="25">
        <f t="shared" si="0"/>
        <v>0</v>
      </c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6"/>
      <c r="AG12" s="82"/>
      <c r="AH12" s="82"/>
      <c r="AI12" s="105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2"/>
        <v>0</v>
      </c>
      <c r="AW12" s="30" t="str">
        <f t="shared" si="3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2"/>
      <c r="AZ12" s="82"/>
    </row>
    <row r="13" spans="1:52" x14ac:dyDescent="0.25">
      <c r="A13" s="101">
        <v>5</v>
      </c>
      <c r="B13" s="101" t="s">
        <v>238</v>
      </c>
      <c r="C13" s="101" t="s">
        <v>517</v>
      </c>
      <c r="D13" s="101"/>
      <c r="E13" s="101" t="s">
        <v>945</v>
      </c>
      <c r="F13" s="101" t="s">
        <v>11</v>
      </c>
      <c r="G13" s="25">
        <f t="shared" si="0"/>
        <v>0</v>
      </c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6"/>
      <c r="AG13" s="82"/>
      <c r="AH13" s="82"/>
      <c r="AI13" s="105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2"/>
        <v>0</v>
      </c>
      <c r="AW13" s="30" t="str">
        <f t="shared" si="3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2"/>
      <c r="AZ13" s="82"/>
    </row>
    <row r="14" spans="1:52" x14ac:dyDescent="0.25">
      <c r="A14" s="101">
        <v>6</v>
      </c>
      <c r="B14" s="101" t="s">
        <v>238</v>
      </c>
      <c r="C14" s="101" t="s">
        <v>941</v>
      </c>
      <c r="D14" s="101"/>
      <c r="E14" s="101" t="s">
        <v>946</v>
      </c>
      <c r="F14" s="101" t="s">
        <v>516</v>
      </c>
      <c r="G14" s="25">
        <f t="shared" si="0"/>
        <v>0</v>
      </c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6"/>
      <c r="AG14" s="82"/>
      <c r="AH14" s="82"/>
      <c r="AI14" s="105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2"/>
        <v>0</v>
      </c>
      <c r="AW14" s="30" t="str">
        <f t="shared" si="3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2"/>
      <c r="AZ14" s="82"/>
    </row>
    <row r="15" spans="1:52" x14ac:dyDescent="0.25">
      <c r="A15" s="101">
        <v>7</v>
      </c>
      <c r="B15" s="101" t="s">
        <v>238</v>
      </c>
      <c r="C15" s="101" t="s">
        <v>942</v>
      </c>
      <c r="D15" s="101"/>
      <c r="E15" s="101" t="s">
        <v>947</v>
      </c>
      <c r="F15" s="101" t="s">
        <v>13</v>
      </c>
      <c r="G15" s="25">
        <f t="shared" si="0"/>
        <v>0</v>
      </c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6"/>
      <c r="AG15" s="82"/>
      <c r="AH15" s="82"/>
      <c r="AI15" s="105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2"/>
        <v>0</v>
      </c>
      <c r="AW15" s="30" t="str">
        <f t="shared" si="3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2"/>
      <c r="AZ15" s="82"/>
    </row>
    <row r="16" spans="1:52" x14ac:dyDescent="0.25">
      <c r="A16" s="101">
        <v>8</v>
      </c>
      <c r="B16" s="101" t="s">
        <v>238</v>
      </c>
      <c r="C16" s="101" t="s">
        <v>340</v>
      </c>
      <c r="D16" s="101"/>
      <c r="E16" s="101" t="s">
        <v>518</v>
      </c>
      <c r="F16" s="101" t="s">
        <v>11</v>
      </c>
      <c r="G16" s="25">
        <f t="shared" si="0"/>
        <v>0</v>
      </c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6"/>
      <c r="AG16" s="82"/>
      <c r="AH16" s="82"/>
      <c r="AI16" s="105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2"/>
        <v>0</v>
      </c>
      <c r="AW16" s="30" t="str">
        <f t="shared" si="3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2"/>
      <c r="AZ16" s="82"/>
    </row>
    <row r="17" spans="1:52" x14ac:dyDescent="0.25">
      <c r="A17" s="101">
        <v>9</v>
      </c>
      <c r="B17" s="101" t="s">
        <v>238</v>
      </c>
      <c r="C17" s="101" t="s">
        <v>308</v>
      </c>
      <c r="D17" s="101"/>
      <c r="E17" s="101" t="s">
        <v>309</v>
      </c>
      <c r="F17" s="101" t="s">
        <v>13</v>
      </c>
      <c r="G17" s="25">
        <f t="shared" si="0"/>
        <v>0</v>
      </c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6"/>
      <c r="AG17" s="82"/>
      <c r="AH17" s="82"/>
      <c r="AI17" s="105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2"/>
        <v>0</v>
      </c>
      <c r="AW17" s="30" t="str">
        <f t="shared" si="3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Medium Risk Customer</v>
      </c>
      <c r="AY17" s="82"/>
      <c r="AZ17" s="82"/>
    </row>
    <row r="18" spans="1:52" x14ac:dyDescent="0.25">
      <c r="A18" s="101">
        <v>10</v>
      </c>
      <c r="B18" s="101" t="s">
        <v>238</v>
      </c>
      <c r="C18" s="101" t="s">
        <v>339</v>
      </c>
      <c r="D18" s="101"/>
      <c r="E18" s="101" t="s">
        <v>770</v>
      </c>
      <c r="F18" s="101" t="s">
        <v>20</v>
      </c>
      <c r="G18" s="25">
        <f t="shared" si="0"/>
        <v>0</v>
      </c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6"/>
      <c r="AG18" s="82"/>
      <c r="AH18" s="82"/>
      <c r="AI18" s="105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2"/>
        <v>0</v>
      </c>
      <c r="AW18" s="30" t="str">
        <f t="shared" si="3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2"/>
      <c r="AZ18" s="82"/>
    </row>
    <row r="19" spans="1:52" x14ac:dyDescent="0.25">
      <c r="A19" s="101">
        <v>11</v>
      </c>
      <c r="B19" s="101" t="s">
        <v>238</v>
      </c>
      <c r="C19" s="101" t="s">
        <v>351</v>
      </c>
      <c r="D19" s="101"/>
      <c r="E19" s="101" t="s">
        <v>352</v>
      </c>
      <c r="F19" s="101" t="s">
        <v>11</v>
      </c>
      <c r="G19" s="25">
        <f t="shared" si="0"/>
        <v>0</v>
      </c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6"/>
      <c r="AG19" s="82"/>
      <c r="AH19" s="82"/>
      <c r="AI19" s="105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2"/>
        <v>0</v>
      </c>
      <c r="AW19" s="30" t="str">
        <f t="shared" si="3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2"/>
      <c r="AZ19" s="82"/>
    </row>
    <row r="20" spans="1:52" x14ac:dyDescent="0.25">
      <c r="A20" s="101">
        <v>12</v>
      </c>
      <c r="B20" s="101" t="s">
        <v>238</v>
      </c>
      <c r="C20" s="101" t="s">
        <v>324</v>
      </c>
      <c r="D20" s="101"/>
      <c r="E20" s="101" t="s">
        <v>325</v>
      </c>
      <c r="F20" s="101" t="s">
        <v>13</v>
      </c>
      <c r="G20" s="25">
        <f t="shared" si="0"/>
        <v>0</v>
      </c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06"/>
      <c r="AG20" s="82"/>
      <c r="AH20" s="82"/>
      <c r="AI20" s="105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2"/>
        <v>0</v>
      </c>
      <c r="AW20" s="30" t="str">
        <f t="shared" si="3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2"/>
      <c r="AZ20" s="82"/>
    </row>
    <row r="21" spans="1:52" x14ac:dyDescent="0.25">
      <c r="A21" s="101">
        <v>13</v>
      </c>
      <c r="B21" s="101" t="s">
        <v>238</v>
      </c>
      <c r="C21" s="101" t="s">
        <v>341</v>
      </c>
      <c r="D21" s="101"/>
      <c r="E21" s="101" t="s">
        <v>342</v>
      </c>
      <c r="F21" s="101" t="s">
        <v>20</v>
      </c>
      <c r="G21" s="25">
        <f t="shared" si="0"/>
        <v>0</v>
      </c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6"/>
      <c r="AG21" s="82"/>
      <c r="AH21" s="82"/>
      <c r="AI21" s="105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2"/>
        <v>0</v>
      </c>
      <c r="AW21" s="30" t="str">
        <f t="shared" si="3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2"/>
      <c r="AZ21" s="82"/>
    </row>
    <row r="22" spans="1:52" x14ac:dyDescent="0.25">
      <c r="A22" s="101">
        <v>14</v>
      </c>
      <c r="B22" s="101" t="s">
        <v>238</v>
      </c>
      <c r="C22" s="101" t="s">
        <v>320</v>
      </c>
      <c r="D22" s="101"/>
      <c r="E22" s="101" t="s">
        <v>321</v>
      </c>
      <c r="F22" s="101" t="s">
        <v>43</v>
      </c>
      <c r="G22" s="25">
        <f t="shared" si="0"/>
        <v>0</v>
      </c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06"/>
      <c r="AG22" s="82"/>
      <c r="AH22" s="82"/>
      <c r="AI22" s="105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2"/>
        <v>0</v>
      </c>
      <c r="AW22" s="30" t="str">
        <f t="shared" si="3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Medium Risk Customer</v>
      </c>
      <c r="AY22" s="82"/>
      <c r="AZ22" s="82"/>
    </row>
    <row r="23" spans="1:52" x14ac:dyDescent="0.25">
      <c r="A23" s="101">
        <v>15</v>
      </c>
      <c r="B23" s="101" t="s">
        <v>238</v>
      </c>
      <c r="C23" s="101" t="s">
        <v>333</v>
      </c>
      <c r="D23" s="101"/>
      <c r="E23" s="101" t="s">
        <v>732</v>
      </c>
      <c r="F23" s="101" t="s">
        <v>13</v>
      </c>
      <c r="G23" s="25">
        <f t="shared" si="0"/>
        <v>0</v>
      </c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06"/>
      <c r="AG23" s="82"/>
      <c r="AH23" s="82"/>
      <c r="AI23" s="105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2"/>
        <v>0</v>
      </c>
      <c r="AW23" s="30" t="str">
        <f t="shared" si="3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2"/>
      <c r="AZ23" s="82"/>
    </row>
    <row r="24" spans="1:52" x14ac:dyDescent="0.25">
      <c r="A24" s="101">
        <v>16</v>
      </c>
      <c r="B24" s="101" t="s">
        <v>238</v>
      </c>
      <c r="C24" s="101" t="s">
        <v>315</v>
      </c>
      <c r="D24" s="101"/>
      <c r="E24" s="101" t="s">
        <v>316</v>
      </c>
      <c r="F24" s="101" t="s">
        <v>20</v>
      </c>
      <c r="G24" s="25">
        <f t="shared" si="0"/>
        <v>0</v>
      </c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06"/>
      <c r="AG24" s="82"/>
      <c r="AH24" s="82"/>
      <c r="AI24" s="105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2"/>
        <v>0</v>
      </c>
      <c r="AW24" s="30" t="str">
        <f t="shared" si="3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2"/>
      <c r="AZ24" s="82"/>
    </row>
    <row r="25" spans="1:52" x14ac:dyDescent="0.25">
      <c r="A25" s="101">
        <v>17</v>
      </c>
      <c r="B25" s="101" t="s">
        <v>238</v>
      </c>
      <c r="C25" s="101" t="s">
        <v>306</v>
      </c>
      <c r="D25" s="101"/>
      <c r="E25" s="101" t="s">
        <v>725</v>
      </c>
      <c r="F25" s="101" t="s">
        <v>13</v>
      </c>
      <c r="G25" s="25">
        <f t="shared" si="0"/>
        <v>0</v>
      </c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06"/>
      <c r="AG25" s="82"/>
      <c r="AH25" s="82"/>
      <c r="AI25" s="105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2"/>
        <v>0</v>
      </c>
      <c r="AW25" s="30" t="str">
        <f t="shared" si="3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2"/>
      <c r="AZ25" s="82"/>
    </row>
    <row r="26" spans="1:52" x14ac:dyDescent="0.25">
      <c r="A26" s="101">
        <v>18</v>
      </c>
      <c r="B26" s="101" t="s">
        <v>238</v>
      </c>
      <c r="C26" s="101" t="s">
        <v>862</v>
      </c>
      <c r="D26" s="101"/>
      <c r="E26" s="101" t="s">
        <v>863</v>
      </c>
      <c r="F26" s="101" t="s">
        <v>13</v>
      </c>
      <c r="G26" s="25">
        <f t="shared" si="0"/>
        <v>0</v>
      </c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6"/>
      <c r="AG26" s="82"/>
      <c r="AH26" s="82"/>
      <c r="AI26" s="105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2"/>
        <v>0</v>
      </c>
      <c r="AW26" s="30" t="str">
        <f t="shared" si="3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2"/>
      <c r="AZ26" s="82"/>
    </row>
    <row r="27" spans="1:52" x14ac:dyDescent="0.25">
      <c r="A27" s="101">
        <v>19</v>
      </c>
      <c r="B27" s="101" t="s">
        <v>238</v>
      </c>
      <c r="C27" s="101" t="s">
        <v>317</v>
      </c>
      <c r="D27" s="101"/>
      <c r="E27" s="101" t="s">
        <v>318</v>
      </c>
      <c r="F27" s="101" t="s">
        <v>20</v>
      </c>
      <c r="G27" s="25">
        <f t="shared" si="0"/>
        <v>0</v>
      </c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6"/>
      <c r="AG27" s="82"/>
      <c r="AH27" s="82"/>
      <c r="AI27" s="105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2"/>
        <v>0</v>
      </c>
      <c r="AW27" s="30" t="str">
        <f t="shared" si="3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2"/>
      <c r="AZ27" s="82"/>
    </row>
    <row r="28" spans="1:52" x14ac:dyDescent="0.25">
      <c r="A28" s="101">
        <v>20</v>
      </c>
      <c r="B28" s="101" t="s">
        <v>238</v>
      </c>
      <c r="C28" s="101" t="s">
        <v>521</v>
      </c>
      <c r="D28" s="101"/>
      <c r="E28" s="101" t="s">
        <v>948</v>
      </c>
      <c r="F28" s="101" t="s">
        <v>11</v>
      </c>
      <c r="G28" s="25">
        <f t="shared" si="0"/>
        <v>0</v>
      </c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6"/>
      <c r="AG28" s="82"/>
      <c r="AH28" s="82"/>
      <c r="AI28" s="105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2"/>
        <v>0</v>
      </c>
      <c r="AW28" s="30" t="str">
        <f t="shared" si="3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2"/>
      <c r="AZ28" s="82"/>
    </row>
    <row r="29" spans="1:52" x14ac:dyDescent="0.25">
      <c r="A29" s="101">
        <v>21</v>
      </c>
      <c r="B29" s="101" t="s">
        <v>238</v>
      </c>
      <c r="C29" s="101" t="s">
        <v>344</v>
      </c>
      <c r="D29" s="101"/>
      <c r="E29" s="101" t="s">
        <v>345</v>
      </c>
      <c r="F29" s="101" t="s">
        <v>20</v>
      </c>
      <c r="G29" s="25">
        <f t="shared" si="0"/>
        <v>0</v>
      </c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6"/>
      <c r="AG29" s="82"/>
      <c r="AH29" s="82"/>
      <c r="AI29" s="105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2"/>
        <v>0</v>
      </c>
      <c r="AW29" s="30" t="str">
        <f t="shared" si="3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Medium Risk Customer</v>
      </c>
      <c r="AY29" s="82"/>
      <c r="AZ29" s="82"/>
    </row>
    <row r="30" spans="1:52" x14ac:dyDescent="0.25">
      <c r="A30" s="101">
        <v>22</v>
      </c>
      <c r="B30" s="101" t="s">
        <v>238</v>
      </c>
      <c r="C30" s="101" t="s">
        <v>553</v>
      </c>
      <c r="D30" s="101"/>
      <c r="E30" s="101" t="s">
        <v>348</v>
      </c>
      <c r="F30" s="101" t="s">
        <v>20</v>
      </c>
      <c r="G30" s="25">
        <f t="shared" si="0"/>
        <v>0</v>
      </c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6"/>
      <c r="AG30" s="82"/>
      <c r="AH30" s="82"/>
      <c r="AI30" s="105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2"/>
        <v>0</v>
      </c>
      <c r="AW30" s="30" t="str">
        <f t="shared" si="3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2"/>
      <c r="AZ30" s="82"/>
    </row>
    <row r="31" spans="1:52" x14ac:dyDescent="0.25">
      <c r="A31" s="101">
        <v>23</v>
      </c>
      <c r="B31" s="101" t="s">
        <v>238</v>
      </c>
      <c r="C31" s="101" t="s">
        <v>346</v>
      </c>
      <c r="D31" s="101"/>
      <c r="E31" s="101" t="s">
        <v>347</v>
      </c>
      <c r="F31" s="101" t="s">
        <v>20</v>
      </c>
      <c r="G31" s="25">
        <f t="shared" si="0"/>
        <v>0</v>
      </c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6"/>
      <c r="AG31" s="82"/>
      <c r="AH31" s="82"/>
      <c r="AI31" s="105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2"/>
        <v>0</v>
      </c>
      <c r="AW31" s="30" t="str">
        <f t="shared" si="3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2"/>
      <c r="AZ31" s="82"/>
    </row>
    <row r="32" spans="1:52" x14ac:dyDescent="0.25">
      <c r="A32" s="101">
        <v>24</v>
      </c>
      <c r="B32" s="101" t="s">
        <v>238</v>
      </c>
      <c r="C32" s="101" t="s">
        <v>337</v>
      </c>
      <c r="D32" s="101"/>
      <c r="E32" s="101" t="s">
        <v>338</v>
      </c>
      <c r="F32" s="101" t="s">
        <v>20</v>
      </c>
      <c r="G32" s="25">
        <f t="shared" si="0"/>
        <v>0</v>
      </c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06"/>
      <c r="AG32" s="82"/>
      <c r="AH32" s="82"/>
      <c r="AI32" s="105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2"/>
        <v>0</v>
      </c>
      <c r="AW32" s="30" t="str">
        <f t="shared" si="3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2"/>
      <c r="AZ32" s="82"/>
    </row>
    <row r="33" spans="1:52" x14ac:dyDescent="0.25">
      <c r="A33" s="101">
        <v>25</v>
      </c>
      <c r="B33" s="101" t="s">
        <v>238</v>
      </c>
      <c r="C33" s="101" t="s">
        <v>349</v>
      </c>
      <c r="D33" s="101"/>
      <c r="E33" s="101" t="s">
        <v>350</v>
      </c>
      <c r="F33" s="101" t="s">
        <v>13</v>
      </c>
      <c r="G33" s="25">
        <f t="shared" si="0"/>
        <v>0</v>
      </c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06"/>
      <c r="AG33" s="82"/>
      <c r="AH33" s="82"/>
      <c r="AI33" s="105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2"/>
        <v>0</v>
      </c>
      <c r="AW33" s="30" t="str">
        <f t="shared" si="3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2"/>
      <c r="AZ33" s="82"/>
    </row>
    <row r="34" spans="1:52" x14ac:dyDescent="0.25">
      <c r="A34" s="101">
        <v>26</v>
      </c>
      <c r="B34" s="101" t="s">
        <v>238</v>
      </c>
      <c r="C34" s="101" t="s">
        <v>334</v>
      </c>
      <c r="D34" s="101"/>
      <c r="E34" s="101" t="s">
        <v>335</v>
      </c>
      <c r="F34" s="101" t="s">
        <v>43</v>
      </c>
      <c r="G34" s="25">
        <f t="shared" si="0"/>
        <v>0</v>
      </c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06"/>
      <c r="AG34" s="82"/>
      <c r="AH34" s="82"/>
      <c r="AI34" s="105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2"/>
        <v>0</v>
      </c>
      <c r="AW34" s="30" t="str">
        <f t="shared" si="3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82"/>
      <c r="AZ34" s="82"/>
    </row>
    <row r="35" spans="1:52" x14ac:dyDescent="0.25">
      <c r="A35" s="101">
        <v>27</v>
      </c>
      <c r="B35" s="101" t="s">
        <v>238</v>
      </c>
      <c r="C35" s="101" t="s">
        <v>319</v>
      </c>
      <c r="D35" s="101"/>
      <c r="E35" s="101" t="s">
        <v>671</v>
      </c>
      <c r="F35" s="101" t="s">
        <v>20</v>
      </c>
      <c r="G35" s="25">
        <f t="shared" si="0"/>
        <v>0</v>
      </c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06"/>
      <c r="AG35" s="82"/>
      <c r="AH35" s="82"/>
      <c r="AI35" s="105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2"/>
        <v>0</v>
      </c>
      <c r="AW35" s="30" t="str">
        <f t="shared" si="3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2"/>
      <c r="AZ35" s="82"/>
    </row>
    <row r="36" spans="1:52" x14ac:dyDescent="0.25">
      <c r="A36" s="101">
        <v>28</v>
      </c>
      <c r="B36" s="101" t="s">
        <v>238</v>
      </c>
      <c r="C36" s="101" t="s">
        <v>331</v>
      </c>
      <c r="D36" s="101"/>
      <c r="E36" s="101" t="s">
        <v>332</v>
      </c>
      <c r="F36" s="101" t="s">
        <v>20</v>
      </c>
      <c r="G36" s="25">
        <f t="shared" si="0"/>
        <v>0</v>
      </c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06"/>
      <c r="AG36" s="82"/>
      <c r="AH36" s="82"/>
      <c r="AI36" s="105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2"/>
        <v>0</v>
      </c>
      <c r="AW36" s="30" t="str">
        <f t="shared" si="3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2"/>
      <c r="AZ36" s="82"/>
    </row>
    <row r="37" spans="1:52" x14ac:dyDescent="0.25">
      <c r="A37" s="101">
        <v>29</v>
      </c>
      <c r="B37" s="101" t="s">
        <v>238</v>
      </c>
      <c r="C37" s="101" t="s">
        <v>328</v>
      </c>
      <c r="D37" s="101"/>
      <c r="E37" s="101" t="s">
        <v>329</v>
      </c>
      <c r="F37" s="101" t="s">
        <v>20</v>
      </c>
      <c r="G37" s="25">
        <f t="shared" si="0"/>
        <v>0</v>
      </c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06"/>
      <c r="AG37" s="82"/>
      <c r="AH37" s="82"/>
      <c r="AI37" s="105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2"/>
        <v>0</v>
      </c>
      <c r="AW37" s="30" t="str">
        <f t="shared" si="3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Medium Risk Customer</v>
      </c>
      <c r="AY37" s="82"/>
      <c r="AZ37" s="82"/>
    </row>
    <row r="38" spans="1:52" x14ac:dyDescent="0.25">
      <c r="A38" s="101">
        <v>30</v>
      </c>
      <c r="B38" s="101" t="s">
        <v>238</v>
      </c>
      <c r="C38" s="101" t="s">
        <v>307</v>
      </c>
      <c r="D38" s="101"/>
      <c r="E38" s="101" t="s">
        <v>668</v>
      </c>
      <c r="F38" s="101" t="s">
        <v>20</v>
      </c>
      <c r="G38" s="25">
        <f t="shared" si="0"/>
        <v>0</v>
      </c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96"/>
      <c r="S38" s="96"/>
      <c r="T38" s="96"/>
      <c r="U38" s="102"/>
      <c r="V38" s="96"/>
      <c r="W38" s="102"/>
      <c r="X38" s="102"/>
      <c r="Y38" s="96"/>
      <c r="Z38" s="96"/>
      <c r="AA38" s="96"/>
      <c r="AB38" s="102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6"/>
      <c r="AG38" s="82"/>
      <c r="AH38" s="82"/>
      <c r="AI38" s="105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2"/>
        <v>0</v>
      </c>
      <c r="AW38" s="30" t="str">
        <f t="shared" si="3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2"/>
      <c r="AZ38" s="82"/>
    </row>
    <row r="39" spans="1:52" x14ac:dyDescent="0.25">
      <c r="A39" s="101">
        <v>31</v>
      </c>
      <c r="B39" s="101" t="s">
        <v>238</v>
      </c>
      <c r="C39" s="101" t="s">
        <v>330</v>
      </c>
      <c r="D39" s="101"/>
      <c r="E39" s="101" t="s">
        <v>667</v>
      </c>
      <c r="F39" s="101" t="s">
        <v>20</v>
      </c>
      <c r="G39" s="25">
        <f t="shared" si="0"/>
        <v>0</v>
      </c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96"/>
      <c r="S39" s="96"/>
      <c r="T39" s="96"/>
      <c r="U39" s="102"/>
      <c r="V39" s="96"/>
      <c r="W39" s="102"/>
      <c r="X39" s="102"/>
      <c r="Y39" s="96"/>
      <c r="Z39" s="96"/>
      <c r="AA39" s="96"/>
      <c r="AB39" s="102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6"/>
      <c r="AG39" s="82"/>
      <c r="AH39" s="82"/>
      <c r="AI39" s="105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2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2"/>
      <c r="AZ39" s="82"/>
    </row>
    <row r="40" spans="1:52" x14ac:dyDescent="0.25">
      <c r="A40" s="101">
        <v>32</v>
      </c>
      <c r="B40" s="101" t="s">
        <v>238</v>
      </c>
      <c r="C40" s="101" t="s">
        <v>336</v>
      </c>
      <c r="D40" s="101"/>
      <c r="E40" s="101" t="s">
        <v>669</v>
      </c>
      <c r="F40" s="101" t="s">
        <v>20</v>
      </c>
      <c r="G40" s="25">
        <f t="shared" si="0"/>
        <v>0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06"/>
      <c r="AG40" s="82"/>
      <c r="AH40" s="82"/>
      <c r="AI40" s="105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2"/>
        <v>0</v>
      </c>
      <c r="AW40" s="30" t="str">
        <f t="shared" ref="AW40:AW71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2"/>
      <c r="AZ40" s="82"/>
    </row>
    <row r="41" spans="1:52" x14ac:dyDescent="0.25">
      <c r="A41" s="101">
        <v>33</v>
      </c>
      <c r="B41" s="101" t="s">
        <v>238</v>
      </c>
      <c r="C41" s="101" t="s">
        <v>322</v>
      </c>
      <c r="D41" s="101"/>
      <c r="E41" s="101" t="s">
        <v>323</v>
      </c>
      <c r="F41" s="101" t="s">
        <v>20</v>
      </c>
      <c r="G41" s="25">
        <f t="shared" ref="G41:G72" si="5">SUM(H41:AB41)</f>
        <v>0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2" si="6">SUM(AF41:AT41)</f>
        <v>0</v>
      </c>
      <c r="AF41" s="106"/>
      <c r="AG41" s="82"/>
      <c r="AH41" s="82"/>
      <c r="AI41" s="105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ref="AV41:AV72" si="7">AC41*0.35</f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2"/>
      <c r="AZ41" s="82"/>
    </row>
    <row r="42" spans="1:52" x14ac:dyDescent="0.25">
      <c r="A42" s="101">
        <v>34</v>
      </c>
      <c r="B42" s="101" t="s">
        <v>238</v>
      </c>
      <c r="C42" s="101" t="s">
        <v>310</v>
      </c>
      <c r="D42" s="101"/>
      <c r="E42" s="101" t="s">
        <v>311</v>
      </c>
      <c r="F42" s="101" t="s">
        <v>20</v>
      </c>
      <c r="G42" s="25">
        <f t="shared" si="5"/>
        <v>0</v>
      </c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6"/>
        <v>0</v>
      </c>
      <c r="AF42" s="106"/>
      <c r="AG42" s="82"/>
      <c r="AH42" s="82"/>
      <c r="AI42" s="105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7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2"/>
      <c r="AZ42" s="82"/>
    </row>
    <row r="43" spans="1:52" x14ac:dyDescent="0.25">
      <c r="A43" s="101">
        <v>35</v>
      </c>
      <c r="B43" s="101" t="s">
        <v>238</v>
      </c>
      <c r="C43" s="101" t="s">
        <v>343</v>
      </c>
      <c r="D43" s="101"/>
      <c r="E43" s="101" t="s">
        <v>672</v>
      </c>
      <c r="F43" s="101" t="s">
        <v>43</v>
      </c>
      <c r="G43" s="25">
        <f t="shared" si="5"/>
        <v>0</v>
      </c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6"/>
        <v>0</v>
      </c>
      <c r="AF43" s="106"/>
      <c r="AG43" s="82"/>
      <c r="AH43" s="82"/>
      <c r="AI43" s="105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7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2"/>
      <c r="AZ43" s="82"/>
    </row>
    <row r="44" spans="1:52" x14ac:dyDescent="0.25">
      <c r="A44" s="101">
        <v>36</v>
      </c>
      <c r="B44" s="101" t="s">
        <v>238</v>
      </c>
      <c r="C44" s="101" t="s">
        <v>312</v>
      </c>
      <c r="D44" s="101"/>
      <c r="E44" s="101" t="s">
        <v>313</v>
      </c>
      <c r="F44" s="101" t="s">
        <v>43</v>
      </c>
      <c r="G44" s="25">
        <f t="shared" si="5"/>
        <v>0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6"/>
        <v>0</v>
      </c>
      <c r="AF44" s="106"/>
      <c r="AG44" s="82"/>
      <c r="AH44" s="82"/>
      <c r="AI44" s="105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7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2"/>
      <c r="AZ44" s="82"/>
    </row>
    <row r="45" spans="1:52" x14ac:dyDescent="0.25">
      <c r="A45" s="101">
        <v>37</v>
      </c>
      <c r="B45" s="101" t="s">
        <v>238</v>
      </c>
      <c r="C45" s="101" t="s">
        <v>519</v>
      </c>
      <c r="D45" s="101"/>
      <c r="E45" s="101" t="s">
        <v>520</v>
      </c>
      <c r="F45" s="101" t="s">
        <v>20</v>
      </c>
      <c r="G45" s="25">
        <f t="shared" si="5"/>
        <v>0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6"/>
        <v>0</v>
      </c>
      <c r="AF45" s="106"/>
      <c r="AG45" s="82"/>
      <c r="AH45" s="82"/>
      <c r="AI45" s="105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7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2"/>
      <c r="AZ45" s="82"/>
    </row>
    <row r="46" spans="1:52" x14ac:dyDescent="0.25">
      <c r="A46" s="101">
        <v>38</v>
      </c>
      <c r="B46" s="101" t="s">
        <v>238</v>
      </c>
      <c r="C46" s="101" t="s">
        <v>353</v>
      </c>
      <c r="D46" s="101"/>
      <c r="E46" s="101" t="s">
        <v>670</v>
      </c>
      <c r="F46" s="101" t="s">
        <v>20</v>
      </c>
      <c r="G46" s="25">
        <f t="shared" si="5"/>
        <v>0</v>
      </c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96"/>
      <c r="W46" s="102"/>
      <c r="X46" s="102"/>
      <c r="Y46" s="102"/>
      <c r="Z46" s="102"/>
      <c r="AA46" s="102"/>
      <c r="AB46" s="102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6"/>
        <v>0</v>
      </c>
      <c r="AF46" s="106"/>
      <c r="AG46" s="82"/>
      <c r="AH46" s="82"/>
      <c r="AI46" s="105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7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2"/>
      <c r="AZ46" s="82"/>
    </row>
    <row r="47" spans="1:52" x14ac:dyDescent="0.25">
      <c r="A47" s="101">
        <v>39</v>
      </c>
      <c r="B47" s="101" t="s">
        <v>238</v>
      </c>
      <c r="C47" s="101" t="s">
        <v>326</v>
      </c>
      <c r="D47" s="101"/>
      <c r="E47" s="101" t="s">
        <v>327</v>
      </c>
      <c r="F47" s="101" t="s">
        <v>43</v>
      </c>
      <c r="G47" s="25">
        <f t="shared" si="5"/>
        <v>0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6"/>
        <v>0</v>
      </c>
      <c r="AF47" s="106"/>
      <c r="AG47" s="82"/>
      <c r="AH47" s="82"/>
      <c r="AI47" s="105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7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2"/>
      <c r="AZ47" s="82"/>
    </row>
    <row r="48" spans="1:52" x14ac:dyDescent="0.25">
      <c r="A48" s="101">
        <v>40</v>
      </c>
      <c r="B48" s="101" t="s">
        <v>238</v>
      </c>
      <c r="C48" s="101" t="s">
        <v>239</v>
      </c>
      <c r="D48" s="101"/>
      <c r="E48" s="101" t="s">
        <v>240</v>
      </c>
      <c r="F48" s="101" t="s">
        <v>13</v>
      </c>
      <c r="G48" s="25">
        <f t="shared" si="5"/>
        <v>0</v>
      </c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6"/>
        <v>0</v>
      </c>
      <c r="AF48" s="106"/>
      <c r="AG48" s="82"/>
      <c r="AH48" s="82"/>
      <c r="AI48" s="105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7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High Risk Customer</v>
      </c>
      <c r="AY48" s="82"/>
      <c r="AZ48" s="82"/>
    </row>
    <row r="49" spans="1:52" x14ac:dyDescent="0.25">
      <c r="A49" s="101">
        <v>41</v>
      </c>
      <c r="B49" s="101" t="s">
        <v>238</v>
      </c>
      <c r="C49" s="101" t="s">
        <v>1110</v>
      </c>
      <c r="D49" s="101"/>
      <c r="E49" s="101" t="s">
        <v>1109</v>
      </c>
      <c r="F49" s="101" t="s">
        <v>516</v>
      </c>
      <c r="G49" s="25">
        <f t="shared" si="5"/>
        <v>0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6"/>
        <v>0</v>
      </c>
      <c r="AF49" s="106"/>
      <c r="AG49" s="82"/>
      <c r="AH49" s="82"/>
      <c r="AI49" s="105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7"/>
        <v>0</v>
      </c>
      <c r="AW49" s="30" t="str">
        <f t="shared" si="4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2"/>
      <c r="AZ49" s="82"/>
    </row>
    <row r="50" spans="1:52" x14ac:dyDescent="0.25">
      <c r="A50" s="101">
        <v>42</v>
      </c>
      <c r="B50" s="101" t="s">
        <v>238</v>
      </c>
      <c r="C50" s="101" t="s">
        <v>1130</v>
      </c>
      <c r="D50" s="101"/>
      <c r="E50" s="101" t="s">
        <v>1129</v>
      </c>
      <c r="F50" s="101" t="s">
        <v>11</v>
      </c>
      <c r="G50" s="25">
        <f t="shared" si="5"/>
        <v>0</v>
      </c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6"/>
        <v>0</v>
      </c>
      <c r="AF50" s="106"/>
      <c r="AG50" s="82"/>
      <c r="AH50" s="82"/>
      <c r="AI50" s="105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7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2"/>
      <c r="AZ50" s="82"/>
    </row>
    <row r="51" spans="1:52" x14ac:dyDescent="0.25">
      <c r="A51" s="101">
        <v>43</v>
      </c>
      <c r="B51" s="101" t="s">
        <v>294</v>
      </c>
      <c r="C51" s="101" t="s">
        <v>949</v>
      </c>
      <c r="D51" s="101"/>
      <c r="E51" s="101" t="s">
        <v>934</v>
      </c>
      <c r="F51" s="101" t="s">
        <v>11</v>
      </c>
      <c r="G51" s="25">
        <f t="shared" si="5"/>
        <v>0</v>
      </c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6"/>
        <v>0</v>
      </c>
      <c r="AF51" s="106"/>
      <c r="AG51" s="82"/>
      <c r="AH51" s="82"/>
      <c r="AI51" s="105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7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2"/>
      <c r="AZ51" s="82"/>
    </row>
    <row r="52" spans="1:52" x14ac:dyDescent="0.25">
      <c r="A52" s="101">
        <v>44</v>
      </c>
      <c r="B52" s="101" t="s">
        <v>294</v>
      </c>
      <c r="C52" s="101" t="s">
        <v>299</v>
      </c>
      <c r="D52" s="101"/>
      <c r="E52" s="101" t="s">
        <v>300</v>
      </c>
      <c r="F52" s="101" t="s">
        <v>13</v>
      </c>
      <c r="G52" s="25">
        <f t="shared" si="5"/>
        <v>0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6"/>
        <v>0</v>
      </c>
      <c r="AF52" s="106"/>
      <c r="AG52" s="82"/>
      <c r="AH52" s="82"/>
      <c r="AI52" s="105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7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2"/>
      <c r="AZ52" s="82"/>
    </row>
    <row r="53" spans="1:52" x14ac:dyDescent="0.25">
      <c r="A53" s="101">
        <v>45</v>
      </c>
      <c r="B53" s="101" t="s">
        <v>294</v>
      </c>
      <c r="C53" s="101" t="s">
        <v>295</v>
      </c>
      <c r="D53" s="101"/>
      <c r="E53" s="101" t="s">
        <v>296</v>
      </c>
      <c r="F53" s="101" t="s">
        <v>11</v>
      </c>
      <c r="G53" s="25">
        <f t="shared" si="5"/>
        <v>0</v>
      </c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6"/>
        <v>0</v>
      </c>
      <c r="AF53" s="106"/>
      <c r="AG53" s="82"/>
      <c r="AH53" s="82"/>
      <c r="AI53" s="105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7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2"/>
      <c r="AZ53" s="82"/>
    </row>
    <row r="54" spans="1:52" x14ac:dyDescent="0.25">
      <c r="A54" s="101">
        <v>46</v>
      </c>
      <c r="B54" s="101" t="s">
        <v>294</v>
      </c>
      <c r="C54" s="101" t="s">
        <v>522</v>
      </c>
      <c r="D54" s="101"/>
      <c r="E54" s="101" t="s">
        <v>523</v>
      </c>
      <c r="F54" s="101" t="s">
        <v>11</v>
      </c>
      <c r="G54" s="25">
        <f t="shared" si="5"/>
        <v>0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6"/>
        <v>0</v>
      </c>
      <c r="AF54" s="106"/>
      <c r="AG54" s="82"/>
      <c r="AH54" s="82"/>
      <c r="AI54" s="105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7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High Risk Customer</v>
      </c>
      <c r="AY54" s="82"/>
      <c r="AZ54" s="82"/>
    </row>
    <row r="55" spans="1:52" x14ac:dyDescent="0.25">
      <c r="A55" s="101">
        <v>47</v>
      </c>
      <c r="B55" s="101" t="s">
        <v>294</v>
      </c>
      <c r="C55" s="101" t="s">
        <v>305</v>
      </c>
      <c r="D55" s="101"/>
      <c r="E55" s="101" t="s">
        <v>734</v>
      </c>
      <c r="F55" s="101" t="s">
        <v>20</v>
      </c>
      <c r="G55" s="25">
        <f t="shared" si="5"/>
        <v>0</v>
      </c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6"/>
        <v>0</v>
      </c>
      <c r="AF55" s="106"/>
      <c r="AG55" s="82"/>
      <c r="AH55" s="82"/>
      <c r="AI55" s="105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7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2"/>
      <c r="AZ55" s="82"/>
    </row>
    <row r="56" spans="1:52" x14ac:dyDescent="0.25">
      <c r="A56" s="101">
        <v>48</v>
      </c>
      <c r="B56" s="101" t="s">
        <v>294</v>
      </c>
      <c r="C56" s="101" t="s">
        <v>303</v>
      </c>
      <c r="D56" s="101"/>
      <c r="E56" s="101" t="s">
        <v>304</v>
      </c>
      <c r="F56" s="101" t="s">
        <v>11</v>
      </c>
      <c r="G56" s="25">
        <f t="shared" si="5"/>
        <v>0</v>
      </c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6"/>
        <v>0</v>
      </c>
      <c r="AF56" s="106"/>
      <c r="AG56" s="82"/>
      <c r="AH56" s="82"/>
      <c r="AI56" s="105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7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2"/>
      <c r="AZ56" s="82"/>
    </row>
    <row r="57" spans="1:52" x14ac:dyDescent="0.25">
      <c r="A57" s="101">
        <v>49</v>
      </c>
      <c r="B57" s="101" t="s">
        <v>294</v>
      </c>
      <c r="C57" s="101" t="s">
        <v>301</v>
      </c>
      <c r="D57" s="101"/>
      <c r="E57" s="101" t="s">
        <v>302</v>
      </c>
      <c r="F57" s="101" t="s">
        <v>13</v>
      </c>
      <c r="G57" s="25">
        <f t="shared" si="5"/>
        <v>0</v>
      </c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6"/>
        <v>0</v>
      </c>
      <c r="AF57" s="106"/>
      <c r="AG57" s="82"/>
      <c r="AH57" s="82"/>
      <c r="AI57" s="105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7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2"/>
      <c r="AZ57" s="82"/>
    </row>
    <row r="58" spans="1:52" x14ac:dyDescent="0.25">
      <c r="A58" s="101">
        <v>50</v>
      </c>
      <c r="B58" s="101" t="s">
        <v>294</v>
      </c>
      <c r="C58" s="101" t="s">
        <v>297</v>
      </c>
      <c r="D58" s="101"/>
      <c r="E58" s="101" t="s">
        <v>298</v>
      </c>
      <c r="F58" s="101" t="s">
        <v>13</v>
      </c>
      <c r="G58" s="25">
        <f t="shared" si="5"/>
        <v>0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6"/>
        <v>0</v>
      </c>
      <c r="AF58" s="106"/>
      <c r="AG58" s="82"/>
      <c r="AH58" s="82"/>
      <c r="AI58" s="105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7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2"/>
      <c r="AZ58" s="82"/>
    </row>
    <row r="59" spans="1:52" x14ac:dyDescent="0.25">
      <c r="A59" s="101">
        <v>51</v>
      </c>
      <c r="B59" s="101" t="s">
        <v>294</v>
      </c>
      <c r="C59" s="101" t="s">
        <v>524</v>
      </c>
      <c r="D59" s="101"/>
      <c r="E59" s="101" t="s">
        <v>950</v>
      </c>
      <c r="F59" s="101" t="s">
        <v>516</v>
      </c>
      <c r="G59" s="25">
        <f t="shared" si="5"/>
        <v>0</v>
      </c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6"/>
        <v>0</v>
      </c>
      <c r="AF59" s="106"/>
      <c r="AG59" s="82"/>
      <c r="AH59" s="82"/>
      <c r="AI59" s="105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7"/>
        <v>0</v>
      </c>
      <c r="AW59" s="30" t="str">
        <f t="shared" si="4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High Risk Customer</v>
      </c>
      <c r="AY59" s="82"/>
      <c r="AZ59" s="82"/>
    </row>
    <row r="60" spans="1:52" x14ac:dyDescent="0.25">
      <c r="A60" s="101">
        <v>52</v>
      </c>
      <c r="B60" s="101" t="s">
        <v>294</v>
      </c>
      <c r="C60" s="101" t="s">
        <v>1099</v>
      </c>
      <c r="D60" s="101"/>
      <c r="E60" s="101" t="s">
        <v>1100</v>
      </c>
      <c r="F60" s="101" t="s">
        <v>516</v>
      </c>
      <c r="G60" s="25">
        <f t="shared" si="5"/>
        <v>0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6"/>
        <v>0</v>
      </c>
      <c r="AF60" s="106"/>
      <c r="AG60" s="82"/>
      <c r="AH60" s="82"/>
      <c r="AI60" s="105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7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High Risk Customer</v>
      </c>
      <c r="AY60" s="82"/>
      <c r="AZ60" s="82"/>
    </row>
    <row r="61" spans="1:52" x14ac:dyDescent="0.25">
      <c r="A61" s="101">
        <v>53</v>
      </c>
      <c r="B61" s="101" t="s">
        <v>241</v>
      </c>
      <c r="C61" s="101" t="s">
        <v>286</v>
      </c>
      <c r="D61" s="101"/>
      <c r="E61" s="101" t="s">
        <v>287</v>
      </c>
      <c r="F61" s="101" t="s">
        <v>11</v>
      </c>
      <c r="G61" s="25">
        <f t="shared" si="5"/>
        <v>0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6"/>
        <v>0</v>
      </c>
      <c r="AF61" s="106"/>
      <c r="AG61" s="82"/>
      <c r="AH61" s="82"/>
      <c r="AI61" s="105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7"/>
        <v>0</v>
      </c>
      <c r="AW61" s="30" t="str">
        <f t="shared" si="4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2"/>
      <c r="AZ61" s="82"/>
    </row>
    <row r="62" spans="1:52" x14ac:dyDescent="0.25">
      <c r="A62" s="101">
        <v>54</v>
      </c>
      <c r="B62" s="101" t="s">
        <v>241</v>
      </c>
      <c r="C62" s="101" t="s">
        <v>951</v>
      </c>
      <c r="D62" s="101"/>
      <c r="E62" s="101" t="s">
        <v>678</v>
      </c>
      <c r="F62" s="101" t="s">
        <v>13</v>
      </c>
      <c r="G62" s="25">
        <f t="shared" si="5"/>
        <v>0</v>
      </c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6"/>
        <v>0</v>
      </c>
      <c r="AF62" s="106"/>
      <c r="AG62" s="82"/>
      <c r="AH62" s="82"/>
      <c r="AI62" s="105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7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2"/>
      <c r="AZ62" s="82"/>
    </row>
    <row r="63" spans="1:52" x14ac:dyDescent="0.25">
      <c r="A63" s="101">
        <v>55</v>
      </c>
      <c r="B63" s="101" t="s">
        <v>241</v>
      </c>
      <c r="C63" s="101" t="s">
        <v>768</v>
      </c>
      <c r="D63" s="101"/>
      <c r="E63" s="101" t="s">
        <v>525</v>
      </c>
      <c r="F63" s="101" t="s">
        <v>11</v>
      </c>
      <c r="G63" s="25">
        <f t="shared" si="5"/>
        <v>0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6"/>
        <v>0</v>
      </c>
      <c r="AF63" s="106"/>
      <c r="AG63" s="82"/>
      <c r="AH63" s="82"/>
      <c r="AI63" s="105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7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Medium Risk Customer</v>
      </c>
      <c r="AY63" s="82"/>
      <c r="AZ63" s="82"/>
    </row>
    <row r="64" spans="1:52" x14ac:dyDescent="0.25">
      <c r="A64" s="101">
        <v>56</v>
      </c>
      <c r="B64" s="101" t="s">
        <v>241</v>
      </c>
      <c r="C64" s="101" t="s">
        <v>952</v>
      </c>
      <c r="D64" s="101"/>
      <c r="E64" s="101" t="s">
        <v>954</v>
      </c>
      <c r="F64" s="101" t="s">
        <v>11</v>
      </c>
      <c r="G64" s="25">
        <f t="shared" si="5"/>
        <v>0</v>
      </c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6"/>
        <v>0</v>
      </c>
      <c r="AF64" s="106"/>
      <c r="AG64" s="82"/>
      <c r="AH64" s="82"/>
      <c r="AI64" s="105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7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2"/>
      <c r="AZ64" s="82"/>
    </row>
    <row r="65" spans="1:52" x14ac:dyDescent="0.25">
      <c r="A65" s="101">
        <v>57</v>
      </c>
      <c r="B65" s="101" t="s">
        <v>241</v>
      </c>
      <c r="C65" s="101" t="s">
        <v>953</v>
      </c>
      <c r="D65" s="101"/>
      <c r="E65" s="101" t="s">
        <v>955</v>
      </c>
      <c r="F65" s="101" t="s">
        <v>11</v>
      </c>
      <c r="G65" s="25">
        <f t="shared" si="5"/>
        <v>0</v>
      </c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6"/>
        <v>0</v>
      </c>
      <c r="AF65" s="106"/>
      <c r="AG65" s="82"/>
      <c r="AH65" s="82"/>
      <c r="AI65" s="105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7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2"/>
      <c r="AZ65" s="82"/>
    </row>
    <row r="66" spans="1:52" x14ac:dyDescent="0.25">
      <c r="A66" s="101">
        <v>58</v>
      </c>
      <c r="B66" s="101" t="s">
        <v>241</v>
      </c>
      <c r="C66" s="101" t="s">
        <v>276</v>
      </c>
      <c r="D66" s="101"/>
      <c r="E66" s="101" t="s">
        <v>277</v>
      </c>
      <c r="F66" s="101" t="s">
        <v>20</v>
      </c>
      <c r="G66" s="25">
        <f t="shared" si="5"/>
        <v>0</v>
      </c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6"/>
        <v>0</v>
      </c>
      <c r="AF66" s="106"/>
      <c r="AG66" s="82"/>
      <c r="AH66" s="82"/>
      <c r="AI66" s="105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7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Medium Risk Customer</v>
      </c>
      <c r="AY66" s="82"/>
      <c r="AZ66" s="82"/>
    </row>
    <row r="67" spans="1:52" x14ac:dyDescent="0.25">
      <c r="A67" s="101">
        <v>59</v>
      </c>
      <c r="B67" s="101" t="s">
        <v>241</v>
      </c>
      <c r="C67" s="101" t="s">
        <v>284</v>
      </c>
      <c r="D67" s="101"/>
      <c r="E67" s="101" t="s">
        <v>679</v>
      </c>
      <c r="F67" s="101" t="s">
        <v>43</v>
      </c>
      <c r="G67" s="25">
        <f t="shared" si="5"/>
        <v>0</v>
      </c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6"/>
        <v>0</v>
      </c>
      <c r="AF67" s="106"/>
      <c r="AG67" s="82"/>
      <c r="AH67" s="82"/>
      <c r="AI67" s="105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7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2"/>
      <c r="AZ67" s="82"/>
    </row>
    <row r="68" spans="1:52" x14ac:dyDescent="0.25">
      <c r="A68" s="101">
        <v>60</v>
      </c>
      <c r="B68" s="101" t="s">
        <v>241</v>
      </c>
      <c r="C68" s="101" t="s">
        <v>274</v>
      </c>
      <c r="D68" s="101"/>
      <c r="E68" s="101" t="s">
        <v>677</v>
      </c>
      <c r="F68" s="101" t="s">
        <v>43</v>
      </c>
      <c r="G68" s="25">
        <f t="shared" si="5"/>
        <v>0</v>
      </c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6"/>
        <v>0</v>
      </c>
      <c r="AF68" s="106"/>
      <c r="AG68" s="82"/>
      <c r="AH68" s="82"/>
      <c r="AI68" s="105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7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Medium Risk Customer</v>
      </c>
      <c r="AY68" s="82"/>
      <c r="AZ68" s="82"/>
    </row>
    <row r="69" spans="1:52" x14ac:dyDescent="0.25">
      <c r="A69" s="101">
        <v>61</v>
      </c>
      <c r="B69" s="101" t="s">
        <v>241</v>
      </c>
      <c r="C69" s="101" t="s">
        <v>529</v>
      </c>
      <c r="D69" s="101"/>
      <c r="E69" s="101" t="s">
        <v>680</v>
      </c>
      <c r="F69" s="101" t="s">
        <v>11</v>
      </c>
      <c r="G69" s="25">
        <f t="shared" si="5"/>
        <v>0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6"/>
        <v>0</v>
      </c>
      <c r="AF69" s="106"/>
      <c r="AG69" s="82"/>
      <c r="AH69" s="82"/>
      <c r="AI69" s="105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7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2"/>
      <c r="AZ69" s="82"/>
    </row>
    <row r="70" spans="1:52" x14ac:dyDescent="0.25">
      <c r="A70" s="101">
        <v>62</v>
      </c>
      <c r="B70" s="101" t="s">
        <v>241</v>
      </c>
      <c r="C70" s="101" t="s">
        <v>558</v>
      </c>
      <c r="D70" s="101"/>
      <c r="E70" s="101" t="s">
        <v>528</v>
      </c>
      <c r="F70" s="101" t="s">
        <v>13</v>
      </c>
      <c r="G70" s="25">
        <f t="shared" si="5"/>
        <v>0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6"/>
        <v>0</v>
      </c>
      <c r="AF70" s="106"/>
      <c r="AG70" s="82"/>
      <c r="AH70" s="82"/>
      <c r="AI70" s="105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7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82"/>
      <c r="AZ70" s="82"/>
    </row>
    <row r="71" spans="1:52" x14ac:dyDescent="0.25">
      <c r="A71" s="101">
        <v>63</v>
      </c>
      <c r="B71" s="101" t="s">
        <v>241</v>
      </c>
      <c r="C71" s="101" t="s">
        <v>356</v>
      </c>
      <c r="D71" s="101"/>
      <c r="E71" s="101" t="s">
        <v>675</v>
      </c>
      <c r="F71" s="101" t="s">
        <v>11</v>
      </c>
      <c r="G71" s="25">
        <f t="shared" si="5"/>
        <v>0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6"/>
        <v>0</v>
      </c>
      <c r="AF71" s="106"/>
      <c r="AG71" s="82"/>
      <c r="AH71" s="82"/>
      <c r="AI71" s="105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7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High Risk Customer</v>
      </c>
      <c r="AY71" s="82"/>
      <c r="AZ71" s="82"/>
    </row>
    <row r="72" spans="1:52" x14ac:dyDescent="0.25">
      <c r="A72" s="101">
        <v>64</v>
      </c>
      <c r="B72" s="101" t="s">
        <v>241</v>
      </c>
      <c r="C72" s="101" t="s">
        <v>269</v>
      </c>
      <c r="D72" s="101"/>
      <c r="E72" s="101" t="s">
        <v>270</v>
      </c>
      <c r="F72" s="101" t="s">
        <v>43</v>
      </c>
      <c r="G72" s="25">
        <f t="shared" si="5"/>
        <v>0</v>
      </c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6"/>
        <v>0</v>
      </c>
      <c r="AF72" s="106"/>
      <c r="AG72" s="82"/>
      <c r="AH72" s="82"/>
      <c r="AI72" s="105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7"/>
        <v>0</v>
      </c>
      <c r="AW72" s="30" t="str">
        <f t="shared" ref="AW72:AW103" si="8">IF(AU72&gt;AV72,"Credit is above Limit. Requires HOTM approval",IF(AU72=0," ",IF(AV72&gt;=AU72,"Credit is within Limit","CheckInput")))</f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2"/>
      <c r="AZ72" s="82"/>
    </row>
    <row r="73" spans="1:52" x14ac:dyDescent="0.25">
      <c r="A73" s="101">
        <v>65</v>
      </c>
      <c r="B73" s="101" t="s">
        <v>241</v>
      </c>
      <c r="C73" s="101" t="s">
        <v>281</v>
      </c>
      <c r="D73" s="101"/>
      <c r="E73" s="101" t="s">
        <v>282</v>
      </c>
      <c r="F73" s="101" t="s">
        <v>13</v>
      </c>
      <c r="G73" s="25">
        <f t="shared" ref="G73:G104" si="9">SUM(H73:AB73)</f>
        <v>0</v>
      </c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ref="AE73:AE104" si="10">SUM(AF73:AT73)</f>
        <v>0</v>
      </c>
      <c r="AF73" s="106"/>
      <c r="AG73" s="82"/>
      <c r="AH73" s="82"/>
      <c r="AI73" s="105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ref="AV73:AV108" si="11">AC73*0.35</f>
        <v>0</v>
      </c>
      <c r="AW73" s="30" t="str">
        <f t="shared" si="8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2"/>
      <c r="AZ73" s="82"/>
    </row>
    <row r="74" spans="1:52" x14ac:dyDescent="0.25">
      <c r="A74" s="101">
        <v>66</v>
      </c>
      <c r="B74" s="101" t="s">
        <v>241</v>
      </c>
      <c r="C74" s="101" t="s">
        <v>555</v>
      </c>
      <c r="D74" s="101"/>
      <c r="E74" s="101" t="s">
        <v>271</v>
      </c>
      <c r="F74" s="101" t="s">
        <v>43</v>
      </c>
      <c r="G74" s="25">
        <f t="shared" si="9"/>
        <v>0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10"/>
        <v>0</v>
      </c>
      <c r="AF74" s="106"/>
      <c r="AG74" s="82"/>
      <c r="AH74" s="82"/>
      <c r="AI74" s="105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11"/>
        <v>0</v>
      </c>
      <c r="AW74" s="30" t="str">
        <f t="shared" si="8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2"/>
      <c r="AZ74" s="82"/>
    </row>
    <row r="75" spans="1:52" x14ac:dyDescent="0.25">
      <c r="A75" s="101">
        <v>67</v>
      </c>
      <c r="B75" s="101" t="s">
        <v>241</v>
      </c>
      <c r="C75" s="101" t="s">
        <v>526</v>
      </c>
      <c r="D75" s="101"/>
      <c r="E75" s="101" t="s">
        <v>881</v>
      </c>
      <c r="F75" s="101" t="s">
        <v>11</v>
      </c>
      <c r="G75" s="25">
        <f t="shared" si="9"/>
        <v>0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10"/>
        <v>0</v>
      </c>
      <c r="AF75" s="106"/>
      <c r="AG75" s="82"/>
      <c r="AH75" s="82"/>
      <c r="AI75" s="105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11"/>
        <v>0</v>
      </c>
      <c r="AW75" s="30" t="str">
        <f t="shared" si="8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2"/>
      <c r="AZ75" s="82"/>
    </row>
    <row r="76" spans="1:52" x14ac:dyDescent="0.25">
      <c r="A76" s="101">
        <v>68</v>
      </c>
      <c r="B76" s="101" t="s">
        <v>241</v>
      </c>
      <c r="C76" s="101" t="s">
        <v>288</v>
      </c>
      <c r="D76" s="101"/>
      <c r="E76" s="101" t="s">
        <v>289</v>
      </c>
      <c r="F76" s="101" t="s">
        <v>11</v>
      </c>
      <c r="G76" s="25">
        <f t="shared" si="9"/>
        <v>0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10"/>
        <v>0</v>
      </c>
      <c r="AF76" s="106"/>
      <c r="AG76" s="82"/>
      <c r="AH76" s="82"/>
      <c r="AI76" s="105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1"/>
        <v>0</v>
      </c>
      <c r="AW76" s="30" t="str">
        <f t="shared" si="8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2"/>
      <c r="AZ76" s="82"/>
    </row>
    <row r="77" spans="1:52" x14ac:dyDescent="0.25">
      <c r="A77" s="101">
        <v>69</v>
      </c>
      <c r="B77" s="101" t="s">
        <v>241</v>
      </c>
      <c r="C77" s="101" t="s">
        <v>279</v>
      </c>
      <c r="D77" s="101"/>
      <c r="E77" s="101" t="s">
        <v>280</v>
      </c>
      <c r="F77" s="101" t="s">
        <v>20</v>
      </c>
      <c r="G77" s="25">
        <f t="shared" si="9"/>
        <v>0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10"/>
        <v>0</v>
      </c>
      <c r="AF77" s="106"/>
      <c r="AG77" s="82"/>
      <c r="AH77" s="82"/>
      <c r="AI77" s="105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1"/>
        <v>0</v>
      </c>
      <c r="AW77" s="30" t="str">
        <f t="shared" si="8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Medium Risk Customer</v>
      </c>
      <c r="AY77" s="82"/>
      <c r="AZ77" s="82"/>
    </row>
    <row r="78" spans="1:52" x14ac:dyDescent="0.25">
      <c r="A78" s="101">
        <v>70</v>
      </c>
      <c r="B78" s="101" t="s">
        <v>241</v>
      </c>
      <c r="C78" s="101" t="s">
        <v>285</v>
      </c>
      <c r="D78" s="101"/>
      <c r="E78" s="101" t="s">
        <v>676</v>
      </c>
      <c r="F78" s="101" t="s">
        <v>20</v>
      </c>
      <c r="G78" s="25">
        <f t="shared" si="9"/>
        <v>0</v>
      </c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10"/>
        <v>0</v>
      </c>
      <c r="AF78" s="106"/>
      <c r="AG78" s="82"/>
      <c r="AH78" s="82"/>
      <c r="AI78" s="105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1"/>
        <v>0</v>
      </c>
      <c r="AW78" s="30" t="str">
        <f t="shared" si="8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2"/>
      <c r="AZ78" s="82"/>
    </row>
    <row r="79" spans="1:52" x14ac:dyDescent="0.25">
      <c r="A79" s="101">
        <v>71</v>
      </c>
      <c r="B79" s="101" t="s">
        <v>241</v>
      </c>
      <c r="C79" s="101" t="s">
        <v>290</v>
      </c>
      <c r="D79" s="101"/>
      <c r="E79" s="101" t="s">
        <v>291</v>
      </c>
      <c r="F79" s="101" t="s">
        <v>13</v>
      </c>
      <c r="G79" s="25">
        <f t="shared" si="9"/>
        <v>0</v>
      </c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10"/>
        <v>0</v>
      </c>
      <c r="AF79" s="106"/>
      <c r="AG79" s="82"/>
      <c r="AH79" s="82"/>
      <c r="AI79" s="105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1"/>
        <v>0</v>
      </c>
      <c r="AW79" s="30" t="str">
        <f t="shared" si="8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2"/>
      <c r="AZ79" s="82"/>
    </row>
    <row r="80" spans="1:52" x14ac:dyDescent="0.25">
      <c r="A80" s="101">
        <v>72</v>
      </c>
      <c r="B80" s="101" t="s">
        <v>241</v>
      </c>
      <c r="C80" s="101" t="s">
        <v>556</v>
      </c>
      <c r="D80" s="101"/>
      <c r="E80" s="101" t="s">
        <v>557</v>
      </c>
      <c r="F80" s="101" t="s">
        <v>13</v>
      </c>
      <c r="G80" s="25">
        <f t="shared" si="9"/>
        <v>0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10"/>
        <v>0</v>
      </c>
      <c r="AF80" s="106"/>
      <c r="AG80" s="82"/>
      <c r="AH80" s="82"/>
      <c r="AI80" s="105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1"/>
        <v>0</v>
      </c>
      <c r="AW80" s="30" t="str">
        <f t="shared" si="8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Medium Risk Customer</v>
      </c>
      <c r="AY80" s="82"/>
      <c r="AZ80" s="82"/>
    </row>
    <row r="81" spans="1:52" x14ac:dyDescent="0.25">
      <c r="A81" s="101">
        <v>73</v>
      </c>
      <c r="B81" s="101" t="s">
        <v>241</v>
      </c>
      <c r="C81" s="101" t="s">
        <v>266</v>
      </c>
      <c r="D81" s="101"/>
      <c r="E81" s="101" t="s">
        <v>267</v>
      </c>
      <c r="F81" s="101" t="s">
        <v>43</v>
      </c>
      <c r="G81" s="25">
        <f t="shared" si="9"/>
        <v>0</v>
      </c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10"/>
        <v>0</v>
      </c>
      <c r="AF81" s="106"/>
      <c r="AG81" s="82"/>
      <c r="AH81" s="82"/>
      <c r="AI81" s="105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1"/>
        <v>0</v>
      </c>
      <c r="AW81" s="30" t="str">
        <f t="shared" si="8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82"/>
      <c r="AZ81" s="82"/>
    </row>
    <row r="82" spans="1:52" x14ac:dyDescent="0.25">
      <c r="A82" s="101">
        <v>74</v>
      </c>
      <c r="B82" s="101" t="s">
        <v>241</v>
      </c>
      <c r="C82" s="101" t="s">
        <v>292</v>
      </c>
      <c r="D82" s="101"/>
      <c r="E82" s="101" t="s">
        <v>293</v>
      </c>
      <c r="F82" s="101" t="s">
        <v>11</v>
      </c>
      <c r="G82" s="25">
        <f t="shared" si="9"/>
        <v>0</v>
      </c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10"/>
        <v>0</v>
      </c>
      <c r="AF82" s="106"/>
      <c r="AG82" s="82"/>
      <c r="AH82" s="82"/>
      <c r="AI82" s="105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1"/>
        <v>0</v>
      </c>
      <c r="AW82" s="30" t="str">
        <f t="shared" si="8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2"/>
      <c r="AZ82" s="82"/>
    </row>
    <row r="83" spans="1:52" x14ac:dyDescent="0.25">
      <c r="A83" s="101">
        <v>75</v>
      </c>
      <c r="B83" s="101" t="s">
        <v>241</v>
      </c>
      <c r="C83" s="101" t="s">
        <v>272</v>
      </c>
      <c r="D83" s="101"/>
      <c r="E83" s="101" t="s">
        <v>273</v>
      </c>
      <c r="F83" s="101" t="s">
        <v>13</v>
      </c>
      <c r="G83" s="25">
        <f t="shared" si="9"/>
        <v>0</v>
      </c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10"/>
        <v>0</v>
      </c>
      <c r="AF83" s="106"/>
      <c r="AG83" s="82"/>
      <c r="AH83" s="82"/>
      <c r="AI83" s="105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1"/>
        <v>0</v>
      </c>
      <c r="AW83" s="30" t="str">
        <f t="shared" si="8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2"/>
      <c r="AZ83" s="82"/>
    </row>
    <row r="84" spans="1:52" x14ac:dyDescent="0.25">
      <c r="A84" s="101">
        <v>76</v>
      </c>
      <c r="B84" s="101" t="s">
        <v>241</v>
      </c>
      <c r="C84" s="101" t="s">
        <v>283</v>
      </c>
      <c r="D84" s="101"/>
      <c r="E84" s="101" t="s">
        <v>674</v>
      </c>
      <c r="F84" s="101" t="s">
        <v>13</v>
      </c>
      <c r="G84" s="25">
        <f t="shared" si="9"/>
        <v>0</v>
      </c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10"/>
        <v>0</v>
      </c>
      <c r="AF84" s="106"/>
      <c r="AG84" s="82"/>
      <c r="AH84" s="82"/>
      <c r="AI84" s="105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1"/>
        <v>0</v>
      </c>
      <c r="AW84" s="30" t="str">
        <f t="shared" si="8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Medium Risk Customer</v>
      </c>
      <c r="AY84" s="82"/>
      <c r="AZ84" s="82"/>
    </row>
    <row r="85" spans="1:52" x14ac:dyDescent="0.25">
      <c r="A85" s="101">
        <v>77</v>
      </c>
      <c r="B85" s="101" t="s">
        <v>241</v>
      </c>
      <c r="C85" s="101" t="s">
        <v>242</v>
      </c>
      <c r="D85" s="101"/>
      <c r="E85" s="101" t="s">
        <v>243</v>
      </c>
      <c r="F85" s="101" t="s">
        <v>20</v>
      </c>
      <c r="G85" s="25">
        <f t="shared" si="9"/>
        <v>0</v>
      </c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10"/>
        <v>0</v>
      </c>
      <c r="AF85" s="106"/>
      <c r="AG85" s="82"/>
      <c r="AH85" s="82"/>
      <c r="AI85" s="105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1"/>
        <v>0</v>
      </c>
      <c r="AW85" s="30" t="str">
        <f t="shared" si="8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2"/>
      <c r="AZ85" s="82"/>
    </row>
    <row r="86" spans="1:52" x14ac:dyDescent="0.25">
      <c r="A86" s="101">
        <v>78</v>
      </c>
      <c r="B86" s="101" t="s">
        <v>241</v>
      </c>
      <c r="C86" s="101" t="s">
        <v>527</v>
      </c>
      <c r="D86" s="101"/>
      <c r="E86" s="101" t="s">
        <v>766</v>
      </c>
      <c r="F86" s="101" t="s">
        <v>13</v>
      </c>
      <c r="G86" s="25">
        <f t="shared" si="9"/>
        <v>0</v>
      </c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10"/>
        <v>0</v>
      </c>
      <c r="AF86" s="106"/>
      <c r="AG86" s="82"/>
      <c r="AH86" s="82"/>
      <c r="AI86" s="105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1"/>
        <v>0</v>
      </c>
      <c r="AW86" s="30" t="str">
        <f t="shared" si="8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2"/>
      <c r="AZ86" s="82"/>
    </row>
    <row r="87" spans="1:52" x14ac:dyDescent="0.25">
      <c r="A87" s="101">
        <v>79</v>
      </c>
      <c r="B87" s="101" t="s">
        <v>241</v>
      </c>
      <c r="C87" s="101" t="s">
        <v>278</v>
      </c>
      <c r="D87" s="101"/>
      <c r="E87" s="101" t="s">
        <v>769</v>
      </c>
      <c r="F87" s="101" t="s">
        <v>13</v>
      </c>
      <c r="G87" s="25">
        <f t="shared" si="9"/>
        <v>0</v>
      </c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10"/>
        <v>0</v>
      </c>
      <c r="AF87" s="106"/>
      <c r="AG87" s="82"/>
      <c r="AH87" s="82"/>
      <c r="AI87" s="105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1"/>
        <v>0</v>
      </c>
      <c r="AW87" s="30" t="str">
        <f t="shared" si="8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2"/>
      <c r="AZ87" s="82"/>
    </row>
    <row r="88" spans="1:52" x14ac:dyDescent="0.25">
      <c r="A88" s="101">
        <v>80</v>
      </c>
      <c r="B88" s="101" t="s">
        <v>241</v>
      </c>
      <c r="C88" s="101" t="s">
        <v>275</v>
      </c>
      <c r="D88" s="101"/>
      <c r="E88" s="101" t="s">
        <v>673</v>
      </c>
      <c r="F88" s="101" t="s">
        <v>11</v>
      </c>
      <c r="G88" s="25">
        <f t="shared" si="9"/>
        <v>0</v>
      </c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10"/>
        <v>0</v>
      </c>
      <c r="AF88" s="106"/>
      <c r="AG88" s="82"/>
      <c r="AH88" s="82"/>
      <c r="AI88" s="105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11"/>
        <v>0</v>
      </c>
      <c r="AW88" s="30" t="str">
        <f t="shared" si="8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High Risk Customer</v>
      </c>
      <c r="AY88" s="82"/>
      <c r="AZ88" s="82"/>
    </row>
    <row r="89" spans="1:52" x14ac:dyDescent="0.25">
      <c r="A89" s="101">
        <v>81</v>
      </c>
      <c r="B89" s="101" t="s">
        <v>241</v>
      </c>
      <c r="C89" s="101" t="s">
        <v>554</v>
      </c>
      <c r="D89" s="101"/>
      <c r="E89" s="101" t="s">
        <v>268</v>
      </c>
      <c r="F89" s="101" t="s">
        <v>20</v>
      </c>
      <c r="G89" s="25">
        <f t="shared" si="9"/>
        <v>0</v>
      </c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10"/>
        <v>0</v>
      </c>
      <c r="AF89" s="106"/>
      <c r="AG89" s="82"/>
      <c r="AH89" s="82"/>
      <c r="AI89" s="105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11"/>
        <v>0</v>
      </c>
      <c r="AW89" s="30" t="str">
        <f t="shared" si="8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82"/>
      <c r="AZ89" s="82"/>
    </row>
    <row r="90" spans="1:52" x14ac:dyDescent="0.25">
      <c r="A90" s="101">
        <v>82</v>
      </c>
      <c r="B90" s="101" t="s">
        <v>241</v>
      </c>
      <c r="C90" s="101" t="s">
        <v>1127</v>
      </c>
      <c r="D90" s="101"/>
      <c r="E90" s="101" t="s">
        <v>1128</v>
      </c>
      <c r="F90" s="101" t="s">
        <v>13</v>
      </c>
      <c r="G90" s="25">
        <f t="shared" si="9"/>
        <v>0</v>
      </c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10"/>
        <v>0</v>
      </c>
      <c r="AF90" s="106"/>
      <c r="AG90" s="82"/>
      <c r="AH90" s="82"/>
      <c r="AI90" s="105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11"/>
        <v>0</v>
      </c>
      <c r="AW90" s="30" t="str">
        <f t="shared" si="8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2"/>
      <c r="AZ90" s="82"/>
    </row>
    <row r="91" spans="1:52" x14ac:dyDescent="0.25">
      <c r="A91" s="101">
        <v>83</v>
      </c>
      <c r="B91" s="101" t="s">
        <v>244</v>
      </c>
      <c r="C91" s="101" t="s">
        <v>956</v>
      </c>
      <c r="D91" s="101"/>
      <c r="E91" s="101" t="s">
        <v>958</v>
      </c>
      <c r="F91" s="101" t="s">
        <v>11</v>
      </c>
      <c r="G91" s="25">
        <f t="shared" si="9"/>
        <v>0</v>
      </c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10"/>
        <v>0</v>
      </c>
      <c r="AF91" s="106"/>
      <c r="AG91" s="82"/>
      <c r="AH91" s="82"/>
      <c r="AI91" s="105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11"/>
        <v>0</v>
      </c>
      <c r="AW91" s="30" t="str">
        <f t="shared" si="8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Medium Risk Customer</v>
      </c>
      <c r="AY91" s="82"/>
      <c r="AZ91" s="82"/>
    </row>
    <row r="92" spans="1:52" x14ac:dyDescent="0.25">
      <c r="A92" s="101">
        <v>84</v>
      </c>
      <c r="B92" s="101" t="s">
        <v>244</v>
      </c>
      <c r="C92" s="101" t="s">
        <v>840</v>
      </c>
      <c r="D92" s="101"/>
      <c r="E92" s="101" t="s">
        <v>874</v>
      </c>
      <c r="F92" s="101" t="s">
        <v>11</v>
      </c>
      <c r="G92" s="25">
        <f t="shared" si="9"/>
        <v>0</v>
      </c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10"/>
        <v>0</v>
      </c>
      <c r="AF92" s="106"/>
      <c r="AG92" s="82"/>
      <c r="AH92" s="82"/>
      <c r="AI92" s="105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11"/>
        <v>0</v>
      </c>
      <c r="AW92" s="30" t="str">
        <f t="shared" si="8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High Risk Customer</v>
      </c>
      <c r="AY92" s="82"/>
      <c r="AZ92" s="82"/>
    </row>
    <row r="93" spans="1:52" x14ac:dyDescent="0.25">
      <c r="A93" s="101">
        <v>85</v>
      </c>
      <c r="B93" s="101" t="s">
        <v>244</v>
      </c>
      <c r="C93" s="101" t="s">
        <v>957</v>
      </c>
      <c r="D93" s="101"/>
      <c r="E93" s="101" t="s">
        <v>959</v>
      </c>
      <c r="F93" s="101" t="s">
        <v>13</v>
      </c>
      <c r="G93" s="25">
        <f t="shared" si="9"/>
        <v>0</v>
      </c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10"/>
        <v>0</v>
      </c>
      <c r="AF93" s="106"/>
      <c r="AG93" s="82"/>
      <c r="AH93" s="82"/>
      <c r="AI93" s="105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11"/>
        <v>0</v>
      </c>
      <c r="AW93" s="30" t="str">
        <f t="shared" si="8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2"/>
      <c r="AZ93" s="82"/>
    </row>
    <row r="94" spans="1:52" x14ac:dyDescent="0.25">
      <c r="A94" s="101">
        <v>86</v>
      </c>
      <c r="B94" s="101" t="s">
        <v>244</v>
      </c>
      <c r="C94" s="101" t="s">
        <v>262</v>
      </c>
      <c r="D94" s="101"/>
      <c r="E94" s="101" t="s">
        <v>263</v>
      </c>
      <c r="F94" s="101" t="s">
        <v>11</v>
      </c>
      <c r="G94" s="25">
        <f t="shared" si="9"/>
        <v>0</v>
      </c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10"/>
        <v>0</v>
      </c>
      <c r="AF94" s="106"/>
      <c r="AG94" s="82"/>
      <c r="AH94" s="82"/>
      <c r="AI94" s="105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11"/>
        <v>0</v>
      </c>
      <c r="AW94" s="30" t="str">
        <f t="shared" si="8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2"/>
      <c r="AZ94" s="82"/>
    </row>
    <row r="95" spans="1:52" x14ac:dyDescent="0.25">
      <c r="A95" s="101">
        <v>87</v>
      </c>
      <c r="B95" s="101" t="s">
        <v>244</v>
      </c>
      <c r="C95" s="101" t="s">
        <v>354</v>
      </c>
      <c r="D95" s="101"/>
      <c r="E95" s="101" t="s">
        <v>355</v>
      </c>
      <c r="F95" s="101" t="s">
        <v>13</v>
      </c>
      <c r="G95" s="25">
        <f t="shared" si="9"/>
        <v>0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10"/>
        <v>0</v>
      </c>
      <c r="AF95" s="106"/>
      <c r="AG95" s="82"/>
      <c r="AH95" s="82"/>
      <c r="AI95" s="105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11"/>
        <v>0</v>
      </c>
      <c r="AW95" s="30" t="str">
        <f t="shared" si="8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High Risk Customer</v>
      </c>
      <c r="AY95" s="82"/>
      <c r="AZ95" s="82"/>
    </row>
    <row r="96" spans="1:52" x14ac:dyDescent="0.25">
      <c r="A96" s="101">
        <v>88</v>
      </c>
      <c r="B96" s="101" t="s">
        <v>244</v>
      </c>
      <c r="C96" s="101" t="s">
        <v>264</v>
      </c>
      <c r="D96" s="101"/>
      <c r="E96" s="101" t="s">
        <v>265</v>
      </c>
      <c r="F96" s="101" t="s">
        <v>11</v>
      </c>
      <c r="G96" s="25">
        <f t="shared" si="9"/>
        <v>0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10"/>
        <v>0</v>
      </c>
      <c r="AF96" s="106"/>
      <c r="AG96" s="82"/>
      <c r="AH96" s="82"/>
      <c r="AI96" s="105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11"/>
        <v>0</v>
      </c>
      <c r="AW96" s="30" t="str">
        <f t="shared" si="8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2"/>
      <c r="AZ96" s="82"/>
    </row>
    <row r="97" spans="1:52" x14ac:dyDescent="0.25">
      <c r="A97" s="101">
        <v>89</v>
      </c>
      <c r="B97" s="101" t="s">
        <v>244</v>
      </c>
      <c r="C97" s="101" t="s">
        <v>254</v>
      </c>
      <c r="D97" s="101"/>
      <c r="E97" s="101" t="s">
        <v>255</v>
      </c>
      <c r="F97" s="101" t="s">
        <v>20</v>
      </c>
      <c r="G97" s="25">
        <f t="shared" si="9"/>
        <v>0</v>
      </c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10"/>
        <v>0</v>
      </c>
      <c r="AF97" s="106"/>
      <c r="AG97" s="82"/>
      <c r="AH97" s="82"/>
      <c r="AI97" s="105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11"/>
        <v>0</v>
      </c>
      <c r="AW97" s="30" t="str">
        <f t="shared" si="8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2"/>
      <c r="AZ97" s="82"/>
    </row>
    <row r="98" spans="1:52" x14ac:dyDescent="0.25">
      <c r="A98" s="101">
        <v>90</v>
      </c>
      <c r="B98" s="101" t="s">
        <v>244</v>
      </c>
      <c r="C98" s="101" t="s">
        <v>245</v>
      </c>
      <c r="D98" s="101"/>
      <c r="E98" s="101" t="s">
        <v>246</v>
      </c>
      <c r="F98" s="101" t="s">
        <v>43</v>
      </c>
      <c r="G98" s="25">
        <f t="shared" si="9"/>
        <v>0</v>
      </c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10"/>
        <v>0</v>
      </c>
      <c r="AF98" s="106"/>
      <c r="AG98" s="82"/>
      <c r="AH98" s="82"/>
      <c r="AI98" s="105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11"/>
        <v>0</v>
      </c>
      <c r="AW98" s="30" t="str">
        <f t="shared" si="8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2"/>
      <c r="AZ98" s="82"/>
    </row>
    <row r="99" spans="1:52" x14ac:dyDescent="0.25">
      <c r="A99" s="101">
        <v>91</v>
      </c>
      <c r="B99" s="101" t="s">
        <v>244</v>
      </c>
      <c r="C99" s="101" t="s">
        <v>530</v>
      </c>
      <c r="D99" s="101"/>
      <c r="E99" s="101" t="s">
        <v>767</v>
      </c>
      <c r="F99" s="101" t="s">
        <v>11</v>
      </c>
      <c r="G99" s="25">
        <f t="shared" si="9"/>
        <v>0</v>
      </c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10"/>
        <v>0</v>
      </c>
      <c r="AF99" s="106"/>
      <c r="AG99" s="82"/>
      <c r="AH99" s="82"/>
      <c r="AI99" s="105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11"/>
        <v>0</v>
      </c>
      <c r="AW99" s="30" t="str">
        <f t="shared" si="8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Medium Risk Customer</v>
      </c>
      <c r="AY99" s="82"/>
      <c r="AZ99" s="82"/>
    </row>
    <row r="100" spans="1:52" x14ac:dyDescent="0.25">
      <c r="A100" s="101">
        <v>92</v>
      </c>
      <c r="B100" s="101" t="s">
        <v>244</v>
      </c>
      <c r="C100" s="101" t="s">
        <v>252</v>
      </c>
      <c r="D100" s="101"/>
      <c r="E100" s="101" t="s">
        <v>253</v>
      </c>
      <c r="F100" s="101" t="s">
        <v>20</v>
      </c>
      <c r="G100" s="25">
        <f t="shared" si="9"/>
        <v>0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10"/>
        <v>0</v>
      </c>
      <c r="AF100" s="106"/>
      <c r="AG100" s="82"/>
      <c r="AH100" s="82"/>
      <c r="AI100" s="105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11"/>
        <v>0</v>
      </c>
      <c r="AW100" s="30" t="str">
        <f t="shared" si="8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82"/>
      <c r="AZ100" s="82"/>
    </row>
    <row r="101" spans="1:52" x14ac:dyDescent="0.25">
      <c r="A101" s="101">
        <v>93</v>
      </c>
      <c r="B101" s="101" t="s">
        <v>244</v>
      </c>
      <c r="C101" s="101" t="s">
        <v>251</v>
      </c>
      <c r="D101" s="101"/>
      <c r="E101" s="101" t="s">
        <v>730</v>
      </c>
      <c r="F101" s="101" t="s">
        <v>20</v>
      </c>
      <c r="G101" s="25">
        <f t="shared" si="9"/>
        <v>0</v>
      </c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10"/>
        <v>0</v>
      </c>
      <c r="AF101" s="106"/>
      <c r="AG101" s="82"/>
      <c r="AH101" s="82"/>
      <c r="AI101" s="105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82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11"/>
        <v>0</v>
      </c>
      <c r="AW101" s="30" t="str">
        <f t="shared" si="8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2"/>
      <c r="AZ101" s="82"/>
    </row>
    <row r="102" spans="1:52" x14ac:dyDescent="0.25">
      <c r="A102" s="101">
        <v>94</v>
      </c>
      <c r="B102" s="101" t="s">
        <v>244</v>
      </c>
      <c r="C102" s="101" t="s">
        <v>260</v>
      </c>
      <c r="D102" s="101"/>
      <c r="E102" s="101" t="s">
        <v>261</v>
      </c>
      <c r="F102" s="101" t="s">
        <v>20</v>
      </c>
      <c r="G102" s="25">
        <f t="shared" si="9"/>
        <v>0</v>
      </c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10"/>
        <v>0</v>
      </c>
      <c r="AF102" s="106"/>
      <c r="AG102" s="82"/>
      <c r="AH102" s="82"/>
      <c r="AI102" s="105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11"/>
        <v>0</v>
      </c>
      <c r="AW102" s="30" t="str">
        <f t="shared" si="8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2"/>
      <c r="AZ102" s="82"/>
    </row>
    <row r="103" spans="1:52" x14ac:dyDescent="0.25">
      <c r="A103" s="101">
        <v>95</v>
      </c>
      <c r="B103" s="101" t="s">
        <v>244</v>
      </c>
      <c r="C103" s="101" t="s">
        <v>247</v>
      </c>
      <c r="D103" s="101"/>
      <c r="E103" s="101" t="s">
        <v>727</v>
      </c>
      <c r="F103" s="101" t="s">
        <v>20</v>
      </c>
      <c r="G103" s="25">
        <f t="shared" si="9"/>
        <v>0</v>
      </c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10"/>
        <v>0</v>
      </c>
      <c r="AF103" s="106"/>
      <c r="AG103" s="82"/>
      <c r="AH103" s="82"/>
      <c r="AI103" s="105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11"/>
        <v>0</v>
      </c>
      <c r="AW103" s="30" t="str">
        <f t="shared" si="8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2"/>
      <c r="AZ103" s="82"/>
    </row>
    <row r="104" spans="1:52" x14ac:dyDescent="0.25">
      <c r="A104" s="101">
        <v>96</v>
      </c>
      <c r="B104" s="101" t="s">
        <v>244</v>
      </c>
      <c r="C104" s="101" t="s">
        <v>258</v>
      </c>
      <c r="D104" s="101"/>
      <c r="E104" s="100" t="s">
        <v>259</v>
      </c>
      <c r="F104" s="101" t="s">
        <v>43</v>
      </c>
      <c r="G104" s="25">
        <f t="shared" si="9"/>
        <v>0</v>
      </c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10"/>
        <v>0</v>
      </c>
      <c r="AF104" s="106"/>
      <c r="AG104" s="82"/>
      <c r="AH104" s="82"/>
      <c r="AI104" s="105"/>
      <c r="AJ104" s="82"/>
      <c r="AK104" s="82"/>
      <c r="AL104" s="82"/>
      <c r="AM104" s="82"/>
      <c r="AN104" s="82"/>
      <c r="AO104" s="82"/>
      <c r="AP104" s="82"/>
      <c r="AQ104" s="82"/>
      <c r="AR104" s="82"/>
      <c r="AS104" s="82"/>
      <c r="AT104" s="82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11"/>
        <v>0</v>
      </c>
      <c r="AW104" s="30" t="str">
        <f>IF(AU104&gt;AV104,"Credit is above Limit. Requires HOTM approval",IF(AU104=0," ",IF(AV104&gt;=AU104,"Credit is within Limit","CheckInput")))</f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82"/>
      <c r="AZ104" s="82"/>
    </row>
    <row r="105" spans="1:52" x14ac:dyDescent="0.25">
      <c r="A105" s="101">
        <v>97</v>
      </c>
      <c r="B105" s="101" t="s">
        <v>244</v>
      </c>
      <c r="C105" s="101" t="s">
        <v>248</v>
      </c>
      <c r="D105" s="101"/>
      <c r="E105" s="101" t="s">
        <v>731</v>
      </c>
      <c r="F105" s="101" t="s">
        <v>20</v>
      </c>
      <c r="G105" s="25">
        <f>SUM(H105:AB105)</f>
        <v>0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>SUM(AF105:AT105)</f>
        <v>0</v>
      </c>
      <c r="AF105" s="106"/>
      <c r="AG105" s="82"/>
      <c r="AH105" s="82"/>
      <c r="AI105" s="105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11"/>
        <v>0</v>
      </c>
      <c r="AW105" s="30" t="str">
        <f>IF(AU105&gt;AV105,"Credit is above Limit. Requires HOTM approval",IF(AU105=0," ",IF(AV105&gt;=AU105,"Credit is within Limit","CheckInput")))</f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82"/>
      <c r="AZ105" s="82"/>
    </row>
    <row r="106" spans="1:52" x14ac:dyDescent="0.25">
      <c r="A106" s="101">
        <v>98</v>
      </c>
      <c r="B106" s="101" t="s">
        <v>244</v>
      </c>
      <c r="C106" s="101" t="s">
        <v>249</v>
      </c>
      <c r="D106" s="101"/>
      <c r="E106" s="101" t="s">
        <v>250</v>
      </c>
      <c r="F106" s="101" t="s">
        <v>43</v>
      </c>
      <c r="G106" s="25">
        <f>SUM(H106:AB106)</f>
        <v>0</v>
      </c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>SUM(AF106:AT106)</f>
        <v>0</v>
      </c>
      <c r="AF106" s="106"/>
      <c r="AG106" s="82"/>
      <c r="AH106" s="82"/>
      <c r="AI106" s="105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11"/>
        <v>0</v>
      </c>
      <c r="AW106" s="30" t="str">
        <f>IF(AU106&gt;AV106,"Credit is above Limit. Requires HOTM approval",IF(AU106=0," ",IF(AV106&gt;=AU106,"Credit is within Limit","CheckInput")))</f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High Risk Customer</v>
      </c>
      <c r="AY106" s="82"/>
      <c r="AZ106" s="82"/>
    </row>
    <row r="107" spans="1:52" x14ac:dyDescent="0.25">
      <c r="A107" s="101">
        <v>99</v>
      </c>
      <c r="B107" s="101" t="s">
        <v>244</v>
      </c>
      <c r="C107" s="101" t="s">
        <v>256</v>
      </c>
      <c r="D107" s="101"/>
      <c r="E107" s="101" t="s">
        <v>257</v>
      </c>
      <c r="F107" s="101" t="s">
        <v>13</v>
      </c>
      <c r="G107" s="25">
        <f>SUM(H107:AB107)</f>
        <v>0</v>
      </c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>SUM(AF107:AT107)</f>
        <v>0</v>
      </c>
      <c r="AF107" s="106"/>
      <c r="AG107" s="82"/>
      <c r="AH107" s="82"/>
      <c r="AI107" s="105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11"/>
        <v>0</v>
      </c>
      <c r="AW107" s="30" t="str">
        <f>IF(AU107&gt;AV107,"Credit is above Limit. Requires HOTM approval",IF(AU107=0," ",IF(AV107&gt;=AU107,"Credit is within Limit","CheckInput")))</f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82"/>
      <c r="AZ107" s="82"/>
    </row>
    <row r="108" spans="1:52" x14ac:dyDescent="0.25">
      <c r="AC108" s="98">
        <f>SUM(AC9:AC107)</f>
        <v>0</v>
      </c>
      <c r="AV108" s="4">
        <f t="shared" si="11"/>
        <v>0</v>
      </c>
    </row>
  </sheetData>
  <sheetProtection autoFilter="0"/>
  <protectedRanges>
    <protectedRange sqref="T57:T59 H58:H59 L58:S59 U58:U59 I57:K59 H60:U61 W57:AB61" name="Range1_1_2"/>
    <protectedRange sqref="T62:T69 T71:T81 I62:K69 I71:K81 W62:AB69 W71:AB81" name="Range1_4_2"/>
    <protectedRange sqref="V9:V48 V71:V94 H9:U34 W9:AB34 V50:V69" name="Range1_7"/>
    <protectedRange sqref="J95:J103" name="Range1_5_1"/>
    <protectedRange sqref="K95:S103 H95:I103 U95:U103" name="Range1_1_1_1"/>
    <protectedRange sqref="AB95:AB103" name="Range1_2_1_1"/>
    <protectedRange sqref="V95:AA103 T95:T103" name="Range1_4_1_1"/>
    <protectedRange sqref="H82:U94 W82:AB94" name="Range1_2_2"/>
    <protectedRange sqref="H104:AB104" name="Range1_3_1"/>
    <protectedRange sqref="H105:AB107" name="Range1_6_1"/>
  </protectedRanges>
  <autoFilter ref="A8:AX107" xr:uid="{00000000-0009-0000-0000-000002000000}">
    <sortState xmlns:xlrd2="http://schemas.microsoft.com/office/spreadsheetml/2017/richdata2" ref="A9:AX107">
      <sortCondition ref="B8:B107"/>
    </sortState>
  </autoFilter>
  <mergeCells count="3">
    <mergeCell ref="B4:E5"/>
    <mergeCell ref="H4:AC5"/>
    <mergeCell ref="AE4:AX5"/>
  </mergeCells>
  <conditionalFormatting sqref="AY1:AY3 AY7 AW61:AW69 AW8:AW59 AW71:AW103 AW108:AW1048576">
    <cfRule type="cellIs" dxfId="82" priority="40" operator="equal">
      <formula>"Credit is above Limit. Requires HOTM approval"</formula>
    </cfRule>
    <cfRule type="cellIs" dxfId="81" priority="41" operator="equal">
      <formula>"Credit is within limit"</formula>
    </cfRule>
  </conditionalFormatting>
  <conditionalFormatting sqref="F2">
    <cfRule type="cellIs" dxfId="80" priority="39" operator="greaterThan">
      <formula>$F$1</formula>
    </cfRule>
  </conditionalFormatting>
  <conditionalFormatting sqref="AX8">
    <cfRule type="cellIs" dxfId="79" priority="37" operator="equal">
      <formula>"Credit is above Limit. Requires HOTM approval"</formula>
    </cfRule>
    <cfRule type="cellIs" dxfId="78" priority="38" operator="equal">
      <formula>"Credit is within limit"</formula>
    </cfRule>
  </conditionalFormatting>
  <conditionalFormatting sqref="AW70">
    <cfRule type="cellIs" dxfId="77" priority="32" operator="equal">
      <formula>"Credit is above Limit. Requires HOTM approval"</formula>
    </cfRule>
    <cfRule type="cellIs" dxfId="76" priority="33" operator="equal">
      <formula>"Credit is within limit"</formula>
    </cfRule>
  </conditionalFormatting>
  <conditionalFormatting sqref="AW60">
    <cfRule type="cellIs" dxfId="75" priority="28" operator="equal">
      <formula>"Credit is above Limit. Requires HOTM approval"</formula>
    </cfRule>
    <cfRule type="cellIs" dxfId="74" priority="29" operator="equal">
      <formula>"Credit is within limit"</formula>
    </cfRule>
  </conditionalFormatting>
  <conditionalFormatting sqref="AW104">
    <cfRule type="cellIs" dxfId="73" priority="19" operator="equal">
      <formula>"Credit is above Limit. Requires HOTM approval"</formula>
    </cfRule>
    <cfRule type="cellIs" dxfId="72" priority="20" operator="equal">
      <formula>"Credit is within limit"</formula>
    </cfRule>
  </conditionalFormatting>
  <conditionalFormatting sqref="AW107">
    <cfRule type="cellIs" dxfId="71" priority="14" operator="equal">
      <formula>"Credit is above Limit. Requires HOTM approval"</formula>
    </cfRule>
    <cfRule type="cellIs" dxfId="70" priority="15" operator="equal">
      <formula>"Credit is within limit"</formula>
    </cfRule>
  </conditionalFormatting>
  <conditionalFormatting sqref="AW105">
    <cfRule type="cellIs" dxfId="69" priority="9" operator="equal">
      <formula>"Credit is above Limit. Requires HOTM approval"</formula>
    </cfRule>
    <cfRule type="cellIs" dxfId="68" priority="10" operator="equal">
      <formula>"Credit is within limit"</formula>
    </cfRule>
  </conditionalFormatting>
  <conditionalFormatting sqref="AW106">
    <cfRule type="cellIs" dxfId="67" priority="4" operator="equal">
      <formula>"Credit is above Limit. Requires HOTM approval"</formula>
    </cfRule>
    <cfRule type="cellIs" dxfId="66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" operator="equal" id="{55E0D142-4E40-42D0-88EB-64E4CE831F1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5" operator="equal" id="{3A4F5DEB-910F-412F-9E22-0C597E2EDAD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6" operator="equal" id="{9B2F742C-BBA1-428F-BF12-B3A2176DA9C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AX9:AX103</xm:sqref>
        </x14:conditionalFormatting>
        <x14:conditionalFormatting xmlns:xm="http://schemas.microsoft.com/office/excel/2006/main">
          <x14:cfRule type="cellIs" priority="16" operator="equal" id="{304600CE-BF39-4DA4-8F24-74D51F15538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EB443ADE-8579-4082-BCBF-43DC2D62121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2B6466BB-F7A9-438D-B50D-6CC7E589E49E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AX104</xm:sqref>
        </x14:conditionalFormatting>
        <x14:conditionalFormatting xmlns:xm="http://schemas.microsoft.com/office/excel/2006/main">
          <x14:cfRule type="cellIs" priority="11" operator="equal" id="{E6113E4F-5D94-41F3-93CE-A59436C445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E01CFEA-F9E8-477D-A99D-5EC06B84D8D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B8FA6C55-ACA8-4FE3-A43E-EA4621C98D5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AX107</xm:sqref>
        </x14:conditionalFormatting>
        <x14:conditionalFormatting xmlns:xm="http://schemas.microsoft.com/office/excel/2006/main">
          <x14:cfRule type="cellIs" priority="6" operator="equal" id="{A3BA6DCD-08DB-4C17-8F5C-8115DE6DAC4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B61C9978-A7EA-4381-9E21-D7FE2EC8DA3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86F1B144-187C-4709-AEFD-1684B1F0DFA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AX105</xm:sqref>
        </x14:conditionalFormatting>
        <x14:conditionalFormatting xmlns:xm="http://schemas.microsoft.com/office/excel/2006/main">
          <x14:cfRule type="cellIs" priority="1" operator="equal" id="{C27C41AF-AD91-428F-A21F-6C634949EE8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221B6C8D-279C-4E0B-9C35-B00CA90EE60D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986DF1AE-1872-4E48-A35C-A70BB6C3E75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2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88"/>
  <sheetViews>
    <sheetView zoomScale="80" zoomScaleNormal="80" workbookViewId="0">
      <pane xSplit="5" ySplit="8" topLeftCell="F20" activePane="bottomRight" state="frozen"/>
      <selection activeCell="N19" sqref="N19"/>
      <selection pane="topRight" activeCell="N19" sqref="N19"/>
      <selection pane="bottomLeft" activeCell="N19" sqref="N19"/>
      <selection pane="bottomRight" activeCell="J28" sqref="J28"/>
    </sheetView>
  </sheetViews>
  <sheetFormatPr defaultColWidth="8.7109375" defaultRowHeight="15" outlineLevelCol="1" x14ac:dyDescent="0.25"/>
  <cols>
    <col min="1" max="1" width="5" style="4" bestFit="1" customWidth="1"/>
    <col min="2" max="2" width="10.28515625" style="4" bestFit="1" customWidth="1"/>
    <col min="3" max="3" width="14.28515625" style="4" customWidth="1"/>
    <col min="4" max="4" width="10" style="4" hidden="1" customWidth="1"/>
    <col min="5" max="5" width="29.7109375" style="4" customWidth="1"/>
    <col min="6" max="6" width="16.28515625" style="4" bestFit="1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1.42578125" style="4" customWidth="1" outlineLevel="1"/>
    <col min="17" max="17" width="11.5703125" style="4" bestFit="1" customWidth="1" outlineLevel="1"/>
    <col min="18" max="18" width="13.140625" style="4" customWidth="1" outlineLevel="1"/>
    <col min="19" max="19" width="9.5703125" style="4" customWidth="1" outlineLevel="1"/>
    <col min="20" max="20" width="11.425781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.2851562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" style="4" bestFit="1" customWidth="1"/>
    <col min="51" max="51" width="6.85546875" style="4" hidden="1" customWidth="1"/>
    <col min="52" max="52" width="12.7109375" style="4" hidden="1" customWidth="1"/>
    <col min="53" max="54" width="0" style="4" hidden="1" customWidth="1"/>
    <col min="55" max="16384" width="8.7109375" style="4"/>
  </cols>
  <sheetData>
    <row r="1" spans="1:52" ht="32.25" customHeight="1" thickBot="1" x14ac:dyDescent="0.3">
      <c r="B1" s="5" t="s">
        <v>0</v>
      </c>
      <c r="C1" s="6" t="s">
        <v>428</v>
      </c>
      <c r="E1" s="5" t="s">
        <v>541</v>
      </c>
      <c r="F1" s="7">
        <f>'September Credit Allocation'!G9</f>
        <v>877156403.58000004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</row>
    <row r="3" spans="1:52" s="11" customFormat="1" x14ac:dyDescent="0.25"/>
    <row r="4" spans="1:52" ht="15.75" customHeight="1" x14ac:dyDescent="0.35">
      <c r="B4" s="147" t="s">
        <v>1160</v>
      </c>
      <c r="C4" s="148"/>
      <c r="D4" s="148"/>
      <c r="E4" s="148"/>
      <c r="H4" s="149" t="s">
        <v>499</v>
      </c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2"/>
      <c r="AE4" s="150" t="s">
        <v>502</v>
      </c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2"/>
      <c r="AZ4" s="12"/>
    </row>
    <row r="5" spans="1:52" ht="15.75" customHeight="1" thickBot="1" x14ac:dyDescent="0.4">
      <c r="B5" s="148"/>
      <c r="C5" s="148"/>
      <c r="D5" s="148"/>
      <c r="E5" s="148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2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2"/>
      <c r="AZ5" s="12"/>
    </row>
    <row r="6" spans="1:52" ht="15.75" hidden="1" customHeight="1" x14ac:dyDescent="0.35">
      <c r="B6" s="83"/>
      <c r="C6" s="83"/>
      <c r="D6" s="83"/>
      <c r="E6" s="83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125"/>
      <c r="AT6" s="84"/>
      <c r="AU6" s="84"/>
      <c r="AV6" s="84"/>
      <c r="AW6" s="84"/>
      <c r="AX6" s="84"/>
      <c r="AY6" s="84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7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3" t="s">
        <v>1107</v>
      </c>
      <c r="AS8" s="127" t="s">
        <v>1148</v>
      </c>
      <c r="AT8" s="22" t="s">
        <v>492</v>
      </c>
      <c r="AU8" s="22" t="s">
        <v>501</v>
      </c>
      <c r="AV8" s="93" t="s">
        <v>1119</v>
      </c>
      <c r="AW8" s="22" t="s">
        <v>503</v>
      </c>
      <c r="AX8" s="23" t="s">
        <v>833</v>
      </c>
      <c r="AY8" s="124" t="s">
        <v>1065</v>
      </c>
      <c r="AZ8" s="124" t="s">
        <v>1142</v>
      </c>
    </row>
    <row r="9" spans="1:52" x14ac:dyDescent="0.25">
      <c r="A9" s="100">
        <v>1</v>
      </c>
      <c r="B9" s="100" t="s">
        <v>363</v>
      </c>
      <c r="C9" s="100" t="s">
        <v>888</v>
      </c>
      <c r="D9" s="100"/>
      <c r="E9" s="100" t="s">
        <v>889</v>
      </c>
      <c r="F9" s="100" t="s">
        <v>20</v>
      </c>
      <c r="G9" s="25">
        <f t="shared" ref="G9:G40" si="0">SUM(H9:AB9)</f>
        <v>0</v>
      </c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3"/>
      <c r="AG9" s="104"/>
      <c r="AH9" s="104"/>
      <c r="AI9" s="105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 t="shared" ref="AV9:AV40" si="2">AC9*0.35</f>
        <v>0</v>
      </c>
      <c r="AW9" s="30" t="str">
        <f t="shared" ref="AW9:AW38" si="3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2"/>
      <c r="AZ9" s="82"/>
    </row>
    <row r="10" spans="1:52" x14ac:dyDescent="0.25">
      <c r="A10" s="100">
        <v>2</v>
      </c>
      <c r="B10" s="101" t="s">
        <v>363</v>
      </c>
      <c r="C10" s="101" t="s">
        <v>841</v>
      </c>
      <c r="D10" s="101"/>
      <c r="E10" s="101" t="s">
        <v>851</v>
      </c>
      <c r="F10" s="101" t="s">
        <v>43</v>
      </c>
      <c r="G10" s="25">
        <f t="shared" si="0"/>
        <v>0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06"/>
      <c r="AG10" s="82"/>
      <c r="AH10" s="82"/>
      <c r="AI10" s="105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si="2"/>
        <v>0</v>
      </c>
      <c r="AW10" s="30" t="str">
        <f t="shared" si="3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2"/>
      <c r="AZ10" s="82"/>
    </row>
    <row r="11" spans="1:52" x14ac:dyDescent="0.25">
      <c r="A11" s="100">
        <v>3</v>
      </c>
      <c r="B11" s="101" t="s">
        <v>363</v>
      </c>
      <c r="C11" s="101" t="s">
        <v>693</v>
      </c>
      <c r="D11" s="101"/>
      <c r="E11" s="101" t="s">
        <v>694</v>
      </c>
      <c r="F11" s="101" t="s">
        <v>933</v>
      </c>
      <c r="G11" s="25">
        <f t="shared" si="0"/>
        <v>0</v>
      </c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6"/>
      <c r="AG11" s="82"/>
      <c r="AH11" s="82"/>
      <c r="AI11" s="105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2"/>
        <v>0</v>
      </c>
      <c r="AW11" s="30" t="str">
        <f t="shared" si="3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2"/>
      <c r="AZ11" s="82"/>
    </row>
    <row r="12" spans="1:52" x14ac:dyDescent="0.25">
      <c r="A12" s="100">
        <v>4</v>
      </c>
      <c r="B12" s="101" t="s">
        <v>363</v>
      </c>
      <c r="C12" s="101" t="s">
        <v>960</v>
      </c>
      <c r="D12" s="101"/>
      <c r="E12" s="101" t="s">
        <v>967</v>
      </c>
      <c r="F12" s="101" t="s">
        <v>516</v>
      </c>
      <c r="G12" s="25">
        <f t="shared" si="0"/>
        <v>0</v>
      </c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6"/>
      <c r="AG12" s="82"/>
      <c r="AH12" s="82"/>
      <c r="AI12" s="105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2"/>
        <v>0</v>
      </c>
      <c r="AW12" s="30" t="str">
        <f t="shared" si="3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2"/>
      <c r="AZ12" s="82"/>
    </row>
    <row r="13" spans="1:52" x14ac:dyDescent="0.25">
      <c r="A13" s="100">
        <v>5</v>
      </c>
      <c r="B13" s="101" t="s">
        <v>363</v>
      </c>
      <c r="C13" s="101" t="s">
        <v>961</v>
      </c>
      <c r="D13" s="101"/>
      <c r="E13" s="101" t="s">
        <v>968</v>
      </c>
      <c r="F13" s="101" t="s">
        <v>20</v>
      </c>
      <c r="G13" s="25">
        <f t="shared" si="0"/>
        <v>0</v>
      </c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6"/>
      <c r="AG13" s="82"/>
      <c r="AH13" s="82"/>
      <c r="AI13" s="105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2"/>
        <v>0</v>
      </c>
      <c r="AW13" s="30" t="str">
        <f t="shared" si="3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2"/>
      <c r="AZ13" s="82"/>
    </row>
    <row r="14" spans="1:52" x14ac:dyDescent="0.25">
      <c r="A14" s="100">
        <v>6</v>
      </c>
      <c r="B14" s="101" t="s">
        <v>363</v>
      </c>
      <c r="C14" s="101" t="s">
        <v>962</v>
      </c>
      <c r="D14" s="101"/>
      <c r="E14" s="101" t="s">
        <v>969</v>
      </c>
      <c r="F14" s="101" t="s">
        <v>13</v>
      </c>
      <c r="G14" s="25">
        <f t="shared" si="0"/>
        <v>0</v>
      </c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6"/>
      <c r="AG14" s="82"/>
      <c r="AH14" s="82"/>
      <c r="AI14" s="105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2"/>
        <v>0</v>
      </c>
      <c r="AW14" s="30" t="str">
        <f t="shared" si="3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2"/>
      <c r="AZ14" s="82"/>
    </row>
    <row r="15" spans="1:52" x14ac:dyDescent="0.25">
      <c r="A15" s="100">
        <v>7</v>
      </c>
      <c r="B15" s="101" t="s">
        <v>363</v>
      </c>
      <c r="C15" s="101" t="s">
        <v>963</v>
      </c>
      <c r="D15" s="101"/>
      <c r="E15" s="101" t="s">
        <v>970</v>
      </c>
      <c r="F15" s="101" t="s">
        <v>43</v>
      </c>
      <c r="G15" s="25">
        <f t="shared" si="0"/>
        <v>0</v>
      </c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6"/>
      <c r="AG15" s="82"/>
      <c r="AH15" s="82"/>
      <c r="AI15" s="105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2"/>
        <v>0</v>
      </c>
      <c r="AW15" s="30" t="str">
        <f t="shared" si="3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2"/>
      <c r="AZ15" s="82"/>
    </row>
    <row r="16" spans="1:52" x14ac:dyDescent="0.25">
      <c r="A16" s="100">
        <v>8</v>
      </c>
      <c r="B16" s="101" t="s">
        <v>363</v>
      </c>
      <c r="C16" s="101" t="s">
        <v>964</v>
      </c>
      <c r="D16" s="101"/>
      <c r="E16" s="101" t="s">
        <v>971</v>
      </c>
      <c r="F16" s="101" t="s">
        <v>13</v>
      </c>
      <c r="G16" s="25">
        <f t="shared" si="0"/>
        <v>0</v>
      </c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6"/>
      <c r="AG16" s="82"/>
      <c r="AH16" s="82"/>
      <c r="AI16" s="105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2"/>
        <v>0</v>
      </c>
      <c r="AW16" s="30" t="str">
        <f t="shared" si="3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2"/>
      <c r="AZ16" s="82"/>
    </row>
    <row r="17" spans="1:52" x14ac:dyDescent="0.25">
      <c r="A17" s="100">
        <v>9</v>
      </c>
      <c r="B17" s="101" t="s">
        <v>363</v>
      </c>
      <c r="C17" s="101" t="s">
        <v>965</v>
      </c>
      <c r="D17" s="101"/>
      <c r="E17" s="101" t="s">
        <v>972</v>
      </c>
      <c r="F17" s="101" t="s">
        <v>13</v>
      </c>
      <c r="G17" s="25">
        <f t="shared" si="0"/>
        <v>0</v>
      </c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6"/>
      <c r="AG17" s="82"/>
      <c r="AH17" s="82"/>
      <c r="AI17" s="105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2"/>
        <v>0</v>
      </c>
      <c r="AW17" s="30" t="str">
        <f t="shared" si="3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2"/>
      <c r="AZ17" s="82"/>
    </row>
    <row r="18" spans="1:52" x14ac:dyDescent="0.25">
      <c r="A18" s="100">
        <v>10</v>
      </c>
      <c r="B18" s="101" t="s">
        <v>363</v>
      </c>
      <c r="C18" s="101" t="s">
        <v>897</v>
      </c>
      <c r="D18" s="101"/>
      <c r="E18" s="101" t="s">
        <v>973</v>
      </c>
      <c r="F18" s="101" t="s">
        <v>11</v>
      </c>
      <c r="G18" s="25">
        <f t="shared" si="0"/>
        <v>0</v>
      </c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6"/>
      <c r="AG18" s="82"/>
      <c r="AH18" s="82"/>
      <c r="AI18" s="105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2"/>
        <v>0</v>
      </c>
      <c r="AW18" s="30" t="str">
        <f t="shared" si="3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2"/>
      <c r="AZ18" s="82"/>
    </row>
    <row r="19" spans="1:52" x14ac:dyDescent="0.25">
      <c r="A19" s="100">
        <v>11</v>
      </c>
      <c r="B19" s="101" t="s">
        <v>363</v>
      </c>
      <c r="C19" s="101" t="s">
        <v>373</v>
      </c>
      <c r="D19" s="101"/>
      <c r="E19" s="101" t="s">
        <v>374</v>
      </c>
      <c r="F19" s="101" t="s">
        <v>20</v>
      </c>
      <c r="G19" s="25">
        <f t="shared" si="0"/>
        <v>0</v>
      </c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6"/>
      <c r="AG19" s="82"/>
      <c r="AH19" s="82"/>
      <c r="AI19" s="105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2"/>
        <v>0</v>
      </c>
      <c r="AW19" s="30" t="str">
        <f t="shared" si="3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2"/>
      <c r="AZ19" s="82"/>
    </row>
    <row r="20" spans="1:52" x14ac:dyDescent="0.25">
      <c r="A20" s="100">
        <v>12</v>
      </c>
      <c r="B20" s="101" t="s">
        <v>363</v>
      </c>
      <c r="C20" s="101" t="s">
        <v>366</v>
      </c>
      <c r="D20" s="101"/>
      <c r="E20" s="101" t="s">
        <v>745</v>
      </c>
      <c r="F20" s="101" t="s">
        <v>933</v>
      </c>
      <c r="G20" s="25">
        <f t="shared" si="0"/>
        <v>0</v>
      </c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06"/>
      <c r="AG20" s="82"/>
      <c r="AH20" s="82"/>
      <c r="AI20" s="105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2"/>
        <v>0</v>
      </c>
      <c r="AW20" s="30" t="str">
        <f t="shared" si="3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2"/>
      <c r="AZ20" s="82"/>
    </row>
    <row r="21" spans="1:52" x14ac:dyDescent="0.25">
      <c r="A21" s="100">
        <v>13</v>
      </c>
      <c r="B21" s="101" t="s">
        <v>363</v>
      </c>
      <c r="C21" s="101" t="s">
        <v>370</v>
      </c>
      <c r="D21" s="101"/>
      <c r="E21" s="101" t="s">
        <v>746</v>
      </c>
      <c r="F21" s="123" t="s">
        <v>20</v>
      </c>
      <c r="G21" s="25">
        <f t="shared" si="0"/>
        <v>0</v>
      </c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6"/>
      <c r="AG21" s="82"/>
      <c r="AH21" s="82"/>
      <c r="AI21" s="105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2"/>
        <v>0</v>
      </c>
      <c r="AW21" s="30" t="str">
        <f t="shared" si="3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2"/>
      <c r="AZ21" s="82"/>
    </row>
    <row r="22" spans="1:52" x14ac:dyDescent="0.25">
      <c r="A22" s="100">
        <v>14</v>
      </c>
      <c r="B22" s="101" t="s">
        <v>363</v>
      </c>
      <c r="C22" s="101" t="s">
        <v>367</v>
      </c>
      <c r="D22" s="101"/>
      <c r="E22" s="101" t="s">
        <v>368</v>
      </c>
      <c r="F22" s="101" t="s">
        <v>933</v>
      </c>
      <c r="G22" s="25">
        <f t="shared" si="0"/>
        <v>0</v>
      </c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06"/>
      <c r="AG22" s="82"/>
      <c r="AH22" s="82"/>
      <c r="AI22" s="105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2"/>
        <v>0</v>
      </c>
      <c r="AW22" s="30" t="str">
        <f t="shared" si="3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2"/>
      <c r="AZ22" s="82"/>
    </row>
    <row r="23" spans="1:52" x14ac:dyDescent="0.25">
      <c r="A23" s="100">
        <v>15</v>
      </c>
      <c r="B23" s="101" t="s">
        <v>363</v>
      </c>
      <c r="C23" s="101" t="s">
        <v>369</v>
      </c>
      <c r="D23" s="101"/>
      <c r="E23" s="101" t="s">
        <v>856</v>
      </c>
      <c r="F23" s="101" t="s">
        <v>933</v>
      </c>
      <c r="G23" s="25">
        <f t="shared" si="0"/>
        <v>0</v>
      </c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06"/>
      <c r="AG23" s="82"/>
      <c r="AH23" s="82"/>
      <c r="AI23" s="105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2"/>
        <v>0</v>
      </c>
      <c r="AW23" s="30" t="str">
        <f t="shared" si="3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2"/>
      <c r="AZ23" s="82"/>
    </row>
    <row r="24" spans="1:52" x14ac:dyDescent="0.25">
      <c r="A24" s="100">
        <v>16</v>
      </c>
      <c r="B24" s="101" t="s">
        <v>363</v>
      </c>
      <c r="C24" s="101" t="s">
        <v>371</v>
      </c>
      <c r="D24" s="101"/>
      <c r="E24" s="101" t="s">
        <v>372</v>
      </c>
      <c r="F24" s="101" t="s">
        <v>43</v>
      </c>
      <c r="G24" s="25">
        <f t="shared" si="0"/>
        <v>0</v>
      </c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06"/>
      <c r="AG24" s="82"/>
      <c r="AH24" s="82"/>
      <c r="AI24" s="105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2"/>
        <v>0</v>
      </c>
      <c r="AW24" s="30" t="str">
        <f t="shared" si="3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2"/>
      <c r="AZ24" s="82"/>
    </row>
    <row r="25" spans="1:52" x14ac:dyDescent="0.25">
      <c r="A25" s="100">
        <v>17</v>
      </c>
      <c r="B25" s="101" t="s">
        <v>363</v>
      </c>
      <c r="C25" s="101" t="s">
        <v>364</v>
      </c>
      <c r="D25" s="101"/>
      <c r="E25" s="101" t="s">
        <v>365</v>
      </c>
      <c r="F25" s="101" t="s">
        <v>933</v>
      </c>
      <c r="G25" s="25">
        <f t="shared" si="0"/>
        <v>0</v>
      </c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06"/>
      <c r="AG25" s="82"/>
      <c r="AH25" s="82"/>
      <c r="AI25" s="105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2"/>
        <v>0</v>
      </c>
      <c r="AW25" s="30" t="str">
        <f t="shared" si="3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2"/>
      <c r="AZ25" s="82"/>
    </row>
    <row r="26" spans="1:52" x14ac:dyDescent="0.25">
      <c r="A26" s="100">
        <v>18</v>
      </c>
      <c r="B26" s="101" t="s">
        <v>363</v>
      </c>
      <c r="C26" s="101" t="s">
        <v>966</v>
      </c>
      <c r="D26" s="101"/>
      <c r="E26" s="101" t="s">
        <v>974</v>
      </c>
      <c r="F26" s="101" t="s">
        <v>20</v>
      </c>
      <c r="G26" s="25">
        <f t="shared" si="0"/>
        <v>0</v>
      </c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6"/>
      <c r="AG26" s="82"/>
      <c r="AH26" s="82"/>
      <c r="AI26" s="105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2"/>
        <v>0</v>
      </c>
      <c r="AW26" s="30" t="str">
        <f t="shared" si="3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2"/>
      <c r="AZ26" s="82"/>
    </row>
    <row r="27" spans="1:52" x14ac:dyDescent="0.25">
      <c r="A27" s="100">
        <v>19</v>
      </c>
      <c r="B27" s="101" t="s">
        <v>375</v>
      </c>
      <c r="C27" s="101" t="s">
        <v>682</v>
      </c>
      <c r="D27" s="101"/>
      <c r="E27" s="101" t="s">
        <v>683</v>
      </c>
      <c r="F27" s="101" t="s">
        <v>13</v>
      </c>
      <c r="G27" s="25">
        <f t="shared" si="0"/>
        <v>0</v>
      </c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6"/>
      <c r="AG27" s="82"/>
      <c r="AH27" s="82"/>
      <c r="AI27" s="105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2"/>
        <v>0</v>
      </c>
      <c r="AW27" s="30" t="str">
        <f t="shared" si="3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High Risk Customer</v>
      </c>
      <c r="AY27" s="82"/>
      <c r="AZ27" s="82"/>
    </row>
    <row r="28" spans="1:52" x14ac:dyDescent="0.25">
      <c r="A28" s="100">
        <v>20</v>
      </c>
      <c r="B28" s="101" t="s">
        <v>375</v>
      </c>
      <c r="C28" s="101" t="s">
        <v>376</v>
      </c>
      <c r="D28" s="101"/>
      <c r="E28" s="101" t="s">
        <v>976</v>
      </c>
      <c r="F28" s="101" t="s">
        <v>11</v>
      </c>
      <c r="G28" s="25">
        <f t="shared" si="0"/>
        <v>0</v>
      </c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6"/>
      <c r="AG28" s="82"/>
      <c r="AH28" s="82"/>
      <c r="AI28" s="105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2"/>
        <v>0</v>
      </c>
      <c r="AW28" s="30" t="str">
        <f t="shared" si="3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2"/>
      <c r="AZ28" s="82"/>
    </row>
    <row r="29" spans="1:52" x14ac:dyDescent="0.25">
      <c r="A29" s="100">
        <v>21</v>
      </c>
      <c r="B29" s="101" t="s">
        <v>375</v>
      </c>
      <c r="C29" s="101" t="s">
        <v>975</v>
      </c>
      <c r="D29" s="101"/>
      <c r="E29" s="101" t="s">
        <v>977</v>
      </c>
      <c r="F29" s="101" t="s">
        <v>11</v>
      </c>
      <c r="G29" s="25">
        <f t="shared" si="0"/>
        <v>0</v>
      </c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6"/>
      <c r="AG29" s="82"/>
      <c r="AH29" s="82"/>
      <c r="AI29" s="105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2"/>
        <v>0</v>
      </c>
      <c r="AW29" s="30" t="str">
        <f t="shared" si="3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2"/>
      <c r="AZ29" s="82"/>
    </row>
    <row r="30" spans="1:52" x14ac:dyDescent="0.25">
      <c r="A30" s="100">
        <v>22</v>
      </c>
      <c r="B30" s="101" t="s">
        <v>375</v>
      </c>
      <c r="C30" s="101" t="s">
        <v>377</v>
      </c>
      <c r="D30" s="101"/>
      <c r="E30" s="101" t="s">
        <v>378</v>
      </c>
      <c r="F30" s="101" t="s">
        <v>11</v>
      </c>
      <c r="G30" s="25">
        <f t="shared" si="0"/>
        <v>0</v>
      </c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6"/>
      <c r="AG30" s="82"/>
      <c r="AH30" s="82"/>
      <c r="AI30" s="105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2"/>
        <v>0</v>
      </c>
      <c r="AW30" s="30" t="str">
        <f t="shared" si="3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High Risk Customer</v>
      </c>
      <c r="AY30" s="82"/>
      <c r="AZ30" s="82"/>
    </row>
    <row r="31" spans="1:52" x14ac:dyDescent="0.25">
      <c r="A31" s="100">
        <v>23</v>
      </c>
      <c r="B31" s="101" t="s">
        <v>375</v>
      </c>
      <c r="C31" s="101" t="s">
        <v>691</v>
      </c>
      <c r="D31" s="101"/>
      <c r="E31" s="101" t="s">
        <v>692</v>
      </c>
      <c r="F31" s="101" t="s">
        <v>11</v>
      </c>
      <c r="G31" s="25">
        <f t="shared" si="0"/>
        <v>0</v>
      </c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6"/>
      <c r="AG31" s="82"/>
      <c r="AH31" s="82"/>
      <c r="AI31" s="105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2"/>
        <v>0</v>
      </c>
      <c r="AW31" s="30" t="str">
        <f t="shared" si="3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2"/>
      <c r="AZ31" s="82"/>
    </row>
    <row r="32" spans="1:52" x14ac:dyDescent="0.25">
      <c r="A32" s="100">
        <v>24</v>
      </c>
      <c r="B32" s="101" t="s">
        <v>375</v>
      </c>
      <c r="C32" s="101" t="s">
        <v>379</v>
      </c>
      <c r="D32" s="101"/>
      <c r="E32" s="101" t="s">
        <v>380</v>
      </c>
      <c r="F32" s="101" t="s">
        <v>933</v>
      </c>
      <c r="G32" s="25">
        <f t="shared" si="0"/>
        <v>0</v>
      </c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06"/>
      <c r="AG32" s="82"/>
      <c r="AH32" s="82"/>
      <c r="AI32" s="105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2"/>
        <v>0</v>
      </c>
      <c r="AW32" s="30" t="str">
        <f t="shared" si="3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2"/>
      <c r="AZ32" s="82"/>
    </row>
    <row r="33" spans="1:52" x14ac:dyDescent="0.25">
      <c r="A33" s="100">
        <v>25</v>
      </c>
      <c r="B33" s="101" t="s">
        <v>375</v>
      </c>
      <c r="C33" s="101" t="s">
        <v>382</v>
      </c>
      <c r="D33" s="101"/>
      <c r="E33" s="101" t="s">
        <v>383</v>
      </c>
      <c r="F33" s="101" t="s">
        <v>13</v>
      </c>
      <c r="G33" s="25">
        <f t="shared" si="0"/>
        <v>0</v>
      </c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06"/>
      <c r="AG33" s="82"/>
      <c r="AH33" s="82"/>
      <c r="AI33" s="105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2"/>
        <v>0</v>
      </c>
      <c r="AW33" s="30" t="str">
        <f t="shared" si="3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2"/>
      <c r="AZ33" s="82"/>
    </row>
    <row r="34" spans="1:52" x14ac:dyDescent="0.25">
      <c r="A34" s="100">
        <v>26</v>
      </c>
      <c r="B34" s="101" t="s">
        <v>375</v>
      </c>
      <c r="C34" s="101" t="s">
        <v>381</v>
      </c>
      <c r="D34" s="101"/>
      <c r="E34" s="101" t="s">
        <v>744</v>
      </c>
      <c r="F34" s="101" t="s">
        <v>20</v>
      </c>
      <c r="G34" s="25">
        <f t="shared" si="0"/>
        <v>0</v>
      </c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06"/>
      <c r="AG34" s="82"/>
      <c r="AH34" s="82"/>
      <c r="AI34" s="105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2"/>
        <v>0</v>
      </c>
      <c r="AW34" s="30" t="str">
        <f t="shared" si="3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2"/>
      <c r="AZ34" s="82"/>
    </row>
    <row r="35" spans="1:52" x14ac:dyDescent="0.25">
      <c r="A35" s="100">
        <v>27</v>
      </c>
      <c r="B35" s="101" t="s">
        <v>375</v>
      </c>
      <c r="C35" s="101" t="s">
        <v>384</v>
      </c>
      <c r="D35" s="101"/>
      <c r="E35" s="101" t="s">
        <v>764</v>
      </c>
      <c r="F35" s="101" t="s">
        <v>20</v>
      </c>
      <c r="G35" s="25">
        <f t="shared" si="0"/>
        <v>0</v>
      </c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06"/>
      <c r="AG35" s="82"/>
      <c r="AH35" s="82"/>
      <c r="AI35" s="105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2"/>
        <v>0</v>
      </c>
      <c r="AW35" s="30" t="str">
        <f t="shared" si="3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2"/>
      <c r="AZ35" s="82"/>
    </row>
    <row r="36" spans="1:52" x14ac:dyDescent="0.25">
      <c r="A36" s="100">
        <v>28</v>
      </c>
      <c r="B36" s="101" t="s">
        <v>358</v>
      </c>
      <c r="C36" s="101" t="s">
        <v>978</v>
      </c>
      <c r="D36" s="101"/>
      <c r="E36" s="101" t="s">
        <v>983</v>
      </c>
      <c r="F36" s="123" t="s">
        <v>20</v>
      </c>
      <c r="G36" s="25">
        <f t="shared" si="0"/>
        <v>0</v>
      </c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06"/>
      <c r="AG36" s="82"/>
      <c r="AH36" s="82"/>
      <c r="AI36" s="105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2"/>
        <v>0</v>
      </c>
      <c r="AW36" s="30" t="str">
        <f t="shared" si="3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2"/>
      <c r="AZ36" s="82"/>
    </row>
    <row r="37" spans="1:52" x14ac:dyDescent="0.25">
      <c r="A37" s="100">
        <v>29</v>
      </c>
      <c r="B37" s="101" t="s">
        <v>358</v>
      </c>
      <c r="C37" s="101" t="s">
        <v>979</v>
      </c>
      <c r="D37" s="101"/>
      <c r="E37" s="101" t="s">
        <v>984</v>
      </c>
      <c r="F37" s="101" t="s">
        <v>989</v>
      </c>
      <c r="G37" s="25">
        <f t="shared" si="0"/>
        <v>0</v>
      </c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06"/>
      <c r="AG37" s="82"/>
      <c r="AH37" s="82"/>
      <c r="AI37" s="105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2"/>
        <v>0</v>
      </c>
      <c r="AW37" s="30" t="str">
        <f t="shared" si="3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2"/>
      <c r="AZ37" s="82"/>
    </row>
    <row r="38" spans="1:52" x14ac:dyDescent="0.25">
      <c r="A38" s="100">
        <v>30</v>
      </c>
      <c r="B38" s="101" t="s">
        <v>358</v>
      </c>
      <c r="C38" s="101" t="s">
        <v>697</v>
      </c>
      <c r="D38" s="101"/>
      <c r="E38" s="101" t="s">
        <v>698</v>
      </c>
      <c r="F38" s="101" t="s">
        <v>11</v>
      </c>
      <c r="G38" s="25">
        <f t="shared" si="0"/>
        <v>0</v>
      </c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96"/>
      <c r="U38" s="102"/>
      <c r="V38" s="96"/>
      <c r="W38" s="102"/>
      <c r="X38" s="102"/>
      <c r="Y38" s="96"/>
      <c r="Z38" s="96"/>
      <c r="AA38" s="96"/>
      <c r="AB38" s="102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6"/>
      <c r="AG38" s="82"/>
      <c r="AH38" s="82"/>
      <c r="AI38" s="105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2"/>
        <v>0</v>
      </c>
      <c r="AW38" s="30" t="str">
        <f t="shared" si="3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2"/>
      <c r="AZ38" s="82"/>
    </row>
    <row r="39" spans="1:52" x14ac:dyDescent="0.25">
      <c r="A39" s="100">
        <v>31</v>
      </c>
      <c r="B39" s="101" t="s">
        <v>358</v>
      </c>
      <c r="C39" s="101" t="s">
        <v>980</v>
      </c>
      <c r="D39" s="101"/>
      <c r="E39" s="101" t="s">
        <v>985</v>
      </c>
      <c r="F39" s="101" t="s">
        <v>11</v>
      </c>
      <c r="G39" s="25">
        <f t="shared" si="0"/>
        <v>0</v>
      </c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96"/>
      <c r="U39" s="102"/>
      <c r="V39" s="96"/>
      <c r="W39" s="102"/>
      <c r="X39" s="102"/>
      <c r="Y39" s="96"/>
      <c r="Z39" s="96"/>
      <c r="AA39" s="96"/>
      <c r="AB39" s="102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6"/>
      <c r="AG39" s="82"/>
      <c r="AH39" s="82"/>
      <c r="AI39" s="105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2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2"/>
      <c r="AZ39" s="82"/>
    </row>
    <row r="40" spans="1:52" x14ac:dyDescent="0.25">
      <c r="A40" s="100">
        <v>32</v>
      </c>
      <c r="B40" s="101" t="s">
        <v>358</v>
      </c>
      <c r="C40" s="101" t="s">
        <v>360</v>
      </c>
      <c r="D40" s="101"/>
      <c r="E40" s="101" t="s">
        <v>361</v>
      </c>
      <c r="F40" s="101" t="s">
        <v>13</v>
      </c>
      <c r="G40" s="25">
        <f t="shared" si="0"/>
        <v>0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06"/>
      <c r="AG40" s="82"/>
      <c r="AH40" s="82"/>
      <c r="AI40" s="105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2"/>
        <v>0</v>
      </c>
      <c r="AW40" s="30" t="str">
        <f t="shared" ref="AW40:AW87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2"/>
      <c r="AZ40" s="82"/>
    </row>
    <row r="41" spans="1:52" x14ac:dyDescent="0.25">
      <c r="A41" s="100">
        <v>33</v>
      </c>
      <c r="B41" s="101" t="s">
        <v>358</v>
      </c>
      <c r="C41" s="101" t="s">
        <v>536</v>
      </c>
      <c r="D41" s="101"/>
      <c r="E41" s="101" t="s">
        <v>537</v>
      </c>
      <c r="F41" s="101" t="s">
        <v>13</v>
      </c>
      <c r="G41" s="25">
        <f t="shared" ref="G41:G74" si="5">SUM(H41:AB41)</f>
        <v>0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4" si="6">SUM(AF41:AT41)</f>
        <v>0</v>
      </c>
      <c r="AF41" s="106"/>
      <c r="AG41" s="82"/>
      <c r="AH41" s="82"/>
      <c r="AI41" s="105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ref="AV41:AV74" si="7">AC41*0.35</f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2"/>
      <c r="AZ41" s="82"/>
    </row>
    <row r="42" spans="1:52" x14ac:dyDescent="0.25">
      <c r="A42" s="100">
        <v>34</v>
      </c>
      <c r="B42" s="101" t="s">
        <v>358</v>
      </c>
      <c r="C42" s="101" t="s">
        <v>385</v>
      </c>
      <c r="D42" s="101"/>
      <c r="E42" s="101" t="s">
        <v>386</v>
      </c>
      <c r="F42" s="101" t="s">
        <v>43</v>
      </c>
      <c r="G42" s="25">
        <f t="shared" si="5"/>
        <v>0</v>
      </c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6"/>
        <v>0</v>
      </c>
      <c r="AF42" s="106"/>
      <c r="AG42" s="82"/>
      <c r="AH42" s="82"/>
      <c r="AI42" s="105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7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2"/>
      <c r="AZ42" s="82"/>
    </row>
    <row r="43" spans="1:52" x14ac:dyDescent="0.25">
      <c r="A43" s="100">
        <v>35</v>
      </c>
      <c r="B43" s="101" t="s">
        <v>358</v>
      </c>
      <c r="C43" s="101" t="s">
        <v>684</v>
      </c>
      <c r="D43" s="101"/>
      <c r="E43" s="101" t="s">
        <v>685</v>
      </c>
      <c r="F43" s="101" t="s">
        <v>11</v>
      </c>
      <c r="G43" s="25">
        <f t="shared" si="5"/>
        <v>0</v>
      </c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6"/>
        <v>0</v>
      </c>
      <c r="AF43" s="106"/>
      <c r="AG43" s="82"/>
      <c r="AH43" s="82"/>
      <c r="AI43" s="105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7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2"/>
      <c r="AZ43" s="82"/>
    </row>
    <row r="44" spans="1:52" x14ac:dyDescent="0.25">
      <c r="A44" s="100">
        <v>36</v>
      </c>
      <c r="B44" s="101" t="s">
        <v>358</v>
      </c>
      <c r="C44" s="101" t="s">
        <v>387</v>
      </c>
      <c r="D44" s="101"/>
      <c r="E44" s="101" t="s">
        <v>388</v>
      </c>
      <c r="F44" s="101" t="s">
        <v>13</v>
      </c>
      <c r="G44" s="25">
        <f t="shared" si="5"/>
        <v>0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6"/>
        <v>0</v>
      </c>
      <c r="AF44" s="106"/>
      <c r="AG44" s="82"/>
      <c r="AH44" s="82"/>
      <c r="AI44" s="105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7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2"/>
      <c r="AZ44" s="82"/>
    </row>
    <row r="45" spans="1:52" x14ac:dyDescent="0.25">
      <c r="A45" s="100">
        <v>37</v>
      </c>
      <c r="B45" s="101" t="s">
        <v>358</v>
      </c>
      <c r="C45" s="101" t="s">
        <v>559</v>
      </c>
      <c r="D45" s="101"/>
      <c r="E45" s="101" t="s">
        <v>389</v>
      </c>
      <c r="F45" s="101" t="s">
        <v>13</v>
      </c>
      <c r="G45" s="25">
        <f t="shared" si="5"/>
        <v>0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6"/>
        <v>0</v>
      </c>
      <c r="AF45" s="106"/>
      <c r="AG45" s="82"/>
      <c r="AH45" s="82"/>
      <c r="AI45" s="105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7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2"/>
      <c r="AZ45" s="82"/>
    </row>
    <row r="46" spans="1:52" x14ac:dyDescent="0.25">
      <c r="A46" s="100">
        <v>38</v>
      </c>
      <c r="B46" s="101" t="s">
        <v>358</v>
      </c>
      <c r="C46" s="101" t="s">
        <v>686</v>
      </c>
      <c r="D46" s="101"/>
      <c r="E46" s="101" t="s">
        <v>687</v>
      </c>
      <c r="F46" s="123" t="s">
        <v>20</v>
      </c>
      <c r="G46" s="25">
        <f t="shared" si="5"/>
        <v>0</v>
      </c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96"/>
      <c r="W46" s="102"/>
      <c r="X46" s="102"/>
      <c r="Y46" s="102"/>
      <c r="Z46" s="102"/>
      <c r="AA46" s="102"/>
      <c r="AB46" s="102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6"/>
        <v>0</v>
      </c>
      <c r="AF46" s="106"/>
      <c r="AG46" s="82"/>
      <c r="AH46" s="82"/>
      <c r="AI46" s="105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7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2"/>
      <c r="AZ46" s="82"/>
    </row>
    <row r="47" spans="1:52" x14ac:dyDescent="0.25">
      <c r="A47" s="100">
        <v>39</v>
      </c>
      <c r="B47" s="101" t="s">
        <v>358</v>
      </c>
      <c r="C47" s="101" t="s">
        <v>396</v>
      </c>
      <c r="D47" s="101"/>
      <c r="E47" s="101" t="s">
        <v>397</v>
      </c>
      <c r="F47" s="101" t="s">
        <v>20</v>
      </c>
      <c r="G47" s="25">
        <f t="shared" si="5"/>
        <v>0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6"/>
        <v>0</v>
      </c>
      <c r="AF47" s="106"/>
      <c r="AG47" s="82"/>
      <c r="AH47" s="82"/>
      <c r="AI47" s="105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7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2"/>
      <c r="AZ47" s="82"/>
    </row>
    <row r="48" spans="1:52" x14ac:dyDescent="0.25">
      <c r="A48" s="100">
        <v>40</v>
      </c>
      <c r="B48" s="101" t="s">
        <v>358</v>
      </c>
      <c r="C48" s="101" t="s">
        <v>391</v>
      </c>
      <c r="D48" s="101"/>
      <c r="E48" s="101" t="s">
        <v>392</v>
      </c>
      <c r="F48" s="101" t="s">
        <v>20</v>
      </c>
      <c r="G48" s="25">
        <f t="shared" si="5"/>
        <v>0</v>
      </c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6"/>
        <v>0</v>
      </c>
      <c r="AF48" s="106"/>
      <c r="AG48" s="82"/>
      <c r="AH48" s="82"/>
      <c r="AI48" s="105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7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2"/>
      <c r="AZ48" s="82"/>
    </row>
    <row r="49" spans="1:52" x14ac:dyDescent="0.25">
      <c r="A49" s="100">
        <v>41</v>
      </c>
      <c r="B49" s="101" t="s">
        <v>358</v>
      </c>
      <c r="C49" s="101" t="s">
        <v>560</v>
      </c>
      <c r="D49" s="101"/>
      <c r="E49" s="101" t="s">
        <v>535</v>
      </c>
      <c r="F49" s="101" t="s">
        <v>13</v>
      </c>
      <c r="G49" s="25">
        <f t="shared" si="5"/>
        <v>0</v>
      </c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6"/>
        <v>0</v>
      </c>
      <c r="AF49" s="106"/>
      <c r="AG49" s="82"/>
      <c r="AH49" s="82"/>
      <c r="AI49" s="105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7"/>
        <v>0</v>
      </c>
      <c r="AW49" s="30" t="str">
        <f t="shared" si="4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2"/>
      <c r="AZ49" s="82"/>
    </row>
    <row r="50" spans="1:52" x14ac:dyDescent="0.25">
      <c r="A50" s="100">
        <v>42</v>
      </c>
      <c r="B50" s="101" t="s">
        <v>358</v>
      </c>
      <c r="C50" s="101" t="s">
        <v>981</v>
      </c>
      <c r="D50" s="101"/>
      <c r="E50" s="101" t="s">
        <v>986</v>
      </c>
      <c r="F50" s="101" t="s">
        <v>11</v>
      </c>
      <c r="G50" s="25">
        <f t="shared" si="5"/>
        <v>0</v>
      </c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6"/>
        <v>0</v>
      </c>
      <c r="AF50" s="106"/>
      <c r="AG50" s="82"/>
      <c r="AH50" s="82"/>
      <c r="AI50" s="105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7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2"/>
      <c r="AZ50" s="82"/>
    </row>
    <row r="51" spans="1:52" x14ac:dyDescent="0.25">
      <c r="A51" s="100">
        <v>43</v>
      </c>
      <c r="B51" s="101" t="s">
        <v>358</v>
      </c>
      <c r="C51" s="101" t="s">
        <v>393</v>
      </c>
      <c r="D51" s="101"/>
      <c r="E51" s="101" t="s">
        <v>394</v>
      </c>
      <c r="F51" s="101" t="s">
        <v>20</v>
      </c>
      <c r="G51" s="25">
        <f t="shared" si="5"/>
        <v>0</v>
      </c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6"/>
        <v>0</v>
      </c>
      <c r="AF51" s="106"/>
      <c r="AG51" s="82"/>
      <c r="AH51" s="82"/>
      <c r="AI51" s="105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7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2"/>
      <c r="AZ51" s="82"/>
    </row>
    <row r="52" spans="1:52" x14ac:dyDescent="0.25">
      <c r="A52" s="100">
        <v>44</v>
      </c>
      <c r="B52" s="101" t="s">
        <v>358</v>
      </c>
      <c r="C52" s="101" t="s">
        <v>395</v>
      </c>
      <c r="D52" s="101"/>
      <c r="E52" s="101" t="s">
        <v>760</v>
      </c>
      <c r="F52" s="101" t="s">
        <v>933</v>
      </c>
      <c r="G52" s="25">
        <f t="shared" si="5"/>
        <v>0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6"/>
        <v>0</v>
      </c>
      <c r="AF52" s="106"/>
      <c r="AG52" s="82"/>
      <c r="AH52" s="82"/>
      <c r="AI52" s="105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7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2"/>
      <c r="AZ52" s="82"/>
    </row>
    <row r="53" spans="1:52" x14ac:dyDescent="0.25">
      <c r="A53" s="100">
        <v>45</v>
      </c>
      <c r="B53" s="101" t="s">
        <v>358</v>
      </c>
      <c r="C53" s="101" t="s">
        <v>390</v>
      </c>
      <c r="D53" s="101"/>
      <c r="E53" s="101" t="s">
        <v>763</v>
      </c>
      <c r="F53" s="101" t="s">
        <v>20</v>
      </c>
      <c r="G53" s="25">
        <f t="shared" si="5"/>
        <v>0</v>
      </c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6"/>
        <v>0</v>
      </c>
      <c r="AF53" s="106"/>
      <c r="AG53" s="82"/>
      <c r="AH53" s="82"/>
      <c r="AI53" s="105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7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2"/>
      <c r="AZ53" s="82"/>
    </row>
    <row r="54" spans="1:52" x14ac:dyDescent="0.25">
      <c r="A54" s="100">
        <v>46</v>
      </c>
      <c r="B54" s="101" t="s">
        <v>358</v>
      </c>
      <c r="C54" s="101" t="s">
        <v>1098</v>
      </c>
      <c r="D54" s="101"/>
      <c r="E54" s="101" t="s">
        <v>903</v>
      </c>
      <c r="F54" s="101" t="s">
        <v>13</v>
      </c>
      <c r="G54" s="25">
        <f t="shared" si="5"/>
        <v>0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6"/>
        <v>0</v>
      </c>
      <c r="AF54" s="106"/>
      <c r="AG54" s="82"/>
      <c r="AH54" s="82"/>
      <c r="AI54" s="105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7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82"/>
      <c r="AZ54" s="82"/>
    </row>
    <row r="55" spans="1:52" x14ac:dyDescent="0.25">
      <c r="A55" s="100">
        <v>47</v>
      </c>
      <c r="B55" s="101" t="s">
        <v>358</v>
      </c>
      <c r="C55" s="101" t="s">
        <v>359</v>
      </c>
      <c r="D55" s="101"/>
      <c r="E55" s="101" t="s">
        <v>726</v>
      </c>
      <c r="F55" s="101" t="s">
        <v>933</v>
      </c>
      <c r="G55" s="25">
        <f t="shared" si="5"/>
        <v>0</v>
      </c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6"/>
        <v>0</v>
      </c>
      <c r="AF55" s="106"/>
      <c r="AG55" s="82"/>
      <c r="AH55" s="82"/>
      <c r="AI55" s="105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7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2"/>
      <c r="AZ55" s="82"/>
    </row>
    <row r="56" spans="1:52" x14ac:dyDescent="0.25">
      <c r="A56" s="100">
        <v>48</v>
      </c>
      <c r="B56" s="101" t="s">
        <v>358</v>
      </c>
      <c r="C56" s="101" t="s">
        <v>538</v>
      </c>
      <c r="D56" s="101"/>
      <c r="E56" s="101" t="s">
        <v>987</v>
      </c>
      <c r="F56" s="123" t="s">
        <v>13</v>
      </c>
      <c r="G56" s="25">
        <f t="shared" si="5"/>
        <v>0</v>
      </c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6"/>
        <v>0</v>
      </c>
      <c r="AF56" s="106"/>
      <c r="AG56" s="82"/>
      <c r="AH56" s="82"/>
      <c r="AI56" s="105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7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2"/>
      <c r="AZ56" s="82"/>
    </row>
    <row r="57" spans="1:52" x14ac:dyDescent="0.25">
      <c r="A57" s="100">
        <v>49</v>
      </c>
      <c r="B57" s="101" t="s">
        <v>358</v>
      </c>
      <c r="C57" s="101" t="s">
        <v>534</v>
      </c>
      <c r="D57" s="101"/>
      <c r="E57" s="101" t="s">
        <v>765</v>
      </c>
      <c r="F57" s="101" t="s">
        <v>13</v>
      </c>
      <c r="G57" s="25">
        <f t="shared" si="5"/>
        <v>0</v>
      </c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6"/>
        <v>0</v>
      </c>
      <c r="AF57" s="106"/>
      <c r="AG57" s="82"/>
      <c r="AH57" s="82"/>
      <c r="AI57" s="105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7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2"/>
      <c r="AZ57" s="82"/>
    </row>
    <row r="58" spans="1:52" x14ac:dyDescent="0.25">
      <c r="A58" s="100">
        <v>50</v>
      </c>
      <c r="B58" s="101" t="s">
        <v>358</v>
      </c>
      <c r="C58" s="101" t="s">
        <v>982</v>
      </c>
      <c r="D58" s="101"/>
      <c r="E58" s="101" t="s">
        <v>988</v>
      </c>
      <c r="F58" s="101" t="s">
        <v>11</v>
      </c>
      <c r="G58" s="25">
        <f t="shared" si="5"/>
        <v>0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6"/>
        <v>0</v>
      </c>
      <c r="AF58" s="106"/>
      <c r="AG58" s="82"/>
      <c r="AH58" s="82"/>
      <c r="AI58" s="105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7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2"/>
      <c r="AZ58" s="82"/>
    </row>
    <row r="59" spans="1:52" x14ac:dyDescent="0.25">
      <c r="A59" s="100">
        <v>51</v>
      </c>
      <c r="B59" s="101" t="s">
        <v>358</v>
      </c>
      <c r="C59" s="101" t="s">
        <v>1068</v>
      </c>
      <c r="D59" s="101" t="s">
        <v>1069</v>
      </c>
      <c r="E59" s="101" t="s">
        <v>1070</v>
      </c>
      <c r="F59" s="101" t="s">
        <v>11</v>
      </c>
      <c r="G59" s="25">
        <f>SUM(H59:AB59)</f>
        <v>0</v>
      </c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>SUM(AF59:AT59)</f>
        <v>0</v>
      </c>
      <c r="AF59" s="106"/>
      <c r="AG59" s="82"/>
      <c r="AH59" s="82"/>
      <c r="AI59" s="105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>AC59*0.35</f>
        <v>0</v>
      </c>
      <c r="AW59" s="30" t="str">
        <f>IF(AU59&gt;AV59,"Credit is above Limit. Requires HOTM approval",IF(AU59=0," ",IF(AV59&gt;=AU59,"Credit is within Limit","CheckInput")))</f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2"/>
      <c r="AZ59" s="82"/>
    </row>
    <row r="60" spans="1:52" x14ac:dyDescent="0.25">
      <c r="A60" s="100">
        <v>52</v>
      </c>
      <c r="B60" s="101" t="s">
        <v>358</v>
      </c>
      <c r="C60" s="101" t="s">
        <v>1133</v>
      </c>
      <c r="D60" s="101" t="s">
        <v>1069</v>
      </c>
      <c r="E60" s="101" t="s">
        <v>1134</v>
      </c>
      <c r="F60" s="101" t="s">
        <v>11</v>
      </c>
      <c r="G60" s="25">
        <f t="shared" si="5"/>
        <v>0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6"/>
        <v>0</v>
      </c>
      <c r="AF60" s="106"/>
      <c r="AG60" s="82"/>
      <c r="AH60" s="82"/>
      <c r="AI60" s="105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7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2"/>
      <c r="AZ60" s="82"/>
    </row>
    <row r="61" spans="1:52" x14ac:dyDescent="0.25">
      <c r="A61" s="100">
        <v>53</v>
      </c>
      <c r="B61" s="101" t="s">
        <v>358</v>
      </c>
      <c r="C61" s="101" t="s">
        <v>1125</v>
      </c>
      <c r="D61" s="101" t="s">
        <v>1069</v>
      </c>
      <c r="E61" s="101" t="s">
        <v>1126</v>
      </c>
      <c r="F61" s="101" t="s">
        <v>11</v>
      </c>
      <c r="G61" s="25">
        <f>SUM(H61:AB61)</f>
        <v>0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>SUM(AF61:AT61)</f>
        <v>0</v>
      </c>
      <c r="AF61" s="106"/>
      <c r="AG61" s="82"/>
      <c r="AH61" s="82"/>
      <c r="AI61" s="105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>AC61*0.35</f>
        <v>0</v>
      </c>
      <c r="AW61" s="30" t="str">
        <f>IF(AU61&gt;AV61,"Credit is above Limit. Requires HOTM approval",IF(AU61=0," ",IF(AV61&gt;=AU61,"Credit is within Limit","CheckInput")))</f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2"/>
      <c r="AZ61" s="82"/>
    </row>
    <row r="62" spans="1:52" x14ac:dyDescent="0.25">
      <c r="A62" s="100">
        <v>54</v>
      </c>
      <c r="B62" s="101" t="s">
        <v>398</v>
      </c>
      <c r="C62" s="101" t="s">
        <v>990</v>
      </c>
      <c r="D62" s="101"/>
      <c r="E62" s="101" t="s">
        <v>995</v>
      </c>
      <c r="F62" s="101" t="s">
        <v>13</v>
      </c>
      <c r="G62" s="25">
        <f t="shared" si="5"/>
        <v>0</v>
      </c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6"/>
        <v>0</v>
      </c>
      <c r="AF62" s="106"/>
      <c r="AG62" s="82"/>
      <c r="AH62" s="82"/>
      <c r="AI62" s="105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7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High Risk Customer</v>
      </c>
      <c r="AY62" s="82"/>
      <c r="AZ62" s="82"/>
    </row>
    <row r="63" spans="1:52" x14ac:dyDescent="0.25">
      <c r="A63" s="100">
        <v>55</v>
      </c>
      <c r="B63" s="101" t="s">
        <v>398</v>
      </c>
      <c r="C63" s="101" t="s">
        <v>991</v>
      </c>
      <c r="D63" s="101"/>
      <c r="E63" s="101" t="s">
        <v>996</v>
      </c>
      <c r="F63" s="101" t="s">
        <v>11</v>
      </c>
      <c r="G63" s="25">
        <f t="shared" si="5"/>
        <v>0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6"/>
        <v>0</v>
      </c>
      <c r="AF63" s="106"/>
      <c r="AG63" s="82"/>
      <c r="AH63" s="82"/>
      <c r="AI63" s="105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7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2"/>
      <c r="AZ63" s="82"/>
    </row>
    <row r="64" spans="1:52" x14ac:dyDescent="0.25">
      <c r="A64" s="100">
        <v>56</v>
      </c>
      <c r="B64" s="101" t="s">
        <v>398</v>
      </c>
      <c r="C64" s="101" t="s">
        <v>695</v>
      </c>
      <c r="D64" s="101"/>
      <c r="E64" s="101" t="s">
        <v>696</v>
      </c>
      <c r="F64" s="101" t="s">
        <v>11</v>
      </c>
      <c r="G64" s="25">
        <f t="shared" si="5"/>
        <v>0</v>
      </c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6"/>
        <v>0</v>
      </c>
      <c r="AF64" s="106"/>
      <c r="AG64" s="82"/>
      <c r="AH64" s="82"/>
      <c r="AI64" s="105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7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2"/>
      <c r="AZ64" s="82"/>
    </row>
    <row r="65" spans="1:52" x14ac:dyDescent="0.25">
      <c r="A65" s="100">
        <v>57</v>
      </c>
      <c r="B65" s="101" t="s">
        <v>398</v>
      </c>
      <c r="C65" s="101" t="s">
        <v>992</v>
      </c>
      <c r="D65" s="101"/>
      <c r="E65" s="101" t="s">
        <v>997</v>
      </c>
      <c r="F65" s="101" t="s">
        <v>13</v>
      </c>
      <c r="G65" s="25">
        <f t="shared" si="5"/>
        <v>0</v>
      </c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6"/>
        <v>0</v>
      </c>
      <c r="AF65" s="106"/>
      <c r="AG65" s="82"/>
      <c r="AH65" s="82"/>
      <c r="AI65" s="105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7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2"/>
      <c r="AZ65" s="82"/>
    </row>
    <row r="66" spans="1:52" x14ac:dyDescent="0.25">
      <c r="A66" s="100">
        <v>58</v>
      </c>
      <c r="B66" s="101" t="s">
        <v>398</v>
      </c>
      <c r="C66" s="101" t="s">
        <v>417</v>
      </c>
      <c r="D66" s="101"/>
      <c r="E66" s="101" t="s">
        <v>688</v>
      </c>
      <c r="F66" s="101" t="s">
        <v>11</v>
      </c>
      <c r="G66" s="25">
        <f t="shared" si="5"/>
        <v>0</v>
      </c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6"/>
        <v>0</v>
      </c>
      <c r="AF66" s="106"/>
      <c r="AG66" s="82"/>
      <c r="AH66" s="82"/>
      <c r="AI66" s="105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7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2"/>
      <c r="AZ66" s="82"/>
    </row>
    <row r="67" spans="1:52" x14ac:dyDescent="0.25">
      <c r="A67" s="100">
        <v>59</v>
      </c>
      <c r="B67" s="101" t="s">
        <v>398</v>
      </c>
      <c r="C67" s="101" t="s">
        <v>993</v>
      </c>
      <c r="D67" s="101"/>
      <c r="E67" s="101" t="s">
        <v>998</v>
      </c>
      <c r="F67" s="101" t="s">
        <v>13</v>
      </c>
      <c r="G67" s="25">
        <f t="shared" si="5"/>
        <v>0</v>
      </c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6"/>
        <v>0</v>
      </c>
      <c r="AF67" s="106"/>
      <c r="AG67" s="82"/>
      <c r="AH67" s="82"/>
      <c r="AI67" s="105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7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2"/>
      <c r="AZ67" s="82"/>
    </row>
    <row r="68" spans="1:52" x14ac:dyDescent="0.25">
      <c r="A68" s="100">
        <v>60</v>
      </c>
      <c r="B68" s="101" t="s">
        <v>398</v>
      </c>
      <c r="C68" s="101" t="s">
        <v>531</v>
      </c>
      <c r="D68" s="101"/>
      <c r="E68" s="101" t="s">
        <v>532</v>
      </c>
      <c r="F68" s="101" t="s">
        <v>20</v>
      </c>
      <c r="G68" s="25">
        <f t="shared" si="5"/>
        <v>0</v>
      </c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6"/>
        <v>0</v>
      </c>
      <c r="AF68" s="106"/>
      <c r="AG68" s="82"/>
      <c r="AH68" s="82"/>
      <c r="AI68" s="105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7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High Risk Customer</v>
      </c>
      <c r="AY68" s="82"/>
      <c r="AZ68" s="82"/>
    </row>
    <row r="69" spans="1:52" x14ac:dyDescent="0.25">
      <c r="A69" s="100">
        <v>61</v>
      </c>
      <c r="B69" s="101" t="s">
        <v>398</v>
      </c>
      <c r="C69" s="101" t="s">
        <v>402</v>
      </c>
      <c r="D69" s="101"/>
      <c r="E69" s="101" t="s">
        <v>403</v>
      </c>
      <c r="F69" s="101" t="s">
        <v>11</v>
      </c>
      <c r="G69" s="25">
        <f t="shared" si="5"/>
        <v>0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6"/>
        <v>0</v>
      </c>
      <c r="AF69" s="106"/>
      <c r="AG69" s="82"/>
      <c r="AH69" s="82"/>
      <c r="AI69" s="105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7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2"/>
      <c r="AZ69" s="82"/>
    </row>
    <row r="70" spans="1:52" x14ac:dyDescent="0.25">
      <c r="A70" s="100">
        <v>62</v>
      </c>
      <c r="B70" s="101" t="s">
        <v>398</v>
      </c>
      <c r="C70" s="101" t="s">
        <v>411</v>
      </c>
      <c r="D70" s="101"/>
      <c r="E70" s="101" t="s">
        <v>412</v>
      </c>
      <c r="F70" s="101" t="s">
        <v>11</v>
      </c>
      <c r="G70" s="25">
        <f t="shared" si="5"/>
        <v>0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6"/>
        <v>0</v>
      </c>
      <c r="AF70" s="106"/>
      <c r="AG70" s="82"/>
      <c r="AH70" s="82"/>
      <c r="AI70" s="105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7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82"/>
      <c r="AZ70" s="82"/>
    </row>
    <row r="71" spans="1:52" x14ac:dyDescent="0.25">
      <c r="A71" s="100">
        <v>63</v>
      </c>
      <c r="B71" s="101" t="s">
        <v>398</v>
      </c>
      <c r="C71" s="101" t="s">
        <v>407</v>
      </c>
      <c r="D71" s="101"/>
      <c r="E71" s="101" t="s">
        <v>408</v>
      </c>
      <c r="F71" s="101" t="s">
        <v>20</v>
      </c>
      <c r="G71" s="25">
        <f t="shared" si="5"/>
        <v>0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6"/>
        <v>0</v>
      </c>
      <c r="AF71" s="106"/>
      <c r="AG71" s="82"/>
      <c r="AH71" s="82"/>
      <c r="AI71" s="105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7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82"/>
      <c r="AZ71" s="82"/>
    </row>
    <row r="72" spans="1:52" x14ac:dyDescent="0.25">
      <c r="A72" s="100">
        <v>64</v>
      </c>
      <c r="B72" s="101" t="s">
        <v>398</v>
      </c>
      <c r="C72" s="101" t="s">
        <v>406</v>
      </c>
      <c r="D72" s="101"/>
      <c r="E72" s="101" t="s">
        <v>847</v>
      </c>
      <c r="F72" s="101" t="s">
        <v>11</v>
      </c>
      <c r="G72" s="25">
        <f t="shared" si="5"/>
        <v>0</v>
      </c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6"/>
        <v>0</v>
      </c>
      <c r="AF72" s="106"/>
      <c r="AG72" s="82"/>
      <c r="AH72" s="82"/>
      <c r="AI72" s="105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7"/>
        <v>0</v>
      </c>
      <c r="AW72" s="30" t="str">
        <f t="shared" si="4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2"/>
      <c r="AZ72" s="82"/>
    </row>
    <row r="73" spans="1:52" x14ac:dyDescent="0.25">
      <c r="A73" s="100">
        <v>65</v>
      </c>
      <c r="B73" s="101" t="s">
        <v>398</v>
      </c>
      <c r="C73" s="101" t="s">
        <v>423</v>
      </c>
      <c r="D73" s="101"/>
      <c r="E73" s="101" t="s">
        <v>741</v>
      </c>
      <c r="F73" s="101" t="s">
        <v>13</v>
      </c>
      <c r="G73" s="25">
        <f t="shared" si="5"/>
        <v>0</v>
      </c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6"/>
        <v>0</v>
      </c>
      <c r="AF73" s="106"/>
      <c r="AG73" s="82"/>
      <c r="AH73" s="82"/>
      <c r="AI73" s="105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7"/>
        <v>0</v>
      </c>
      <c r="AW73" s="30" t="str">
        <f t="shared" si="4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2"/>
      <c r="AZ73" s="82"/>
    </row>
    <row r="74" spans="1:52" x14ac:dyDescent="0.25">
      <c r="A74" s="100">
        <v>66</v>
      </c>
      <c r="B74" s="101" t="s">
        <v>398</v>
      </c>
      <c r="C74" s="101" t="s">
        <v>409</v>
      </c>
      <c r="D74" s="101"/>
      <c r="E74" s="101" t="s">
        <v>410</v>
      </c>
      <c r="F74" s="101" t="s">
        <v>13</v>
      </c>
      <c r="G74" s="25">
        <f t="shared" si="5"/>
        <v>0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6"/>
        <v>0</v>
      </c>
      <c r="AF74" s="106"/>
      <c r="AG74" s="82"/>
      <c r="AH74" s="82"/>
      <c r="AI74" s="105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7"/>
        <v>0</v>
      </c>
      <c r="AW74" s="30" t="str">
        <f t="shared" si="4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2"/>
      <c r="AZ74" s="82"/>
    </row>
    <row r="75" spans="1:52" x14ac:dyDescent="0.25">
      <c r="A75" s="100">
        <v>67</v>
      </c>
      <c r="B75" s="101" t="s">
        <v>398</v>
      </c>
      <c r="C75" s="101" t="s">
        <v>415</v>
      </c>
      <c r="D75" s="101"/>
      <c r="E75" s="101" t="s">
        <v>416</v>
      </c>
      <c r="F75" s="101" t="s">
        <v>933</v>
      </c>
      <c r="G75" s="25">
        <f t="shared" ref="G75:G87" si="8">SUM(H75:AB75)</f>
        <v>0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ref="AE75:AE87" si="9">SUM(AF75:AT75)</f>
        <v>0</v>
      </c>
      <c r="AF75" s="106"/>
      <c r="AG75" s="82"/>
      <c r="AH75" s="82"/>
      <c r="AI75" s="105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ref="AV75:AV87" si="10">AC75*0.35</f>
        <v>0</v>
      </c>
      <c r="AW75" s="30" t="str">
        <f t="shared" si="4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2"/>
      <c r="AZ75" s="82"/>
    </row>
    <row r="76" spans="1:52" x14ac:dyDescent="0.25">
      <c r="A76" s="100">
        <v>68</v>
      </c>
      <c r="B76" s="101" t="s">
        <v>398</v>
      </c>
      <c r="C76" s="101" t="s">
        <v>424</v>
      </c>
      <c r="D76" s="101"/>
      <c r="E76" s="101" t="s">
        <v>425</v>
      </c>
      <c r="F76" s="101" t="s">
        <v>20</v>
      </c>
      <c r="G76" s="25">
        <f t="shared" si="8"/>
        <v>0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9"/>
        <v>0</v>
      </c>
      <c r="AF76" s="106"/>
      <c r="AG76" s="82"/>
      <c r="AH76" s="82"/>
      <c r="AI76" s="105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0"/>
        <v>0</v>
      </c>
      <c r="AW76" s="30" t="str">
        <f t="shared" si="4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2"/>
      <c r="AZ76" s="82"/>
    </row>
    <row r="77" spans="1:52" x14ac:dyDescent="0.25">
      <c r="A77" s="100">
        <v>69</v>
      </c>
      <c r="B77" s="101" t="s">
        <v>398</v>
      </c>
      <c r="C77" s="101" t="s">
        <v>399</v>
      </c>
      <c r="D77" s="101"/>
      <c r="E77" s="101" t="s">
        <v>400</v>
      </c>
      <c r="F77" s="101" t="s">
        <v>13</v>
      </c>
      <c r="G77" s="25">
        <f t="shared" si="8"/>
        <v>0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9"/>
        <v>0</v>
      </c>
      <c r="AF77" s="106"/>
      <c r="AG77" s="82"/>
      <c r="AH77" s="82"/>
      <c r="AI77" s="105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0"/>
        <v>0</v>
      </c>
      <c r="AW77" s="30" t="str">
        <f t="shared" si="4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2"/>
      <c r="AZ77" s="82"/>
    </row>
    <row r="78" spans="1:52" x14ac:dyDescent="0.25">
      <c r="A78" s="100">
        <v>70</v>
      </c>
      <c r="B78" s="101" t="s">
        <v>398</v>
      </c>
      <c r="C78" s="101" t="s">
        <v>413</v>
      </c>
      <c r="D78" s="101"/>
      <c r="E78" s="101" t="s">
        <v>414</v>
      </c>
      <c r="F78" s="101" t="s">
        <v>20</v>
      </c>
      <c r="G78" s="25">
        <f t="shared" si="8"/>
        <v>0</v>
      </c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9"/>
        <v>0</v>
      </c>
      <c r="AF78" s="106"/>
      <c r="AG78" s="82"/>
      <c r="AH78" s="82"/>
      <c r="AI78" s="105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0"/>
        <v>0</v>
      </c>
      <c r="AW78" s="30" t="str">
        <f t="shared" si="4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2"/>
      <c r="AZ78" s="82"/>
    </row>
    <row r="79" spans="1:52" x14ac:dyDescent="0.25">
      <c r="A79" s="100">
        <v>71</v>
      </c>
      <c r="B79" s="101" t="s">
        <v>398</v>
      </c>
      <c r="C79" s="101" t="s">
        <v>420</v>
      </c>
      <c r="D79" s="101"/>
      <c r="E79" s="101" t="s">
        <v>421</v>
      </c>
      <c r="F79" s="101" t="s">
        <v>20</v>
      </c>
      <c r="G79" s="25">
        <f t="shared" si="8"/>
        <v>0</v>
      </c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9"/>
        <v>0</v>
      </c>
      <c r="AF79" s="106"/>
      <c r="AG79" s="82"/>
      <c r="AH79" s="82"/>
      <c r="AI79" s="105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0"/>
        <v>0</v>
      </c>
      <c r="AW79" s="30" t="str">
        <f t="shared" si="4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2"/>
      <c r="AZ79" s="82"/>
    </row>
    <row r="80" spans="1:52" x14ac:dyDescent="0.25">
      <c r="A80" s="100">
        <v>72</v>
      </c>
      <c r="B80" s="101" t="s">
        <v>398</v>
      </c>
      <c r="C80" s="101" t="s">
        <v>994</v>
      </c>
      <c r="D80" s="101"/>
      <c r="E80" s="101" t="s">
        <v>999</v>
      </c>
      <c r="F80" s="101" t="s">
        <v>11</v>
      </c>
      <c r="G80" s="25">
        <f t="shared" si="8"/>
        <v>0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9"/>
        <v>0</v>
      </c>
      <c r="AF80" s="106"/>
      <c r="AG80" s="82"/>
      <c r="AH80" s="82"/>
      <c r="AI80" s="105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0"/>
        <v>0</v>
      </c>
      <c r="AW80" s="30" t="str">
        <f t="shared" si="4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2"/>
      <c r="AZ80" s="82"/>
    </row>
    <row r="81" spans="1:52" x14ac:dyDescent="0.25">
      <c r="A81" s="100">
        <v>73</v>
      </c>
      <c r="B81" s="101" t="s">
        <v>398</v>
      </c>
      <c r="C81" s="101" t="s">
        <v>418</v>
      </c>
      <c r="D81" s="101"/>
      <c r="E81" s="101" t="s">
        <v>419</v>
      </c>
      <c r="F81" s="101" t="s">
        <v>11</v>
      </c>
      <c r="G81" s="25">
        <f t="shared" si="8"/>
        <v>0</v>
      </c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9"/>
        <v>0</v>
      </c>
      <c r="AF81" s="106"/>
      <c r="AG81" s="82"/>
      <c r="AH81" s="82"/>
      <c r="AI81" s="105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0"/>
        <v>0</v>
      </c>
      <c r="AW81" s="30" t="str">
        <f t="shared" si="4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High Risk Customer</v>
      </c>
      <c r="AY81" s="82"/>
      <c r="AZ81" s="82"/>
    </row>
    <row r="82" spans="1:52" x14ac:dyDescent="0.25">
      <c r="A82" s="100">
        <v>74</v>
      </c>
      <c r="B82" s="101" t="s">
        <v>398</v>
      </c>
      <c r="C82" s="101" t="s">
        <v>401</v>
      </c>
      <c r="D82" s="101"/>
      <c r="E82" s="101" t="s">
        <v>759</v>
      </c>
      <c r="F82" s="123" t="s">
        <v>13</v>
      </c>
      <c r="G82" s="25">
        <f t="shared" si="8"/>
        <v>0</v>
      </c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9"/>
        <v>0</v>
      </c>
      <c r="AF82" s="106"/>
      <c r="AG82" s="82"/>
      <c r="AH82" s="82"/>
      <c r="AI82" s="105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0"/>
        <v>0</v>
      </c>
      <c r="AW82" s="30" t="str">
        <f t="shared" si="4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2"/>
      <c r="AZ82" s="82"/>
    </row>
    <row r="83" spans="1:52" x14ac:dyDescent="0.25">
      <c r="A83" s="100">
        <v>75</v>
      </c>
      <c r="B83" s="101" t="s">
        <v>398</v>
      </c>
      <c r="C83" s="101" t="s">
        <v>422</v>
      </c>
      <c r="D83" s="101"/>
      <c r="E83" s="101" t="s">
        <v>905</v>
      </c>
      <c r="F83" s="123" t="s">
        <v>13</v>
      </c>
      <c r="G83" s="25">
        <f t="shared" si="8"/>
        <v>0</v>
      </c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9"/>
        <v>0</v>
      </c>
      <c r="AF83" s="106"/>
      <c r="AG83" s="82"/>
      <c r="AH83" s="82"/>
      <c r="AI83" s="105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0"/>
        <v>0</v>
      </c>
      <c r="AW83" s="30" t="str">
        <f t="shared" si="4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2"/>
      <c r="AZ83" s="82"/>
    </row>
    <row r="84" spans="1:52" x14ac:dyDescent="0.25">
      <c r="A84" s="100">
        <v>76</v>
      </c>
      <c r="B84" s="101" t="s">
        <v>398</v>
      </c>
      <c r="C84" s="101" t="s">
        <v>426</v>
      </c>
      <c r="D84" s="101"/>
      <c r="E84" s="101" t="s">
        <v>427</v>
      </c>
      <c r="F84" s="101" t="s">
        <v>13</v>
      </c>
      <c r="G84" s="25">
        <f t="shared" si="8"/>
        <v>0</v>
      </c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9"/>
        <v>0</v>
      </c>
      <c r="AF84" s="106"/>
      <c r="AG84" s="82"/>
      <c r="AH84" s="82"/>
      <c r="AI84" s="105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0"/>
        <v>0</v>
      </c>
      <c r="AW84" s="30" t="str">
        <f t="shared" si="4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2"/>
      <c r="AZ84" s="82"/>
    </row>
    <row r="85" spans="1:52" x14ac:dyDescent="0.25">
      <c r="A85" s="100">
        <v>77</v>
      </c>
      <c r="B85" s="101" t="s">
        <v>398</v>
      </c>
      <c r="C85" s="101" t="s">
        <v>533</v>
      </c>
      <c r="D85" s="101"/>
      <c r="E85" s="101" t="s">
        <v>1000</v>
      </c>
      <c r="F85" s="101" t="s">
        <v>13</v>
      </c>
      <c r="G85" s="25">
        <f t="shared" si="8"/>
        <v>0</v>
      </c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9"/>
        <v>0</v>
      </c>
      <c r="AF85" s="106"/>
      <c r="AG85" s="82"/>
      <c r="AH85" s="82"/>
      <c r="AI85" s="105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0"/>
        <v>0</v>
      </c>
      <c r="AW85" s="30" t="str">
        <f t="shared" si="4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2"/>
      <c r="AZ85" s="82"/>
    </row>
    <row r="86" spans="1:52" x14ac:dyDescent="0.25">
      <c r="A86" s="100">
        <v>78</v>
      </c>
      <c r="B86" s="101" t="s">
        <v>398</v>
      </c>
      <c r="C86" s="101" t="s">
        <v>404</v>
      </c>
      <c r="D86" s="101"/>
      <c r="E86" s="101" t="s">
        <v>405</v>
      </c>
      <c r="F86" s="101" t="s">
        <v>43</v>
      </c>
      <c r="G86" s="25">
        <f t="shared" si="8"/>
        <v>0</v>
      </c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9"/>
        <v>0</v>
      </c>
      <c r="AF86" s="106"/>
      <c r="AG86" s="82"/>
      <c r="AH86" s="82"/>
      <c r="AI86" s="105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0"/>
        <v>0</v>
      </c>
      <c r="AW86" s="30" t="str">
        <f t="shared" si="4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2"/>
      <c r="AZ86" s="82"/>
    </row>
    <row r="87" spans="1:52" x14ac:dyDescent="0.25">
      <c r="A87" s="100">
        <v>79</v>
      </c>
      <c r="B87" s="101" t="s">
        <v>398</v>
      </c>
      <c r="C87" s="101" t="s">
        <v>1078</v>
      </c>
      <c r="D87" s="101" t="s">
        <v>1069</v>
      </c>
      <c r="E87" s="101" t="s">
        <v>1079</v>
      </c>
      <c r="F87" s="101" t="s">
        <v>20</v>
      </c>
      <c r="G87" s="25">
        <f t="shared" si="8"/>
        <v>0</v>
      </c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9"/>
        <v>0</v>
      </c>
      <c r="AF87" s="106"/>
      <c r="AG87" s="82"/>
      <c r="AH87" s="82"/>
      <c r="AI87" s="105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0"/>
        <v>0</v>
      </c>
      <c r="AW87" s="30" t="str">
        <f t="shared" si="4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2"/>
      <c r="AZ87" s="82"/>
    </row>
    <row r="88" spans="1:52" x14ac:dyDescent="0.25">
      <c r="AC88" s="98">
        <f>SUM(AC9:AC87)</f>
        <v>0</v>
      </c>
      <c r="AV88" s="4">
        <f>AC88*0.3</f>
        <v>0</v>
      </c>
    </row>
  </sheetData>
  <sheetProtection autoFilter="0"/>
  <protectedRanges>
    <protectedRange sqref="T57:T58 H58 L58:S58 U58 I57:K58 W62:AB63 W57:AB60 H59:U60 H62:U63" name="Range1_1_1"/>
    <protectedRange sqref="T64:T71 T73:T83 I64:K71 I73:K83 W64:AB71 W73:AB83" name="Range1_4_1"/>
    <protectedRange sqref="V9:V48 H9:U34 W9:AB34 V50:V71 V73:V87" name="Range1_3"/>
    <protectedRange sqref="W61:AB61 H61:U61 H84:U87 W84:AB87" name="Range1_2_1"/>
  </protectedRanges>
  <autoFilter ref="A8:AX88" xr:uid="{00000000-0009-0000-0000-000003000000}">
    <sortState xmlns:xlrd2="http://schemas.microsoft.com/office/spreadsheetml/2017/richdata2" ref="A9:AX88">
      <sortCondition ref="A8:A88"/>
    </sortState>
  </autoFilter>
  <mergeCells count="3">
    <mergeCell ref="B4:E5"/>
    <mergeCell ref="H4:AC5"/>
    <mergeCell ref="AE4:AX5"/>
  </mergeCells>
  <conditionalFormatting sqref="AY1:AY3 AY7 AW63:AW71 AW8:AW58 AW73:AW86 AW88:AW1048576 AW60:AW61">
    <cfRule type="cellIs" dxfId="50" priority="35" operator="equal">
      <formula>"Credit is above Limit. Requires HOTM approval"</formula>
    </cfRule>
    <cfRule type="cellIs" dxfId="49" priority="36" operator="equal">
      <formula>"Credit is within limit"</formula>
    </cfRule>
  </conditionalFormatting>
  <conditionalFormatting sqref="F2">
    <cfRule type="cellIs" dxfId="48" priority="34" operator="greaterThan">
      <formula>$F$1</formula>
    </cfRule>
  </conditionalFormatting>
  <conditionalFormatting sqref="AX8">
    <cfRule type="cellIs" dxfId="47" priority="32" operator="equal">
      <formula>"Credit is above Limit. Requires HOTM approval"</formula>
    </cfRule>
    <cfRule type="cellIs" dxfId="46" priority="33" operator="equal">
      <formula>"Credit is within limit"</formula>
    </cfRule>
  </conditionalFormatting>
  <conditionalFormatting sqref="AW72">
    <cfRule type="cellIs" dxfId="45" priority="27" operator="equal">
      <formula>"Credit is above Limit. Requires HOTM approval"</formula>
    </cfRule>
    <cfRule type="cellIs" dxfId="44" priority="28" operator="equal">
      <formula>"Credit is within limit"</formula>
    </cfRule>
  </conditionalFormatting>
  <conditionalFormatting sqref="AW62">
    <cfRule type="cellIs" dxfId="43" priority="23" operator="equal">
      <formula>"Credit is above Limit. Requires HOTM approval"</formula>
    </cfRule>
    <cfRule type="cellIs" dxfId="42" priority="24" operator="equal">
      <formula>"Credit is within limit"</formula>
    </cfRule>
  </conditionalFormatting>
  <conditionalFormatting sqref="AW61">
    <cfRule type="cellIs" dxfId="41" priority="14" operator="equal">
      <formula>"Credit is above Limit. Requires HOTM approval"</formula>
    </cfRule>
    <cfRule type="cellIs" dxfId="40" priority="15" operator="equal">
      <formula>"Credit is within limit"</formula>
    </cfRule>
  </conditionalFormatting>
  <conditionalFormatting sqref="AW87">
    <cfRule type="cellIs" dxfId="39" priority="9" operator="equal">
      <formula>"Credit is above Limit. Requires HOTM approval"</formula>
    </cfRule>
    <cfRule type="cellIs" dxfId="38" priority="10" operator="equal">
      <formula>"Credit is within limit"</formula>
    </cfRule>
  </conditionalFormatting>
  <conditionalFormatting sqref="AW59">
    <cfRule type="cellIs" dxfId="37" priority="4" operator="equal">
      <formula>"Credit is above Limit. Requires HOTM approval"</formula>
    </cfRule>
    <cfRule type="cellIs" dxfId="36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B4E48195-EC84-409C-8E1D-BF846FB1CCB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0" operator="equal" id="{F9FA311D-CCA6-446A-924C-615D4060830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1" operator="equal" id="{29204C9B-8E87-47F0-9EC8-2DC302D3C34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AX9:AX58 AX60:AX86</xm:sqref>
        </x14:conditionalFormatting>
        <x14:conditionalFormatting xmlns:xm="http://schemas.microsoft.com/office/excel/2006/main">
          <x14:cfRule type="cellIs" priority="11" operator="equal" id="{052AE18C-7C9E-4710-94C4-D969B3B90EC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439F005C-F2F1-4E7D-BABA-41F12D0AB24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2AE228E5-BCD4-4A12-BA5F-AC01140F48A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AX61</xm:sqref>
        </x14:conditionalFormatting>
        <x14:conditionalFormatting xmlns:xm="http://schemas.microsoft.com/office/excel/2006/main">
          <x14:cfRule type="cellIs" priority="6" operator="equal" id="{BEA7A61C-3DAC-42D5-B089-CAF0B34C423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EE9A763E-B4EF-4AEA-BA71-B2CECB67FD7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DA4F0D1F-5E98-4301-A5B6-13277A368A60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AX87</xm:sqref>
        </x14:conditionalFormatting>
        <x14:conditionalFormatting xmlns:xm="http://schemas.microsoft.com/office/excel/2006/main">
          <x14:cfRule type="cellIs" priority="1" operator="equal" id="{A92E06A4-7AFF-4B7A-A34E-C51097A75FC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6CE0AED1-5156-4EB4-BA12-A714FA0BD89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03AA9CE1-F891-4EE7-8ECF-A232C082BF8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3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198"/>
  <sheetViews>
    <sheetView tabSelected="1" zoomScale="80" zoomScaleNormal="80" workbookViewId="0">
      <pane xSplit="5" ySplit="8" topLeftCell="AC9" activePane="bottomRight" state="frozen"/>
      <selection activeCell="G15" sqref="G15"/>
      <selection pane="topRight" activeCell="G15" sqref="G15"/>
      <selection pane="bottomLeft" activeCell="G15" sqref="G15"/>
      <selection pane="bottomRight" activeCell="B9" sqref="B9:AO13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28515625" style="4" customWidth="1"/>
    <col min="4" max="4" width="12.42578125" style="4" hidden="1" customWidth="1"/>
    <col min="5" max="5" width="31.28515625" style="4" customWidth="1"/>
    <col min="6" max="6" width="20" style="4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0.7109375" style="4" customWidth="1" outlineLevel="1"/>
    <col min="17" max="17" width="11.5703125" style="4" bestFit="1" customWidth="1" outlineLevel="1"/>
    <col min="18" max="19" width="9.5703125" style="4" customWidth="1" outlineLevel="1"/>
    <col min="20" max="20" width="11.425781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9.8554687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42" style="4" bestFit="1" customWidth="1"/>
    <col min="52" max="52" width="26.7109375" style="4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428</v>
      </c>
      <c r="E1" s="5" t="s">
        <v>541</v>
      </c>
      <c r="F1" s="7"/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16209596.828108232</v>
      </c>
    </row>
    <row r="3" spans="1:52" s="11" customFormat="1" x14ac:dyDescent="0.25"/>
    <row r="4" spans="1:52" ht="15.75" customHeight="1" x14ac:dyDescent="0.35">
      <c r="B4" s="147" t="s">
        <v>1160</v>
      </c>
      <c r="C4" s="148"/>
      <c r="D4" s="148"/>
      <c r="E4" s="148"/>
      <c r="H4" s="149" t="s">
        <v>499</v>
      </c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2"/>
      <c r="AE4" s="150" t="s">
        <v>502</v>
      </c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2"/>
      <c r="AZ4" s="12"/>
    </row>
    <row r="5" spans="1:52" ht="15.75" customHeight="1" thickBot="1" x14ac:dyDescent="0.4">
      <c r="B5" s="148"/>
      <c r="C5" s="148"/>
      <c r="D5" s="148"/>
      <c r="E5" s="148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2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2"/>
      <c r="AZ5" s="12"/>
    </row>
    <row r="6" spans="1:52" ht="15.75" hidden="1" customHeight="1" x14ac:dyDescent="0.35">
      <c r="B6" s="83"/>
      <c r="C6" s="83"/>
      <c r="D6" s="83"/>
      <c r="E6" s="83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125"/>
      <c r="AT6" s="84"/>
      <c r="AU6" s="84"/>
      <c r="AV6" s="84"/>
      <c r="AW6" s="84"/>
      <c r="AX6" s="84"/>
      <c r="AY6" s="84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26" t="s">
        <v>1108</v>
      </c>
      <c r="S8" s="127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3" t="s">
        <v>1107</v>
      </c>
      <c r="AS8" s="127" t="s">
        <v>1148</v>
      </c>
      <c r="AT8" s="22" t="s">
        <v>492</v>
      </c>
      <c r="AU8" s="22" t="s">
        <v>501</v>
      </c>
      <c r="AV8" s="93" t="s">
        <v>1119</v>
      </c>
      <c r="AW8" s="22" t="s">
        <v>503</v>
      </c>
      <c r="AX8" s="23" t="s">
        <v>833</v>
      </c>
      <c r="AY8" s="81"/>
    </row>
    <row r="9" spans="1:52" x14ac:dyDescent="0.25">
      <c r="A9" s="24">
        <v>1</v>
      </c>
      <c r="B9" s="101" t="s">
        <v>1164</v>
      </c>
      <c r="C9" s="101" t="s">
        <v>1151</v>
      </c>
      <c r="D9" s="100"/>
      <c r="E9" s="100" t="s">
        <v>1154</v>
      </c>
      <c r="F9" s="101" t="s">
        <v>11</v>
      </c>
      <c r="G9" s="115">
        <f>SUM(H9:AB9)</f>
        <v>90</v>
      </c>
      <c r="H9" s="99"/>
      <c r="I9" s="99"/>
      <c r="J9" s="96">
        <v>25</v>
      </c>
      <c r="K9" s="96">
        <v>1</v>
      </c>
      <c r="L9" s="96">
        <v>1</v>
      </c>
      <c r="M9" s="96"/>
      <c r="N9" s="96"/>
      <c r="O9" s="96">
        <v>10</v>
      </c>
      <c r="P9" s="96">
        <v>15</v>
      </c>
      <c r="Q9" s="96"/>
      <c r="R9" s="96">
        <v>3</v>
      </c>
      <c r="S9" s="96"/>
      <c r="T9" s="96"/>
      <c r="U9" s="96"/>
      <c r="V9" s="96"/>
      <c r="W9" s="96"/>
      <c r="X9" s="96">
        <v>35</v>
      </c>
      <c r="Y9" s="96"/>
      <c r="Z9" s="96"/>
      <c r="AA9" s="96"/>
      <c r="AB9" s="96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16707000</v>
      </c>
      <c r="AE9" s="27">
        <f t="shared" ref="AE9:AE77" si="0">SUM(AF9:AT9)</f>
        <v>19.055267922510655</v>
      </c>
      <c r="AF9" s="28"/>
      <c r="AG9" s="29"/>
      <c r="AH9" s="29">
        <v>19.055267922510655</v>
      </c>
      <c r="AI9" s="85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3591918.0033932584</v>
      </c>
      <c r="AV9" s="27">
        <f>AC9*0.35</f>
        <v>5847450</v>
      </c>
      <c r="AW9" s="30" t="str">
        <f>IF(AU9&gt;AV9,"Credit is above Limit. Requires HOTM approval",IF(AU9=0," ",IF(AV9&gt;=AU9,"Credit is within Limit","CheckInput")))</f>
        <v>Credit is within Limit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2"/>
    </row>
    <row r="10" spans="1:52" x14ac:dyDescent="0.25">
      <c r="A10" s="31">
        <v>2</v>
      </c>
      <c r="B10" s="100" t="s">
        <v>1164</v>
      </c>
      <c r="C10" s="100" t="s">
        <v>1155</v>
      </c>
      <c r="D10" s="100"/>
      <c r="E10" s="100" t="s">
        <v>1156</v>
      </c>
      <c r="F10" s="100" t="s">
        <v>11</v>
      </c>
      <c r="G10" s="115">
        <f>SUM(H10:AB10)</f>
        <v>85</v>
      </c>
      <c r="H10" s="99"/>
      <c r="I10" s="99"/>
      <c r="J10" s="99">
        <v>27</v>
      </c>
      <c r="K10" s="99">
        <v>2</v>
      </c>
      <c r="L10" s="99">
        <v>2</v>
      </c>
      <c r="M10" s="99"/>
      <c r="N10" s="99"/>
      <c r="O10" s="99">
        <v>15</v>
      </c>
      <c r="P10" s="99">
        <v>11</v>
      </c>
      <c r="Q10" s="99"/>
      <c r="R10" s="99">
        <v>3</v>
      </c>
      <c r="S10" s="99"/>
      <c r="T10" s="99"/>
      <c r="U10" s="99"/>
      <c r="V10" s="99"/>
      <c r="W10" s="99"/>
      <c r="X10" s="99">
        <v>25</v>
      </c>
      <c r="Y10" s="99"/>
      <c r="Z10" s="99"/>
      <c r="AA10" s="99"/>
      <c r="AB10" s="99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16004500</v>
      </c>
      <c r="AE10" s="27">
        <f t="shared" si="0"/>
        <v>18.254027381685628</v>
      </c>
      <c r="AF10" s="103"/>
      <c r="AG10" s="104"/>
      <c r="AH10" s="82">
        <v>18.254027381685628</v>
      </c>
      <c r="AI10" s="105"/>
      <c r="AJ10" s="82"/>
      <c r="AK10" s="82"/>
      <c r="AL10" s="82"/>
      <c r="AM10" s="82"/>
      <c r="AN10" s="82"/>
      <c r="AO10" s="82"/>
      <c r="AP10" s="82"/>
      <c r="AQ10" s="82"/>
      <c r="AR10" s="104"/>
      <c r="AS10" s="104"/>
      <c r="AT10" s="104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3440884.1614477406</v>
      </c>
      <c r="AV10" s="27">
        <f t="shared" ref="AV10:AV73" si="1">AC10*0.35</f>
        <v>5601575</v>
      </c>
      <c r="AW10" s="30" t="str">
        <f t="shared" ref="AW10:AW38" si="2">IF(AU10&gt;AV10,"Credit is above Limit. Requires HOTM approval",IF(AU10=0," ",IF(AV10&gt;=AU10,"Credit is within Limit","CheckInput")))</f>
        <v>Credit is within Limit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2"/>
    </row>
    <row r="11" spans="1:52" x14ac:dyDescent="0.25">
      <c r="A11" s="31">
        <v>3</v>
      </c>
      <c r="B11" s="100" t="s">
        <v>1164</v>
      </c>
      <c r="C11" s="100" t="s">
        <v>1158</v>
      </c>
      <c r="D11" s="100"/>
      <c r="E11" s="100" t="s">
        <v>1159</v>
      </c>
      <c r="F11" s="100" t="s">
        <v>11</v>
      </c>
      <c r="G11" s="25">
        <f t="shared" ref="G11:G72" si="3">SUM(H11:AB11)</f>
        <v>72</v>
      </c>
      <c r="H11" s="99"/>
      <c r="I11" s="32"/>
      <c r="J11" s="99">
        <v>12</v>
      </c>
      <c r="K11" s="99">
        <v>2</v>
      </c>
      <c r="L11" s="32">
        <v>2</v>
      </c>
      <c r="M11" s="99"/>
      <c r="N11" s="99"/>
      <c r="O11" s="99">
        <v>16</v>
      </c>
      <c r="P11" s="99">
        <v>11</v>
      </c>
      <c r="Q11" s="32"/>
      <c r="R11" s="32">
        <v>2</v>
      </c>
      <c r="S11" s="32"/>
      <c r="T11" s="32"/>
      <c r="U11" s="32"/>
      <c r="V11" s="99"/>
      <c r="W11" s="32"/>
      <c r="X11" s="99">
        <v>27</v>
      </c>
      <c r="Y11" s="32"/>
      <c r="Z11" s="32"/>
      <c r="AA11" s="99"/>
      <c r="AB11" s="32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13027500</v>
      </c>
      <c r="AE11" s="27">
        <f t="shared" si="0"/>
        <v>14.858592378075512</v>
      </c>
      <c r="AF11" s="103"/>
      <c r="AG11" s="104"/>
      <c r="AH11" s="104">
        <v>14.858592378075512</v>
      </c>
      <c r="AI11" s="105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2800844.6632672339</v>
      </c>
      <c r="AV11" s="27">
        <f t="shared" si="1"/>
        <v>4559625</v>
      </c>
      <c r="AW11" s="30" t="str">
        <f t="shared" si="2"/>
        <v>Credit is within Limit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2"/>
    </row>
    <row r="12" spans="1:52" x14ac:dyDescent="0.25">
      <c r="A12" s="31">
        <v>4</v>
      </c>
      <c r="B12" s="101" t="s">
        <v>9</v>
      </c>
      <c r="C12" s="101" t="s">
        <v>1149</v>
      </c>
      <c r="D12" s="100"/>
      <c r="E12" s="100" t="s">
        <v>1152</v>
      </c>
      <c r="F12" s="101" t="s">
        <v>11</v>
      </c>
      <c r="G12" s="25">
        <f t="shared" si="3"/>
        <v>82</v>
      </c>
      <c r="H12" s="96"/>
      <c r="I12" s="32"/>
      <c r="J12" s="96">
        <v>2</v>
      </c>
      <c r="K12" s="96"/>
      <c r="L12" s="32">
        <v>3</v>
      </c>
      <c r="M12" s="96"/>
      <c r="N12" s="96"/>
      <c r="O12" s="96">
        <v>32</v>
      </c>
      <c r="P12" s="96"/>
      <c r="Q12" s="32"/>
      <c r="R12" s="32"/>
      <c r="S12" s="32"/>
      <c r="T12" s="32"/>
      <c r="U12" s="32">
        <v>5</v>
      </c>
      <c r="V12" s="96"/>
      <c r="W12" s="32"/>
      <c r="X12" s="96">
        <v>40</v>
      </c>
      <c r="Y12" s="32"/>
      <c r="Z12" s="32"/>
      <c r="AA12" s="96"/>
      <c r="AB12" s="32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13419000</v>
      </c>
      <c r="AE12" s="27">
        <f t="shared" si="0"/>
        <v>5</v>
      </c>
      <c r="AF12" s="106"/>
      <c r="AG12" s="82"/>
      <c r="AH12" s="82">
        <v>5</v>
      </c>
      <c r="AI12" s="105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942500</v>
      </c>
      <c r="AV12" s="27">
        <f t="shared" si="1"/>
        <v>4696650</v>
      </c>
      <c r="AW12" s="30" t="str">
        <f t="shared" si="2"/>
        <v>Credit is within Limit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2"/>
    </row>
    <row r="13" spans="1:52" x14ac:dyDescent="0.25">
      <c r="A13" s="31">
        <v>5</v>
      </c>
      <c r="B13" s="101" t="s">
        <v>22</v>
      </c>
      <c r="C13" s="100" t="s">
        <v>65</v>
      </c>
      <c r="D13" s="100"/>
      <c r="E13" s="100" t="s">
        <v>578</v>
      </c>
      <c r="F13" s="100" t="s">
        <v>11</v>
      </c>
      <c r="G13" s="25">
        <f t="shared" si="3"/>
        <v>100</v>
      </c>
      <c r="H13" s="96"/>
      <c r="I13" s="32"/>
      <c r="J13" s="96">
        <v>13</v>
      </c>
      <c r="K13" s="96">
        <v>2</v>
      </c>
      <c r="L13" s="32">
        <v>2</v>
      </c>
      <c r="M13" s="96">
        <v>0</v>
      </c>
      <c r="N13" s="96">
        <v>0</v>
      </c>
      <c r="O13" s="96">
        <v>40</v>
      </c>
      <c r="P13" s="96">
        <v>1</v>
      </c>
      <c r="Q13" s="32">
        <v>1</v>
      </c>
      <c r="R13" s="32">
        <v>4</v>
      </c>
      <c r="S13" s="32">
        <v>0</v>
      </c>
      <c r="T13" s="32">
        <v>0</v>
      </c>
      <c r="U13" s="32">
        <v>1</v>
      </c>
      <c r="V13" s="96">
        <v>0</v>
      </c>
      <c r="W13" s="32">
        <v>0</v>
      </c>
      <c r="X13" s="96">
        <v>35</v>
      </c>
      <c r="Y13" s="32">
        <v>1</v>
      </c>
      <c r="Z13" s="32">
        <v>0</v>
      </c>
      <c r="AA13" s="96"/>
      <c r="AB13" s="32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17431500</v>
      </c>
      <c r="AE13" s="27">
        <f t="shared" si="0"/>
        <v>24.42</v>
      </c>
      <c r="AF13" s="106"/>
      <c r="AG13" s="105"/>
      <c r="AH13" s="105"/>
      <c r="AI13" s="105">
        <v>24.42</v>
      </c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5433450</v>
      </c>
      <c r="AV13" s="27">
        <f t="shared" si="1"/>
        <v>6101025</v>
      </c>
      <c r="AW13" s="30" t="str">
        <f t="shared" si="2"/>
        <v>Credit is within Limit</v>
      </c>
      <c r="AX13" s="30" t="str">
        <f>IFERROR(IF(VLOOKUP(C13,'Overdue Credits'!$A:$F,6,0)&gt;2,"High Risk Customer",IF(VLOOKUP(C13,'Overdue Credits'!$A:$F,6,0)&gt;0,"Medium Risk Customer","Low Risk Customer")),"Low Risk Customer")</f>
        <v>Medium Risk Customer</v>
      </c>
      <c r="AY13" s="82"/>
    </row>
    <row r="14" spans="1:52" x14ac:dyDescent="0.25">
      <c r="A14" s="31">
        <v>6</v>
      </c>
      <c r="B14" s="31"/>
      <c r="C14" s="31"/>
      <c r="D14" s="31"/>
      <c r="E14" s="31"/>
      <c r="F14" s="31"/>
      <c r="G14" s="25">
        <f t="shared" si="3"/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0"/>
        <v>0</v>
      </c>
      <c r="AF14" s="33"/>
      <c r="AG14" s="34"/>
      <c r="AH14" s="34"/>
      <c r="AI14" s="85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1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2"/>
    </row>
    <row r="15" spans="1:52" x14ac:dyDescent="0.25">
      <c r="A15" s="31">
        <v>7</v>
      </c>
      <c r="B15" s="31"/>
      <c r="C15" s="31"/>
      <c r="D15" s="31"/>
      <c r="E15" s="31"/>
      <c r="F15" s="31"/>
      <c r="G15" s="25">
        <f t="shared" si="3"/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0"/>
        <v>0</v>
      </c>
      <c r="AF15" s="33"/>
      <c r="AG15" s="34"/>
      <c r="AH15" s="34"/>
      <c r="AI15" s="85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1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2"/>
    </row>
    <row r="16" spans="1:52" x14ac:dyDescent="0.25">
      <c r="A16" s="31">
        <v>8</v>
      </c>
      <c r="B16" s="31"/>
      <c r="C16" s="31"/>
      <c r="D16" s="31"/>
      <c r="E16" s="1"/>
      <c r="F16" s="31"/>
      <c r="G16" s="25">
        <f t="shared" si="3"/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0"/>
        <v>0</v>
      </c>
      <c r="AF16" s="33"/>
      <c r="AG16" s="34"/>
      <c r="AH16" s="34"/>
      <c r="AI16" s="85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1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2"/>
    </row>
    <row r="17" spans="1:51" x14ac:dyDescent="0.25">
      <c r="A17" s="31">
        <v>9</v>
      </c>
      <c r="B17" s="31"/>
      <c r="C17" s="31"/>
      <c r="D17" s="31"/>
      <c r="E17" s="31"/>
      <c r="F17" s="31"/>
      <c r="G17" s="25">
        <f t="shared" si="3"/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0"/>
        <v>0</v>
      </c>
      <c r="AF17" s="33"/>
      <c r="AG17" s="34"/>
      <c r="AH17" s="34"/>
      <c r="AI17" s="85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1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2"/>
    </row>
    <row r="18" spans="1:51" x14ac:dyDescent="0.25">
      <c r="A18" s="31">
        <v>10</v>
      </c>
      <c r="B18" s="31"/>
      <c r="C18" s="31"/>
      <c r="D18" s="31"/>
      <c r="E18" s="31"/>
      <c r="F18" s="31"/>
      <c r="G18" s="25">
        <f t="shared" si="3"/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0"/>
        <v>0</v>
      </c>
      <c r="AF18" s="33"/>
      <c r="AG18" s="34"/>
      <c r="AH18" s="34"/>
      <c r="AI18" s="85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1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2"/>
    </row>
    <row r="19" spans="1:51" x14ac:dyDescent="0.25">
      <c r="A19" s="31">
        <v>11</v>
      </c>
      <c r="B19" s="31"/>
      <c r="C19" s="31"/>
      <c r="D19" s="31"/>
      <c r="E19" s="31"/>
      <c r="F19" s="31"/>
      <c r="G19" s="25">
        <f t="shared" si="3"/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0"/>
        <v>0</v>
      </c>
      <c r="AF19" s="33"/>
      <c r="AG19" s="34"/>
      <c r="AH19" s="34"/>
      <c r="AI19" s="85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1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2"/>
    </row>
    <row r="20" spans="1:51" x14ac:dyDescent="0.25">
      <c r="A20" s="31">
        <v>12</v>
      </c>
      <c r="B20" s="31"/>
      <c r="C20" s="31"/>
      <c r="D20" s="31"/>
      <c r="E20" s="31"/>
      <c r="F20" s="31"/>
      <c r="G20" s="25">
        <f t="shared" si="3"/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0"/>
        <v>0</v>
      </c>
      <c r="AF20" s="33"/>
      <c r="AG20" s="34"/>
      <c r="AH20" s="34"/>
      <c r="AI20" s="85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1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2"/>
    </row>
    <row r="21" spans="1:51" x14ac:dyDescent="0.25">
      <c r="A21" s="31">
        <v>13</v>
      </c>
      <c r="B21" s="31"/>
      <c r="C21" s="31"/>
      <c r="D21" s="31"/>
      <c r="E21" s="31"/>
      <c r="F21" s="31"/>
      <c r="G21" s="25">
        <f t="shared" si="3"/>
        <v>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0"/>
        <v>0</v>
      </c>
      <c r="AF21" s="33"/>
      <c r="AG21" s="34"/>
      <c r="AH21" s="34"/>
      <c r="AI21" s="85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1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2"/>
    </row>
    <row r="22" spans="1:51" x14ac:dyDescent="0.25">
      <c r="A22" s="31">
        <v>14</v>
      </c>
      <c r="B22" s="31"/>
      <c r="C22" s="31"/>
      <c r="D22" s="31"/>
      <c r="E22" s="31"/>
      <c r="F22" s="31"/>
      <c r="G22" s="25">
        <f t="shared" si="3"/>
        <v>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0"/>
        <v>0</v>
      </c>
      <c r="AF22" s="33"/>
      <c r="AG22" s="34"/>
      <c r="AH22" s="34"/>
      <c r="AI22" s="85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1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2"/>
    </row>
    <row r="23" spans="1:51" x14ac:dyDescent="0.25">
      <c r="A23" s="31">
        <v>15</v>
      </c>
      <c r="B23" s="31"/>
      <c r="C23" s="31"/>
      <c r="D23" s="31"/>
      <c r="E23" s="31"/>
      <c r="F23" s="31"/>
      <c r="G23" s="25">
        <f t="shared" si="3"/>
        <v>0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0"/>
        <v>0</v>
      </c>
      <c r="AF23" s="33"/>
      <c r="AG23" s="34"/>
      <c r="AH23" s="34"/>
      <c r="AI23" s="85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1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2"/>
    </row>
    <row r="24" spans="1:51" x14ac:dyDescent="0.25">
      <c r="A24" s="31">
        <v>16</v>
      </c>
      <c r="B24" s="31"/>
      <c r="C24" s="31"/>
      <c r="D24" s="31"/>
      <c r="E24" s="31"/>
      <c r="F24" s="31"/>
      <c r="G24" s="25">
        <f t="shared" si="3"/>
        <v>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0"/>
        <v>0</v>
      </c>
      <c r="AF24" s="33"/>
      <c r="AG24" s="34"/>
      <c r="AH24" s="34"/>
      <c r="AI24" s="85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1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2"/>
    </row>
    <row r="25" spans="1:51" x14ac:dyDescent="0.25">
      <c r="A25" s="31">
        <v>17</v>
      </c>
      <c r="B25" s="31"/>
      <c r="C25" s="31"/>
      <c r="D25" s="31"/>
      <c r="E25" s="31"/>
      <c r="F25" s="31"/>
      <c r="G25" s="25">
        <f t="shared" si="3"/>
        <v>0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0"/>
        <v>0</v>
      </c>
      <c r="AF25" s="33"/>
      <c r="AG25" s="34"/>
      <c r="AH25" s="34"/>
      <c r="AI25" s="85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1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2"/>
    </row>
    <row r="26" spans="1:51" x14ac:dyDescent="0.25">
      <c r="A26" s="31">
        <v>18</v>
      </c>
      <c r="B26" s="31"/>
      <c r="C26" s="31"/>
      <c r="D26" s="31"/>
      <c r="E26" s="31"/>
      <c r="F26" s="31"/>
      <c r="G26" s="25">
        <f t="shared" si="3"/>
        <v>0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0"/>
        <v>0</v>
      </c>
      <c r="AF26" s="33"/>
      <c r="AG26" s="34"/>
      <c r="AH26" s="34"/>
      <c r="AI26" s="85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1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2"/>
    </row>
    <row r="27" spans="1:51" x14ac:dyDescent="0.25">
      <c r="A27" s="31">
        <v>19</v>
      </c>
      <c r="B27" s="31"/>
      <c r="C27" s="31"/>
      <c r="D27" s="31"/>
      <c r="E27" s="31"/>
      <c r="F27" s="31"/>
      <c r="G27" s="25">
        <f t="shared" si="3"/>
        <v>0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0"/>
        <v>0</v>
      </c>
      <c r="AF27" s="33"/>
      <c r="AG27" s="34"/>
      <c r="AH27" s="34"/>
      <c r="AI27" s="85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1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2"/>
    </row>
    <row r="28" spans="1:51" x14ac:dyDescent="0.25">
      <c r="A28" s="31">
        <v>20</v>
      </c>
      <c r="B28" s="31"/>
      <c r="C28" s="31"/>
      <c r="D28" s="31"/>
      <c r="E28" s="31"/>
      <c r="F28" s="31"/>
      <c r="G28" s="25">
        <f t="shared" si="3"/>
        <v>0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0"/>
        <v>0</v>
      </c>
      <c r="AF28" s="33"/>
      <c r="AG28" s="34"/>
      <c r="AH28" s="34"/>
      <c r="AI28" s="85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1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2"/>
    </row>
    <row r="29" spans="1:51" x14ac:dyDescent="0.25">
      <c r="A29" s="31">
        <v>21</v>
      </c>
      <c r="B29" s="31"/>
      <c r="C29" s="31"/>
      <c r="D29" s="31"/>
      <c r="E29" s="31"/>
      <c r="F29" s="31"/>
      <c r="G29" s="25">
        <f t="shared" si="3"/>
        <v>0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0"/>
        <v>0</v>
      </c>
      <c r="AF29" s="33"/>
      <c r="AG29" s="34"/>
      <c r="AH29" s="34"/>
      <c r="AI29" s="85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1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2"/>
    </row>
    <row r="30" spans="1:51" x14ac:dyDescent="0.25">
      <c r="A30" s="31">
        <v>22</v>
      </c>
      <c r="B30" s="31"/>
      <c r="C30" s="31"/>
      <c r="D30" s="31"/>
      <c r="E30" s="31"/>
      <c r="F30" s="31"/>
      <c r="G30" s="25">
        <f t="shared" si="3"/>
        <v>0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0"/>
        <v>0</v>
      </c>
      <c r="AF30" s="33"/>
      <c r="AG30" s="34"/>
      <c r="AH30" s="34"/>
      <c r="AI30" s="85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1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2"/>
    </row>
    <row r="31" spans="1:51" x14ac:dyDescent="0.25">
      <c r="A31" s="31">
        <v>23</v>
      </c>
      <c r="B31" s="31"/>
      <c r="C31" s="31"/>
      <c r="D31" s="31"/>
      <c r="E31" s="31"/>
      <c r="F31" s="31"/>
      <c r="G31" s="25">
        <f t="shared" si="3"/>
        <v>0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0"/>
        <v>0</v>
      </c>
      <c r="AF31" s="33"/>
      <c r="AG31" s="34"/>
      <c r="AH31" s="34"/>
      <c r="AI31" s="85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1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2"/>
    </row>
    <row r="32" spans="1:51" x14ac:dyDescent="0.25">
      <c r="A32" s="31">
        <v>24</v>
      </c>
      <c r="B32" s="31"/>
      <c r="C32" s="31"/>
      <c r="D32" s="31"/>
      <c r="E32" s="31"/>
      <c r="F32" s="31"/>
      <c r="G32" s="25">
        <f t="shared" si="3"/>
        <v>0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0"/>
        <v>0</v>
      </c>
      <c r="AF32" s="33"/>
      <c r="AG32" s="34"/>
      <c r="AH32" s="34"/>
      <c r="AI32" s="85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1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2"/>
    </row>
    <row r="33" spans="1:51" x14ac:dyDescent="0.25">
      <c r="A33" s="31">
        <v>25</v>
      </c>
      <c r="B33" s="31"/>
      <c r="C33" s="31"/>
      <c r="D33" s="31"/>
      <c r="E33" s="31"/>
      <c r="F33" s="31"/>
      <c r="G33" s="25">
        <f t="shared" si="3"/>
        <v>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0"/>
        <v>0</v>
      </c>
      <c r="AF33" s="33"/>
      <c r="AG33" s="34"/>
      <c r="AH33" s="34"/>
      <c r="AI33" s="85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1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2"/>
    </row>
    <row r="34" spans="1:51" x14ac:dyDescent="0.25">
      <c r="A34" s="31">
        <v>26</v>
      </c>
      <c r="B34" s="31"/>
      <c r="C34" s="31"/>
      <c r="D34" s="31"/>
      <c r="E34" s="31"/>
      <c r="F34" s="31"/>
      <c r="G34" s="25">
        <f t="shared" si="3"/>
        <v>0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0"/>
        <v>0</v>
      </c>
      <c r="AF34" s="33"/>
      <c r="AG34" s="34"/>
      <c r="AH34" s="34"/>
      <c r="AI34" s="85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1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2"/>
    </row>
    <row r="35" spans="1:51" x14ac:dyDescent="0.25">
      <c r="A35" s="31">
        <v>27</v>
      </c>
      <c r="B35" s="31"/>
      <c r="C35" s="31"/>
      <c r="D35" s="31"/>
      <c r="E35" s="31"/>
      <c r="F35" s="31"/>
      <c r="G35" s="25">
        <f t="shared" si="3"/>
        <v>0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0"/>
        <v>0</v>
      </c>
      <c r="AF35" s="33"/>
      <c r="AG35" s="34"/>
      <c r="AH35" s="34"/>
      <c r="AI35" s="85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1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2"/>
    </row>
    <row r="36" spans="1:51" x14ac:dyDescent="0.25">
      <c r="A36" s="31">
        <v>28</v>
      </c>
      <c r="B36" s="31"/>
      <c r="C36" s="31"/>
      <c r="D36" s="31"/>
      <c r="E36" s="31"/>
      <c r="F36" s="31"/>
      <c r="G36" s="25">
        <f t="shared" si="3"/>
        <v>0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0"/>
        <v>0</v>
      </c>
      <c r="AF36" s="33"/>
      <c r="AG36" s="34"/>
      <c r="AH36" s="34"/>
      <c r="AI36" s="85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1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2"/>
    </row>
    <row r="37" spans="1:51" x14ac:dyDescent="0.25">
      <c r="A37" s="31">
        <v>29</v>
      </c>
      <c r="B37" s="31"/>
      <c r="C37" s="31"/>
      <c r="D37" s="31"/>
      <c r="E37" s="31"/>
      <c r="F37" s="31"/>
      <c r="G37" s="25">
        <f t="shared" si="3"/>
        <v>0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0"/>
        <v>0</v>
      </c>
      <c r="AF37" s="33"/>
      <c r="AG37" s="34"/>
      <c r="AH37" s="34"/>
      <c r="AI37" s="85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1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2"/>
    </row>
    <row r="38" spans="1:51" x14ac:dyDescent="0.25">
      <c r="A38" s="31">
        <v>30</v>
      </c>
      <c r="B38" s="31"/>
      <c r="C38" s="31"/>
      <c r="D38" s="31"/>
      <c r="E38" s="31"/>
      <c r="F38" s="31"/>
      <c r="G38" s="25">
        <f t="shared" si="3"/>
        <v>0</v>
      </c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2"/>
      <c r="U38" s="35"/>
      <c r="V38" s="32"/>
      <c r="W38" s="35"/>
      <c r="X38" s="35"/>
      <c r="Y38" s="32"/>
      <c r="Z38" s="32"/>
      <c r="AA38" s="32"/>
      <c r="AB38" s="3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0"/>
        <v>0</v>
      </c>
      <c r="AF38" s="33"/>
      <c r="AG38" s="34"/>
      <c r="AH38" s="34"/>
      <c r="AI38" s="85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1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2"/>
    </row>
    <row r="39" spans="1:51" x14ac:dyDescent="0.25">
      <c r="A39" s="31"/>
      <c r="B39" s="31"/>
      <c r="C39" s="31"/>
      <c r="D39" s="31"/>
      <c r="E39" s="31"/>
      <c r="F39" s="1"/>
      <c r="G39" s="25">
        <f t="shared" si="3"/>
        <v>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2"/>
      <c r="U39" s="35"/>
      <c r="V39" s="32"/>
      <c r="W39" s="35"/>
      <c r="X39" s="35"/>
      <c r="Y39" s="32"/>
      <c r="Z39" s="32"/>
      <c r="AA39" s="32"/>
      <c r="AB39" s="3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0"/>
        <v>0</v>
      </c>
      <c r="AF39" s="33"/>
      <c r="AG39" s="34"/>
      <c r="AH39" s="34"/>
      <c r="AI39" s="85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1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2"/>
    </row>
    <row r="40" spans="1:51" x14ac:dyDescent="0.25">
      <c r="A40" s="31">
        <v>31</v>
      </c>
      <c r="B40" s="31"/>
      <c r="C40" s="31"/>
      <c r="D40" s="31"/>
      <c r="E40" s="31"/>
      <c r="F40" s="31"/>
      <c r="G40" s="25">
        <f t="shared" si="3"/>
        <v>0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0"/>
        <v>0</v>
      </c>
      <c r="AF40" s="33"/>
      <c r="AG40" s="34"/>
      <c r="AH40" s="34"/>
      <c r="AI40" s="85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1"/>
        <v>0</v>
      </c>
      <c r="AW40" s="30" t="str">
        <f t="shared" ref="AW40:AW103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2"/>
    </row>
    <row r="41" spans="1:51" x14ac:dyDescent="0.25">
      <c r="A41" s="31">
        <v>32</v>
      </c>
      <c r="B41" s="31"/>
      <c r="C41" s="31"/>
      <c r="D41" s="31"/>
      <c r="E41" s="31"/>
      <c r="F41" s="31"/>
      <c r="G41" s="25">
        <f t="shared" si="3"/>
        <v>0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si="0"/>
        <v>0</v>
      </c>
      <c r="AF41" s="33"/>
      <c r="AG41" s="34"/>
      <c r="AH41" s="34"/>
      <c r="AI41" s="85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1"/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2"/>
    </row>
    <row r="42" spans="1:51" x14ac:dyDescent="0.25">
      <c r="A42" s="31">
        <v>33</v>
      </c>
      <c r="B42" s="31"/>
      <c r="C42" s="31"/>
      <c r="D42" s="31"/>
      <c r="E42" s="31"/>
      <c r="F42" s="31"/>
      <c r="G42" s="25">
        <f t="shared" si="3"/>
        <v>0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0"/>
        <v>0</v>
      </c>
      <c r="AF42" s="33"/>
      <c r="AG42" s="34"/>
      <c r="AH42" s="34"/>
      <c r="AI42" s="85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1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2"/>
    </row>
    <row r="43" spans="1:51" x14ac:dyDescent="0.25">
      <c r="A43" s="31">
        <v>34</v>
      </c>
      <c r="B43" s="31"/>
      <c r="C43" s="31"/>
      <c r="D43" s="31"/>
      <c r="E43" s="31"/>
      <c r="F43" s="31"/>
      <c r="G43" s="25">
        <f t="shared" si="3"/>
        <v>0</v>
      </c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0"/>
        <v>0</v>
      </c>
      <c r="AF43" s="33"/>
      <c r="AG43" s="34"/>
      <c r="AH43" s="34"/>
      <c r="AI43" s="85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1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2"/>
    </row>
    <row r="44" spans="1:51" x14ac:dyDescent="0.25">
      <c r="A44" s="31">
        <v>35</v>
      </c>
      <c r="B44" s="31"/>
      <c r="C44" s="31"/>
      <c r="D44" s="31"/>
      <c r="E44" s="31"/>
      <c r="F44" s="31"/>
      <c r="G44" s="25">
        <f t="shared" si="3"/>
        <v>0</v>
      </c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0"/>
        <v>0</v>
      </c>
      <c r="AF44" s="33"/>
      <c r="AG44" s="34"/>
      <c r="AH44" s="34"/>
      <c r="AI44" s="85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1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2"/>
    </row>
    <row r="45" spans="1:51" x14ac:dyDescent="0.25">
      <c r="A45" s="31">
        <v>36</v>
      </c>
      <c r="B45" s="31"/>
      <c r="C45" s="31"/>
      <c r="D45" s="31"/>
      <c r="E45" s="31"/>
      <c r="F45" s="31"/>
      <c r="G45" s="25">
        <f t="shared" si="3"/>
        <v>0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0"/>
        <v>0</v>
      </c>
      <c r="AF45" s="33"/>
      <c r="AG45" s="34"/>
      <c r="AH45" s="34"/>
      <c r="AI45" s="85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1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2"/>
    </row>
    <row r="46" spans="1:51" x14ac:dyDescent="0.25">
      <c r="A46" s="31">
        <v>37</v>
      </c>
      <c r="B46" s="31"/>
      <c r="C46" s="31"/>
      <c r="D46" s="31"/>
      <c r="E46" s="31"/>
      <c r="F46" s="31"/>
      <c r="G46" s="25">
        <f t="shared" si="3"/>
        <v>0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2"/>
      <c r="W46" s="35"/>
      <c r="X46" s="35"/>
      <c r="Y46" s="35"/>
      <c r="Z46" s="35"/>
      <c r="AA46" s="35"/>
      <c r="AB46" s="35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0"/>
        <v>0</v>
      </c>
      <c r="AF46" s="33"/>
      <c r="AG46" s="34"/>
      <c r="AH46" s="34"/>
      <c r="AI46" s="85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1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2"/>
    </row>
    <row r="47" spans="1:51" x14ac:dyDescent="0.25">
      <c r="A47" s="31">
        <v>38</v>
      </c>
      <c r="B47" s="31"/>
      <c r="C47" s="31"/>
      <c r="D47" s="31"/>
      <c r="E47" s="31"/>
      <c r="F47" s="31"/>
      <c r="G47" s="25">
        <f t="shared" si="3"/>
        <v>0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0"/>
        <v>0</v>
      </c>
      <c r="AF47" s="33"/>
      <c r="AG47" s="34"/>
      <c r="AH47" s="34"/>
      <c r="AI47" s="85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1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2"/>
    </row>
    <row r="48" spans="1:51" x14ac:dyDescent="0.25">
      <c r="A48" s="31">
        <v>39</v>
      </c>
      <c r="B48" s="31"/>
      <c r="C48" s="31"/>
      <c r="D48" s="31"/>
      <c r="E48" s="31"/>
      <c r="F48" s="31"/>
      <c r="G48" s="25">
        <f t="shared" si="3"/>
        <v>0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0"/>
        <v>0</v>
      </c>
      <c r="AF48" s="33"/>
      <c r="AG48" s="34"/>
      <c r="AH48" s="34"/>
      <c r="AI48" s="85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1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2"/>
    </row>
    <row r="49" spans="1:51" x14ac:dyDescent="0.25">
      <c r="A49" s="31">
        <v>40</v>
      </c>
      <c r="B49" s="31"/>
      <c r="C49" s="31"/>
      <c r="D49" s="31"/>
      <c r="E49" s="31"/>
      <c r="F49" s="31"/>
      <c r="G49" s="25">
        <f t="shared" si="3"/>
        <v>0</v>
      </c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0"/>
        <v>0</v>
      </c>
      <c r="AF49" s="33"/>
      <c r="AG49" s="34"/>
      <c r="AH49" s="34"/>
      <c r="AI49" s="85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1"/>
        <v>0</v>
      </c>
      <c r="AW49" s="30" t="str">
        <f>IF(AU49&gt;AV49,"Credit is above Limit. Requires HOTM approval",IF(AU49=0," ",IF(AV49&gt;=AU49,"Credit is within Limit","CheckInput")))</f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2"/>
    </row>
    <row r="50" spans="1:51" x14ac:dyDescent="0.25">
      <c r="A50" s="31">
        <v>41</v>
      </c>
      <c r="B50" s="31"/>
      <c r="C50" s="31"/>
      <c r="D50" s="31"/>
      <c r="E50" s="31"/>
      <c r="F50" s="31"/>
      <c r="G50" s="25">
        <f t="shared" si="3"/>
        <v>0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0"/>
        <v>0</v>
      </c>
      <c r="AF50" s="33"/>
      <c r="AG50" s="34"/>
      <c r="AH50" s="34"/>
      <c r="AI50" s="85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1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2"/>
    </row>
    <row r="51" spans="1:51" x14ac:dyDescent="0.25">
      <c r="A51" s="31">
        <v>42</v>
      </c>
      <c r="B51" s="31"/>
      <c r="C51" s="31"/>
      <c r="D51" s="31"/>
      <c r="E51" s="31"/>
      <c r="F51" s="31"/>
      <c r="G51" s="25">
        <f t="shared" si="3"/>
        <v>0</v>
      </c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0"/>
        <v>0</v>
      </c>
      <c r="AF51" s="33"/>
      <c r="AG51" s="34"/>
      <c r="AH51" s="34"/>
      <c r="AI51" s="85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1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2"/>
    </row>
    <row r="52" spans="1:51" x14ac:dyDescent="0.25">
      <c r="A52" s="31">
        <v>43</v>
      </c>
      <c r="B52" s="31"/>
      <c r="C52" s="31"/>
      <c r="D52" s="31"/>
      <c r="E52" s="31"/>
      <c r="F52" s="31"/>
      <c r="G52" s="25">
        <f t="shared" si="3"/>
        <v>0</v>
      </c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0"/>
        <v>0</v>
      </c>
      <c r="AF52" s="33"/>
      <c r="AG52" s="34"/>
      <c r="AH52" s="34"/>
      <c r="AI52" s="85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1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2"/>
    </row>
    <row r="53" spans="1:51" x14ac:dyDescent="0.25">
      <c r="A53" s="31">
        <v>44</v>
      </c>
      <c r="B53" s="31"/>
      <c r="C53" s="31"/>
      <c r="D53" s="31"/>
      <c r="E53" s="31"/>
      <c r="F53" s="31"/>
      <c r="G53" s="25">
        <f t="shared" si="3"/>
        <v>0</v>
      </c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0"/>
        <v>0</v>
      </c>
      <c r="AF53" s="33"/>
      <c r="AG53" s="34"/>
      <c r="AH53" s="34"/>
      <c r="AI53" s="85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1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2"/>
    </row>
    <row r="54" spans="1:51" x14ac:dyDescent="0.25">
      <c r="A54" s="31">
        <v>45</v>
      </c>
      <c r="B54" s="31"/>
      <c r="C54" s="31"/>
      <c r="D54" s="31"/>
      <c r="E54" s="31"/>
      <c r="F54" s="31"/>
      <c r="G54" s="25">
        <f t="shared" si="3"/>
        <v>0</v>
      </c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0"/>
        <v>0</v>
      </c>
      <c r="AF54" s="33"/>
      <c r="AG54" s="34"/>
      <c r="AH54" s="34"/>
      <c r="AI54" s="85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1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82"/>
    </row>
    <row r="55" spans="1:51" x14ac:dyDescent="0.25">
      <c r="A55" s="31">
        <v>46</v>
      </c>
      <c r="B55" s="31"/>
      <c r="C55" s="31"/>
      <c r="D55" s="31"/>
      <c r="E55" s="31"/>
      <c r="F55" s="31"/>
      <c r="G55" s="25">
        <f t="shared" si="3"/>
        <v>0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0"/>
        <v>0</v>
      </c>
      <c r="AF55" s="33"/>
      <c r="AG55" s="34"/>
      <c r="AH55" s="34"/>
      <c r="AI55" s="85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1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2"/>
    </row>
    <row r="56" spans="1:51" x14ac:dyDescent="0.25">
      <c r="A56" s="31">
        <v>47</v>
      </c>
      <c r="B56" s="31"/>
      <c r="C56" s="31"/>
      <c r="D56" s="31"/>
      <c r="E56" s="31"/>
      <c r="F56" s="31"/>
      <c r="G56" s="25">
        <f t="shared" si="3"/>
        <v>0</v>
      </c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0"/>
        <v>0</v>
      </c>
      <c r="AF56" s="33"/>
      <c r="AG56" s="34"/>
      <c r="AH56" s="34"/>
      <c r="AI56" s="85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1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2"/>
    </row>
    <row r="57" spans="1:51" x14ac:dyDescent="0.25">
      <c r="A57" s="31">
        <v>48</v>
      </c>
      <c r="B57" s="31"/>
      <c r="C57" s="31"/>
      <c r="D57" s="31"/>
      <c r="E57" s="31"/>
      <c r="F57" s="31"/>
      <c r="G57" s="25">
        <f t="shared" si="3"/>
        <v>0</v>
      </c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0"/>
        <v>0</v>
      </c>
      <c r="AF57" s="33"/>
      <c r="AG57" s="34"/>
      <c r="AH57" s="34"/>
      <c r="AI57" s="85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1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2"/>
    </row>
    <row r="58" spans="1:51" x14ac:dyDescent="0.25">
      <c r="A58" s="31">
        <v>49</v>
      </c>
      <c r="B58" s="31"/>
      <c r="C58" s="31"/>
      <c r="D58" s="31"/>
      <c r="E58" s="31"/>
      <c r="F58" s="31"/>
      <c r="G58" s="25">
        <f t="shared" si="3"/>
        <v>0</v>
      </c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0"/>
        <v>0</v>
      </c>
      <c r="AF58" s="33"/>
      <c r="AG58" s="34"/>
      <c r="AH58" s="34"/>
      <c r="AI58" s="85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1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2"/>
    </row>
    <row r="59" spans="1:51" x14ac:dyDescent="0.25">
      <c r="A59" s="31">
        <v>50</v>
      </c>
      <c r="B59" s="31"/>
      <c r="C59" s="31"/>
      <c r="D59" s="31"/>
      <c r="E59" s="31"/>
      <c r="F59" s="31"/>
      <c r="G59" s="25">
        <f t="shared" si="3"/>
        <v>0</v>
      </c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0"/>
        <v>0</v>
      </c>
      <c r="AF59" s="33"/>
      <c r="AG59" s="34"/>
      <c r="AH59" s="34"/>
      <c r="AI59" s="85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1"/>
        <v>0</v>
      </c>
      <c r="AW59" s="30" t="str">
        <f t="shared" si="4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2"/>
    </row>
    <row r="60" spans="1:51" x14ac:dyDescent="0.25">
      <c r="A60" s="31">
        <v>51</v>
      </c>
      <c r="B60" s="31"/>
      <c r="C60" s="31"/>
      <c r="D60" s="31"/>
      <c r="E60" s="31"/>
      <c r="F60" s="31"/>
      <c r="G60" s="25">
        <f t="shared" si="3"/>
        <v>0</v>
      </c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0"/>
        <v>0</v>
      </c>
      <c r="AF60" s="33"/>
      <c r="AG60" s="34"/>
      <c r="AH60" s="34"/>
      <c r="AI60" s="85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1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2"/>
    </row>
    <row r="61" spans="1:51" x14ac:dyDescent="0.25">
      <c r="A61" s="31">
        <v>52</v>
      </c>
      <c r="B61" s="31"/>
      <c r="C61" s="31"/>
      <c r="D61" s="31"/>
      <c r="E61" s="31"/>
      <c r="F61" s="31"/>
      <c r="G61" s="25">
        <f t="shared" si="3"/>
        <v>0</v>
      </c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0"/>
        <v>0</v>
      </c>
      <c r="AF61" s="33"/>
      <c r="AG61" s="34"/>
      <c r="AH61" s="34"/>
      <c r="AI61" s="85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1"/>
        <v>0</v>
      </c>
      <c r="AW61" s="30" t="str">
        <f t="shared" si="4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2"/>
    </row>
    <row r="62" spans="1:51" x14ac:dyDescent="0.25">
      <c r="A62" s="31">
        <v>53</v>
      </c>
      <c r="B62" s="31"/>
      <c r="C62" s="31"/>
      <c r="D62" s="31"/>
      <c r="E62" s="31"/>
      <c r="F62" s="1"/>
      <c r="G62" s="25">
        <f t="shared" si="3"/>
        <v>0</v>
      </c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0"/>
        <v>0</v>
      </c>
      <c r="AF62" s="33"/>
      <c r="AG62" s="34"/>
      <c r="AH62" s="34"/>
      <c r="AI62" s="85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1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2"/>
    </row>
    <row r="63" spans="1:51" x14ac:dyDescent="0.25">
      <c r="A63" s="31">
        <v>54</v>
      </c>
      <c r="B63" s="31"/>
      <c r="C63" s="31"/>
      <c r="D63" s="31"/>
      <c r="E63" s="31"/>
      <c r="F63" s="31"/>
      <c r="G63" s="25">
        <f t="shared" si="3"/>
        <v>0</v>
      </c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0"/>
        <v>0</v>
      </c>
      <c r="AF63" s="33"/>
      <c r="AG63" s="34"/>
      <c r="AH63" s="34"/>
      <c r="AI63" s="85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1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2"/>
    </row>
    <row r="64" spans="1:51" x14ac:dyDescent="0.25">
      <c r="A64" s="31">
        <v>55</v>
      </c>
      <c r="B64" s="31"/>
      <c r="C64" s="31"/>
      <c r="D64" s="31"/>
      <c r="E64" s="31"/>
      <c r="F64" s="31"/>
      <c r="G64" s="25">
        <f t="shared" si="3"/>
        <v>0</v>
      </c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0"/>
        <v>0</v>
      </c>
      <c r="AF64" s="33"/>
      <c r="AG64" s="34"/>
      <c r="AH64" s="34"/>
      <c r="AI64" s="85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1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2"/>
    </row>
    <row r="65" spans="1:51" x14ac:dyDescent="0.25">
      <c r="A65" s="31">
        <v>56</v>
      </c>
      <c r="B65" s="31"/>
      <c r="C65" s="31"/>
      <c r="D65" s="31"/>
      <c r="E65" s="31"/>
      <c r="F65" s="31"/>
      <c r="G65" s="25">
        <f t="shared" si="3"/>
        <v>0</v>
      </c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0"/>
        <v>0</v>
      </c>
      <c r="AF65" s="33"/>
      <c r="AG65" s="34"/>
      <c r="AH65" s="34"/>
      <c r="AI65" s="85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1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2"/>
    </row>
    <row r="66" spans="1:51" x14ac:dyDescent="0.25">
      <c r="A66" s="31">
        <v>57</v>
      </c>
      <c r="B66" s="31"/>
      <c r="C66" s="31"/>
      <c r="D66" s="31"/>
      <c r="E66" s="31"/>
      <c r="F66" s="31"/>
      <c r="G66" s="25">
        <f t="shared" si="3"/>
        <v>0</v>
      </c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0"/>
        <v>0</v>
      </c>
      <c r="AF66" s="33"/>
      <c r="AG66" s="34"/>
      <c r="AH66" s="34"/>
      <c r="AI66" s="85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1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2"/>
    </row>
    <row r="67" spans="1:51" x14ac:dyDescent="0.25">
      <c r="A67" s="31">
        <v>58</v>
      </c>
      <c r="B67" s="31"/>
      <c r="C67" s="31"/>
      <c r="D67" s="31"/>
      <c r="E67" s="31"/>
      <c r="F67" s="31"/>
      <c r="G67" s="25">
        <f t="shared" si="3"/>
        <v>0</v>
      </c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0"/>
        <v>0</v>
      </c>
      <c r="AF67" s="33"/>
      <c r="AG67" s="34"/>
      <c r="AH67" s="34"/>
      <c r="AI67" s="85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1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2"/>
    </row>
    <row r="68" spans="1:51" x14ac:dyDescent="0.25">
      <c r="A68" s="31">
        <v>59</v>
      </c>
      <c r="B68" s="31"/>
      <c r="C68" s="31"/>
      <c r="D68" s="31"/>
      <c r="E68" s="31"/>
      <c r="F68" s="31"/>
      <c r="G68" s="25">
        <f t="shared" si="3"/>
        <v>0</v>
      </c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0"/>
        <v>0</v>
      </c>
      <c r="AF68" s="33"/>
      <c r="AG68" s="34"/>
      <c r="AH68" s="34"/>
      <c r="AI68" s="85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1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82"/>
    </row>
    <row r="69" spans="1:51" x14ac:dyDescent="0.25">
      <c r="A69" s="31">
        <v>60</v>
      </c>
      <c r="B69" s="31"/>
      <c r="C69" s="31"/>
      <c r="D69" s="31"/>
      <c r="E69" s="31"/>
      <c r="F69" s="31"/>
      <c r="G69" s="25">
        <f t="shared" si="3"/>
        <v>0</v>
      </c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0"/>
        <v>0</v>
      </c>
      <c r="AF69" s="33"/>
      <c r="AG69" s="34"/>
      <c r="AH69" s="34"/>
      <c r="AI69" s="85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1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2"/>
    </row>
    <row r="70" spans="1:51" x14ac:dyDescent="0.25">
      <c r="A70" s="31">
        <v>61</v>
      </c>
      <c r="B70" s="31"/>
      <c r="C70" s="31"/>
      <c r="D70" s="31"/>
      <c r="E70" s="31"/>
      <c r="F70" s="31"/>
      <c r="G70" s="25">
        <f t="shared" si="3"/>
        <v>0</v>
      </c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0"/>
        <v>0</v>
      </c>
      <c r="AF70" s="33"/>
      <c r="AG70" s="34"/>
      <c r="AH70" s="34"/>
      <c r="AI70" s="85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1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82"/>
    </row>
    <row r="71" spans="1:51" x14ac:dyDescent="0.25">
      <c r="A71" s="31">
        <v>62</v>
      </c>
      <c r="B71" s="31"/>
      <c r="C71" s="31"/>
      <c r="D71" s="31"/>
      <c r="E71" s="31"/>
      <c r="F71" s="31"/>
      <c r="G71" s="25">
        <f t="shared" si="3"/>
        <v>0</v>
      </c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0"/>
        <v>0</v>
      </c>
      <c r="AF71" s="33"/>
      <c r="AG71" s="34"/>
      <c r="AH71" s="34"/>
      <c r="AI71" s="85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1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82"/>
    </row>
    <row r="72" spans="1:51" x14ac:dyDescent="0.25">
      <c r="A72" s="31">
        <v>63</v>
      </c>
      <c r="B72" s="31"/>
      <c r="C72" s="31"/>
      <c r="D72" s="31"/>
      <c r="E72" s="31"/>
      <c r="F72" s="31"/>
      <c r="G72" s="25">
        <f t="shared" si="3"/>
        <v>0</v>
      </c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0"/>
        <v>0</v>
      </c>
      <c r="AF72" s="33"/>
      <c r="AG72" s="34"/>
      <c r="AH72" s="34"/>
      <c r="AI72" s="85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1"/>
        <v>0</v>
      </c>
      <c r="AW72" s="30" t="str">
        <f t="shared" si="4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2"/>
    </row>
    <row r="73" spans="1:51" x14ac:dyDescent="0.25">
      <c r="A73" s="31">
        <v>64</v>
      </c>
      <c r="B73" s="31"/>
      <c r="C73" s="31"/>
      <c r="D73" s="31"/>
      <c r="E73" s="31"/>
      <c r="F73" s="31"/>
      <c r="G73" s="25">
        <f t="shared" ref="G73:G136" si="5">SUM(H73:AB73)</f>
        <v>0</v>
      </c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0"/>
        <v>0</v>
      </c>
      <c r="AF73" s="33"/>
      <c r="AG73" s="34"/>
      <c r="AH73" s="34"/>
      <c r="AI73" s="85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1"/>
        <v>0</v>
      </c>
      <c r="AW73" s="30" t="str">
        <f t="shared" si="4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2"/>
    </row>
    <row r="74" spans="1:51" x14ac:dyDescent="0.25">
      <c r="A74" s="31">
        <v>65</v>
      </c>
      <c r="B74" s="31"/>
      <c r="C74" s="31"/>
      <c r="D74" s="31"/>
      <c r="E74" s="31"/>
      <c r="F74" s="31"/>
      <c r="G74" s="25">
        <f t="shared" si="5"/>
        <v>0</v>
      </c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0"/>
        <v>0</v>
      </c>
      <c r="AF74" s="33"/>
      <c r="AG74" s="34"/>
      <c r="AH74" s="34"/>
      <c r="AI74" s="85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ref="AV74:AV137" si="6">AC74*0.35</f>
        <v>0</v>
      </c>
      <c r="AW74" s="30" t="str">
        <f t="shared" si="4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2"/>
    </row>
    <row r="75" spans="1:51" x14ac:dyDescent="0.25">
      <c r="A75" s="31">
        <v>66</v>
      </c>
      <c r="B75" s="31"/>
      <c r="C75" s="31"/>
      <c r="D75" s="31"/>
      <c r="E75" s="31"/>
      <c r="F75" s="31"/>
      <c r="G75" s="25">
        <f t="shared" si="5"/>
        <v>0</v>
      </c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0"/>
        <v>0</v>
      </c>
      <c r="AF75" s="33"/>
      <c r="AG75" s="34"/>
      <c r="AH75" s="34"/>
      <c r="AI75" s="85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6"/>
        <v>0</v>
      </c>
      <c r="AW75" s="30" t="str">
        <f t="shared" si="4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2"/>
    </row>
    <row r="76" spans="1:51" x14ac:dyDescent="0.25">
      <c r="A76" s="31">
        <v>67</v>
      </c>
      <c r="B76" s="31"/>
      <c r="C76" s="31"/>
      <c r="D76" s="31"/>
      <c r="E76" s="31"/>
      <c r="F76" s="31"/>
      <c r="G76" s="25">
        <f t="shared" si="5"/>
        <v>0</v>
      </c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0"/>
        <v>0</v>
      </c>
      <c r="AF76" s="33"/>
      <c r="AG76" s="34"/>
      <c r="AH76" s="34"/>
      <c r="AI76" s="85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6"/>
        <v>0</v>
      </c>
      <c r="AW76" s="30" t="str">
        <f t="shared" si="4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2"/>
    </row>
    <row r="77" spans="1:51" x14ac:dyDescent="0.25">
      <c r="A77" s="31">
        <v>68</v>
      </c>
      <c r="B77" s="31"/>
      <c r="C77" s="31"/>
      <c r="D77" s="31"/>
      <c r="E77" s="31"/>
      <c r="F77" s="31"/>
      <c r="G77" s="25">
        <f t="shared" si="5"/>
        <v>0</v>
      </c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0"/>
        <v>0</v>
      </c>
      <c r="AF77" s="33"/>
      <c r="AG77" s="34"/>
      <c r="AH77" s="34"/>
      <c r="AI77" s="85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6"/>
        <v>0</v>
      </c>
      <c r="AW77" s="30" t="str">
        <f t="shared" si="4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2"/>
    </row>
    <row r="78" spans="1:51" x14ac:dyDescent="0.25">
      <c r="A78" s="31">
        <v>69</v>
      </c>
      <c r="B78" s="31"/>
      <c r="C78" s="31"/>
      <c r="D78" s="31"/>
      <c r="E78" s="31"/>
      <c r="F78" s="31"/>
      <c r="G78" s="25">
        <f t="shared" si="5"/>
        <v>0</v>
      </c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ref="AE78:AE141" si="7">SUM(AF78:AT78)</f>
        <v>0</v>
      </c>
      <c r="AF78" s="33"/>
      <c r="AG78" s="34"/>
      <c r="AH78" s="34"/>
      <c r="AI78" s="85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6"/>
        <v>0</v>
      </c>
      <c r="AW78" s="30" t="str">
        <f t="shared" si="4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2"/>
    </row>
    <row r="79" spans="1:51" x14ac:dyDescent="0.25">
      <c r="A79" s="31">
        <v>70</v>
      </c>
      <c r="B79" s="31"/>
      <c r="C79" s="31"/>
      <c r="D79" s="31"/>
      <c r="E79" s="31"/>
      <c r="F79" s="31"/>
      <c r="G79" s="25">
        <f t="shared" si="5"/>
        <v>0</v>
      </c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7"/>
        <v>0</v>
      </c>
      <c r="AF79" s="33"/>
      <c r="AG79" s="34"/>
      <c r="AH79" s="34"/>
      <c r="AI79" s="85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6"/>
        <v>0</v>
      </c>
      <c r="AW79" s="30" t="str">
        <f t="shared" si="4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2"/>
    </row>
    <row r="80" spans="1:51" x14ac:dyDescent="0.25">
      <c r="A80" s="31">
        <v>71</v>
      </c>
      <c r="B80" s="31"/>
      <c r="C80" s="31"/>
      <c r="D80" s="31"/>
      <c r="E80" s="31"/>
      <c r="F80" s="31"/>
      <c r="G80" s="25">
        <f t="shared" si="5"/>
        <v>0</v>
      </c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7"/>
        <v>0</v>
      </c>
      <c r="AF80" s="33"/>
      <c r="AG80" s="34"/>
      <c r="AH80" s="34"/>
      <c r="AI80" s="85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6"/>
        <v>0</v>
      </c>
      <c r="AW80" s="30" t="str">
        <f t="shared" si="4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2"/>
    </row>
    <row r="81" spans="1:51" x14ac:dyDescent="0.25">
      <c r="A81" s="31">
        <v>72</v>
      </c>
      <c r="B81" s="31"/>
      <c r="C81" s="31"/>
      <c r="D81" s="31"/>
      <c r="E81" s="31"/>
      <c r="F81" s="31"/>
      <c r="G81" s="25">
        <f t="shared" si="5"/>
        <v>0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7"/>
        <v>0</v>
      </c>
      <c r="AF81" s="33"/>
      <c r="AG81" s="34"/>
      <c r="AH81" s="34"/>
      <c r="AI81" s="85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6"/>
        <v>0</v>
      </c>
      <c r="AW81" s="30" t="str">
        <f t="shared" si="4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2"/>
    </row>
    <row r="82" spans="1:51" x14ac:dyDescent="0.25">
      <c r="A82" s="31">
        <v>73</v>
      </c>
      <c r="B82" s="31"/>
      <c r="C82" s="31"/>
      <c r="D82" s="31"/>
      <c r="E82" s="31"/>
      <c r="F82" s="31"/>
      <c r="G82" s="25">
        <f t="shared" si="5"/>
        <v>0</v>
      </c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7"/>
        <v>0</v>
      </c>
      <c r="AF82" s="33"/>
      <c r="AG82" s="34"/>
      <c r="AH82" s="34"/>
      <c r="AI82" s="85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6"/>
        <v>0</v>
      </c>
      <c r="AW82" s="30" t="str">
        <f t="shared" si="4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2"/>
    </row>
    <row r="83" spans="1:51" x14ac:dyDescent="0.25">
      <c r="A83" s="31">
        <v>74</v>
      </c>
      <c r="B83" s="31"/>
      <c r="C83" s="31"/>
      <c r="D83" s="31"/>
      <c r="E83" s="31"/>
      <c r="F83" s="31"/>
      <c r="G83" s="25">
        <f t="shared" si="5"/>
        <v>0</v>
      </c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7"/>
        <v>0</v>
      </c>
      <c r="AF83" s="33"/>
      <c r="AG83" s="34"/>
      <c r="AH83" s="34"/>
      <c r="AI83" s="85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6"/>
        <v>0</v>
      </c>
      <c r="AW83" s="30" t="str">
        <f t="shared" si="4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2"/>
    </row>
    <row r="84" spans="1:51" x14ac:dyDescent="0.25">
      <c r="A84" s="31">
        <v>75</v>
      </c>
      <c r="B84" s="31"/>
      <c r="C84" s="31"/>
      <c r="D84" s="31"/>
      <c r="E84" s="31"/>
      <c r="F84" s="31"/>
      <c r="G84" s="25">
        <f t="shared" si="5"/>
        <v>0</v>
      </c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7"/>
        <v>0</v>
      </c>
      <c r="AF84" s="33"/>
      <c r="AG84" s="34"/>
      <c r="AH84" s="34"/>
      <c r="AI84" s="85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6"/>
        <v>0</v>
      </c>
      <c r="AW84" s="30" t="str">
        <f t="shared" si="4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2"/>
    </row>
    <row r="85" spans="1:51" x14ac:dyDescent="0.25">
      <c r="A85" s="31">
        <v>76</v>
      </c>
      <c r="B85" s="31"/>
      <c r="C85" s="31"/>
      <c r="D85" s="31"/>
      <c r="E85" s="31"/>
      <c r="F85" s="31"/>
      <c r="G85" s="25">
        <f t="shared" si="5"/>
        <v>0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7"/>
        <v>0</v>
      </c>
      <c r="AF85" s="33"/>
      <c r="AG85" s="34"/>
      <c r="AH85" s="34"/>
      <c r="AI85" s="85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6"/>
        <v>0</v>
      </c>
      <c r="AW85" s="30" t="str">
        <f t="shared" si="4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2"/>
    </row>
    <row r="86" spans="1:51" x14ac:dyDescent="0.25">
      <c r="A86" s="31">
        <v>77</v>
      </c>
      <c r="B86" s="31"/>
      <c r="C86" s="31"/>
      <c r="D86" s="31"/>
      <c r="E86" s="31"/>
      <c r="F86" s="31"/>
      <c r="G86" s="25">
        <f t="shared" si="5"/>
        <v>0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7"/>
        <v>0</v>
      </c>
      <c r="AF86" s="33"/>
      <c r="AG86" s="34"/>
      <c r="AH86" s="34"/>
      <c r="AI86" s="85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6"/>
        <v>0</v>
      </c>
      <c r="AW86" s="30" t="str">
        <f t="shared" si="4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2"/>
    </row>
    <row r="87" spans="1:51" x14ac:dyDescent="0.25">
      <c r="A87" s="31">
        <v>78</v>
      </c>
      <c r="B87" s="31"/>
      <c r="C87" s="31"/>
      <c r="D87" s="31"/>
      <c r="E87" s="31"/>
      <c r="F87" s="31"/>
      <c r="G87" s="25">
        <f t="shared" si="5"/>
        <v>0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7"/>
        <v>0</v>
      </c>
      <c r="AF87" s="33"/>
      <c r="AG87" s="34"/>
      <c r="AH87" s="34"/>
      <c r="AI87" s="85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6"/>
        <v>0</v>
      </c>
      <c r="AW87" s="30" t="str">
        <f t="shared" si="4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2"/>
    </row>
    <row r="88" spans="1:51" x14ac:dyDescent="0.25">
      <c r="A88" s="31">
        <v>79</v>
      </c>
      <c r="B88" s="31"/>
      <c r="C88" s="31"/>
      <c r="D88" s="31"/>
      <c r="E88" s="31"/>
      <c r="F88" s="31"/>
      <c r="G88" s="25">
        <f t="shared" si="5"/>
        <v>0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7"/>
        <v>0</v>
      </c>
      <c r="AF88" s="33"/>
      <c r="AG88" s="34"/>
      <c r="AH88" s="34"/>
      <c r="AI88" s="85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6"/>
        <v>0</v>
      </c>
      <c r="AW88" s="30" t="str">
        <f t="shared" si="4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2"/>
    </row>
    <row r="89" spans="1:51" x14ac:dyDescent="0.25">
      <c r="A89" s="31">
        <v>80</v>
      </c>
      <c r="B89" s="31"/>
      <c r="C89" s="31"/>
      <c r="D89" s="31"/>
      <c r="E89" s="31"/>
      <c r="F89" s="31"/>
      <c r="G89" s="25">
        <f t="shared" si="5"/>
        <v>0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7"/>
        <v>0</v>
      </c>
      <c r="AF89" s="33"/>
      <c r="AG89" s="34"/>
      <c r="AH89" s="34"/>
      <c r="AI89" s="85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6"/>
        <v>0</v>
      </c>
      <c r="AW89" s="30" t="str">
        <f t="shared" si="4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82"/>
    </row>
    <row r="90" spans="1:51" x14ac:dyDescent="0.25">
      <c r="A90" s="31">
        <v>81</v>
      </c>
      <c r="B90" s="31"/>
      <c r="C90" s="31"/>
      <c r="D90" s="31"/>
      <c r="E90" s="31"/>
      <c r="F90" s="31"/>
      <c r="G90" s="25">
        <f t="shared" si="5"/>
        <v>0</v>
      </c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7"/>
        <v>0</v>
      </c>
      <c r="AF90" s="33"/>
      <c r="AG90" s="34"/>
      <c r="AH90" s="34"/>
      <c r="AI90" s="85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6"/>
        <v>0</v>
      </c>
      <c r="AW90" s="30" t="str">
        <f t="shared" si="4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2"/>
    </row>
    <row r="91" spans="1:51" x14ac:dyDescent="0.25">
      <c r="A91" s="31">
        <v>82</v>
      </c>
      <c r="B91" s="31"/>
      <c r="C91" s="31"/>
      <c r="D91" s="31"/>
      <c r="E91" s="31"/>
      <c r="F91" s="31"/>
      <c r="G91" s="25">
        <f t="shared" si="5"/>
        <v>0</v>
      </c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7"/>
        <v>0</v>
      </c>
      <c r="AF91" s="33"/>
      <c r="AG91" s="34"/>
      <c r="AH91" s="34"/>
      <c r="AI91" s="85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6"/>
        <v>0</v>
      </c>
      <c r="AW91" s="30" t="str">
        <f t="shared" si="4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2"/>
    </row>
    <row r="92" spans="1:51" x14ac:dyDescent="0.25">
      <c r="A92" s="31">
        <v>83</v>
      </c>
      <c r="B92" s="31"/>
      <c r="C92" s="31"/>
      <c r="D92" s="31"/>
      <c r="E92" s="31"/>
      <c r="F92" s="31"/>
      <c r="G92" s="25">
        <f t="shared" si="5"/>
        <v>0</v>
      </c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7"/>
        <v>0</v>
      </c>
      <c r="AF92" s="33"/>
      <c r="AG92" s="34"/>
      <c r="AH92" s="34"/>
      <c r="AI92" s="85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6"/>
        <v>0</v>
      </c>
      <c r="AW92" s="30" t="str">
        <f t="shared" si="4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2"/>
    </row>
    <row r="93" spans="1:51" x14ac:dyDescent="0.25">
      <c r="A93" s="31">
        <v>84</v>
      </c>
      <c r="B93" s="31"/>
      <c r="C93" s="31"/>
      <c r="D93" s="31"/>
      <c r="E93" s="31"/>
      <c r="F93" s="31"/>
      <c r="G93" s="25">
        <f t="shared" si="5"/>
        <v>0</v>
      </c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7"/>
        <v>0</v>
      </c>
      <c r="AF93" s="33"/>
      <c r="AG93" s="34"/>
      <c r="AH93" s="34"/>
      <c r="AI93" s="85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6"/>
        <v>0</v>
      </c>
      <c r="AW93" s="30" t="str">
        <f t="shared" si="4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2"/>
    </row>
    <row r="94" spans="1:51" x14ac:dyDescent="0.25">
      <c r="A94" s="31">
        <v>85</v>
      </c>
      <c r="B94" s="31"/>
      <c r="C94" s="31"/>
      <c r="D94" s="31"/>
      <c r="E94" s="31"/>
      <c r="F94" s="31"/>
      <c r="G94" s="25">
        <f t="shared" si="5"/>
        <v>0</v>
      </c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7"/>
        <v>0</v>
      </c>
      <c r="AF94" s="33"/>
      <c r="AG94" s="34"/>
      <c r="AH94" s="34"/>
      <c r="AI94" s="85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6"/>
        <v>0</v>
      </c>
      <c r="AW94" s="30" t="str">
        <f t="shared" si="4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2"/>
    </row>
    <row r="95" spans="1:51" x14ac:dyDescent="0.25">
      <c r="A95" s="31">
        <v>86</v>
      </c>
      <c r="B95" s="31"/>
      <c r="C95" s="31"/>
      <c r="D95" s="31"/>
      <c r="E95" s="31"/>
      <c r="F95" s="31"/>
      <c r="G95" s="25">
        <f t="shared" si="5"/>
        <v>0</v>
      </c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7"/>
        <v>0</v>
      </c>
      <c r="AF95" s="33"/>
      <c r="AG95" s="34"/>
      <c r="AH95" s="34"/>
      <c r="AI95" s="85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6"/>
        <v>0</v>
      </c>
      <c r="AW95" s="30" t="str">
        <f t="shared" si="4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82"/>
    </row>
    <row r="96" spans="1:51" x14ac:dyDescent="0.25">
      <c r="A96" s="31">
        <v>87</v>
      </c>
      <c r="B96" s="31"/>
      <c r="C96" s="31"/>
      <c r="D96" s="31"/>
      <c r="E96" s="31"/>
      <c r="F96" s="31"/>
      <c r="G96" s="25">
        <f t="shared" si="5"/>
        <v>0</v>
      </c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7"/>
        <v>0</v>
      </c>
      <c r="AF96" s="33"/>
      <c r="AG96" s="34"/>
      <c r="AH96" s="34"/>
      <c r="AI96" s="85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6"/>
        <v>0</v>
      </c>
      <c r="AW96" s="30" t="str">
        <f t="shared" si="4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2"/>
    </row>
    <row r="97" spans="1:51" x14ac:dyDescent="0.25">
      <c r="A97" s="31">
        <v>88</v>
      </c>
      <c r="B97" s="31"/>
      <c r="C97" s="31"/>
      <c r="D97" s="31"/>
      <c r="E97" s="31"/>
      <c r="F97" s="31"/>
      <c r="G97" s="25">
        <f t="shared" si="5"/>
        <v>0</v>
      </c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7"/>
        <v>0</v>
      </c>
      <c r="AF97" s="33"/>
      <c r="AG97" s="34"/>
      <c r="AH97" s="34"/>
      <c r="AI97" s="85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6"/>
        <v>0</v>
      </c>
      <c r="AW97" s="30" t="str">
        <f t="shared" si="4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2"/>
    </row>
    <row r="98" spans="1:51" x14ac:dyDescent="0.25">
      <c r="A98" s="31">
        <v>89</v>
      </c>
      <c r="B98" s="31"/>
      <c r="C98" s="31"/>
      <c r="D98" s="31"/>
      <c r="E98" s="31"/>
      <c r="F98" s="31"/>
      <c r="G98" s="25">
        <f t="shared" si="5"/>
        <v>0</v>
      </c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7"/>
        <v>0</v>
      </c>
      <c r="AF98" s="33"/>
      <c r="AG98" s="34"/>
      <c r="AH98" s="34"/>
      <c r="AI98" s="85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6"/>
        <v>0</v>
      </c>
      <c r="AW98" s="30" t="str">
        <f t="shared" si="4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2"/>
    </row>
    <row r="99" spans="1:51" x14ac:dyDescent="0.25">
      <c r="A99" s="31">
        <v>90</v>
      </c>
      <c r="B99" s="31"/>
      <c r="C99" s="31"/>
      <c r="D99" s="31"/>
      <c r="E99" s="31"/>
      <c r="F99" s="31"/>
      <c r="G99" s="25">
        <f t="shared" si="5"/>
        <v>0</v>
      </c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7"/>
        <v>0</v>
      </c>
      <c r="AF99" s="33"/>
      <c r="AG99" s="34"/>
      <c r="AH99" s="34"/>
      <c r="AI99" s="85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6"/>
        <v>0</v>
      </c>
      <c r="AW99" s="30" t="str">
        <f t="shared" si="4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82"/>
    </row>
    <row r="100" spans="1:51" x14ac:dyDescent="0.25">
      <c r="A100" s="31">
        <v>91</v>
      </c>
      <c r="B100" s="31"/>
      <c r="C100" s="31"/>
      <c r="D100" s="31"/>
      <c r="E100" s="31"/>
      <c r="F100" s="31"/>
      <c r="G100" s="25">
        <f t="shared" si="5"/>
        <v>0</v>
      </c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7"/>
        <v>0</v>
      </c>
      <c r="AF100" s="33"/>
      <c r="AG100" s="34"/>
      <c r="AH100" s="34"/>
      <c r="AI100" s="85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6"/>
        <v>0</v>
      </c>
      <c r="AW100" s="30" t="str">
        <f t="shared" si="4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82"/>
    </row>
    <row r="101" spans="1:51" x14ac:dyDescent="0.25">
      <c r="A101" s="31">
        <v>92</v>
      </c>
      <c r="B101" s="31"/>
      <c r="C101" s="31"/>
      <c r="D101" s="31"/>
      <c r="E101" s="31"/>
      <c r="F101" s="31"/>
      <c r="G101" s="25">
        <f t="shared" si="5"/>
        <v>0</v>
      </c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7"/>
        <v>0</v>
      </c>
      <c r="AF101" s="33"/>
      <c r="AG101" s="34"/>
      <c r="AH101" s="34"/>
      <c r="AI101" s="85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6"/>
        <v>0</v>
      </c>
      <c r="AW101" s="30" t="str">
        <f t="shared" si="4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2"/>
    </row>
    <row r="102" spans="1:51" x14ac:dyDescent="0.25">
      <c r="A102" s="31">
        <v>93</v>
      </c>
      <c r="B102" s="31"/>
      <c r="C102" s="31"/>
      <c r="D102" s="31"/>
      <c r="E102" s="31"/>
      <c r="F102" s="31"/>
      <c r="G102" s="25">
        <f t="shared" si="5"/>
        <v>0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7"/>
        <v>0</v>
      </c>
      <c r="AF102" s="33"/>
      <c r="AG102" s="34"/>
      <c r="AH102" s="34"/>
      <c r="AI102" s="85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6"/>
        <v>0</v>
      </c>
      <c r="AW102" s="30" t="str">
        <f t="shared" si="4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2"/>
    </row>
    <row r="103" spans="1:51" x14ac:dyDescent="0.25">
      <c r="A103" s="31">
        <v>94</v>
      </c>
      <c r="B103" s="31"/>
      <c r="C103" s="31"/>
      <c r="D103" s="31"/>
      <c r="E103" s="31"/>
      <c r="F103" s="31"/>
      <c r="G103" s="25">
        <f t="shared" si="5"/>
        <v>0</v>
      </c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7"/>
        <v>0</v>
      </c>
      <c r="AF103" s="33"/>
      <c r="AG103" s="34"/>
      <c r="AH103" s="34"/>
      <c r="AI103" s="85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6"/>
        <v>0</v>
      </c>
      <c r="AW103" s="30" t="str">
        <f t="shared" si="4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2"/>
    </row>
    <row r="104" spans="1:51" x14ac:dyDescent="0.25">
      <c r="A104" s="31">
        <v>95</v>
      </c>
      <c r="B104" s="31"/>
      <c r="C104" s="31"/>
      <c r="D104" s="31"/>
      <c r="E104" s="31"/>
      <c r="F104" s="31"/>
      <c r="G104" s="25">
        <f t="shared" si="5"/>
        <v>0</v>
      </c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7"/>
        <v>0</v>
      </c>
      <c r="AF104" s="33"/>
      <c r="AG104" s="34"/>
      <c r="AH104" s="34"/>
      <c r="AI104" s="85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6"/>
        <v>0</v>
      </c>
      <c r="AW104" s="30" t="str">
        <f t="shared" ref="AW104:AW165" si="8">IF(AU104&gt;AV104,"Credit is above Limit. Requires HOTM approval",IF(AU104=0," ",IF(AV104&gt;=AU104,"Credit is within Limit","CheckInput")))</f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82"/>
    </row>
    <row r="105" spans="1:51" x14ac:dyDescent="0.25">
      <c r="A105" s="31">
        <v>96</v>
      </c>
      <c r="B105" s="31"/>
      <c r="C105" s="31"/>
      <c r="D105" s="31"/>
      <c r="E105" s="31"/>
      <c r="F105" s="31"/>
      <c r="G105" s="25">
        <f t="shared" si="5"/>
        <v>0</v>
      </c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 t="shared" si="7"/>
        <v>0</v>
      </c>
      <c r="AF105" s="33"/>
      <c r="AG105" s="34"/>
      <c r="AH105" s="34"/>
      <c r="AI105" s="85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6"/>
        <v>0</v>
      </c>
      <c r="AW105" s="30" t="str">
        <f t="shared" si="8"/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82"/>
    </row>
    <row r="106" spans="1:51" x14ac:dyDescent="0.25">
      <c r="A106" s="31">
        <v>97</v>
      </c>
      <c r="B106" s="31"/>
      <c r="C106" s="31"/>
      <c r="D106" s="31"/>
      <c r="E106" s="31"/>
      <c r="F106" s="31"/>
      <c r="G106" s="25">
        <f t="shared" si="5"/>
        <v>0</v>
      </c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 t="shared" si="7"/>
        <v>0</v>
      </c>
      <c r="AF106" s="33"/>
      <c r="AG106" s="34"/>
      <c r="AH106" s="34"/>
      <c r="AI106" s="85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6"/>
        <v>0</v>
      </c>
      <c r="AW106" s="30" t="str">
        <f t="shared" si="8"/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82"/>
    </row>
    <row r="107" spans="1:51" x14ac:dyDescent="0.25">
      <c r="A107" s="31">
        <v>98</v>
      </c>
      <c r="B107" s="31"/>
      <c r="C107" s="31"/>
      <c r="D107" s="31"/>
      <c r="E107" s="31"/>
      <c r="F107" s="31"/>
      <c r="G107" s="25">
        <f t="shared" si="5"/>
        <v>0</v>
      </c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 t="shared" si="7"/>
        <v>0</v>
      </c>
      <c r="AF107" s="33"/>
      <c r="AG107" s="34"/>
      <c r="AH107" s="34"/>
      <c r="AI107" s="85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6"/>
        <v>0</v>
      </c>
      <c r="AW107" s="30" t="str">
        <f t="shared" si="8"/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82"/>
    </row>
    <row r="108" spans="1:51" x14ac:dyDescent="0.25">
      <c r="A108" s="31">
        <v>99</v>
      </c>
      <c r="B108" s="31"/>
      <c r="C108" s="31"/>
      <c r="D108" s="31"/>
      <c r="E108" s="31"/>
      <c r="F108" s="31"/>
      <c r="G108" s="25">
        <f t="shared" si="5"/>
        <v>0</v>
      </c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27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7">
        <f t="shared" si="7"/>
        <v>0</v>
      </c>
      <c r="AF108" s="33"/>
      <c r="AG108" s="34"/>
      <c r="AH108" s="34"/>
      <c r="AI108" s="85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27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7">
        <f t="shared" si="6"/>
        <v>0</v>
      </c>
      <c r="AW108" s="30" t="str">
        <f t="shared" si="8"/>
        <v xml:space="preserve"> </v>
      </c>
      <c r="AX108" s="30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82"/>
    </row>
    <row r="109" spans="1:51" x14ac:dyDescent="0.25">
      <c r="A109" s="31">
        <v>100</v>
      </c>
      <c r="B109" s="31"/>
      <c r="C109" s="31"/>
      <c r="D109" s="31"/>
      <c r="E109" s="31"/>
      <c r="F109" s="31"/>
      <c r="G109" s="25">
        <f t="shared" si="5"/>
        <v>0</v>
      </c>
      <c r="H109" s="36"/>
      <c r="I109" s="32"/>
      <c r="J109" s="32"/>
      <c r="K109" s="32"/>
      <c r="L109" s="36"/>
      <c r="M109" s="32"/>
      <c r="N109" s="32"/>
      <c r="O109" s="32"/>
      <c r="P109" s="32"/>
      <c r="Q109" s="32"/>
      <c r="R109" s="32"/>
      <c r="S109" s="32"/>
      <c r="T109" s="32"/>
      <c r="U109" s="36"/>
      <c r="V109" s="36"/>
      <c r="W109" s="32"/>
      <c r="X109" s="36"/>
      <c r="Y109" s="36"/>
      <c r="Z109" s="36"/>
      <c r="AA109" s="36"/>
      <c r="AB109" s="32"/>
      <c r="AC109" s="27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7">
        <f t="shared" si="7"/>
        <v>0</v>
      </c>
      <c r="AF109" s="33"/>
      <c r="AG109" s="34"/>
      <c r="AH109" s="34"/>
      <c r="AI109" s="85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27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7">
        <f t="shared" si="6"/>
        <v>0</v>
      </c>
      <c r="AW109" s="30" t="str">
        <f t="shared" si="8"/>
        <v xml:space="preserve"> </v>
      </c>
      <c r="AX109" s="30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82"/>
    </row>
    <row r="110" spans="1:51" x14ac:dyDescent="0.25">
      <c r="A110" s="31">
        <v>101</v>
      </c>
      <c r="B110" s="31"/>
      <c r="C110" s="31"/>
      <c r="D110" s="31"/>
      <c r="E110" s="31"/>
      <c r="F110" s="31"/>
      <c r="G110" s="25">
        <f t="shared" si="5"/>
        <v>0</v>
      </c>
      <c r="H110" s="36"/>
      <c r="I110" s="36"/>
      <c r="J110" s="37"/>
      <c r="K110" s="38"/>
      <c r="L110" s="36"/>
      <c r="M110" s="36"/>
      <c r="N110" s="36"/>
      <c r="O110" s="36"/>
      <c r="P110" s="36"/>
      <c r="Q110" s="36"/>
      <c r="R110" s="36"/>
      <c r="S110" s="36"/>
      <c r="T110" s="38"/>
      <c r="U110" s="36"/>
      <c r="V110" s="36"/>
      <c r="W110" s="39"/>
      <c r="X110" s="39"/>
      <c r="Y110" s="39"/>
      <c r="Z110" s="39"/>
      <c r="AA110" s="39"/>
      <c r="AB110" s="38"/>
      <c r="AC110" s="27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7">
        <f t="shared" si="7"/>
        <v>0</v>
      </c>
      <c r="AF110" s="33"/>
      <c r="AG110" s="34"/>
      <c r="AH110" s="34"/>
      <c r="AI110" s="85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27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7">
        <f t="shared" si="6"/>
        <v>0</v>
      </c>
      <c r="AW110" s="30" t="str">
        <f t="shared" si="8"/>
        <v xml:space="preserve"> </v>
      </c>
      <c r="AX110" s="30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82"/>
    </row>
    <row r="111" spans="1:51" x14ac:dyDescent="0.25">
      <c r="A111" s="31">
        <v>102</v>
      </c>
      <c r="B111" s="31"/>
      <c r="C111" s="31"/>
      <c r="D111" s="31"/>
      <c r="E111" s="31"/>
      <c r="F111" s="31"/>
      <c r="G111" s="25">
        <f t="shared" si="5"/>
        <v>0</v>
      </c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27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7">
        <f t="shared" si="7"/>
        <v>0</v>
      </c>
      <c r="AF111" s="33"/>
      <c r="AG111" s="34"/>
      <c r="AH111" s="34"/>
      <c r="AI111" s="85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27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7">
        <f t="shared" si="6"/>
        <v>0</v>
      </c>
      <c r="AW111" s="30" t="str">
        <f t="shared" si="8"/>
        <v xml:space="preserve"> </v>
      </c>
      <c r="AX111" s="30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82"/>
    </row>
    <row r="112" spans="1:51" x14ac:dyDescent="0.25">
      <c r="A112" s="31">
        <v>103</v>
      </c>
      <c r="B112" s="31"/>
      <c r="C112" s="31"/>
      <c r="D112" s="31"/>
      <c r="E112" s="31"/>
      <c r="F112" s="31"/>
      <c r="G112" s="25">
        <f t="shared" si="5"/>
        <v>0</v>
      </c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27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7">
        <f t="shared" si="7"/>
        <v>0</v>
      </c>
      <c r="AF112" s="33"/>
      <c r="AG112" s="34"/>
      <c r="AH112" s="34"/>
      <c r="AI112" s="85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27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7">
        <f t="shared" si="6"/>
        <v>0</v>
      </c>
      <c r="AW112" s="30" t="str">
        <f t="shared" si="8"/>
        <v xml:space="preserve"> </v>
      </c>
      <c r="AX112" s="30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82"/>
    </row>
    <row r="113" spans="1:51" x14ac:dyDescent="0.25">
      <c r="A113" s="31">
        <v>104</v>
      </c>
      <c r="B113" s="31"/>
      <c r="C113" s="31"/>
      <c r="D113" s="31"/>
      <c r="E113" s="31"/>
      <c r="F113" s="31"/>
      <c r="G113" s="25">
        <f t="shared" si="5"/>
        <v>0</v>
      </c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27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7">
        <f t="shared" si="7"/>
        <v>0</v>
      </c>
      <c r="AF113" s="33"/>
      <c r="AG113" s="34"/>
      <c r="AH113" s="34"/>
      <c r="AI113" s="85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27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7">
        <f t="shared" si="6"/>
        <v>0</v>
      </c>
      <c r="AW113" s="30" t="str">
        <f t="shared" si="8"/>
        <v xml:space="preserve"> </v>
      </c>
      <c r="AX113" s="30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82"/>
    </row>
    <row r="114" spans="1:51" x14ac:dyDescent="0.25">
      <c r="A114" s="31">
        <v>105</v>
      </c>
      <c r="B114" s="31"/>
      <c r="C114" s="31"/>
      <c r="D114" s="31"/>
      <c r="E114" s="31"/>
      <c r="F114" s="31"/>
      <c r="G114" s="25">
        <f t="shared" si="5"/>
        <v>0</v>
      </c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27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7">
        <f t="shared" si="7"/>
        <v>0</v>
      </c>
      <c r="AF114" s="33"/>
      <c r="AG114" s="34"/>
      <c r="AH114" s="34"/>
      <c r="AI114" s="85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27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7">
        <f t="shared" si="6"/>
        <v>0</v>
      </c>
      <c r="AW114" s="30" t="str">
        <f t="shared" si="8"/>
        <v xml:space="preserve"> </v>
      </c>
      <c r="AX114" s="30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82"/>
    </row>
    <row r="115" spans="1:51" x14ac:dyDescent="0.25">
      <c r="A115" s="31">
        <v>106</v>
      </c>
      <c r="B115" s="31"/>
      <c r="C115" s="31"/>
      <c r="D115" s="31"/>
      <c r="E115" s="31"/>
      <c r="F115" s="31"/>
      <c r="G115" s="25">
        <f t="shared" si="5"/>
        <v>0</v>
      </c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27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7">
        <f t="shared" si="7"/>
        <v>0</v>
      </c>
      <c r="AF115" s="33"/>
      <c r="AG115" s="34"/>
      <c r="AH115" s="34"/>
      <c r="AI115" s="85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27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7">
        <f t="shared" si="6"/>
        <v>0</v>
      </c>
      <c r="AW115" s="30" t="str">
        <f t="shared" si="8"/>
        <v xml:space="preserve"> </v>
      </c>
      <c r="AX115" s="30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82"/>
    </row>
    <row r="116" spans="1:51" x14ac:dyDescent="0.25">
      <c r="A116" s="31">
        <v>107</v>
      </c>
      <c r="B116" s="31"/>
      <c r="C116" s="31"/>
      <c r="D116" s="31"/>
      <c r="E116" s="31"/>
      <c r="F116" s="31"/>
      <c r="G116" s="25">
        <f t="shared" si="5"/>
        <v>0</v>
      </c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27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7">
        <f t="shared" si="7"/>
        <v>0</v>
      </c>
      <c r="AF116" s="33"/>
      <c r="AG116" s="34"/>
      <c r="AH116" s="34"/>
      <c r="AI116" s="85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27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7">
        <f t="shared" si="6"/>
        <v>0</v>
      </c>
      <c r="AW116" s="30" t="str">
        <f t="shared" si="8"/>
        <v xml:space="preserve"> </v>
      </c>
      <c r="AX116" s="30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82"/>
    </row>
    <row r="117" spans="1:51" x14ac:dyDescent="0.25">
      <c r="A117" s="31">
        <v>108</v>
      </c>
      <c r="B117" s="31"/>
      <c r="C117" s="31"/>
      <c r="D117" s="31"/>
      <c r="E117" s="31"/>
      <c r="F117" s="31"/>
      <c r="G117" s="25">
        <f t="shared" si="5"/>
        <v>0</v>
      </c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27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7">
        <f t="shared" si="7"/>
        <v>0</v>
      </c>
      <c r="AF117" s="33"/>
      <c r="AG117" s="34"/>
      <c r="AH117" s="34"/>
      <c r="AI117" s="85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27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7">
        <f t="shared" si="6"/>
        <v>0</v>
      </c>
      <c r="AW117" s="30" t="str">
        <f t="shared" si="8"/>
        <v xml:space="preserve"> </v>
      </c>
      <c r="AX117" s="30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82"/>
    </row>
    <row r="118" spans="1:51" x14ac:dyDescent="0.25">
      <c r="A118" s="31">
        <v>109</v>
      </c>
      <c r="B118" s="31"/>
      <c r="C118" s="31"/>
      <c r="D118" s="31"/>
      <c r="E118" s="31"/>
      <c r="F118" s="31"/>
      <c r="G118" s="25">
        <f t="shared" si="5"/>
        <v>0</v>
      </c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27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7">
        <f t="shared" si="7"/>
        <v>0</v>
      </c>
      <c r="AF118" s="33"/>
      <c r="AG118" s="34"/>
      <c r="AH118" s="34"/>
      <c r="AI118" s="85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27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7">
        <f t="shared" si="6"/>
        <v>0</v>
      </c>
      <c r="AW118" s="30" t="str">
        <f t="shared" si="8"/>
        <v xml:space="preserve"> </v>
      </c>
      <c r="AX118" s="30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82"/>
    </row>
    <row r="119" spans="1:51" x14ac:dyDescent="0.25">
      <c r="A119" s="31">
        <v>110</v>
      </c>
      <c r="B119" s="31"/>
      <c r="C119" s="31"/>
      <c r="D119" s="31"/>
      <c r="E119" s="31"/>
      <c r="F119" s="31"/>
      <c r="G119" s="25">
        <f t="shared" si="5"/>
        <v>0</v>
      </c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27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7">
        <f t="shared" si="7"/>
        <v>0</v>
      </c>
      <c r="AF119" s="33"/>
      <c r="AG119" s="34"/>
      <c r="AH119" s="34"/>
      <c r="AI119" s="85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27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7">
        <f t="shared" si="6"/>
        <v>0</v>
      </c>
      <c r="AW119" s="30" t="str">
        <f t="shared" si="8"/>
        <v xml:space="preserve"> </v>
      </c>
      <c r="AX119" s="30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82"/>
    </row>
    <row r="120" spans="1:51" x14ac:dyDescent="0.25">
      <c r="A120" s="31">
        <v>111</v>
      </c>
      <c r="B120" s="31"/>
      <c r="C120" s="31"/>
      <c r="D120" s="31"/>
      <c r="E120" s="31"/>
      <c r="F120" s="31"/>
      <c r="G120" s="25">
        <f t="shared" si="5"/>
        <v>0</v>
      </c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27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7">
        <f t="shared" si="7"/>
        <v>0</v>
      </c>
      <c r="AF120" s="33"/>
      <c r="AG120" s="34"/>
      <c r="AH120" s="34"/>
      <c r="AI120" s="85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27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7">
        <f t="shared" si="6"/>
        <v>0</v>
      </c>
      <c r="AW120" s="30" t="str">
        <f t="shared" si="8"/>
        <v xml:space="preserve"> </v>
      </c>
      <c r="AX120" s="30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82"/>
    </row>
    <row r="121" spans="1:51" x14ac:dyDescent="0.25">
      <c r="A121" s="31">
        <v>112</v>
      </c>
      <c r="B121" s="31"/>
      <c r="C121" s="31"/>
      <c r="D121" s="31"/>
      <c r="E121" s="31"/>
      <c r="F121" s="31"/>
      <c r="G121" s="25">
        <f t="shared" si="5"/>
        <v>0</v>
      </c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27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7">
        <f t="shared" si="7"/>
        <v>0</v>
      </c>
      <c r="AF121" s="33"/>
      <c r="AG121" s="34"/>
      <c r="AH121" s="34"/>
      <c r="AI121" s="85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27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7">
        <f t="shared" si="6"/>
        <v>0</v>
      </c>
      <c r="AW121" s="30" t="str">
        <f t="shared" si="8"/>
        <v xml:space="preserve"> </v>
      </c>
      <c r="AX121" s="30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82"/>
    </row>
    <row r="122" spans="1:51" x14ac:dyDescent="0.25">
      <c r="A122" s="31">
        <v>113</v>
      </c>
      <c r="B122" s="31"/>
      <c r="C122" s="31"/>
      <c r="D122" s="31"/>
      <c r="E122" s="31"/>
      <c r="F122" s="31"/>
      <c r="G122" s="25">
        <f t="shared" si="5"/>
        <v>0</v>
      </c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27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7">
        <f t="shared" si="7"/>
        <v>0</v>
      </c>
      <c r="AF122" s="33"/>
      <c r="AG122" s="34"/>
      <c r="AH122" s="34"/>
      <c r="AI122" s="85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27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7">
        <f t="shared" si="6"/>
        <v>0</v>
      </c>
      <c r="AW122" s="30" t="str">
        <f t="shared" si="8"/>
        <v xml:space="preserve"> </v>
      </c>
      <c r="AX122" s="30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82"/>
    </row>
    <row r="123" spans="1:51" x14ac:dyDescent="0.25">
      <c r="A123" s="31">
        <v>114</v>
      </c>
      <c r="B123" s="31"/>
      <c r="C123" s="31"/>
      <c r="D123" s="31"/>
      <c r="E123" s="31"/>
      <c r="F123" s="31"/>
      <c r="G123" s="25">
        <f t="shared" si="5"/>
        <v>0</v>
      </c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27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7">
        <f t="shared" si="7"/>
        <v>0</v>
      </c>
      <c r="AF123" s="33"/>
      <c r="AG123" s="34"/>
      <c r="AH123" s="34"/>
      <c r="AI123" s="85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27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7">
        <f t="shared" si="6"/>
        <v>0</v>
      </c>
      <c r="AW123" s="30" t="str">
        <f t="shared" si="8"/>
        <v xml:space="preserve"> </v>
      </c>
      <c r="AX123" s="30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82"/>
    </row>
    <row r="124" spans="1:51" x14ac:dyDescent="0.25">
      <c r="A124" s="31">
        <v>115</v>
      </c>
      <c r="B124" s="31"/>
      <c r="C124" s="31"/>
      <c r="D124" s="31"/>
      <c r="E124" s="31"/>
      <c r="F124" s="31"/>
      <c r="G124" s="25">
        <f t="shared" si="5"/>
        <v>0</v>
      </c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27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7">
        <f t="shared" si="7"/>
        <v>0</v>
      </c>
      <c r="AF124" s="33"/>
      <c r="AG124" s="34"/>
      <c r="AH124" s="34"/>
      <c r="AI124" s="85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27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7">
        <f t="shared" si="6"/>
        <v>0</v>
      </c>
      <c r="AW124" s="30" t="str">
        <f t="shared" si="8"/>
        <v xml:space="preserve"> </v>
      </c>
      <c r="AX124" s="30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82"/>
    </row>
    <row r="125" spans="1:51" x14ac:dyDescent="0.25">
      <c r="A125" s="31">
        <v>116</v>
      </c>
      <c r="B125" s="31"/>
      <c r="C125" s="31"/>
      <c r="D125" s="31"/>
      <c r="E125" s="31"/>
      <c r="F125" s="31"/>
      <c r="G125" s="25">
        <f t="shared" si="5"/>
        <v>0</v>
      </c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27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7">
        <f t="shared" si="7"/>
        <v>0</v>
      </c>
      <c r="AF125" s="33"/>
      <c r="AG125" s="34"/>
      <c r="AH125" s="34"/>
      <c r="AI125" s="85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27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7">
        <f t="shared" si="6"/>
        <v>0</v>
      </c>
      <c r="AW125" s="30" t="str">
        <f t="shared" si="8"/>
        <v xml:space="preserve"> </v>
      </c>
      <c r="AX125" s="30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82"/>
    </row>
    <row r="126" spans="1:51" x14ac:dyDescent="0.25">
      <c r="A126" s="31">
        <v>117</v>
      </c>
      <c r="B126" s="31"/>
      <c r="C126" s="31"/>
      <c r="D126" s="31"/>
      <c r="E126" s="31"/>
      <c r="F126" s="31"/>
      <c r="G126" s="25">
        <f t="shared" si="5"/>
        <v>0</v>
      </c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27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7">
        <f t="shared" si="7"/>
        <v>0</v>
      </c>
      <c r="AF126" s="33"/>
      <c r="AG126" s="34"/>
      <c r="AH126" s="34"/>
      <c r="AI126" s="85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27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7">
        <f t="shared" si="6"/>
        <v>0</v>
      </c>
      <c r="AW126" s="30" t="str">
        <f t="shared" si="8"/>
        <v xml:space="preserve"> </v>
      </c>
      <c r="AX126" s="30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82"/>
    </row>
    <row r="127" spans="1:51" x14ac:dyDescent="0.25">
      <c r="A127" s="31">
        <v>118</v>
      </c>
      <c r="B127" s="31"/>
      <c r="C127" s="31"/>
      <c r="D127" s="31"/>
      <c r="E127" s="31"/>
      <c r="F127" s="31"/>
      <c r="G127" s="25">
        <f t="shared" si="5"/>
        <v>0</v>
      </c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27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7">
        <f t="shared" si="7"/>
        <v>0</v>
      </c>
      <c r="AF127" s="33"/>
      <c r="AG127" s="34"/>
      <c r="AH127" s="34"/>
      <c r="AI127" s="85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27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7">
        <f t="shared" si="6"/>
        <v>0</v>
      </c>
      <c r="AW127" s="30" t="str">
        <f t="shared" si="8"/>
        <v xml:space="preserve"> </v>
      </c>
      <c r="AX127" s="30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82"/>
    </row>
    <row r="128" spans="1:51" x14ac:dyDescent="0.25">
      <c r="A128" s="31">
        <v>119</v>
      </c>
      <c r="B128" s="31"/>
      <c r="C128" s="31"/>
      <c r="D128" s="31"/>
      <c r="E128" s="31"/>
      <c r="F128" s="31"/>
      <c r="G128" s="25">
        <f t="shared" si="5"/>
        <v>0</v>
      </c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27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7">
        <f t="shared" si="7"/>
        <v>0</v>
      </c>
      <c r="AF128" s="33"/>
      <c r="AG128" s="34"/>
      <c r="AH128" s="34"/>
      <c r="AI128" s="85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27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7">
        <f t="shared" si="6"/>
        <v>0</v>
      </c>
      <c r="AW128" s="30" t="str">
        <f t="shared" si="8"/>
        <v xml:space="preserve"> </v>
      </c>
      <c r="AX128" s="30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82"/>
    </row>
    <row r="129" spans="1:51" x14ac:dyDescent="0.25">
      <c r="A129" s="31">
        <v>120</v>
      </c>
      <c r="B129" s="31"/>
      <c r="C129" s="31"/>
      <c r="D129" s="31"/>
      <c r="E129" s="31"/>
      <c r="F129" s="31"/>
      <c r="G129" s="25">
        <f t="shared" si="5"/>
        <v>0</v>
      </c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27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7">
        <f t="shared" si="7"/>
        <v>0</v>
      </c>
      <c r="AF129" s="33"/>
      <c r="AG129" s="34"/>
      <c r="AH129" s="34"/>
      <c r="AI129" s="85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27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7">
        <f t="shared" si="6"/>
        <v>0</v>
      </c>
      <c r="AW129" s="30" t="str">
        <f t="shared" si="8"/>
        <v xml:space="preserve"> </v>
      </c>
      <c r="AX129" s="30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82"/>
    </row>
    <row r="130" spans="1:51" x14ac:dyDescent="0.25">
      <c r="A130" s="31">
        <v>121</v>
      </c>
      <c r="B130" s="31"/>
      <c r="C130" s="31"/>
      <c r="D130" s="31"/>
      <c r="E130" s="31"/>
      <c r="F130" s="31"/>
      <c r="G130" s="25">
        <f t="shared" si="5"/>
        <v>0</v>
      </c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27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7">
        <f t="shared" si="7"/>
        <v>0</v>
      </c>
      <c r="AF130" s="33"/>
      <c r="AG130" s="34"/>
      <c r="AH130" s="34"/>
      <c r="AI130" s="85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27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7">
        <f t="shared" si="6"/>
        <v>0</v>
      </c>
      <c r="AW130" s="30" t="str">
        <f t="shared" si="8"/>
        <v xml:space="preserve"> </v>
      </c>
      <c r="AX130" s="30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82"/>
    </row>
    <row r="131" spans="1:51" x14ac:dyDescent="0.25">
      <c r="A131" s="31">
        <v>122</v>
      </c>
      <c r="B131" s="31"/>
      <c r="C131" s="31"/>
      <c r="D131" s="31"/>
      <c r="E131" s="31"/>
      <c r="F131" s="31"/>
      <c r="G131" s="25">
        <f t="shared" si="5"/>
        <v>0</v>
      </c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27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7">
        <f t="shared" si="7"/>
        <v>0</v>
      </c>
      <c r="AF131" s="33"/>
      <c r="AG131" s="34"/>
      <c r="AH131" s="34"/>
      <c r="AI131" s="85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27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7">
        <f t="shared" si="6"/>
        <v>0</v>
      </c>
      <c r="AW131" s="30" t="str">
        <f t="shared" si="8"/>
        <v xml:space="preserve"> </v>
      </c>
      <c r="AX131" s="30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82"/>
    </row>
    <row r="132" spans="1:51" x14ac:dyDescent="0.25">
      <c r="A132" s="31">
        <v>123</v>
      </c>
      <c r="B132" s="31"/>
      <c r="C132" s="31"/>
      <c r="D132" s="31"/>
      <c r="E132" s="31"/>
      <c r="F132" s="31"/>
      <c r="G132" s="25">
        <f t="shared" si="5"/>
        <v>0</v>
      </c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27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7">
        <f t="shared" si="7"/>
        <v>0</v>
      </c>
      <c r="AF132" s="33"/>
      <c r="AG132" s="34"/>
      <c r="AH132" s="34"/>
      <c r="AI132" s="85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27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7">
        <f t="shared" si="6"/>
        <v>0</v>
      </c>
      <c r="AW132" s="30" t="str">
        <f t="shared" si="8"/>
        <v xml:space="preserve"> </v>
      </c>
      <c r="AX132" s="30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82"/>
    </row>
    <row r="133" spans="1:51" x14ac:dyDescent="0.25">
      <c r="A133" s="31">
        <v>124</v>
      </c>
      <c r="B133" s="31"/>
      <c r="C133" s="31"/>
      <c r="D133" s="31"/>
      <c r="E133" s="31"/>
      <c r="F133" s="31"/>
      <c r="G133" s="25">
        <f t="shared" si="5"/>
        <v>0</v>
      </c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27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7">
        <f t="shared" si="7"/>
        <v>0</v>
      </c>
      <c r="AF133" s="33"/>
      <c r="AG133" s="34"/>
      <c r="AH133" s="34"/>
      <c r="AI133" s="85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27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7">
        <f t="shared" si="6"/>
        <v>0</v>
      </c>
      <c r="AW133" s="30" t="str">
        <f t="shared" si="8"/>
        <v xml:space="preserve"> </v>
      </c>
      <c r="AX133" s="30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82"/>
    </row>
    <row r="134" spans="1:51" x14ac:dyDescent="0.25">
      <c r="A134" s="31">
        <v>125</v>
      </c>
      <c r="B134" s="31"/>
      <c r="C134" s="31"/>
      <c r="D134" s="31"/>
      <c r="E134" s="31"/>
      <c r="F134" s="31"/>
      <c r="G134" s="25">
        <f t="shared" si="5"/>
        <v>0</v>
      </c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27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7">
        <f t="shared" si="7"/>
        <v>0</v>
      </c>
      <c r="AF134" s="33"/>
      <c r="AG134" s="34"/>
      <c r="AH134" s="34"/>
      <c r="AI134" s="85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27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7">
        <f t="shared" si="6"/>
        <v>0</v>
      </c>
      <c r="AW134" s="30" t="str">
        <f t="shared" si="8"/>
        <v xml:space="preserve"> </v>
      </c>
      <c r="AX134" s="30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82"/>
    </row>
    <row r="135" spans="1:51" x14ac:dyDescent="0.25">
      <c r="A135" s="31">
        <v>126</v>
      </c>
      <c r="B135" s="31"/>
      <c r="C135" s="31"/>
      <c r="D135" s="31"/>
      <c r="E135" s="31"/>
      <c r="F135" s="31"/>
      <c r="G135" s="25">
        <f t="shared" si="5"/>
        <v>0</v>
      </c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27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7">
        <f t="shared" si="7"/>
        <v>0</v>
      </c>
      <c r="AF135" s="33"/>
      <c r="AG135" s="34"/>
      <c r="AH135" s="34"/>
      <c r="AI135" s="85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27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7">
        <f t="shared" si="6"/>
        <v>0</v>
      </c>
      <c r="AW135" s="30" t="str">
        <f t="shared" si="8"/>
        <v xml:space="preserve"> </v>
      </c>
      <c r="AX135" s="30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82"/>
    </row>
    <row r="136" spans="1:51" x14ac:dyDescent="0.25">
      <c r="A136" s="31">
        <v>127</v>
      </c>
      <c r="B136" s="31"/>
      <c r="C136" s="31"/>
      <c r="D136" s="31"/>
      <c r="E136" s="31"/>
      <c r="F136" s="31"/>
      <c r="G136" s="25">
        <f t="shared" si="5"/>
        <v>0</v>
      </c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27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7">
        <f t="shared" si="7"/>
        <v>0</v>
      </c>
      <c r="AF136" s="33"/>
      <c r="AG136" s="34"/>
      <c r="AH136" s="34"/>
      <c r="AI136" s="85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27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7">
        <f t="shared" si="6"/>
        <v>0</v>
      </c>
      <c r="AW136" s="30" t="str">
        <f t="shared" si="8"/>
        <v xml:space="preserve"> </v>
      </c>
      <c r="AX136" s="30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82"/>
    </row>
    <row r="137" spans="1:51" x14ac:dyDescent="0.25">
      <c r="A137" s="31">
        <v>128</v>
      </c>
      <c r="B137" s="31"/>
      <c r="C137" s="31"/>
      <c r="D137" s="31"/>
      <c r="E137" s="31"/>
      <c r="F137" s="31"/>
      <c r="G137" s="25">
        <f t="shared" ref="G137:G198" si="9">SUM(H137:AB137)</f>
        <v>0</v>
      </c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27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7">
        <f t="shared" si="7"/>
        <v>0</v>
      </c>
      <c r="AF137" s="33"/>
      <c r="AG137" s="34"/>
      <c r="AH137" s="34"/>
      <c r="AI137" s="85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27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7">
        <f t="shared" si="6"/>
        <v>0</v>
      </c>
      <c r="AW137" s="30" t="str">
        <f t="shared" si="8"/>
        <v xml:space="preserve"> </v>
      </c>
      <c r="AX137" s="30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82"/>
    </row>
    <row r="138" spans="1:51" x14ac:dyDescent="0.25">
      <c r="A138" s="31">
        <v>129</v>
      </c>
      <c r="B138" s="31"/>
      <c r="C138" s="31"/>
      <c r="D138" s="31"/>
      <c r="E138" s="31"/>
      <c r="F138" s="31"/>
      <c r="G138" s="25">
        <f t="shared" si="9"/>
        <v>0</v>
      </c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27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7">
        <f t="shared" si="7"/>
        <v>0</v>
      </c>
      <c r="AF138" s="33"/>
      <c r="AG138" s="34"/>
      <c r="AH138" s="34"/>
      <c r="AI138" s="85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27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7">
        <f t="shared" ref="AV138:AV198" si="10">AC138*0.35</f>
        <v>0</v>
      </c>
      <c r="AW138" s="30" t="str">
        <f t="shared" si="8"/>
        <v xml:space="preserve"> </v>
      </c>
      <c r="AX138" s="30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82"/>
    </row>
    <row r="139" spans="1:51" x14ac:dyDescent="0.25">
      <c r="A139" s="31">
        <v>130</v>
      </c>
      <c r="B139" s="31"/>
      <c r="C139" s="31"/>
      <c r="D139" s="31"/>
      <c r="E139" s="31"/>
      <c r="F139" s="31"/>
      <c r="G139" s="25">
        <f t="shared" si="9"/>
        <v>0</v>
      </c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27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7">
        <f t="shared" si="7"/>
        <v>0</v>
      </c>
      <c r="AF139" s="33"/>
      <c r="AG139" s="34"/>
      <c r="AH139" s="34"/>
      <c r="AI139" s="85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27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7">
        <f t="shared" si="10"/>
        <v>0</v>
      </c>
      <c r="AW139" s="30" t="str">
        <f t="shared" si="8"/>
        <v xml:space="preserve"> </v>
      </c>
      <c r="AX139" s="30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82"/>
    </row>
    <row r="140" spans="1:51" x14ac:dyDescent="0.25">
      <c r="A140" s="31">
        <v>131</v>
      </c>
      <c r="B140" s="31"/>
      <c r="C140" s="31"/>
      <c r="D140" s="31"/>
      <c r="E140" s="31"/>
      <c r="F140" s="31"/>
      <c r="G140" s="25">
        <f t="shared" si="9"/>
        <v>0</v>
      </c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27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7">
        <f t="shared" si="7"/>
        <v>0</v>
      </c>
      <c r="AF140" s="33"/>
      <c r="AG140" s="34"/>
      <c r="AH140" s="34"/>
      <c r="AI140" s="85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27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7">
        <f t="shared" si="10"/>
        <v>0</v>
      </c>
      <c r="AW140" s="30" t="str">
        <f t="shared" si="8"/>
        <v xml:space="preserve"> </v>
      </c>
      <c r="AX140" s="30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82"/>
    </row>
    <row r="141" spans="1:51" x14ac:dyDescent="0.25">
      <c r="A141" s="31">
        <v>132</v>
      </c>
      <c r="B141" s="31"/>
      <c r="C141" s="31"/>
      <c r="D141" s="31"/>
      <c r="E141" s="31"/>
      <c r="F141" s="31"/>
      <c r="G141" s="25">
        <f t="shared" si="9"/>
        <v>0</v>
      </c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27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7">
        <f t="shared" si="7"/>
        <v>0</v>
      </c>
      <c r="AF141" s="33"/>
      <c r="AG141" s="34"/>
      <c r="AH141" s="34"/>
      <c r="AI141" s="85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27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7">
        <f t="shared" si="10"/>
        <v>0</v>
      </c>
      <c r="AW141" s="30" t="str">
        <f t="shared" si="8"/>
        <v xml:space="preserve"> </v>
      </c>
      <c r="AX141" s="30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82"/>
    </row>
    <row r="142" spans="1:51" x14ac:dyDescent="0.25">
      <c r="A142" s="31">
        <v>133</v>
      </c>
      <c r="B142" s="31"/>
      <c r="C142" s="31"/>
      <c r="D142" s="31"/>
      <c r="E142" s="31"/>
      <c r="F142" s="31"/>
      <c r="G142" s="25">
        <f t="shared" si="9"/>
        <v>0</v>
      </c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27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7">
        <f t="shared" ref="AE142:AE198" si="11">SUM(AF142:AT142)</f>
        <v>0</v>
      </c>
      <c r="AF142" s="33"/>
      <c r="AG142" s="34"/>
      <c r="AH142" s="34"/>
      <c r="AI142" s="85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27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7">
        <f t="shared" si="10"/>
        <v>0</v>
      </c>
      <c r="AW142" s="30" t="str">
        <f t="shared" si="8"/>
        <v xml:space="preserve"> </v>
      </c>
      <c r="AX142" s="30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82"/>
    </row>
    <row r="143" spans="1:51" x14ac:dyDescent="0.25">
      <c r="A143" s="31">
        <v>134</v>
      </c>
      <c r="B143" s="31"/>
      <c r="C143" s="31"/>
      <c r="D143" s="31"/>
      <c r="E143" s="31"/>
      <c r="F143" s="31"/>
      <c r="G143" s="25">
        <f t="shared" si="9"/>
        <v>0</v>
      </c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27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7">
        <f t="shared" si="11"/>
        <v>0</v>
      </c>
      <c r="AF143" s="33"/>
      <c r="AG143" s="34"/>
      <c r="AH143" s="34"/>
      <c r="AI143" s="85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27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7">
        <f t="shared" si="10"/>
        <v>0</v>
      </c>
      <c r="AW143" s="30" t="str">
        <f t="shared" si="8"/>
        <v xml:space="preserve"> </v>
      </c>
      <c r="AX143" s="30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82"/>
    </row>
    <row r="144" spans="1:51" x14ac:dyDescent="0.25">
      <c r="A144" s="31">
        <v>135</v>
      </c>
      <c r="B144" s="31"/>
      <c r="C144" s="31"/>
      <c r="D144" s="31"/>
      <c r="E144" s="31"/>
      <c r="F144" s="31"/>
      <c r="G144" s="25">
        <f t="shared" si="9"/>
        <v>0</v>
      </c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27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7">
        <f t="shared" si="11"/>
        <v>0</v>
      </c>
      <c r="AF144" s="33"/>
      <c r="AG144" s="34"/>
      <c r="AH144" s="34"/>
      <c r="AI144" s="85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27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7">
        <f t="shared" si="10"/>
        <v>0</v>
      </c>
      <c r="AW144" s="30" t="str">
        <f t="shared" si="8"/>
        <v xml:space="preserve"> </v>
      </c>
      <c r="AX144" s="30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82"/>
    </row>
    <row r="145" spans="1:51" x14ac:dyDescent="0.25">
      <c r="A145" s="31">
        <v>136</v>
      </c>
      <c r="B145" s="31"/>
      <c r="C145" s="31"/>
      <c r="D145" s="31"/>
      <c r="E145" s="31"/>
      <c r="F145" s="31"/>
      <c r="G145" s="25">
        <f t="shared" si="9"/>
        <v>0</v>
      </c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27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7">
        <f t="shared" si="11"/>
        <v>0</v>
      </c>
      <c r="AF145" s="33"/>
      <c r="AG145" s="34"/>
      <c r="AH145" s="34"/>
      <c r="AI145" s="85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27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7">
        <f t="shared" si="10"/>
        <v>0</v>
      </c>
      <c r="AW145" s="30" t="str">
        <f t="shared" si="8"/>
        <v xml:space="preserve"> </v>
      </c>
      <c r="AX145" s="30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82"/>
    </row>
    <row r="146" spans="1:51" x14ac:dyDescent="0.25">
      <c r="A146" s="31">
        <v>137</v>
      </c>
      <c r="B146" s="31"/>
      <c r="C146" s="31"/>
      <c r="D146" s="31"/>
      <c r="E146" s="31"/>
      <c r="F146" s="31"/>
      <c r="G146" s="25">
        <f t="shared" si="9"/>
        <v>0</v>
      </c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27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7">
        <f t="shared" si="11"/>
        <v>0</v>
      </c>
      <c r="AF146" s="33"/>
      <c r="AG146" s="34"/>
      <c r="AH146" s="34"/>
      <c r="AI146" s="85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27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7">
        <f t="shared" si="10"/>
        <v>0</v>
      </c>
      <c r="AW146" s="30" t="str">
        <f t="shared" si="8"/>
        <v xml:space="preserve"> </v>
      </c>
      <c r="AX146" s="30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82"/>
    </row>
    <row r="147" spans="1:51" x14ac:dyDescent="0.25">
      <c r="A147" s="31">
        <v>138</v>
      </c>
      <c r="B147" s="31"/>
      <c r="C147" s="31"/>
      <c r="D147" s="31"/>
      <c r="E147" s="31"/>
      <c r="F147" s="31"/>
      <c r="G147" s="25">
        <f t="shared" si="9"/>
        <v>0</v>
      </c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27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7">
        <f t="shared" si="11"/>
        <v>0</v>
      </c>
      <c r="AF147" s="33"/>
      <c r="AG147" s="34"/>
      <c r="AH147" s="34"/>
      <c r="AI147" s="85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27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7">
        <f t="shared" si="10"/>
        <v>0</v>
      </c>
      <c r="AW147" s="30" t="str">
        <f t="shared" si="8"/>
        <v xml:space="preserve"> </v>
      </c>
      <c r="AX147" s="30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82"/>
    </row>
    <row r="148" spans="1:51" x14ac:dyDescent="0.25">
      <c r="A148" s="31">
        <v>139</v>
      </c>
      <c r="B148" s="31"/>
      <c r="C148" s="31"/>
      <c r="D148" s="31"/>
      <c r="E148" s="31"/>
      <c r="F148" s="31"/>
      <c r="G148" s="25">
        <f t="shared" si="9"/>
        <v>0</v>
      </c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27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7">
        <f t="shared" si="11"/>
        <v>0</v>
      </c>
      <c r="AF148" s="33"/>
      <c r="AG148" s="34"/>
      <c r="AH148" s="34"/>
      <c r="AI148" s="85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27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7">
        <f t="shared" si="10"/>
        <v>0</v>
      </c>
      <c r="AW148" s="30" t="str">
        <f t="shared" si="8"/>
        <v xml:space="preserve"> </v>
      </c>
      <c r="AX148" s="30" t="str">
        <f>IFERROR(IF(VLOOKUP(C148,'Overdue Credits'!$A:$F,6,0)&gt;2,"High Risk Customer",IF(VLOOKUP(C148,'Overdue Credits'!$A:$F,6,0)&gt;0,"Medium Risk Customer","Low Risk Customer")),"Low Risk Customer")</f>
        <v>Low Risk Customer</v>
      </c>
      <c r="AY148" s="82"/>
    </row>
    <row r="149" spans="1:51" x14ac:dyDescent="0.25">
      <c r="A149" s="31">
        <v>140</v>
      </c>
      <c r="B149" s="31"/>
      <c r="C149" s="31"/>
      <c r="D149" s="31"/>
      <c r="E149" s="31"/>
      <c r="F149" s="31"/>
      <c r="G149" s="25">
        <f t="shared" si="9"/>
        <v>0</v>
      </c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27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7">
        <f t="shared" si="11"/>
        <v>0</v>
      </c>
      <c r="AF149" s="33"/>
      <c r="AG149" s="34"/>
      <c r="AH149" s="34"/>
      <c r="AI149" s="85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27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7">
        <f t="shared" si="10"/>
        <v>0</v>
      </c>
      <c r="AW149" s="30" t="str">
        <f t="shared" si="8"/>
        <v xml:space="preserve"> </v>
      </c>
      <c r="AX149" s="30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82"/>
    </row>
    <row r="150" spans="1:51" x14ac:dyDescent="0.25">
      <c r="A150" s="31">
        <v>141</v>
      </c>
      <c r="B150" s="31"/>
      <c r="C150" s="31"/>
      <c r="D150" s="31"/>
      <c r="E150" s="31"/>
      <c r="F150" s="31"/>
      <c r="G150" s="25">
        <f t="shared" si="9"/>
        <v>0</v>
      </c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27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7">
        <f t="shared" si="11"/>
        <v>0</v>
      </c>
      <c r="AF150" s="33"/>
      <c r="AG150" s="34"/>
      <c r="AH150" s="34"/>
      <c r="AI150" s="85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27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7">
        <f t="shared" si="10"/>
        <v>0</v>
      </c>
      <c r="AW150" s="30" t="str">
        <f t="shared" si="8"/>
        <v xml:space="preserve"> </v>
      </c>
      <c r="AX150" s="30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82"/>
    </row>
    <row r="151" spans="1:51" x14ac:dyDescent="0.25">
      <c r="A151" s="31">
        <v>142</v>
      </c>
      <c r="B151" s="31"/>
      <c r="C151" s="31"/>
      <c r="D151" s="31"/>
      <c r="E151" s="31"/>
      <c r="F151" s="31"/>
      <c r="G151" s="25">
        <f t="shared" si="9"/>
        <v>0</v>
      </c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27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7">
        <f t="shared" si="11"/>
        <v>0</v>
      </c>
      <c r="AF151" s="33"/>
      <c r="AG151" s="34"/>
      <c r="AH151" s="34"/>
      <c r="AI151" s="85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27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7">
        <f t="shared" si="10"/>
        <v>0</v>
      </c>
      <c r="AW151" s="30" t="str">
        <f t="shared" si="8"/>
        <v xml:space="preserve"> </v>
      </c>
      <c r="AX151" s="30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82"/>
    </row>
    <row r="152" spans="1:51" x14ac:dyDescent="0.25">
      <c r="A152" s="31">
        <v>143</v>
      </c>
      <c r="B152" s="31"/>
      <c r="C152" s="31"/>
      <c r="D152" s="31"/>
      <c r="E152" s="31"/>
      <c r="F152" s="31"/>
      <c r="G152" s="25">
        <f t="shared" si="9"/>
        <v>0</v>
      </c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27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7">
        <f t="shared" si="11"/>
        <v>0</v>
      </c>
      <c r="AF152" s="33"/>
      <c r="AG152" s="34"/>
      <c r="AH152" s="34"/>
      <c r="AI152" s="85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27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7">
        <f t="shared" si="10"/>
        <v>0</v>
      </c>
      <c r="AW152" s="30" t="str">
        <f t="shared" si="8"/>
        <v xml:space="preserve"> </v>
      </c>
      <c r="AX152" s="30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82"/>
    </row>
    <row r="153" spans="1:51" x14ac:dyDescent="0.25">
      <c r="A153" s="31">
        <v>144</v>
      </c>
      <c r="B153" s="31"/>
      <c r="C153" s="31"/>
      <c r="D153" s="31"/>
      <c r="E153" s="31"/>
      <c r="F153" s="31"/>
      <c r="G153" s="25">
        <f t="shared" si="9"/>
        <v>0</v>
      </c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27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7">
        <f t="shared" si="11"/>
        <v>0</v>
      </c>
      <c r="AF153" s="33"/>
      <c r="AG153" s="34"/>
      <c r="AH153" s="34"/>
      <c r="AI153" s="85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27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7">
        <f t="shared" si="10"/>
        <v>0</v>
      </c>
      <c r="AW153" s="30" t="str">
        <f t="shared" si="8"/>
        <v xml:space="preserve"> </v>
      </c>
      <c r="AX153" s="30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82"/>
    </row>
    <row r="154" spans="1:51" x14ac:dyDescent="0.25">
      <c r="A154" s="31">
        <v>145</v>
      </c>
      <c r="B154" s="31"/>
      <c r="C154" s="31"/>
      <c r="D154" s="31"/>
      <c r="E154" s="31"/>
      <c r="F154" s="31"/>
      <c r="G154" s="25">
        <f t="shared" si="9"/>
        <v>0</v>
      </c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27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7">
        <f t="shared" si="11"/>
        <v>0</v>
      </c>
      <c r="AF154" s="33"/>
      <c r="AG154" s="34"/>
      <c r="AH154" s="34"/>
      <c r="AI154" s="85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27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7">
        <f t="shared" si="10"/>
        <v>0</v>
      </c>
      <c r="AW154" s="30" t="str">
        <f t="shared" si="8"/>
        <v xml:space="preserve"> </v>
      </c>
      <c r="AX154" s="30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82"/>
    </row>
    <row r="155" spans="1:51" x14ac:dyDescent="0.25">
      <c r="A155" s="31">
        <v>146</v>
      </c>
      <c r="B155" s="31"/>
      <c r="C155" s="31"/>
      <c r="D155" s="31"/>
      <c r="E155" s="31"/>
      <c r="F155" s="31"/>
      <c r="G155" s="25">
        <f t="shared" si="9"/>
        <v>0</v>
      </c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27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7">
        <f t="shared" si="11"/>
        <v>0</v>
      </c>
      <c r="AF155" s="33"/>
      <c r="AG155" s="34"/>
      <c r="AH155" s="34"/>
      <c r="AI155" s="85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27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7">
        <f t="shared" si="10"/>
        <v>0</v>
      </c>
      <c r="AW155" s="30" t="str">
        <f t="shared" si="8"/>
        <v xml:space="preserve"> </v>
      </c>
      <c r="AX155" s="30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82"/>
    </row>
    <row r="156" spans="1:51" x14ac:dyDescent="0.25">
      <c r="A156" s="31">
        <v>147</v>
      </c>
      <c r="B156" s="31"/>
      <c r="C156" s="31"/>
      <c r="D156" s="31"/>
      <c r="E156" s="31"/>
      <c r="F156" s="31"/>
      <c r="G156" s="25">
        <f t="shared" si="9"/>
        <v>0</v>
      </c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27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7">
        <f t="shared" si="11"/>
        <v>0</v>
      </c>
      <c r="AF156" s="33"/>
      <c r="AG156" s="34"/>
      <c r="AH156" s="34"/>
      <c r="AI156" s="85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27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7">
        <f t="shared" si="10"/>
        <v>0</v>
      </c>
      <c r="AW156" s="30" t="str">
        <f t="shared" si="8"/>
        <v xml:space="preserve"> </v>
      </c>
      <c r="AX156" s="30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82"/>
    </row>
    <row r="157" spans="1:51" x14ac:dyDescent="0.25">
      <c r="A157" s="31">
        <v>148</v>
      </c>
      <c r="B157" s="31"/>
      <c r="C157" s="31"/>
      <c r="D157" s="31"/>
      <c r="E157" s="31"/>
      <c r="F157" s="31"/>
      <c r="G157" s="25">
        <f t="shared" si="9"/>
        <v>0</v>
      </c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27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7">
        <f t="shared" si="11"/>
        <v>0</v>
      </c>
      <c r="AF157" s="33"/>
      <c r="AG157" s="34"/>
      <c r="AH157" s="34"/>
      <c r="AI157" s="85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27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7">
        <f t="shared" si="10"/>
        <v>0</v>
      </c>
      <c r="AW157" s="30" t="str">
        <f t="shared" si="8"/>
        <v xml:space="preserve"> </v>
      </c>
      <c r="AX157" s="30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82"/>
    </row>
    <row r="158" spans="1:51" x14ac:dyDescent="0.25">
      <c r="A158" s="31">
        <v>149</v>
      </c>
      <c r="B158" s="31"/>
      <c r="C158" s="31"/>
      <c r="D158" s="31"/>
      <c r="E158" s="31"/>
      <c r="F158" s="31"/>
      <c r="G158" s="25">
        <f t="shared" si="9"/>
        <v>0</v>
      </c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27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7">
        <f t="shared" si="11"/>
        <v>0</v>
      </c>
      <c r="AF158" s="33"/>
      <c r="AG158" s="34"/>
      <c r="AH158" s="34"/>
      <c r="AI158" s="85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27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7">
        <f t="shared" si="10"/>
        <v>0</v>
      </c>
      <c r="AW158" s="30" t="str">
        <f t="shared" si="8"/>
        <v xml:space="preserve"> </v>
      </c>
      <c r="AX158" s="30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82"/>
    </row>
    <row r="159" spans="1:51" x14ac:dyDescent="0.25">
      <c r="A159" s="31">
        <v>150</v>
      </c>
      <c r="B159" s="31"/>
      <c r="C159" s="31"/>
      <c r="D159" s="31"/>
      <c r="E159" s="31"/>
      <c r="F159" s="31"/>
      <c r="G159" s="25">
        <f t="shared" si="9"/>
        <v>0</v>
      </c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27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7">
        <f t="shared" si="11"/>
        <v>0</v>
      </c>
      <c r="AF159" s="33"/>
      <c r="AG159" s="34"/>
      <c r="AH159" s="34"/>
      <c r="AI159" s="85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27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7">
        <f t="shared" si="10"/>
        <v>0</v>
      </c>
      <c r="AW159" s="30" t="str">
        <f t="shared" si="8"/>
        <v xml:space="preserve"> </v>
      </c>
      <c r="AX159" s="30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82"/>
    </row>
    <row r="160" spans="1:51" x14ac:dyDescent="0.25">
      <c r="A160" s="31">
        <v>151</v>
      </c>
      <c r="B160" s="31"/>
      <c r="C160" s="31"/>
      <c r="D160" s="31"/>
      <c r="E160" s="31"/>
      <c r="F160" s="31"/>
      <c r="G160" s="25">
        <f t="shared" si="9"/>
        <v>0</v>
      </c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27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7">
        <f t="shared" si="11"/>
        <v>0</v>
      </c>
      <c r="AF160" s="33"/>
      <c r="AG160" s="34"/>
      <c r="AH160" s="34"/>
      <c r="AI160" s="85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27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7">
        <f t="shared" si="10"/>
        <v>0</v>
      </c>
      <c r="AW160" s="30" t="str">
        <f t="shared" si="8"/>
        <v xml:space="preserve"> </v>
      </c>
      <c r="AX160" s="30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82"/>
    </row>
    <row r="161" spans="1:51" x14ac:dyDescent="0.25">
      <c r="A161" s="31">
        <v>152</v>
      </c>
      <c r="B161" s="31"/>
      <c r="C161" s="31"/>
      <c r="D161" s="31"/>
      <c r="E161" s="31"/>
      <c r="F161" s="31"/>
      <c r="G161" s="25">
        <f t="shared" si="9"/>
        <v>0</v>
      </c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27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7">
        <f t="shared" si="11"/>
        <v>0</v>
      </c>
      <c r="AF161" s="33"/>
      <c r="AG161" s="34"/>
      <c r="AH161" s="34"/>
      <c r="AI161" s="85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27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7">
        <f t="shared" si="10"/>
        <v>0</v>
      </c>
      <c r="AW161" s="30" t="str">
        <f t="shared" si="8"/>
        <v xml:space="preserve"> </v>
      </c>
      <c r="AX161" s="30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82"/>
    </row>
    <row r="162" spans="1:51" x14ac:dyDescent="0.25">
      <c r="A162" s="31">
        <v>153</v>
      </c>
      <c r="B162" s="31"/>
      <c r="C162" s="31"/>
      <c r="D162" s="31"/>
      <c r="E162" s="31"/>
      <c r="F162" s="31"/>
      <c r="G162" s="25">
        <f t="shared" si="9"/>
        <v>0</v>
      </c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27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7">
        <f t="shared" si="11"/>
        <v>0</v>
      </c>
      <c r="AF162" s="33"/>
      <c r="AG162" s="34"/>
      <c r="AH162" s="34"/>
      <c r="AI162" s="85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27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7">
        <f t="shared" si="10"/>
        <v>0</v>
      </c>
      <c r="AW162" s="30" t="str">
        <f t="shared" si="8"/>
        <v xml:space="preserve"> </v>
      </c>
      <c r="AX162" s="30" t="str">
        <f>IFERROR(IF(VLOOKUP(C162,'Overdue Credits'!$A:$F,6,0)&gt;2,"High Risk Customer",IF(VLOOKUP(C162,'Overdue Credits'!$A:$F,6,0)&gt;0,"Medium Risk Customer","Low Risk Customer")),"Low Risk Customer")</f>
        <v>Low Risk Customer</v>
      </c>
      <c r="AY162" s="82"/>
    </row>
    <row r="163" spans="1:51" x14ac:dyDescent="0.25">
      <c r="A163" s="31">
        <v>154</v>
      </c>
      <c r="B163" s="31"/>
      <c r="C163" s="31"/>
      <c r="D163" s="31"/>
      <c r="E163" s="31"/>
      <c r="F163" s="31"/>
      <c r="G163" s="25">
        <f t="shared" si="9"/>
        <v>0</v>
      </c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27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7">
        <f t="shared" si="11"/>
        <v>0</v>
      </c>
      <c r="AF163" s="33"/>
      <c r="AG163" s="34"/>
      <c r="AH163" s="34"/>
      <c r="AI163" s="85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27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7">
        <f t="shared" si="10"/>
        <v>0</v>
      </c>
      <c r="AW163" s="30" t="str">
        <f t="shared" si="8"/>
        <v xml:space="preserve"> </v>
      </c>
      <c r="AX163" s="30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82"/>
    </row>
    <row r="164" spans="1:51" x14ac:dyDescent="0.25">
      <c r="A164" s="31">
        <v>155</v>
      </c>
      <c r="B164" s="31"/>
      <c r="C164" s="31"/>
      <c r="D164" s="31"/>
      <c r="E164" s="31"/>
      <c r="F164" s="31"/>
      <c r="G164" s="25">
        <f t="shared" si="9"/>
        <v>0</v>
      </c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27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7">
        <f t="shared" si="11"/>
        <v>0</v>
      </c>
      <c r="AF164" s="33"/>
      <c r="AG164" s="34"/>
      <c r="AH164" s="34"/>
      <c r="AI164" s="85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27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7">
        <f t="shared" si="10"/>
        <v>0</v>
      </c>
      <c r="AW164" s="30" t="str">
        <f t="shared" si="8"/>
        <v xml:space="preserve"> </v>
      </c>
      <c r="AX164" s="30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82"/>
    </row>
    <row r="165" spans="1:51" x14ac:dyDescent="0.25">
      <c r="A165" s="31">
        <v>156</v>
      </c>
      <c r="B165" s="31"/>
      <c r="C165" s="31"/>
      <c r="D165" s="31"/>
      <c r="E165" s="31"/>
      <c r="F165" s="31"/>
      <c r="G165" s="25">
        <f t="shared" si="9"/>
        <v>0</v>
      </c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27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7">
        <f t="shared" si="11"/>
        <v>0</v>
      </c>
      <c r="AF165" s="33"/>
      <c r="AG165" s="34"/>
      <c r="AH165" s="34"/>
      <c r="AI165" s="85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27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7">
        <f t="shared" si="10"/>
        <v>0</v>
      </c>
      <c r="AW165" s="30" t="str">
        <f t="shared" si="8"/>
        <v xml:space="preserve"> </v>
      </c>
      <c r="AX165" s="30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82"/>
    </row>
    <row r="166" spans="1:51" x14ac:dyDescent="0.25">
      <c r="A166" s="31">
        <v>157</v>
      </c>
      <c r="B166" s="31"/>
      <c r="C166" s="31"/>
      <c r="D166" s="31"/>
      <c r="E166" s="31"/>
      <c r="F166" s="31"/>
      <c r="G166" s="25">
        <f t="shared" si="9"/>
        <v>0</v>
      </c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27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7">
        <f t="shared" si="11"/>
        <v>0</v>
      </c>
      <c r="AF166" s="33"/>
      <c r="AG166" s="34"/>
      <c r="AH166" s="34"/>
      <c r="AI166" s="85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27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7">
        <f t="shared" si="10"/>
        <v>0</v>
      </c>
      <c r="AW166" s="30"/>
      <c r="AX166" s="30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82"/>
    </row>
    <row r="167" spans="1:51" x14ac:dyDescent="0.25">
      <c r="A167" s="31">
        <v>158</v>
      </c>
      <c r="B167" s="31"/>
      <c r="C167" s="31"/>
      <c r="D167" s="31"/>
      <c r="E167" s="31"/>
      <c r="F167" s="31"/>
      <c r="G167" s="25">
        <f t="shared" si="9"/>
        <v>0</v>
      </c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27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7">
        <f t="shared" si="11"/>
        <v>0</v>
      </c>
      <c r="AF167" s="33"/>
      <c r="AG167" s="34"/>
      <c r="AH167" s="34"/>
      <c r="AI167" s="85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27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7">
        <f t="shared" si="10"/>
        <v>0</v>
      </c>
      <c r="AW167" s="30"/>
      <c r="AX167" s="30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82"/>
    </row>
    <row r="168" spans="1:51" x14ac:dyDescent="0.25">
      <c r="A168" s="31">
        <v>159</v>
      </c>
      <c r="B168" s="31"/>
      <c r="C168" s="31"/>
      <c r="D168" s="31"/>
      <c r="E168" s="31"/>
      <c r="F168" s="31"/>
      <c r="G168" s="25">
        <f t="shared" si="9"/>
        <v>0</v>
      </c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27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7">
        <f t="shared" si="11"/>
        <v>0</v>
      </c>
      <c r="AF168" s="33"/>
      <c r="AG168" s="34"/>
      <c r="AH168" s="34"/>
      <c r="AI168" s="85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27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7">
        <f t="shared" si="10"/>
        <v>0</v>
      </c>
      <c r="AW168" s="30"/>
      <c r="AX168" s="30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82"/>
    </row>
    <row r="169" spans="1:51" x14ac:dyDescent="0.25">
      <c r="A169" s="31">
        <v>160</v>
      </c>
      <c r="B169" s="31"/>
      <c r="C169" s="31"/>
      <c r="D169" s="31"/>
      <c r="E169" s="31"/>
      <c r="F169" s="31"/>
      <c r="G169" s="25">
        <f t="shared" si="9"/>
        <v>0</v>
      </c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27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7">
        <f t="shared" si="11"/>
        <v>0</v>
      </c>
      <c r="AF169" s="33"/>
      <c r="AG169" s="34"/>
      <c r="AH169" s="34"/>
      <c r="AI169" s="85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27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7">
        <f t="shared" si="10"/>
        <v>0</v>
      </c>
      <c r="AW169" s="30"/>
      <c r="AX169" s="30" t="str">
        <f>IFERROR(IF(VLOOKUP(C169,'Overdue Credits'!$A:$F,6,0)&gt;2,"High Risk Customer",IF(VLOOKUP(C169,'Overdue Credits'!$A:$F,6,0)&gt;0,"Medium Risk Customer","Low Risk Customer")),"Low Risk Customer")</f>
        <v>Low Risk Customer</v>
      </c>
      <c r="AY169" s="82"/>
    </row>
    <row r="170" spans="1:51" x14ac:dyDescent="0.25">
      <c r="A170" s="31">
        <v>161</v>
      </c>
      <c r="B170" s="31"/>
      <c r="C170" s="31"/>
      <c r="D170" s="31"/>
      <c r="E170" s="31"/>
      <c r="F170" s="31"/>
      <c r="G170" s="25">
        <f t="shared" si="9"/>
        <v>0</v>
      </c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27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7">
        <f t="shared" si="11"/>
        <v>0</v>
      </c>
      <c r="AF170" s="33"/>
      <c r="AG170" s="34"/>
      <c r="AH170" s="34"/>
      <c r="AI170" s="85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27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7">
        <f t="shared" si="10"/>
        <v>0</v>
      </c>
      <c r="AW170" s="30"/>
      <c r="AX170" s="30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82"/>
    </row>
    <row r="171" spans="1:51" x14ac:dyDescent="0.25">
      <c r="A171" s="31">
        <v>162</v>
      </c>
      <c r="B171" s="31"/>
      <c r="C171" s="31"/>
      <c r="D171" s="31"/>
      <c r="E171" s="31"/>
      <c r="F171" s="31"/>
      <c r="G171" s="25">
        <f t="shared" si="9"/>
        <v>0</v>
      </c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27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7">
        <f t="shared" si="11"/>
        <v>0</v>
      </c>
      <c r="AF171" s="33"/>
      <c r="AG171" s="34"/>
      <c r="AH171" s="34"/>
      <c r="AI171" s="85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27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7">
        <f t="shared" si="10"/>
        <v>0</v>
      </c>
      <c r="AW171" s="30"/>
      <c r="AX171" s="30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82"/>
    </row>
    <row r="172" spans="1:51" x14ac:dyDescent="0.25">
      <c r="A172" s="31">
        <v>163</v>
      </c>
      <c r="B172" s="31"/>
      <c r="C172" s="31"/>
      <c r="D172" s="31"/>
      <c r="E172" s="31"/>
      <c r="F172" s="31"/>
      <c r="G172" s="25">
        <f t="shared" si="9"/>
        <v>0</v>
      </c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27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7">
        <f t="shared" si="11"/>
        <v>0</v>
      </c>
      <c r="AF172" s="33"/>
      <c r="AG172" s="34"/>
      <c r="AH172" s="34"/>
      <c r="AI172" s="85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27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7">
        <f t="shared" si="10"/>
        <v>0</v>
      </c>
      <c r="AW172" s="30"/>
      <c r="AX172" s="30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82"/>
    </row>
    <row r="173" spans="1:51" x14ac:dyDescent="0.25">
      <c r="A173" s="31">
        <v>164</v>
      </c>
      <c r="B173" s="31"/>
      <c r="C173" s="31"/>
      <c r="D173" s="31"/>
      <c r="E173" s="31"/>
      <c r="F173" s="31"/>
      <c r="G173" s="25">
        <f t="shared" si="9"/>
        <v>0</v>
      </c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27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7">
        <f t="shared" si="11"/>
        <v>0</v>
      </c>
      <c r="AF173" s="33"/>
      <c r="AG173" s="34"/>
      <c r="AH173" s="34"/>
      <c r="AI173" s="85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27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7">
        <f t="shared" si="10"/>
        <v>0</v>
      </c>
      <c r="AW173" s="30"/>
      <c r="AX173" s="30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82"/>
    </row>
    <row r="174" spans="1:51" x14ac:dyDescent="0.25">
      <c r="A174" s="31">
        <v>165</v>
      </c>
      <c r="B174" s="31"/>
      <c r="C174" s="31"/>
      <c r="D174" s="31"/>
      <c r="E174" s="31"/>
      <c r="F174" s="31"/>
      <c r="G174" s="25">
        <f t="shared" si="9"/>
        <v>0</v>
      </c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27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7">
        <f t="shared" si="11"/>
        <v>0</v>
      </c>
      <c r="AF174" s="33"/>
      <c r="AG174" s="34"/>
      <c r="AH174" s="34"/>
      <c r="AI174" s="85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27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7">
        <f t="shared" si="10"/>
        <v>0</v>
      </c>
      <c r="AW174" s="30"/>
      <c r="AX174" s="30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82"/>
    </row>
    <row r="175" spans="1:51" x14ac:dyDescent="0.25">
      <c r="A175" s="31">
        <v>166</v>
      </c>
      <c r="B175" s="31"/>
      <c r="C175" s="31"/>
      <c r="D175" s="31"/>
      <c r="E175" s="31"/>
      <c r="F175" s="31"/>
      <c r="G175" s="25">
        <f t="shared" si="9"/>
        <v>0</v>
      </c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27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7">
        <f t="shared" si="11"/>
        <v>0</v>
      </c>
      <c r="AF175" s="33"/>
      <c r="AG175" s="34"/>
      <c r="AH175" s="34"/>
      <c r="AI175" s="85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27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7">
        <f t="shared" si="10"/>
        <v>0</v>
      </c>
      <c r="AW175" s="30"/>
      <c r="AX175" s="30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82"/>
    </row>
    <row r="176" spans="1:51" x14ac:dyDescent="0.25">
      <c r="A176" s="31">
        <v>167</v>
      </c>
      <c r="B176" s="31"/>
      <c r="C176" s="31"/>
      <c r="D176" s="31"/>
      <c r="E176" s="31"/>
      <c r="F176" s="31"/>
      <c r="G176" s="25">
        <f t="shared" si="9"/>
        <v>0</v>
      </c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27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7">
        <f t="shared" si="11"/>
        <v>0</v>
      </c>
      <c r="AF176" s="33"/>
      <c r="AG176" s="34"/>
      <c r="AH176" s="34"/>
      <c r="AI176" s="85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27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7">
        <f t="shared" si="10"/>
        <v>0</v>
      </c>
      <c r="AW176" s="30"/>
      <c r="AX176" s="30" t="str">
        <f>IFERROR(IF(VLOOKUP(C176,'Overdue Credits'!$A:$F,6,0)&gt;2,"High Risk Customer",IF(VLOOKUP(C176,'Overdue Credits'!$A:$F,6,0)&gt;0,"Medium Risk Customer","Low Risk Customer")),"Low Risk Customer")</f>
        <v>Low Risk Customer</v>
      </c>
      <c r="AY176" s="82"/>
    </row>
    <row r="177" spans="1:51" x14ac:dyDescent="0.25">
      <c r="A177" s="31">
        <v>168</v>
      </c>
      <c r="B177" s="31"/>
      <c r="C177" s="31"/>
      <c r="D177" s="31"/>
      <c r="E177" s="31"/>
      <c r="F177" s="31"/>
      <c r="G177" s="25">
        <f t="shared" si="9"/>
        <v>0</v>
      </c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27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7">
        <f t="shared" si="11"/>
        <v>0</v>
      </c>
      <c r="AF177" s="33"/>
      <c r="AG177" s="34"/>
      <c r="AH177" s="34"/>
      <c r="AI177" s="85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27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7">
        <f t="shared" si="10"/>
        <v>0</v>
      </c>
      <c r="AW177" s="30"/>
      <c r="AX177" s="30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82"/>
    </row>
    <row r="178" spans="1:51" x14ac:dyDescent="0.25">
      <c r="A178" s="31">
        <v>169</v>
      </c>
      <c r="B178" s="31"/>
      <c r="C178" s="31"/>
      <c r="D178" s="31"/>
      <c r="E178" s="31"/>
      <c r="F178" s="31"/>
      <c r="G178" s="25">
        <f t="shared" si="9"/>
        <v>0</v>
      </c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27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7">
        <f t="shared" si="11"/>
        <v>0</v>
      </c>
      <c r="AF178" s="33"/>
      <c r="AG178" s="34"/>
      <c r="AH178" s="34"/>
      <c r="AI178" s="85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27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7">
        <f t="shared" si="10"/>
        <v>0</v>
      </c>
      <c r="AW178" s="30"/>
      <c r="AX178" s="30" t="str">
        <f>IFERROR(IF(VLOOKUP(C178,'Overdue Credits'!$A:$F,6,0)&gt;2,"High Risk Customer",IF(VLOOKUP(C178,'Overdue Credits'!$A:$F,6,0)&gt;0,"Medium Risk Customer","Low Risk Customer")),"Low Risk Customer")</f>
        <v>Low Risk Customer</v>
      </c>
      <c r="AY178" s="82"/>
    </row>
    <row r="179" spans="1:51" x14ac:dyDescent="0.25">
      <c r="A179" s="31">
        <v>170</v>
      </c>
      <c r="B179" s="31"/>
      <c r="C179" s="31"/>
      <c r="D179" s="31"/>
      <c r="E179" s="31"/>
      <c r="F179" s="31"/>
      <c r="G179" s="25">
        <f t="shared" si="9"/>
        <v>0</v>
      </c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27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7">
        <f t="shared" si="11"/>
        <v>0</v>
      </c>
      <c r="AF179" s="33"/>
      <c r="AG179" s="34"/>
      <c r="AH179" s="34"/>
      <c r="AI179" s="85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27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7">
        <f t="shared" si="10"/>
        <v>0</v>
      </c>
      <c r="AW179" s="30"/>
      <c r="AX179" s="30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82"/>
    </row>
    <row r="180" spans="1:51" x14ac:dyDescent="0.25">
      <c r="A180" s="31">
        <v>171</v>
      </c>
      <c r="B180" s="31"/>
      <c r="C180" s="31"/>
      <c r="D180" s="31"/>
      <c r="E180" s="31"/>
      <c r="F180" s="31"/>
      <c r="G180" s="25">
        <f t="shared" si="9"/>
        <v>0</v>
      </c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27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7">
        <f t="shared" si="11"/>
        <v>0</v>
      </c>
      <c r="AF180" s="33"/>
      <c r="AG180" s="34"/>
      <c r="AH180" s="34"/>
      <c r="AI180" s="85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27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7">
        <f t="shared" si="10"/>
        <v>0</v>
      </c>
      <c r="AW180" s="30"/>
      <c r="AX180" s="30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82"/>
    </row>
    <row r="181" spans="1:51" x14ac:dyDescent="0.25">
      <c r="A181" s="31">
        <v>172</v>
      </c>
      <c r="B181" s="31"/>
      <c r="C181" s="31"/>
      <c r="D181" s="31"/>
      <c r="E181" s="31"/>
      <c r="F181" s="31"/>
      <c r="G181" s="25">
        <f t="shared" si="9"/>
        <v>0</v>
      </c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27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7">
        <f t="shared" si="11"/>
        <v>0</v>
      </c>
      <c r="AF181" s="33"/>
      <c r="AG181" s="34"/>
      <c r="AH181" s="34"/>
      <c r="AI181" s="85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27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7">
        <f t="shared" si="10"/>
        <v>0</v>
      </c>
      <c r="AW181" s="30"/>
      <c r="AX181" s="30" t="str">
        <f>IFERROR(IF(VLOOKUP(C181,'Overdue Credits'!$A:$F,6,0)&gt;2,"High Risk Customer",IF(VLOOKUP(C181,'Overdue Credits'!$A:$F,6,0)&gt;0,"Medium Risk Customer","Low Risk Customer")),"Low Risk Customer")</f>
        <v>Low Risk Customer</v>
      </c>
      <c r="AY181" s="82"/>
    </row>
    <row r="182" spans="1:51" x14ac:dyDescent="0.25">
      <c r="A182" s="31">
        <v>173</v>
      </c>
      <c r="B182" s="31"/>
      <c r="C182" s="31"/>
      <c r="D182" s="31"/>
      <c r="E182" s="31"/>
      <c r="F182" s="31"/>
      <c r="G182" s="25">
        <f t="shared" si="9"/>
        <v>0</v>
      </c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27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7">
        <f t="shared" si="11"/>
        <v>0</v>
      </c>
      <c r="AF182" s="33"/>
      <c r="AG182" s="34"/>
      <c r="AH182" s="34"/>
      <c r="AI182" s="85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27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7">
        <f t="shared" si="10"/>
        <v>0</v>
      </c>
      <c r="AW182" s="30"/>
      <c r="AX182" s="30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82"/>
    </row>
    <row r="183" spans="1:51" x14ac:dyDescent="0.25">
      <c r="A183" s="31">
        <v>174</v>
      </c>
      <c r="B183" s="31"/>
      <c r="C183" s="31"/>
      <c r="D183" s="31"/>
      <c r="E183" s="31"/>
      <c r="F183" s="31"/>
      <c r="G183" s="25">
        <f t="shared" si="9"/>
        <v>0</v>
      </c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27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7">
        <f t="shared" si="11"/>
        <v>0</v>
      </c>
      <c r="AF183" s="33"/>
      <c r="AG183" s="34"/>
      <c r="AH183" s="34"/>
      <c r="AI183" s="85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27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7">
        <f t="shared" si="10"/>
        <v>0</v>
      </c>
      <c r="AW183" s="30"/>
      <c r="AX183" s="30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82"/>
    </row>
    <row r="184" spans="1:51" x14ac:dyDescent="0.25">
      <c r="A184" s="31">
        <v>175</v>
      </c>
      <c r="B184" s="31"/>
      <c r="C184" s="31"/>
      <c r="D184" s="31"/>
      <c r="E184" s="31"/>
      <c r="F184" s="31"/>
      <c r="G184" s="25">
        <f t="shared" si="9"/>
        <v>0</v>
      </c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27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7">
        <f t="shared" si="11"/>
        <v>0</v>
      </c>
      <c r="AF184" s="33"/>
      <c r="AG184" s="34"/>
      <c r="AH184" s="34"/>
      <c r="AI184" s="85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27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7">
        <f t="shared" si="10"/>
        <v>0</v>
      </c>
      <c r="AW184" s="30"/>
      <c r="AX184" s="30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82"/>
    </row>
    <row r="185" spans="1:51" x14ac:dyDescent="0.25">
      <c r="A185" s="31">
        <v>176</v>
      </c>
      <c r="B185" s="31"/>
      <c r="C185" s="31"/>
      <c r="D185" s="31"/>
      <c r="E185" s="31"/>
      <c r="F185" s="31"/>
      <c r="G185" s="25">
        <f t="shared" si="9"/>
        <v>0</v>
      </c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27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7">
        <f t="shared" si="11"/>
        <v>0</v>
      </c>
      <c r="AF185" s="33"/>
      <c r="AG185" s="34"/>
      <c r="AH185" s="34"/>
      <c r="AI185" s="85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27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7">
        <f t="shared" si="10"/>
        <v>0</v>
      </c>
      <c r="AW185" s="30"/>
      <c r="AX185" s="30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82"/>
    </row>
    <row r="186" spans="1:51" x14ac:dyDescent="0.25">
      <c r="A186" s="31">
        <v>177</v>
      </c>
      <c r="B186" s="31"/>
      <c r="C186" s="31"/>
      <c r="D186" s="31"/>
      <c r="E186" s="31"/>
      <c r="F186" s="31"/>
      <c r="G186" s="25">
        <f t="shared" si="9"/>
        <v>0</v>
      </c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27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7">
        <f t="shared" si="11"/>
        <v>0</v>
      </c>
      <c r="AF186" s="33"/>
      <c r="AG186" s="34"/>
      <c r="AH186" s="34"/>
      <c r="AI186" s="85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27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7">
        <f t="shared" si="10"/>
        <v>0</v>
      </c>
      <c r="AW186" s="30"/>
      <c r="AX186" s="30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82"/>
    </row>
    <row r="187" spans="1:51" x14ac:dyDescent="0.25">
      <c r="A187" s="31">
        <v>178</v>
      </c>
      <c r="B187" s="31"/>
      <c r="C187" s="31"/>
      <c r="D187" s="31"/>
      <c r="E187" s="31"/>
      <c r="F187" s="31"/>
      <c r="G187" s="25">
        <f t="shared" si="9"/>
        <v>0</v>
      </c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27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7">
        <f t="shared" si="11"/>
        <v>0</v>
      </c>
      <c r="AF187" s="33"/>
      <c r="AG187" s="34"/>
      <c r="AH187" s="34"/>
      <c r="AI187" s="85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27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7">
        <f t="shared" si="10"/>
        <v>0</v>
      </c>
      <c r="AW187" s="30"/>
      <c r="AX187" s="30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82"/>
    </row>
    <row r="188" spans="1:51" x14ac:dyDescent="0.25">
      <c r="A188" s="31">
        <v>179</v>
      </c>
      <c r="B188" s="31"/>
      <c r="C188" s="31"/>
      <c r="D188" s="31"/>
      <c r="E188" s="31"/>
      <c r="F188" s="31"/>
      <c r="G188" s="25">
        <f t="shared" si="9"/>
        <v>0</v>
      </c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27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7">
        <f t="shared" si="11"/>
        <v>0</v>
      </c>
      <c r="AF188" s="33"/>
      <c r="AG188" s="34"/>
      <c r="AH188" s="34"/>
      <c r="AI188" s="85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27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7">
        <f t="shared" si="10"/>
        <v>0</v>
      </c>
      <c r="AW188" s="30"/>
      <c r="AX188" s="30" t="str">
        <f>IFERROR(IF(VLOOKUP(C188,'Overdue Credits'!$A:$F,6,0)&gt;2,"High Risk Customer",IF(VLOOKUP(C188,'Overdue Credits'!$A:$F,6,0)&gt;0,"Medium Risk Customer","Low Risk Customer")),"Low Risk Customer")</f>
        <v>Low Risk Customer</v>
      </c>
      <c r="AY188" s="82"/>
    </row>
    <row r="189" spans="1:51" x14ac:dyDescent="0.25">
      <c r="A189" s="31">
        <v>180</v>
      </c>
      <c r="B189" s="31"/>
      <c r="C189" s="31"/>
      <c r="D189" s="31"/>
      <c r="E189" s="31"/>
      <c r="F189" s="31"/>
      <c r="G189" s="25">
        <f t="shared" si="9"/>
        <v>0</v>
      </c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27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7">
        <f t="shared" si="11"/>
        <v>0</v>
      </c>
      <c r="AF189" s="33"/>
      <c r="AG189" s="34"/>
      <c r="AH189" s="34"/>
      <c r="AI189" s="85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27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7">
        <f t="shared" si="10"/>
        <v>0</v>
      </c>
      <c r="AW189" s="30"/>
      <c r="AX189" s="30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82"/>
    </row>
    <row r="190" spans="1:51" x14ac:dyDescent="0.25">
      <c r="A190" s="31">
        <v>181</v>
      </c>
      <c r="B190" s="31"/>
      <c r="C190" s="31"/>
      <c r="D190" s="31"/>
      <c r="E190" s="31"/>
      <c r="F190" s="31"/>
      <c r="G190" s="25">
        <f t="shared" si="9"/>
        <v>0</v>
      </c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27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7">
        <f t="shared" si="11"/>
        <v>0</v>
      </c>
      <c r="AF190" s="33"/>
      <c r="AG190" s="34"/>
      <c r="AH190" s="34"/>
      <c r="AI190" s="85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27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7">
        <f t="shared" si="10"/>
        <v>0</v>
      </c>
      <c r="AW190" s="30"/>
      <c r="AX190" s="30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82"/>
    </row>
    <row r="191" spans="1:51" x14ac:dyDescent="0.25">
      <c r="A191" s="31">
        <v>182</v>
      </c>
      <c r="B191" s="31"/>
      <c r="C191" s="31"/>
      <c r="D191" s="31"/>
      <c r="E191" s="31"/>
      <c r="F191" s="31"/>
      <c r="G191" s="25">
        <f t="shared" si="9"/>
        <v>0</v>
      </c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27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7">
        <f t="shared" si="11"/>
        <v>0</v>
      </c>
      <c r="AF191" s="33"/>
      <c r="AG191" s="34"/>
      <c r="AH191" s="34"/>
      <c r="AI191" s="85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27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7">
        <f t="shared" si="10"/>
        <v>0</v>
      </c>
      <c r="AW191" s="30"/>
      <c r="AX191" s="30" t="str">
        <f>IFERROR(IF(VLOOKUP(C191,'Overdue Credits'!$A:$F,6,0)&gt;2,"High Risk Customer",IF(VLOOKUP(C191,'Overdue Credits'!$A:$F,6,0)&gt;0,"Medium Risk Customer","Low Risk Customer")),"Low Risk Customer")</f>
        <v>Low Risk Customer</v>
      </c>
      <c r="AY191" s="82"/>
    </row>
    <row r="192" spans="1:51" x14ac:dyDescent="0.25">
      <c r="A192" s="31">
        <v>183</v>
      </c>
      <c r="B192" s="31"/>
      <c r="C192" s="31"/>
      <c r="D192" s="31"/>
      <c r="E192" s="31"/>
      <c r="F192" s="31"/>
      <c r="G192" s="25">
        <f t="shared" si="9"/>
        <v>0</v>
      </c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27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7">
        <f t="shared" si="11"/>
        <v>0</v>
      </c>
      <c r="AF192" s="33"/>
      <c r="AG192" s="34"/>
      <c r="AH192" s="34"/>
      <c r="AI192" s="85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27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7">
        <f t="shared" si="10"/>
        <v>0</v>
      </c>
      <c r="AW192" s="30"/>
      <c r="AX192" s="30" t="str">
        <f>IFERROR(IF(VLOOKUP(C192,'Overdue Credits'!$A:$F,6,0)&gt;2,"High Risk Customer",IF(VLOOKUP(C192,'Overdue Credits'!$A:$F,6,0)&gt;0,"Medium Risk Customer","Low Risk Customer")),"Low Risk Customer")</f>
        <v>Low Risk Customer</v>
      </c>
      <c r="AY192" s="82"/>
    </row>
    <row r="193" spans="1:51" x14ac:dyDescent="0.25">
      <c r="A193" s="31">
        <v>184</v>
      </c>
      <c r="B193" s="31"/>
      <c r="C193" s="31"/>
      <c r="D193" s="31"/>
      <c r="E193" s="31"/>
      <c r="F193" s="31"/>
      <c r="G193" s="25">
        <f t="shared" si="9"/>
        <v>0</v>
      </c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27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7">
        <f t="shared" si="11"/>
        <v>0</v>
      </c>
      <c r="AF193" s="33"/>
      <c r="AG193" s="34"/>
      <c r="AH193" s="34"/>
      <c r="AI193" s="85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27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7">
        <f t="shared" si="10"/>
        <v>0</v>
      </c>
      <c r="AW193" s="30"/>
      <c r="AX193" s="30" t="str">
        <f>IFERROR(IF(VLOOKUP(C193,'Overdue Credits'!$A:$F,6,0)&gt;2,"High Risk Customer",IF(VLOOKUP(C193,'Overdue Credits'!$A:$F,6,0)&gt;0,"Medium Risk Customer","Low Risk Customer")),"Low Risk Customer")</f>
        <v>Low Risk Customer</v>
      </c>
      <c r="AY193" s="82"/>
    </row>
    <row r="194" spans="1:51" x14ac:dyDescent="0.25">
      <c r="A194" s="31">
        <v>185</v>
      </c>
      <c r="B194" s="31"/>
      <c r="C194" s="31"/>
      <c r="D194" s="31"/>
      <c r="E194" s="31"/>
      <c r="F194" s="31"/>
      <c r="G194" s="25">
        <f t="shared" si="9"/>
        <v>0</v>
      </c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27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7">
        <f t="shared" si="11"/>
        <v>0</v>
      </c>
      <c r="AF194" s="33"/>
      <c r="AG194" s="34"/>
      <c r="AH194" s="34"/>
      <c r="AI194" s="85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27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7">
        <f t="shared" si="10"/>
        <v>0</v>
      </c>
      <c r="AW194" s="30"/>
      <c r="AX194" s="30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82"/>
    </row>
    <row r="195" spans="1:51" x14ac:dyDescent="0.25">
      <c r="A195" s="31">
        <v>188</v>
      </c>
      <c r="B195" s="31"/>
      <c r="C195" s="31"/>
      <c r="D195" s="31"/>
      <c r="E195" s="31"/>
      <c r="F195" s="31"/>
      <c r="G195" s="25">
        <f t="shared" si="9"/>
        <v>0</v>
      </c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27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7">
        <f t="shared" si="11"/>
        <v>0</v>
      </c>
      <c r="AF195" s="33"/>
      <c r="AG195" s="34"/>
      <c r="AH195" s="34"/>
      <c r="AI195" s="85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27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7">
        <f t="shared" si="10"/>
        <v>0</v>
      </c>
      <c r="AW195" s="30"/>
      <c r="AX195" s="30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82"/>
    </row>
    <row r="196" spans="1:51" x14ac:dyDescent="0.25">
      <c r="A196" s="31">
        <v>189</v>
      </c>
      <c r="B196" s="31"/>
      <c r="C196" s="31"/>
      <c r="D196" s="31"/>
      <c r="E196" s="31"/>
      <c r="F196" s="31"/>
      <c r="G196" s="25">
        <f t="shared" si="9"/>
        <v>0</v>
      </c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27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7">
        <f t="shared" si="11"/>
        <v>0</v>
      </c>
      <c r="AF196" s="33"/>
      <c r="AG196" s="34"/>
      <c r="AH196" s="34"/>
      <c r="AI196" s="85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27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7">
        <f t="shared" si="10"/>
        <v>0</v>
      </c>
      <c r="AW196" s="30"/>
      <c r="AX196" s="30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82"/>
    </row>
    <row r="197" spans="1:51" x14ac:dyDescent="0.25">
      <c r="A197" s="31">
        <v>190</v>
      </c>
      <c r="B197" s="31"/>
      <c r="C197" s="31"/>
      <c r="D197" s="31"/>
      <c r="E197" s="31"/>
      <c r="F197" s="31"/>
      <c r="G197" s="25">
        <f t="shared" si="9"/>
        <v>0</v>
      </c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27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7">
        <f t="shared" si="11"/>
        <v>0</v>
      </c>
      <c r="AF197" s="33"/>
      <c r="AG197" s="34"/>
      <c r="AH197" s="34"/>
      <c r="AI197" s="85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27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7">
        <f t="shared" si="10"/>
        <v>0</v>
      </c>
      <c r="AW197" s="30"/>
      <c r="AX197" s="30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82"/>
    </row>
    <row r="198" spans="1:51" x14ac:dyDescent="0.25">
      <c r="A198" s="31">
        <v>191</v>
      </c>
      <c r="B198" s="31"/>
      <c r="C198" s="31"/>
      <c r="D198" s="31"/>
      <c r="E198" s="31"/>
      <c r="F198" s="31"/>
      <c r="G198" s="25">
        <f t="shared" si="9"/>
        <v>0</v>
      </c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27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7">
        <f t="shared" si="11"/>
        <v>0</v>
      </c>
      <c r="AF198" s="33"/>
      <c r="AG198" s="34"/>
      <c r="AH198" s="34"/>
      <c r="AI198" s="85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27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7">
        <f t="shared" si="10"/>
        <v>0</v>
      </c>
      <c r="AW198" s="30"/>
      <c r="AX198" s="30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82"/>
    </row>
  </sheetData>
  <sheetProtection autoFilter="0"/>
  <protectedRanges>
    <protectedRange sqref="T57:T59 H58:H59 L58:S59 U58:U59 I57:K59 H60:U61 W57:AB61" name="Range1_1"/>
    <protectedRange sqref="T62:T69 T71:T81 I62:K69 I71:K81 W62:AB69 W71:AB81" name="Range1_4"/>
    <protectedRange sqref="V14:V48 V71:V94 H14:U34 W14:AB34 V50:V69 I11:I13 L11:L13 Q11:U13 W11:W13 Y11:Z13 AB11:AB13" name="Range1"/>
    <protectedRange sqref="J95:J107 H108:AB108" name="Range1_5"/>
    <protectedRange sqref="U95:U107 K95:S107 H95:I107" name="Range1_1_1"/>
    <protectedRange sqref="AB95:AB107" name="Range1_2_1"/>
    <protectedRange sqref="T95:T107 V95:AA107" name="Range1_4_1"/>
    <protectedRange sqref="H82:U94 W82:AB94" name="Range1_2"/>
    <protectedRange sqref="H12:H13" name="Range1_6"/>
    <protectedRange sqref="H11" name="Range1_3_1_2"/>
    <protectedRange sqref="J12:J13" name="Range1_7"/>
    <protectedRange sqref="J11" name="Range1_3_1_3"/>
    <protectedRange sqref="K12:K13" name="Range1_8"/>
    <protectedRange sqref="K11" name="Range1_3_1_4"/>
    <protectedRange sqref="M12:M13" name="Range1_9"/>
    <protectedRange sqref="M11" name="Range1_3_1_5"/>
    <protectedRange sqref="N12:N13" name="Range1_10"/>
    <protectedRange sqref="N11" name="Range1_3_1_6"/>
    <protectedRange sqref="O12:O13" name="Range1_11"/>
    <protectedRange sqref="O11" name="Range1_3_1_7"/>
    <protectedRange sqref="P12:P13" name="Range1_12"/>
    <protectedRange sqref="P11" name="Range1_3_1_8"/>
    <protectedRange sqref="V12:V13" name="Range1_13"/>
    <protectedRange sqref="V11" name="Range1_3_1_9"/>
    <protectedRange sqref="X12:X13" name="Range1_14"/>
    <protectedRange sqref="X11" name="Range1_3_1_10"/>
    <protectedRange sqref="AA12:AA13" name="Range1_15"/>
    <protectedRange sqref="AA11" name="Range1_3_1_11"/>
    <protectedRange sqref="H10:I10 Z10:AB10" name="Range1_3_1_12"/>
    <protectedRange sqref="J10:Y10" name="Range1_3_1_1_1"/>
    <protectedRange sqref="H9:I9" name="Range1_3_1_13"/>
    <protectedRange sqref="V9" name="Range1_3"/>
    <protectedRange sqref="W9:AB9 J9:U9" name="Range1_2_1_1"/>
  </protectedRanges>
  <autoFilter ref="A8:AX198" xr:uid="{00000000-0009-0000-0000-000004000000}"/>
  <mergeCells count="3">
    <mergeCell ref="B4:E5"/>
    <mergeCell ref="H4:AC5"/>
    <mergeCell ref="AE4:AX5"/>
  </mergeCells>
  <conditionalFormatting sqref="AY1:AY3 AY7 AW71:AW163 AW199:AW1048576 AW61:AW69 AW8:AW59">
    <cfRule type="cellIs" dxfId="23" priority="20" operator="equal">
      <formula>"Credit is above Limit. Requires HOTM approval"</formula>
    </cfRule>
    <cfRule type="cellIs" dxfId="22" priority="21" operator="equal">
      <formula>"Credit is within limit"</formula>
    </cfRule>
  </conditionalFormatting>
  <conditionalFormatting sqref="F2">
    <cfRule type="cellIs" dxfId="21" priority="19" operator="greaterThan">
      <formula>$F$1</formula>
    </cfRule>
  </conditionalFormatting>
  <conditionalFormatting sqref="AX8">
    <cfRule type="cellIs" dxfId="20" priority="17" operator="equal">
      <formula>"Credit is above Limit. Requires HOTM approval"</formula>
    </cfRule>
    <cfRule type="cellIs" dxfId="19" priority="18" operator="equal">
      <formula>"Credit is within limit"</formula>
    </cfRule>
  </conditionalFormatting>
  <conditionalFormatting sqref="AW70">
    <cfRule type="cellIs" dxfId="18" priority="12" operator="equal">
      <formula>"Credit is above Limit. Requires HOTM approval"</formula>
    </cfRule>
    <cfRule type="cellIs" dxfId="17" priority="13" operator="equal">
      <formula>"Credit is within limit"</formula>
    </cfRule>
  </conditionalFormatting>
  <conditionalFormatting sqref="AW164">
    <cfRule type="cellIs" dxfId="16" priority="10" operator="equal">
      <formula>"Credit is above Limit. Requires HOTM approval"</formula>
    </cfRule>
    <cfRule type="cellIs" dxfId="15" priority="11" operator="equal">
      <formula>"Credit is within limit"</formula>
    </cfRule>
  </conditionalFormatting>
  <conditionalFormatting sqref="AW60">
    <cfRule type="cellIs" dxfId="14" priority="8" operator="equal">
      <formula>"Credit is above Limit. Requires HOTM approval"</formula>
    </cfRule>
    <cfRule type="cellIs" dxfId="13" priority="9" operator="equal">
      <formula>"Credit is within limit"</formula>
    </cfRule>
  </conditionalFormatting>
  <conditionalFormatting sqref="AW165">
    <cfRule type="cellIs" dxfId="12" priority="6" operator="equal">
      <formula>"Credit is above Limit. Requires HOTM approval"</formula>
    </cfRule>
    <cfRule type="cellIs" dxfId="11" priority="7" operator="equal">
      <formula>"Credit is within limit"</formula>
    </cfRule>
  </conditionalFormatting>
  <conditionalFormatting sqref="AW166:AW198">
    <cfRule type="cellIs" dxfId="10" priority="1" operator="equal">
      <formula>"Credit is above Limit. Requires HOTM approval"</formula>
    </cfRule>
    <cfRule type="cellIs" dxfId="9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" operator="equal" id="{3D355178-E7F9-4EAB-9165-6A0BE7A9F89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5" operator="equal" id="{6684947E-17EC-44A3-AF20-9402533415C3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6" operator="equal" id="{FC85143C-CE36-4020-9233-03F273E987B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AX9:AX165</xm:sqref>
        </x14:conditionalFormatting>
        <x14:conditionalFormatting xmlns:xm="http://schemas.microsoft.com/office/excel/2006/main">
          <x14:cfRule type="cellIs" priority="3" operator="equal" id="{BB549BD9-72AC-4F72-8250-4A08445209F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428184C7-4CF7-45F1-A4D6-44D80DCA259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6E8C0C0E-4260-4B9F-A0CC-79CF2D8AFE51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AX166:AX198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26"/>
  <sheetViews>
    <sheetView topLeftCell="A404" workbookViewId="0">
      <selection activeCell="E2" sqref="E2:E422"/>
    </sheetView>
  </sheetViews>
  <sheetFormatPr defaultRowHeight="15" x14ac:dyDescent="0.25"/>
  <cols>
    <col min="1" max="1" width="16" customWidth="1"/>
    <col min="2" max="2" width="33" bestFit="1" customWidth="1"/>
    <col min="3" max="5" width="15.42578125" bestFit="1" customWidth="1"/>
    <col min="6" max="6" width="18" bestFit="1" customWidth="1"/>
    <col min="9" max="9" width="18.42578125" bestFit="1" customWidth="1"/>
    <col min="11" max="11" width="20.42578125" customWidth="1"/>
    <col min="12" max="12" width="14.28515625" customWidth="1"/>
  </cols>
  <sheetData>
    <row r="1" spans="1:12" x14ac:dyDescent="0.25">
      <c r="A1" t="s">
        <v>832</v>
      </c>
      <c r="B1" t="s">
        <v>6</v>
      </c>
      <c r="C1" s="142" t="s">
        <v>357</v>
      </c>
      <c r="D1" s="142" t="s">
        <v>509</v>
      </c>
      <c r="E1" t="s">
        <v>510</v>
      </c>
      <c r="F1" t="s">
        <v>838</v>
      </c>
      <c r="K1" s="140"/>
      <c r="L1" s="141"/>
    </row>
    <row r="2" spans="1:12" x14ac:dyDescent="0.25">
      <c r="A2" t="s">
        <v>339</v>
      </c>
      <c r="B2" t="s">
        <v>770</v>
      </c>
      <c r="C2" s="128">
        <v>0</v>
      </c>
      <c r="D2" s="128">
        <v>0</v>
      </c>
      <c r="E2" s="128">
        <v>0</v>
      </c>
      <c r="F2">
        <f t="shared" ref="F2:F65" si="0">COUNTIF(C2:E2,"&gt;0")</f>
        <v>0</v>
      </c>
      <c r="I2" t="s">
        <v>834</v>
      </c>
      <c r="K2" s="140"/>
      <c r="L2" s="141"/>
    </row>
    <row r="3" spans="1:12" x14ac:dyDescent="0.25">
      <c r="A3" t="s">
        <v>239</v>
      </c>
      <c r="B3" t="s">
        <v>240</v>
      </c>
      <c r="C3" s="128">
        <v>2474777.19</v>
      </c>
      <c r="D3" s="128">
        <v>2474777.19</v>
      </c>
      <c r="E3" s="128">
        <v>2424777.19</v>
      </c>
      <c r="F3">
        <f t="shared" si="0"/>
        <v>3</v>
      </c>
      <c r="I3" t="s">
        <v>835</v>
      </c>
      <c r="K3" s="140"/>
      <c r="L3" s="141"/>
    </row>
    <row r="4" spans="1:12" x14ac:dyDescent="0.25">
      <c r="A4" t="s">
        <v>315</v>
      </c>
      <c r="B4" t="s">
        <v>316</v>
      </c>
      <c r="C4" s="128">
        <v>0</v>
      </c>
      <c r="D4" s="128">
        <v>0</v>
      </c>
      <c r="E4" s="128">
        <v>0</v>
      </c>
      <c r="F4">
        <f t="shared" si="0"/>
        <v>0</v>
      </c>
      <c r="I4" t="s">
        <v>836</v>
      </c>
      <c r="K4" s="140"/>
      <c r="L4" s="141"/>
    </row>
    <row r="5" spans="1:12" x14ac:dyDescent="0.25">
      <c r="A5" t="s">
        <v>326</v>
      </c>
      <c r="B5" t="s">
        <v>327</v>
      </c>
      <c r="C5" s="128">
        <v>0</v>
      </c>
      <c r="D5" s="128">
        <v>0</v>
      </c>
      <c r="E5" s="128">
        <v>0</v>
      </c>
      <c r="F5">
        <f t="shared" si="0"/>
        <v>0</v>
      </c>
      <c r="K5" s="140"/>
      <c r="L5" s="141"/>
    </row>
    <row r="6" spans="1:12" x14ac:dyDescent="0.25">
      <c r="A6" t="s">
        <v>346</v>
      </c>
      <c r="B6" t="s">
        <v>347</v>
      </c>
      <c r="C6" s="128">
        <v>0</v>
      </c>
      <c r="D6" s="128">
        <v>0</v>
      </c>
      <c r="E6" s="128">
        <v>0</v>
      </c>
      <c r="F6">
        <f t="shared" si="0"/>
        <v>0</v>
      </c>
      <c r="K6" s="140"/>
      <c r="L6" s="141"/>
    </row>
    <row r="7" spans="1:12" x14ac:dyDescent="0.25">
      <c r="A7" t="s">
        <v>353</v>
      </c>
      <c r="B7" t="s">
        <v>670</v>
      </c>
      <c r="C7" s="128">
        <v>0</v>
      </c>
      <c r="D7" s="128">
        <v>0</v>
      </c>
      <c r="E7" s="128">
        <v>0</v>
      </c>
      <c r="F7">
        <f t="shared" si="0"/>
        <v>0</v>
      </c>
      <c r="K7" s="140"/>
      <c r="L7" s="141"/>
    </row>
    <row r="8" spans="1:12" x14ac:dyDescent="0.25">
      <c r="A8" t="s">
        <v>553</v>
      </c>
      <c r="B8" t="s">
        <v>348</v>
      </c>
      <c r="C8" s="128">
        <v>0</v>
      </c>
      <c r="D8" s="128">
        <v>0</v>
      </c>
      <c r="E8" s="128">
        <v>0</v>
      </c>
      <c r="F8">
        <f t="shared" si="0"/>
        <v>0</v>
      </c>
      <c r="K8" s="140"/>
      <c r="L8" s="141"/>
    </row>
    <row r="9" spans="1:12" x14ac:dyDescent="0.25">
      <c r="A9" t="s">
        <v>519</v>
      </c>
      <c r="B9" t="s">
        <v>520</v>
      </c>
      <c r="C9" s="128">
        <v>0</v>
      </c>
      <c r="D9" s="128">
        <v>0</v>
      </c>
      <c r="E9" s="128">
        <v>0</v>
      </c>
      <c r="F9">
        <f t="shared" si="0"/>
        <v>0</v>
      </c>
      <c r="K9" s="140"/>
      <c r="L9" s="141"/>
    </row>
    <row r="10" spans="1:12" x14ac:dyDescent="0.25">
      <c r="A10" t="s">
        <v>862</v>
      </c>
      <c r="B10" t="s">
        <v>863</v>
      </c>
      <c r="C10" s="128">
        <v>0</v>
      </c>
      <c r="D10" s="128">
        <v>0</v>
      </c>
      <c r="E10" s="128">
        <v>0</v>
      </c>
      <c r="F10">
        <f t="shared" si="0"/>
        <v>0</v>
      </c>
      <c r="K10" s="140"/>
      <c r="L10" s="141"/>
    </row>
    <row r="11" spans="1:12" x14ac:dyDescent="0.25">
      <c r="A11" t="s">
        <v>312</v>
      </c>
      <c r="B11" t="s">
        <v>313</v>
      </c>
      <c r="C11" s="128">
        <v>0</v>
      </c>
      <c r="D11" s="128">
        <v>0</v>
      </c>
      <c r="E11" s="128">
        <v>0</v>
      </c>
      <c r="F11">
        <f t="shared" si="0"/>
        <v>0</v>
      </c>
      <c r="K11" s="140"/>
      <c r="L11" s="141"/>
    </row>
    <row r="12" spans="1:12" x14ac:dyDescent="0.25">
      <c r="A12" t="s">
        <v>343</v>
      </c>
      <c r="B12" t="s">
        <v>672</v>
      </c>
      <c r="C12" s="128">
        <v>0</v>
      </c>
      <c r="D12" s="128">
        <v>0</v>
      </c>
      <c r="E12" s="128">
        <v>0</v>
      </c>
      <c r="F12">
        <f t="shared" si="0"/>
        <v>0</v>
      </c>
      <c r="K12" s="140"/>
      <c r="L12" s="141"/>
    </row>
    <row r="13" spans="1:12" x14ac:dyDescent="0.25">
      <c r="A13" t="s">
        <v>310</v>
      </c>
      <c r="B13" t="s">
        <v>311</v>
      </c>
      <c r="C13" s="128">
        <v>0</v>
      </c>
      <c r="D13" s="128">
        <v>0</v>
      </c>
      <c r="E13" s="128">
        <v>0</v>
      </c>
      <c r="F13">
        <f t="shared" si="0"/>
        <v>0</v>
      </c>
      <c r="K13" s="140"/>
      <c r="L13" s="141"/>
    </row>
    <row r="14" spans="1:12" x14ac:dyDescent="0.25">
      <c r="A14" t="s">
        <v>322</v>
      </c>
      <c r="B14" t="s">
        <v>323</v>
      </c>
      <c r="C14" s="128">
        <v>0</v>
      </c>
      <c r="D14" s="128">
        <v>0</v>
      </c>
      <c r="E14" s="128">
        <v>0</v>
      </c>
      <c r="F14">
        <f t="shared" si="0"/>
        <v>0</v>
      </c>
      <c r="K14" s="140"/>
      <c r="L14" s="141"/>
    </row>
    <row r="15" spans="1:12" x14ac:dyDescent="0.25">
      <c r="A15" t="s">
        <v>517</v>
      </c>
      <c r="B15" t="s">
        <v>857</v>
      </c>
      <c r="C15" s="128">
        <v>0</v>
      </c>
      <c r="D15" s="128">
        <v>0</v>
      </c>
      <c r="E15" s="128">
        <v>0</v>
      </c>
      <c r="F15">
        <f t="shared" si="0"/>
        <v>0</v>
      </c>
      <c r="K15" s="140"/>
      <c r="L15" s="141"/>
    </row>
    <row r="16" spans="1:12" x14ac:dyDescent="0.25">
      <c r="A16" t="s">
        <v>336</v>
      </c>
      <c r="B16" t="s">
        <v>669</v>
      </c>
      <c r="C16" s="128">
        <v>0</v>
      </c>
      <c r="D16" s="128">
        <v>0</v>
      </c>
      <c r="E16" s="128">
        <v>0</v>
      </c>
      <c r="F16">
        <f t="shared" si="0"/>
        <v>0</v>
      </c>
      <c r="K16" s="140"/>
      <c r="L16" s="141"/>
    </row>
    <row r="17" spans="1:12" x14ac:dyDescent="0.25">
      <c r="A17" t="s">
        <v>330</v>
      </c>
      <c r="B17" t="s">
        <v>667</v>
      </c>
      <c r="C17" s="128">
        <v>0</v>
      </c>
      <c r="D17" s="128">
        <v>0</v>
      </c>
      <c r="E17" s="128">
        <v>0</v>
      </c>
      <c r="F17">
        <f t="shared" si="0"/>
        <v>0</v>
      </c>
      <c r="K17" s="140"/>
      <c r="L17" s="141"/>
    </row>
    <row r="18" spans="1:12" x14ac:dyDescent="0.25">
      <c r="A18" t="s">
        <v>307</v>
      </c>
      <c r="B18" t="s">
        <v>668</v>
      </c>
      <c r="C18" s="128">
        <v>0</v>
      </c>
      <c r="D18" s="128">
        <v>0</v>
      </c>
      <c r="E18" s="128">
        <v>0</v>
      </c>
      <c r="F18">
        <f t="shared" si="0"/>
        <v>0</v>
      </c>
      <c r="K18" s="140"/>
      <c r="L18" s="141"/>
    </row>
    <row r="19" spans="1:12" x14ac:dyDescent="0.25">
      <c r="A19" t="s">
        <v>328</v>
      </c>
      <c r="B19" s="116" t="s">
        <v>329</v>
      </c>
      <c r="C19" s="128">
        <v>0</v>
      </c>
      <c r="D19" s="128">
        <v>19809850.440000001</v>
      </c>
      <c r="E19" s="128">
        <v>0</v>
      </c>
      <c r="F19">
        <f t="shared" si="0"/>
        <v>1</v>
      </c>
      <c r="K19" s="140"/>
      <c r="L19" s="141"/>
    </row>
    <row r="20" spans="1:12" x14ac:dyDescent="0.25">
      <c r="A20" t="s">
        <v>331</v>
      </c>
      <c r="B20" t="s">
        <v>332</v>
      </c>
      <c r="C20" s="128">
        <v>0</v>
      </c>
      <c r="D20" s="128">
        <v>0</v>
      </c>
      <c r="E20" s="128">
        <v>0</v>
      </c>
      <c r="F20">
        <f t="shared" si="0"/>
        <v>0</v>
      </c>
      <c r="K20" s="140"/>
      <c r="L20" s="141"/>
    </row>
    <row r="21" spans="1:12" x14ac:dyDescent="0.25">
      <c r="A21" t="s">
        <v>333</v>
      </c>
      <c r="B21" t="s">
        <v>732</v>
      </c>
      <c r="C21" s="128">
        <v>0</v>
      </c>
      <c r="D21" s="128">
        <v>0</v>
      </c>
      <c r="E21" s="128">
        <v>0</v>
      </c>
      <c r="F21">
        <f t="shared" si="0"/>
        <v>0</v>
      </c>
      <c r="K21" s="140"/>
      <c r="L21" s="141"/>
    </row>
    <row r="22" spans="1:12" x14ac:dyDescent="0.25">
      <c r="A22" t="s">
        <v>320</v>
      </c>
      <c r="B22" t="s">
        <v>321</v>
      </c>
      <c r="C22" s="128">
        <v>0</v>
      </c>
      <c r="D22" s="128">
        <v>2716398.0399999991</v>
      </c>
      <c r="E22" s="128">
        <v>0</v>
      </c>
      <c r="F22">
        <f t="shared" si="0"/>
        <v>1</v>
      </c>
      <c r="K22" s="140"/>
      <c r="L22" s="141"/>
    </row>
    <row r="23" spans="1:12" x14ac:dyDescent="0.25">
      <c r="A23" t="s">
        <v>341</v>
      </c>
      <c r="B23" t="s">
        <v>342</v>
      </c>
      <c r="C23" s="128">
        <v>0</v>
      </c>
      <c r="D23" s="128">
        <v>0</v>
      </c>
      <c r="E23" s="128">
        <v>0</v>
      </c>
      <c r="F23">
        <f t="shared" si="0"/>
        <v>0</v>
      </c>
      <c r="K23" s="140"/>
      <c r="L23" s="141"/>
    </row>
    <row r="24" spans="1:12" x14ac:dyDescent="0.25">
      <c r="A24" t="s">
        <v>324</v>
      </c>
      <c r="B24" t="s">
        <v>325</v>
      </c>
      <c r="C24" s="128">
        <v>0</v>
      </c>
      <c r="D24" s="128">
        <v>0</v>
      </c>
      <c r="E24" s="128">
        <v>0</v>
      </c>
      <c r="F24">
        <f t="shared" si="0"/>
        <v>0</v>
      </c>
      <c r="K24" s="140"/>
      <c r="L24" s="141"/>
    </row>
    <row r="25" spans="1:12" x14ac:dyDescent="0.25">
      <c r="A25" t="s">
        <v>317</v>
      </c>
      <c r="B25" t="s">
        <v>318</v>
      </c>
      <c r="C25" s="128">
        <v>0</v>
      </c>
      <c r="D25" s="128">
        <v>0</v>
      </c>
      <c r="E25" s="128">
        <v>0</v>
      </c>
      <c r="F25">
        <f t="shared" si="0"/>
        <v>0</v>
      </c>
      <c r="K25" s="140"/>
      <c r="L25" s="141"/>
    </row>
    <row r="26" spans="1:12" x14ac:dyDescent="0.25">
      <c r="A26" t="s">
        <v>308</v>
      </c>
      <c r="B26" t="s">
        <v>309</v>
      </c>
      <c r="C26" s="128">
        <v>0</v>
      </c>
      <c r="D26" s="128">
        <v>0</v>
      </c>
      <c r="E26" s="128">
        <v>4151418.8899999997</v>
      </c>
      <c r="F26">
        <f t="shared" si="0"/>
        <v>1</v>
      </c>
      <c r="K26" s="140"/>
      <c r="L26" s="141"/>
    </row>
    <row r="27" spans="1:12" x14ac:dyDescent="0.25">
      <c r="A27" t="s">
        <v>334</v>
      </c>
      <c r="B27" t="s">
        <v>335</v>
      </c>
      <c r="C27" s="128">
        <v>0</v>
      </c>
      <c r="D27" s="128">
        <v>0</v>
      </c>
      <c r="E27" s="128">
        <v>57357071.800000012</v>
      </c>
      <c r="F27">
        <f t="shared" si="0"/>
        <v>1</v>
      </c>
      <c r="K27" s="140"/>
      <c r="L27" s="141"/>
    </row>
    <row r="28" spans="1:12" x14ac:dyDescent="0.25">
      <c r="A28" t="s">
        <v>349</v>
      </c>
      <c r="B28" t="s">
        <v>350</v>
      </c>
      <c r="C28" s="128">
        <v>0</v>
      </c>
      <c r="D28" s="128">
        <v>0</v>
      </c>
      <c r="E28" s="128">
        <v>0</v>
      </c>
      <c r="F28">
        <f t="shared" si="0"/>
        <v>0</v>
      </c>
      <c r="K28" s="140"/>
      <c r="L28" s="141"/>
    </row>
    <row r="29" spans="1:12" x14ac:dyDescent="0.25">
      <c r="A29" t="s">
        <v>337</v>
      </c>
      <c r="B29" t="s">
        <v>338</v>
      </c>
      <c r="C29" s="128">
        <v>0</v>
      </c>
      <c r="D29" s="128">
        <v>0</v>
      </c>
      <c r="E29" s="128">
        <v>0</v>
      </c>
      <c r="F29">
        <f t="shared" si="0"/>
        <v>0</v>
      </c>
      <c r="K29" s="140"/>
      <c r="L29" s="141"/>
    </row>
    <row r="30" spans="1:12" x14ac:dyDescent="0.25">
      <c r="A30" t="s">
        <v>306</v>
      </c>
      <c r="B30" t="s">
        <v>725</v>
      </c>
      <c r="C30" s="128">
        <v>0</v>
      </c>
      <c r="D30" s="128">
        <v>0</v>
      </c>
      <c r="E30" s="128">
        <v>0</v>
      </c>
      <c r="F30">
        <f t="shared" si="0"/>
        <v>0</v>
      </c>
      <c r="K30" s="140"/>
      <c r="L30" s="141"/>
    </row>
    <row r="31" spans="1:12" x14ac:dyDescent="0.25">
      <c r="A31" t="s">
        <v>344</v>
      </c>
      <c r="B31" t="s">
        <v>345</v>
      </c>
      <c r="C31" s="128">
        <v>0</v>
      </c>
      <c r="D31" s="128">
        <v>0</v>
      </c>
      <c r="E31" s="128">
        <v>2433337.84</v>
      </c>
      <c r="F31">
        <f t="shared" si="0"/>
        <v>1</v>
      </c>
      <c r="K31" s="140"/>
      <c r="L31" s="141"/>
    </row>
    <row r="32" spans="1:12" x14ac:dyDescent="0.25">
      <c r="A32" t="s">
        <v>319</v>
      </c>
      <c r="B32" t="s">
        <v>671</v>
      </c>
      <c r="C32" s="128">
        <v>0</v>
      </c>
      <c r="D32" s="128">
        <v>0</v>
      </c>
      <c r="E32" s="128">
        <v>0</v>
      </c>
      <c r="F32">
        <f t="shared" si="0"/>
        <v>0</v>
      </c>
      <c r="K32" s="140"/>
      <c r="L32" s="141"/>
    </row>
    <row r="33" spans="1:12" x14ac:dyDescent="0.25">
      <c r="A33" t="s">
        <v>864</v>
      </c>
      <c r="B33" t="s">
        <v>906</v>
      </c>
      <c r="C33" s="128">
        <v>0</v>
      </c>
      <c r="D33" s="128">
        <v>0</v>
      </c>
      <c r="E33" s="128">
        <v>0</v>
      </c>
      <c r="F33">
        <f t="shared" si="0"/>
        <v>0</v>
      </c>
      <c r="K33" s="140"/>
      <c r="L33" s="141"/>
    </row>
    <row r="34" spans="1:12" x14ac:dyDescent="0.25">
      <c r="A34" t="s">
        <v>522</v>
      </c>
      <c r="B34" t="s">
        <v>523</v>
      </c>
      <c r="C34" s="128">
        <v>2107164.46</v>
      </c>
      <c r="D34" s="128">
        <v>2107164.46</v>
      </c>
      <c r="E34" s="128">
        <v>2107164.46</v>
      </c>
      <c r="F34">
        <f t="shared" si="0"/>
        <v>3</v>
      </c>
      <c r="K34" s="140"/>
      <c r="L34" s="141"/>
    </row>
    <row r="35" spans="1:12" x14ac:dyDescent="0.25">
      <c r="A35" t="s">
        <v>524</v>
      </c>
      <c r="B35" t="s">
        <v>747</v>
      </c>
      <c r="C35" s="128">
        <v>194997.5</v>
      </c>
      <c r="D35" s="128">
        <v>194997.5</v>
      </c>
      <c r="E35" s="128">
        <v>194997.5</v>
      </c>
      <c r="F35">
        <f t="shared" si="0"/>
        <v>3</v>
      </c>
      <c r="K35" s="140"/>
      <c r="L35" s="141"/>
    </row>
    <row r="36" spans="1:12" x14ac:dyDescent="0.25">
      <c r="A36" t="s">
        <v>297</v>
      </c>
      <c r="B36" t="s">
        <v>298</v>
      </c>
      <c r="C36" s="128">
        <v>0</v>
      </c>
      <c r="D36" s="128">
        <v>0</v>
      </c>
      <c r="E36" s="128">
        <v>0</v>
      </c>
      <c r="F36">
        <f t="shared" si="0"/>
        <v>0</v>
      </c>
      <c r="K36" s="140"/>
      <c r="L36" s="141"/>
    </row>
    <row r="37" spans="1:12" x14ac:dyDescent="0.25">
      <c r="A37" t="s">
        <v>301</v>
      </c>
      <c r="B37" t="s">
        <v>302</v>
      </c>
      <c r="C37" s="128">
        <v>0</v>
      </c>
      <c r="D37" s="128">
        <v>0</v>
      </c>
      <c r="E37" s="128">
        <v>0</v>
      </c>
      <c r="F37">
        <f t="shared" si="0"/>
        <v>0</v>
      </c>
      <c r="K37" s="140"/>
      <c r="L37" s="141"/>
    </row>
    <row r="38" spans="1:12" x14ac:dyDescent="0.25">
      <c r="A38" t="s">
        <v>303</v>
      </c>
      <c r="B38" t="s">
        <v>304</v>
      </c>
      <c r="C38" s="128">
        <v>0</v>
      </c>
      <c r="D38" s="128">
        <v>0</v>
      </c>
      <c r="E38" s="128">
        <v>0</v>
      </c>
      <c r="F38">
        <f t="shared" si="0"/>
        <v>0</v>
      </c>
      <c r="K38" s="140"/>
      <c r="L38" s="141"/>
    </row>
    <row r="39" spans="1:12" x14ac:dyDescent="0.25">
      <c r="A39" t="s">
        <v>305</v>
      </c>
      <c r="B39" t="s">
        <v>734</v>
      </c>
      <c r="C39" s="128">
        <v>0</v>
      </c>
      <c r="D39" s="128">
        <v>0</v>
      </c>
      <c r="E39" s="128">
        <v>0</v>
      </c>
      <c r="F39">
        <f t="shared" si="0"/>
        <v>0</v>
      </c>
      <c r="K39" s="140"/>
      <c r="L39" s="141"/>
    </row>
    <row r="40" spans="1:12" x14ac:dyDescent="0.25">
      <c r="A40" t="s">
        <v>299</v>
      </c>
      <c r="B40" t="s">
        <v>300</v>
      </c>
      <c r="C40" s="128">
        <v>0</v>
      </c>
      <c r="D40" s="128">
        <v>0</v>
      </c>
      <c r="E40" s="128">
        <v>0</v>
      </c>
      <c r="F40">
        <f t="shared" si="0"/>
        <v>0</v>
      </c>
      <c r="K40" s="140"/>
      <c r="L40" s="141"/>
    </row>
    <row r="41" spans="1:12" x14ac:dyDescent="0.25">
      <c r="A41" t="s">
        <v>554</v>
      </c>
      <c r="B41" t="s">
        <v>268</v>
      </c>
      <c r="C41" s="128">
        <v>0</v>
      </c>
      <c r="D41" s="128">
        <v>0</v>
      </c>
      <c r="E41" s="128">
        <v>0</v>
      </c>
      <c r="F41">
        <f t="shared" si="0"/>
        <v>0</v>
      </c>
      <c r="K41" s="140"/>
      <c r="L41" s="141"/>
    </row>
    <row r="42" spans="1:12" x14ac:dyDescent="0.25">
      <c r="A42" t="s">
        <v>275</v>
      </c>
      <c r="B42" t="s">
        <v>673</v>
      </c>
      <c r="C42" s="128">
        <v>853902.75</v>
      </c>
      <c r="D42" s="128">
        <v>853902.75</v>
      </c>
      <c r="E42" s="128">
        <v>853902.75</v>
      </c>
      <c r="F42">
        <f t="shared" si="0"/>
        <v>3</v>
      </c>
      <c r="K42" s="140"/>
      <c r="L42" s="141"/>
    </row>
    <row r="43" spans="1:12" x14ac:dyDescent="0.25">
      <c r="A43" t="s">
        <v>278</v>
      </c>
      <c r="B43" t="s">
        <v>769</v>
      </c>
      <c r="C43" s="128">
        <v>0</v>
      </c>
      <c r="D43" s="128">
        <v>0</v>
      </c>
      <c r="E43" s="128">
        <v>0</v>
      </c>
      <c r="F43">
        <f t="shared" si="0"/>
        <v>0</v>
      </c>
      <c r="K43" s="140"/>
      <c r="L43" s="141"/>
    </row>
    <row r="44" spans="1:12" x14ac:dyDescent="0.25">
      <c r="A44" t="s">
        <v>290</v>
      </c>
      <c r="B44" t="s">
        <v>291</v>
      </c>
      <c r="C44" s="128">
        <v>0</v>
      </c>
      <c r="D44" s="128">
        <v>0</v>
      </c>
      <c r="E44" s="128">
        <v>0</v>
      </c>
      <c r="F44">
        <f t="shared" si="0"/>
        <v>0</v>
      </c>
      <c r="K44" s="140"/>
      <c r="L44" s="141"/>
    </row>
    <row r="45" spans="1:12" x14ac:dyDescent="0.25">
      <c r="A45" t="s">
        <v>768</v>
      </c>
      <c r="B45" t="s">
        <v>525</v>
      </c>
      <c r="C45" s="128">
        <v>0</v>
      </c>
      <c r="D45" s="128">
        <v>0</v>
      </c>
      <c r="E45" s="128">
        <v>9677242.1500000004</v>
      </c>
      <c r="F45">
        <f t="shared" si="0"/>
        <v>1</v>
      </c>
      <c r="K45" s="140"/>
      <c r="L45" s="141"/>
    </row>
    <row r="46" spans="1:12" x14ac:dyDescent="0.25">
      <c r="A46" t="s">
        <v>527</v>
      </c>
      <c r="B46" s="116" t="s">
        <v>766</v>
      </c>
      <c r="C46" s="128">
        <v>0</v>
      </c>
      <c r="D46" s="128">
        <v>0</v>
      </c>
      <c r="E46" s="128">
        <v>0</v>
      </c>
      <c r="F46">
        <f t="shared" si="0"/>
        <v>0</v>
      </c>
      <c r="K46" s="140"/>
      <c r="L46" s="141"/>
    </row>
    <row r="47" spans="1:12" x14ac:dyDescent="0.25">
      <c r="A47" t="s">
        <v>526</v>
      </c>
      <c r="B47" t="s">
        <v>881</v>
      </c>
      <c r="C47" s="128">
        <v>0</v>
      </c>
      <c r="D47" s="128">
        <v>0</v>
      </c>
      <c r="E47" s="128">
        <v>0</v>
      </c>
      <c r="F47">
        <f t="shared" si="0"/>
        <v>0</v>
      </c>
      <c r="K47" s="140"/>
      <c r="L47" s="141"/>
    </row>
    <row r="48" spans="1:12" x14ac:dyDescent="0.25">
      <c r="A48" t="s">
        <v>951</v>
      </c>
      <c r="B48" t="s">
        <v>678</v>
      </c>
      <c r="C48" s="128">
        <v>0</v>
      </c>
      <c r="D48" s="128">
        <v>0</v>
      </c>
      <c r="E48" s="128">
        <v>0</v>
      </c>
      <c r="F48">
        <f t="shared" si="0"/>
        <v>0</v>
      </c>
      <c r="K48" s="140"/>
      <c r="L48" s="141"/>
    </row>
    <row r="49" spans="1:12" x14ac:dyDescent="0.25">
      <c r="A49" t="s">
        <v>558</v>
      </c>
      <c r="B49" t="s">
        <v>528</v>
      </c>
      <c r="C49" s="128">
        <v>2717421.9800000004</v>
      </c>
      <c r="D49" s="128">
        <v>0</v>
      </c>
      <c r="E49" s="128">
        <v>5181735.57</v>
      </c>
      <c r="F49">
        <f t="shared" si="0"/>
        <v>2</v>
      </c>
      <c r="K49" s="140"/>
      <c r="L49" s="141"/>
    </row>
    <row r="50" spans="1:12" x14ac:dyDescent="0.25">
      <c r="A50" t="s">
        <v>529</v>
      </c>
      <c r="B50" t="s">
        <v>680</v>
      </c>
      <c r="C50" s="128">
        <v>0</v>
      </c>
      <c r="D50" s="128">
        <v>0</v>
      </c>
      <c r="E50" s="128">
        <v>0</v>
      </c>
      <c r="F50">
        <f t="shared" si="0"/>
        <v>0</v>
      </c>
      <c r="K50" s="140"/>
      <c r="L50" s="141"/>
    </row>
    <row r="51" spans="1:12" x14ac:dyDescent="0.25">
      <c r="A51" t="s">
        <v>242</v>
      </c>
      <c r="B51" t="s">
        <v>243</v>
      </c>
      <c r="C51" s="128">
        <v>0</v>
      </c>
      <c r="D51" s="128">
        <v>0</v>
      </c>
      <c r="E51" s="128">
        <v>0</v>
      </c>
      <c r="F51">
        <f t="shared" si="0"/>
        <v>0</v>
      </c>
      <c r="K51" s="140"/>
      <c r="L51" s="141"/>
    </row>
    <row r="52" spans="1:12" x14ac:dyDescent="0.25">
      <c r="A52" t="s">
        <v>283</v>
      </c>
      <c r="B52" s="116" t="s">
        <v>674</v>
      </c>
      <c r="C52" s="128">
        <v>872580.76999999955</v>
      </c>
      <c r="D52" s="128">
        <v>0</v>
      </c>
      <c r="E52" s="128">
        <v>5364282.3899999987</v>
      </c>
      <c r="F52">
        <f t="shared" si="0"/>
        <v>2</v>
      </c>
      <c r="K52" s="140"/>
      <c r="L52" s="141"/>
    </row>
    <row r="53" spans="1:12" x14ac:dyDescent="0.25">
      <c r="A53" t="s">
        <v>272</v>
      </c>
      <c r="B53" t="s">
        <v>273</v>
      </c>
      <c r="C53" s="128">
        <v>0</v>
      </c>
      <c r="D53" s="128">
        <v>0</v>
      </c>
      <c r="E53" s="128">
        <v>0</v>
      </c>
      <c r="F53">
        <f t="shared" si="0"/>
        <v>0</v>
      </c>
      <c r="K53" s="140"/>
      <c r="L53" s="141"/>
    </row>
    <row r="54" spans="1:12" x14ac:dyDescent="0.25">
      <c r="A54" t="s">
        <v>266</v>
      </c>
      <c r="B54" t="s">
        <v>267</v>
      </c>
      <c r="C54" s="128">
        <v>0</v>
      </c>
      <c r="D54" s="128">
        <v>0</v>
      </c>
      <c r="E54" s="128">
        <v>5666681.3599999994</v>
      </c>
      <c r="F54">
        <f t="shared" si="0"/>
        <v>1</v>
      </c>
      <c r="K54" s="140"/>
      <c r="L54" s="141"/>
    </row>
    <row r="55" spans="1:12" x14ac:dyDescent="0.25">
      <c r="A55" t="s">
        <v>286</v>
      </c>
      <c r="B55" t="s">
        <v>287</v>
      </c>
      <c r="C55" s="128">
        <v>0</v>
      </c>
      <c r="D55" s="128">
        <v>0</v>
      </c>
      <c r="E55" s="128">
        <v>0</v>
      </c>
      <c r="F55">
        <f t="shared" si="0"/>
        <v>0</v>
      </c>
      <c r="K55" s="140"/>
      <c r="L55" s="141"/>
    </row>
    <row r="56" spans="1:12" x14ac:dyDescent="0.25">
      <c r="A56" t="s">
        <v>555</v>
      </c>
      <c r="B56" t="s">
        <v>271</v>
      </c>
      <c r="C56" s="128">
        <v>0</v>
      </c>
      <c r="D56" s="128">
        <v>0</v>
      </c>
      <c r="E56" s="128">
        <v>0</v>
      </c>
      <c r="F56">
        <f t="shared" si="0"/>
        <v>0</v>
      </c>
      <c r="K56" s="140"/>
      <c r="L56" s="141"/>
    </row>
    <row r="57" spans="1:12" x14ac:dyDescent="0.25">
      <c r="A57" t="s">
        <v>281</v>
      </c>
      <c r="B57" t="s">
        <v>282</v>
      </c>
      <c r="C57" s="128">
        <v>0</v>
      </c>
      <c r="D57" s="128">
        <v>0</v>
      </c>
      <c r="E57" s="128">
        <v>0</v>
      </c>
      <c r="F57">
        <f t="shared" si="0"/>
        <v>0</v>
      </c>
      <c r="K57" s="140"/>
      <c r="L57" s="141"/>
    </row>
    <row r="58" spans="1:12" x14ac:dyDescent="0.25">
      <c r="A58" t="s">
        <v>285</v>
      </c>
      <c r="B58" t="s">
        <v>729</v>
      </c>
      <c r="C58" s="128">
        <v>0</v>
      </c>
      <c r="D58" s="128">
        <v>0</v>
      </c>
      <c r="E58" s="128">
        <v>0</v>
      </c>
      <c r="F58">
        <f t="shared" si="0"/>
        <v>0</v>
      </c>
      <c r="K58" s="140"/>
      <c r="L58" s="141"/>
    </row>
    <row r="59" spans="1:12" x14ac:dyDescent="0.25">
      <c r="A59" t="s">
        <v>279</v>
      </c>
      <c r="B59" t="s">
        <v>280</v>
      </c>
      <c r="C59" s="128">
        <v>0</v>
      </c>
      <c r="D59" s="128">
        <v>0</v>
      </c>
      <c r="E59" s="128">
        <v>3919842.5099999979</v>
      </c>
      <c r="F59">
        <f t="shared" si="0"/>
        <v>1</v>
      </c>
      <c r="K59" s="140"/>
      <c r="L59" s="141"/>
    </row>
    <row r="60" spans="1:12" x14ac:dyDescent="0.25">
      <c r="A60" t="s">
        <v>288</v>
      </c>
      <c r="B60" t="s">
        <v>289</v>
      </c>
      <c r="C60" s="128">
        <v>0</v>
      </c>
      <c r="D60" s="128">
        <v>0</v>
      </c>
      <c r="E60" s="128">
        <v>0</v>
      </c>
      <c r="F60">
        <f t="shared" si="0"/>
        <v>0</v>
      </c>
      <c r="K60" s="140"/>
      <c r="L60" s="141"/>
    </row>
    <row r="61" spans="1:12" x14ac:dyDescent="0.25">
      <c r="A61" t="s">
        <v>274</v>
      </c>
      <c r="B61" t="s">
        <v>677</v>
      </c>
      <c r="C61" s="128">
        <v>0</v>
      </c>
      <c r="D61" s="128">
        <v>0</v>
      </c>
      <c r="E61" s="128">
        <v>12839863.420000002</v>
      </c>
      <c r="F61">
        <f t="shared" si="0"/>
        <v>1</v>
      </c>
      <c r="K61" s="140"/>
      <c r="L61" s="141"/>
    </row>
    <row r="62" spans="1:12" x14ac:dyDescent="0.25">
      <c r="A62" t="s">
        <v>284</v>
      </c>
      <c r="B62" t="s">
        <v>679</v>
      </c>
      <c r="C62" s="128">
        <v>0</v>
      </c>
      <c r="D62" s="128">
        <v>0</v>
      </c>
      <c r="E62" s="128">
        <v>0</v>
      </c>
      <c r="F62">
        <f t="shared" si="0"/>
        <v>0</v>
      </c>
      <c r="K62" s="140"/>
      <c r="L62" s="141"/>
    </row>
    <row r="63" spans="1:12" x14ac:dyDescent="0.25">
      <c r="A63" t="s">
        <v>556</v>
      </c>
      <c r="B63" t="s">
        <v>557</v>
      </c>
      <c r="C63" s="128">
        <v>0</v>
      </c>
      <c r="D63" s="128">
        <v>5149432.99</v>
      </c>
      <c r="E63" s="128">
        <v>0</v>
      </c>
      <c r="F63">
        <f t="shared" si="0"/>
        <v>1</v>
      </c>
      <c r="K63" s="140"/>
      <c r="L63" s="141"/>
    </row>
    <row r="64" spans="1:12" x14ac:dyDescent="0.25">
      <c r="A64" t="s">
        <v>276</v>
      </c>
      <c r="B64" t="s">
        <v>277</v>
      </c>
      <c r="C64" s="128">
        <v>0</v>
      </c>
      <c r="D64" s="128">
        <v>0</v>
      </c>
      <c r="E64" s="128">
        <v>15265608.779999997</v>
      </c>
      <c r="F64">
        <f t="shared" si="0"/>
        <v>1</v>
      </c>
      <c r="K64" s="140"/>
      <c r="L64" s="141"/>
    </row>
    <row r="65" spans="1:12" x14ac:dyDescent="0.25">
      <c r="A65" t="s">
        <v>356</v>
      </c>
      <c r="B65" t="s">
        <v>675</v>
      </c>
      <c r="C65" s="128">
        <v>1511557.79</v>
      </c>
      <c r="D65" s="128">
        <v>1511557.79</v>
      </c>
      <c r="E65" s="128">
        <v>1511557.79</v>
      </c>
      <c r="F65">
        <f t="shared" si="0"/>
        <v>3</v>
      </c>
      <c r="K65" s="140"/>
      <c r="L65" s="141"/>
    </row>
    <row r="66" spans="1:12" x14ac:dyDescent="0.25">
      <c r="A66" t="s">
        <v>254</v>
      </c>
      <c r="B66" t="s">
        <v>255</v>
      </c>
      <c r="C66" s="128">
        <v>0</v>
      </c>
      <c r="D66" s="128">
        <v>0</v>
      </c>
      <c r="E66" s="128">
        <v>0</v>
      </c>
      <c r="F66">
        <f t="shared" ref="F66:F129" si="1">COUNTIF(C66:E66,"&gt;0")</f>
        <v>0</v>
      </c>
      <c r="K66" s="140"/>
      <c r="L66" s="141"/>
    </row>
    <row r="67" spans="1:12" x14ac:dyDescent="0.25">
      <c r="A67" t="s">
        <v>354</v>
      </c>
      <c r="B67" t="s">
        <v>355</v>
      </c>
      <c r="C67" s="128">
        <v>1207030.06</v>
      </c>
      <c r="D67" s="128">
        <v>1207030.06</v>
      </c>
      <c r="E67" s="128">
        <v>1207030.06</v>
      </c>
      <c r="F67">
        <f t="shared" si="1"/>
        <v>3</v>
      </c>
      <c r="K67" s="140"/>
      <c r="L67" s="141"/>
    </row>
    <row r="68" spans="1:12" x14ac:dyDescent="0.25">
      <c r="A68" t="s">
        <v>530</v>
      </c>
      <c r="B68" t="s">
        <v>767</v>
      </c>
      <c r="C68" s="128">
        <v>0</v>
      </c>
      <c r="D68" s="128">
        <v>2623591.1700000009</v>
      </c>
      <c r="E68" s="128">
        <v>1708644.7199999997</v>
      </c>
      <c r="F68">
        <f t="shared" si="1"/>
        <v>2</v>
      </c>
      <c r="K68" s="140"/>
      <c r="L68" s="141"/>
    </row>
    <row r="69" spans="1:12" x14ac:dyDescent="0.25">
      <c r="A69" t="s">
        <v>249</v>
      </c>
      <c r="B69" t="s">
        <v>250</v>
      </c>
      <c r="C69" s="128">
        <v>11618331.52</v>
      </c>
      <c r="D69" s="128">
        <v>11618331.52</v>
      </c>
      <c r="E69" s="128">
        <v>11618331.52</v>
      </c>
      <c r="F69">
        <f t="shared" si="1"/>
        <v>3</v>
      </c>
      <c r="K69" s="140"/>
      <c r="L69" s="141"/>
    </row>
    <row r="70" spans="1:12" x14ac:dyDescent="0.25">
      <c r="A70" t="s">
        <v>248</v>
      </c>
      <c r="B70" t="s">
        <v>731</v>
      </c>
      <c r="C70" s="128">
        <v>0</v>
      </c>
      <c r="D70" s="128">
        <v>0</v>
      </c>
      <c r="E70" s="128">
        <v>0</v>
      </c>
      <c r="F70">
        <f t="shared" si="1"/>
        <v>0</v>
      </c>
      <c r="K70" s="140"/>
      <c r="L70" s="141"/>
    </row>
    <row r="71" spans="1:12" x14ac:dyDescent="0.25">
      <c r="A71" t="s">
        <v>258</v>
      </c>
      <c r="B71" t="s">
        <v>259</v>
      </c>
      <c r="C71" s="128">
        <v>0</v>
      </c>
      <c r="D71" s="128">
        <v>0</v>
      </c>
      <c r="E71" s="128">
        <v>0</v>
      </c>
      <c r="F71">
        <f t="shared" si="1"/>
        <v>0</v>
      </c>
      <c r="K71" s="140"/>
      <c r="L71" s="141"/>
    </row>
    <row r="72" spans="1:12" x14ac:dyDescent="0.25">
      <c r="A72" t="s">
        <v>251</v>
      </c>
      <c r="B72" t="s">
        <v>730</v>
      </c>
      <c r="C72" s="128">
        <v>0</v>
      </c>
      <c r="D72" s="128">
        <v>0</v>
      </c>
      <c r="E72" s="128">
        <v>0</v>
      </c>
      <c r="F72">
        <f t="shared" si="1"/>
        <v>0</v>
      </c>
      <c r="K72" s="140"/>
      <c r="L72" s="141"/>
    </row>
    <row r="73" spans="1:12" x14ac:dyDescent="0.25">
      <c r="A73" t="s">
        <v>252</v>
      </c>
      <c r="B73" t="s">
        <v>253</v>
      </c>
      <c r="C73" s="128">
        <v>0</v>
      </c>
      <c r="D73" s="128">
        <v>0</v>
      </c>
      <c r="E73" s="128">
        <v>0</v>
      </c>
      <c r="F73">
        <f t="shared" si="1"/>
        <v>0</v>
      </c>
      <c r="K73" s="140"/>
      <c r="L73" s="141"/>
    </row>
    <row r="74" spans="1:12" x14ac:dyDescent="0.25">
      <c r="A74" t="s">
        <v>245</v>
      </c>
      <c r="B74" t="s">
        <v>246</v>
      </c>
      <c r="C74" s="128">
        <v>0</v>
      </c>
      <c r="D74" s="128">
        <v>0</v>
      </c>
      <c r="E74" s="128">
        <v>0</v>
      </c>
      <c r="F74">
        <f t="shared" si="1"/>
        <v>0</v>
      </c>
      <c r="K74" s="140"/>
      <c r="L74" s="141"/>
    </row>
    <row r="75" spans="1:12" x14ac:dyDescent="0.25">
      <c r="A75" t="s">
        <v>840</v>
      </c>
      <c r="B75" t="s">
        <v>874</v>
      </c>
      <c r="C75" s="128">
        <v>5910804.1100000013</v>
      </c>
      <c r="D75" s="128">
        <v>4910804.1100000003</v>
      </c>
      <c r="E75" s="128">
        <v>4910804.1100000003</v>
      </c>
      <c r="F75">
        <f t="shared" si="1"/>
        <v>3</v>
      </c>
      <c r="K75" s="140"/>
      <c r="L75" s="141"/>
    </row>
    <row r="76" spans="1:12" x14ac:dyDescent="0.25">
      <c r="A76" t="s">
        <v>264</v>
      </c>
      <c r="B76" t="s">
        <v>265</v>
      </c>
      <c r="C76" s="128">
        <v>0</v>
      </c>
      <c r="D76" s="128">
        <v>0</v>
      </c>
      <c r="E76" s="128">
        <v>0</v>
      </c>
      <c r="F76">
        <f t="shared" si="1"/>
        <v>0</v>
      </c>
      <c r="K76" s="140"/>
      <c r="L76" s="141"/>
    </row>
    <row r="77" spans="1:12" x14ac:dyDescent="0.25">
      <c r="A77" t="s">
        <v>247</v>
      </c>
      <c r="B77" t="s">
        <v>727</v>
      </c>
      <c r="C77" s="128">
        <v>0</v>
      </c>
      <c r="D77" s="128">
        <v>0</v>
      </c>
      <c r="E77" s="128">
        <v>0</v>
      </c>
      <c r="F77">
        <f t="shared" si="1"/>
        <v>0</v>
      </c>
      <c r="K77" s="140"/>
      <c r="L77" s="141"/>
    </row>
    <row r="78" spans="1:12" x14ac:dyDescent="0.25">
      <c r="A78" t="s">
        <v>260</v>
      </c>
      <c r="B78" t="s">
        <v>261</v>
      </c>
      <c r="C78" s="128">
        <v>0</v>
      </c>
      <c r="D78" s="128">
        <v>0</v>
      </c>
      <c r="E78" s="128">
        <v>0</v>
      </c>
      <c r="F78">
        <f t="shared" si="1"/>
        <v>0</v>
      </c>
      <c r="K78" s="140"/>
      <c r="L78" s="141"/>
    </row>
    <row r="79" spans="1:12" x14ac:dyDescent="0.25">
      <c r="A79" t="s">
        <v>269</v>
      </c>
      <c r="B79" s="116" t="s">
        <v>270</v>
      </c>
      <c r="C79" s="128">
        <v>0</v>
      </c>
      <c r="D79" s="128">
        <v>0</v>
      </c>
      <c r="E79" s="128">
        <v>0</v>
      </c>
      <c r="F79">
        <f t="shared" si="1"/>
        <v>0</v>
      </c>
      <c r="K79" s="140"/>
      <c r="L79" s="141"/>
    </row>
    <row r="80" spans="1:12" x14ac:dyDescent="0.25">
      <c r="A80" t="s">
        <v>292</v>
      </c>
      <c r="B80" t="s">
        <v>293</v>
      </c>
      <c r="C80" s="128">
        <v>0</v>
      </c>
      <c r="D80" s="128">
        <v>0</v>
      </c>
      <c r="E80" s="128">
        <v>0</v>
      </c>
      <c r="F80">
        <f t="shared" si="1"/>
        <v>0</v>
      </c>
      <c r="K80" s="140"/>
      <c r="L80" s="141"/>
    </row>
    <row r="81" spans="1:12" x14ac:dyDescent="0.25">
      <c r="A81" t="s">
        <v>340</v>
      </c>
      <c r="B81" t="s">
        <v>1113</v>
      </c>
      <c r="C81" s="128">
        <v>0</v>
      </c>
      <c r="D81" s="128">
        <v>0</v>
      </c>
      <c r="E81" s="128">
        <v>0</v>
      </c>
      <c r="F81">
        <f t="shared" si="1"/>
        <v>0</v>
      </c>
      <c r="K81" s="140"/>
      <c r="L81" s="141"/>
    </row>
    <row r="82" spans="1:12" x14ac:dyDescent="0.25">
      <c r="A82" t="s">
        <v>956</v>
      </c>
      <c r="B82" t="s">
        <v>1064</v>
      </c>
      <c r="C82" s="128">
        <v>0</v>
      </c>
      <c r="D82" s="128">
        <v>0</v>
      </c>
      <c r="E82" s="128">
        <v>13710012.600000001</v>
      </c>
      <c r="F82">
        <f t="shared" si="1"/>
        <v>1</v>
      </c>
      <c r="K82" s="140"/>
      <c r="L82" s="141"/>
    </row>
    <row r="83" spans="1:12" x14ac:dyDescent="0.25">
      <c r="A83" t="s">
        <v>949</v>
      </c>
      <c r="B83" t="s">
        <v>1062</v>
      </c>
      <c r="C83" s="128">
        <v>0</v>
      </c>
      <c r="D83" s="128">
        <v>0</v>
      </c>
      <c r="E83" s="128">
        <v>0</v>
      </c>
      <c r="F83">
        <f t="shared" si="1"/>
        <v>0</v>
      </c>
      <c r="K83" s="140"/>
      <c r="L83" s="141"/>
    </row>
    <row r="84" spans="1:12" x14ac:dyDescent="0.25">
      <c r="A84" t="s">
        <v>1110</v>
      </c>
      <c r="B84" t="s">
        <v>1109</v>
      </c>
      <c r="C84" s="128">
        <v>0</v>
      </c>
      <c r="D84" s="128">
        <v>0</v>
      </c>
      <c r="E84" s="128">
        <v>0</v>
      </c>
      <c r="F84">
        <f t="shared" si="1"/>
        <v>0</v>
      </c>
      <c r="K84" s="140"/>
      <c r="L84" s="141"/>
    </row>
    <row r="85" spans="1:12" x14ac:dyDescent="0.25">
      <c r="A85" t="s">
        <v>1099</v>
      </c>
      <c r="B85" t="s">
        <v>1100</v>
      </c>
      <c r="C85" s="128">
        <v>1687164</v>
      </c>
      <c r="D85" s="128">
        <v>1687164</v>
      </c>
      <c r="E85" s="128">
        <v>1687164</v>
      </c>
      <c r="F85">
        <f t="shared" si="1"/>
        <v>3</v>
      </c>
      <c r="K85" s="140"/>
      <c r="L85" s="141"/>
    </row>
    <row r="86" spans="1:12" x14ac:dyDescent="0.25">
      <c r="A86" t="s">
        <v>693</v>
      </c>
      <c r="B86" t="s">
        <v>694</v>
      </c>
      <c r="C86" s="128">
        <v>0</v>
      </c>
      <c r="D86" s="128">
        <v>0</v>
      </c>
      <c r="E86" s="128">
        <v>0</v>
      </c>
      <c r="F86">
        <f t="shared" si="1"/>
        <v>0</v>
      </c>
      <c r="K86" s="140"/>
      <c r="L86" s="141"/>
    </row>
    <row r="87" spans="1:12" x14ac:dyDescent="0.25">
      <c r="A87" t="s">
        <v>841</v>
      </c>
      <c r="B87" t="s">
        <v>851</v>
      </c>
      <c r="C87" s="128">
        <v>0</v>
      </c>
      <c r="D87" s="128">
        <v>0</v>
      </c>
      <c r="E87" s="128">
        <v>0</v>
      </c>
      <c r="F87">
        <f t="shared" si="1"/>
        <v>0</v>
      </c>
      <c r="K87" s="140"/>
      <c r="L87" s="141"/>
    </row>
    <row r="88" spans="1:12" x14ac:dyDescent="0.25">
      <c r="A88" t="s">
        <v>364</v>
      </c>
      <c r="B88" t="s">
        <v>365</v>
      </c>
      <c r="C88" s="128">
        <v>0</v>
      </c>
      <c r="D88" s="128">
        <v>0</v>
      </c>
      <c r="E88" s="128">
        <v>0</v>
      </c>
      <c r="F88">
        <f t="shared" si="1"/>
        <v>0</v>
      </c>
      <c r="K88" s="140"/>
      <c r="L88" s="141"/>
    </row>
    <row r="89" spans="1:12" x14ac:dyDescent="0.25">
      <c r="A89" t="s">
        <v>371</v>
      </c>
      <c r="B89" t="s">
        <v>372</v>
      </c>
      <c r="C89" s="128">
        <v>0</v>
      </c>
      <c r="D89" s="128">
        <v>0</v>
      </c>
      <c r="E89" s="128">
        <v>0</v>
      </c>
      <c r="F89">
        <f t="shared" si="1"/>
        <v>0</v>
      </c>
      <c r="K89" s="140"/>
      <c r="L89" s="141"/>
    </row>
    <row r="90" spans="1:12" x14ac:dyDescent="0.25">
      <c r="A90" t="s">
        <v>369</v>
      </c>
      <c r="B90" t="s">
        <v>856</v>
      </c>
      <c r="C90" s="128">
        <v>0</v>
      </c>
      <c r="D90" s="128">
        <v>0</v>
      </c>
      <c r="E90" s="128">
        <v>0</v>
      </c>
      <c r="F90">
        <f t="shared" si="1"/>
        <v>0</v>
      </c>
      <c r="K90" s="140"/>
      <c r="L90" s="141"/>
    </row>
    <row r="91" spans="1:12" x14ac:dyDescent="0.25">
      <c r="A91" t="s">
        <v>367</v>
      </c>
      <c r="B91" t="s">
        <v>368</v>
      </c>
      <c r="C91" s="128">
        <v>0</v>
      </c>
      <c r="D91" s="128">
        <v>0</v>
      </c>
      <c r="E91" s="128">
        <v>0</v>
      </c>
      <c r="F91">
        <f t="shared" si="1"/>
        <v>0</v>
      </c>
      <c r="K91" s="140"/>
      <c r="L91" s="141"/>
    </row>
    <row r="92" spans="1:12" x14ac:dyDescent="0.25">
      <c r="A92" t="s">
        <v>370</v>
      </c>
      <c r="B92" t="s">
        <v>746</v>
      </c>
      <c r="C92" s="128">
        <v>0</v>
      </c>
      <c r="D92" s="128">
        <v>0</v>
      </c>
      <c r="E92" s="128">
        <v>0</v>
      </c>
      <c r="F92">
        <f t="shared" si="1"/>
        <v>0</v>
      </c>
      <c r="K92" s="140"/>
      <c r="L92" s="141"/>
    </row>
    <row r="93" spans="1:12" x14ac:dyDescent="0.25">
      <c r="A93" t="s">
        <v>366</v>
      </c>
      <c r="B93" t="s">
        <v>745</v>
      </c>
      <c r="C93" s="128">
        <v>0</v>
      </c>
      <c r="D93" s="128">
        <v>0</v>
      </c>
      <c r="E93" s="128">
        <v>0</v>
      </c>
      <c r="F93">
        <f t="shared" si="1"/>
        <v>0</v>
      </c>
      <c r="K93" s="140"/>
      <c r="L93" s="141"/>
    </row>
    <row r="94" spans="1:12" x14ac:dyDescent="0.25">
      <c r="A94" t="s">
        <v>373</v>
      </c>
      <c r="B94" t="s">
        <v>374</v>
      </c>
      <c r="C94" s="128">
        <v>0</v>
      </c>
      <c r="D94" s="128">
        <v>0</v>
      </c>
      <c r="E94" s="128">
        <v>0</v>
      </c>
      <c r="F94">
        <f t="shared" si="1"/>
        <v>0</v>
      </c>
      <c r="K94" s="140"/>
      <c r="L94" s="141"/>
    </row>
    <row r="95" spans="1:12" x14ac:dyDescent="0.25">
      <c r="A95" t="s">
        <v>379</v>
      </c>
      <c r="B95" t="s">
        <v>380</v>
      </c>
      <c r="C95" s="128">
        <v>0</v>
      </c>
      <c r="D95" s="128">
        <v>0</v>
      </c>
      <c r="E95" s="128">
        <v>0</v>
      </c>
      <c r="F95">
        <f t="shared" si="1"/>
        <v>0</v>
      </c>
      <c r="K95" s="140"/>
      <c r="L95" s="141"/>
    </row>
    <row r="96" spans="1:12" x14ac:dyDescent="0.25">
      <c r="A96" t="s">
        <v>384</v>
      </c>
      <c r="B96" t="s">
        <v>764</v>
      </c>
      <c r="C96" s="128">
        <v>0</v>
      </c>
      <c r="D96" s="128">
        <v>0</v>
      </c>
      <c r="E96" s="128">
        <v>0</v>
      </c>
      <c r="F96">
        <f t="shared" si="1"/>
        <v>0</v>
      </c>
      <c r="K96" s="140"/>
      <c r="L96" s="141"/>
    </row>
    <row r="97" spans="1:12" x14ac:dyDescent="0.25">
      <c r="A97" t="s">
        <v>377</v>
      </c>
      <c r="B97" t="s">
        <v>378</v>
      </c>
      <c r="C97" s="128">
        <v>24983.75</v>
      </c>
      <c r="D97" s="128">
        <v>24983.75</v>
      </c>
      <c r="E97" s="128">
        <v>24983.75</v>
      </c>
      <c r="F97">
        <f t="shared" si="1"/>
        <v>3</v>
      </c>
      <c r="K97" s="140"/>
      <c r="L97" s="141"/>
    </row>
    <row r="98" spans="1:12" x14ac:dyDescent="0.25">
      <c r="A98" t="s">
        <v>376</v>
      </c>
      <c r="B98" t="s">
        <v>758</v>
      </c>
      <c r="C98" s="128">
        <v>0</v>
      </c>
      <c r="D98" s="128">
        <v>0</v>
      </c>
      <c r="E98" s="128">
        <v>0</v>
      </c>
      <c r="F98">
        <f t="shared" si="1"/>
        <v>0</v>
      </c>
      <c r="K98" s="140"/>
      <c r="L98" s="141"/>
    </row>
    <row r="99" spans="1:12" x14ac:dyDescent="0.25">
      <c r="A99" t="s">
        <v>382</v>
      </c>
      <c r="B99" t="s">
        <v>383</v>
      </c>
      <c r="C99" s="128">
        <v>0</v>
      </c>
      <c r="D99" s="128">
        <v>0</v>
      </c>
      <c r="E99" s="128">
        <v>0</v>
      </c>
      <c r="F99">
        <f t="shared" si="1"/>
        <v>0</v>
      </c>
      <c r="K99" s="140"/>
      <c r="L99" s="141"/>
    </row>
    <row r="100" spans="1:12" x14ac:dyDescent="0.25">
      <c r="A100" t="s">
        <v>682</v>
      </c>
      <c r="B100" t="s">
        <v>683</v>
      </c>
      <c r="C100" s="128">
        <v>869112</v>
      </c>
      <c r="D100" s="128">
        <v>869112</v>
      </c>
      <c r="E100" s="128">
        <v>869112</v>
      </c>
      <c r="F100">
        <f t="shared" si="1"/>
        <v>3</v>
      </c>
      <c r="K100" s="140"/>
      <c r="L100" s="141"/>
    </row>
    <row r="101" spans="1:12" x14ac:dyDescent="0.25">
      <c r="A101" t="s">
        <v>381</v>
      </c>
      <c r="B101" t="s">
        <v>744</v>
      </c>
      <c r="C101" s="128">
        <v>0</v>
      </c>
      <c r="D101" s="128">
        <v>0</v>
      </c>
      <c r="E101" s="128">
        <v>0</v>
      </c>
      <c r="F101">
        <f t="shared" si="1"/>
        <v>0</v>
      </c>
      <c r="K101" s="140"/>
      <c r="L101" s="141"/>
    </row>
    <row r="102" spans="1:12" x14ac:dyDescent="0.25">
      <c r="A102" t="s">
        <v>534</v>
      </c>
      <c r="B102" t="s">
        <v>765</v>
      </c>
      <c r="C102" s="128">
        <v>0</v>
      </c>
      <c r="D102" s="128">
        <v>0</v>
      </c>
      <c r="E102" s="128">
        <v>0</v>
      </c>
      <c r="F102">
        <f t="shared" si="1"/>
        <v>0</v>
      </c>
      <c r="K102" s="140"/>
      <c r="L102" s="141"/>
    </row>
    <row r="103" spans="1:12" x14ac:dyDescent="0.25">
      <c r="A103" t="s">
        <v>538</v>
      </c>
      <c r="B103" t="s">
        <v>681</v>
      </c>
      <c r="C103" s="128">
        <v>0</v>
      </c>
      <c r="D103" s="128">
        <v>0</v>
      </c>
      <c r="E103" s="128">
        <v>0</v>
      </c>
      <c r="F103">
        <f t="shared" si="1"/>
        <v>0</v>
      </c>
      <c r="K103" s="140"/>
      <c r="L103" s="141"/>
    </row>
    <row r="104" spans="1:12" x14ac:dyDescent="0.25">
      <c r="A104" t="s">
        <v>390</v>
      </c>
      <c r="B104" t="s">
        <v>763</v>
      </c>
      <c r="C104" s="128">
        <v>0</v>
      </c>
      <c r="D104" s="128">
        <v>0</v>
      </c>
      <c r="E104" s="128">
        <v>0</v>
      </c>
      <c r="F104">
        <f t="shared" si="1"/>
        <v>0</v>
      </c>
      <c r="K104" s="140"/>
      <c r="L104" s="141"/>
    </row>
    <row r="105" spans="1:12" x14ac:dyDescent="0.25">
      <c r="A105" t="s">
        <v>395</v>
      </c>
      <c r="B105" t="s">
        <v>760</v>
      </c>
      <c r="C105" s="128">
        <v>0</v>
      </c>
      <c r="D105" s="128">
        <v>0</v>
      </c>
      <c r="E105" s="128">
        <v>0</v>
      </c>
      <c r="F105">
        <f t="shared" si="1"/>
        <v>0</v>
      </c>
      <c r="K105" s="140"/>
      <c r="L105" s="141"/>
    </row>
    <row r="106" spans="1:12" x14ac:dyDescent="0.25">
      <c r="A106" t="s">
        <v>393</v>
      </c>
      <c r="B106" t="s">
        <v>394</v>
      </c>
      <c r="C106" s="128">
        <v>0</v>
      </c>
      <c r="D106" s="128">
        <v>0</v>
      </c>
      <c r="E106" s="128">
        <v>0</v>
      </c>
      <c r="F106">
        <f t="shared" si="1"/>
        <v>0</v>
      </c>
      <c r="K106" s="140"/>
      <c r="L106" s="141"/>
    </row>
    <row r="107" spans="1:12" x14ac:dyDescent="0.25">
      <c r="A107" t="s">
        <v>560</v>
      </c>
      <c r="B107" t="s">
        <v>535</v>
      </c>
      <c r="C107" s="128">
        <v>0</v>
      </c>
      <c r="D107" s="128">
        <v>0</v>
      </c>
      <c r="E107" s="128">
        <v>0</v>
      </c>
      <c r="F107">
        <f t="shared" si="1"/>
        <v>0</v>
      </c>
      <c r="K107" s="140"/>
      <c r="L107" s="141"/>
    </row>
    <row r="108" spans="1:12" x14ac:dyDescent="0.25">
      <c r="A108" t="s">
        <v>391</v>
      </c>
      <c r="B108" t="s">
        <v>392</v>
      </c>
      <c r="C108" s="128">
        <v>0</v>
      </c>
      <c r="D108" s="128">
        <v>0</v>
      </c>
      <c r="E108" s="128">
        <v>0</v>
      </c>
      <c r="F108">
        <f t="shared" si="1"/>
        <v>0</v>
      </c>
      <c r="K108" s="140"/>
      <c r="L108" s="141"/>
    </row>
    <row r="109" spans="1:12" x14ac:dyDescent="0.25">
      <c r="A109" t="s">
        <v>396</v>
      </c>
      <c r="B109" t="s">
        <v>397</v>
      </c>
      <c r="C109" s="128">
        <v>0</v>
      </c>
      <c r="D109" s="128">
        <v>0</v>
      </c>
      <c r="E109" s="128">
        <v>0</v>
      </c>
      <c r="F109">
        <f t="shared" si="1"/>
        <v>0</v>
      </c>
      <c r="K109" s="140"/>
      <c r="L109" s="141"/>
    </row>
    <row r="110" spans="1:12" x14ac:dyDescent="0.25">
      <c r="A110" t="s">
        <v>686</v>
      </c>
      <c r="B110" t="s">
        <v>687</v>
      </c>
      <c r="C110" s="128">
        <v>0</v>
      </c>
      <c r="D110" s="128">
        <v>0</v>
      </c>
      <c r="E110" s="128">
        <v>0</v>
      </c>
      <c r="F110">
        <f t="shared" si="1"/>
        <v>0</v>
      </c>
      <c r="K110" s="140"/>
      <c r="L110" s="141"/>
    </row>
    <row r="111" spans="1:12" x14ac:dyDescent="0.25">
      <c r="A111" t="s">
        <v>360</v>
      </c>
      <c r="B111" t="s">
        <v>728</v>
      </c>
      <c r="C111" s="128">
        <v>0</v>
      </c>
      <c r="D111" s="128">
        <v>0</v>
      </c>
      <c r="E111" s="128">
        <v>0</v>
      </c>
      <c r="F111">
        <f t="shared" si="1"/>
        <v>0</v>
      </c>
      <c r="K111" s="140"/>
      <c r="L111" s="141"/>
    </row>
    <row r="112" spans="1:12" x14ac:dyDescent="0.25">
      <c r="A112" t="s">
        <v>359</v>
      </c>
      <c r="B112" t="s">
        <v>726</v>
      </c>
      <c r="C112" s="128">
        <v>0</v>
      </c>
      <c r="D112" s="128">
        <v>0</v>
      </c>
      <c r="E112" s="128">
        <v>0</v>
      </c>
      <c r="F112">
        <f t="shared" si="1"/>
        <v>0</v>
      </c>
      <c r="K112" s="140"/>
      <c r="L112" s="141"/>
    </row>
    <row r="113" spans="1:12" x14ac:dyDescent="0.25">
      <c r="A113" t="s">
        <v>362</v>
      </c>
      <c r="B113" t="s">
        <v>903</v>
      </c>
      <c r="C113" s="128">
        <v>0</v>
      </c>
      <c r="D113" s="128">
        <v>0</v>
      </c>
      <c r="E113" s="128">
        <v>0</v>
      </c>
      <c r="F113">
        <f t="shared" si="1"/>
        <v>0</v>
      </c>
      <c r="K113" s="140"/>
      <c r="L113" s="141"/>
    </row>
    <row r="114" spans="1:12" x14ac:dyDescent="0.25">
      <c r="A114" t="s">
        <v>762</v>
      </c>
      <c r="B114" t="s">
        <v>761</v>
      </c>
      <c r="C114" s="128">
        <v>4520000</v>
      </c>
      <c r="D114" s="128">
        <v>4520000</v>
      </c>
      <c r="E114" s="128">
        <v>4520000</v>
      </c>
      <c r="F114">
        <f t="shared" si="1"/>
        <v>3</v>
      </c>
      <c r="K114" s="140"/>
      <c r="L114" s="141"/>
    </row>
    <row r="115" spans="1:12" x14ac:dyDescent="0.25">
      <c r="A115" t="s">
        <v>404</v>
      </c>
      <c r="B115" t="s">
        <v>405</v>
      </c>
      <c r="C115" s="128">
        <v>0</v>
      </c>
      <c r="D115" s="128">
        <v>0</v>
      </c>
      <c r="E115" s="128">
        <v>0</v>
      </c>
      <c r="F115">
        <f t="shared" si="1"/>
        <v>0</v>
      </c>
      <c r="K115" s="140"/>
      <c r="L115" s="141"/>
    </row>
    <row r="116" spans="1:12" x14ac:dyDescent="0.25">
      <c r="A116" t="s">
        <v>422</v>
      </c>
      <c r="B116" t="s">
        <v>905</v>
      </c>
      <c r="C116" s="128">
        <v>0</v>
      </c>
      <c r="D116" s="128">
        <v>0</v>
      </c>
      <c r="E116" s="128">
        <v>0</v>
      </c>
      <c r="F116">
        <f t="shared" si="1"/>
        <v>0</v>
      </c>
      <c r="K116" s="140"/>
      <c r="L116" s="141"/>
    </row>
    <row r="117" spans="1:12" x14ac:dyDescent="0.25">
      <c r="A117" t="s">
        <v>401</v>
      </c>
      <c r="B117" t="s">
        <v>759</v>
      </c>
      <c r="C117" s="128">
        <v>0</v>
      </c>
      <c r="D117" s="128">
        <v>0</v>
      </c>
      <c r="E117" s="128">
        <v>0</v>
      </c>
      <c r="F117">
        <f t="shared" si="1"/>
        <v>0</v>
      </c>
      <c r="K117" s="140"/>
      <c r="L117" s="141"/>
    </row>
    <row r="118" spans="1:12" x14ac:dyDescent="0.25">
      <c r="A118" t="s">
        <v>409</v>
      </c>
      <c r="B118" t="s">
        <v>410</v>
      </c>
      <c r="C118" s="128">
        <v>0</v>
      </c>
      <c r="D118" s="128">
        <v>0</v>
      </c>
      <c r="E118" s="128">
        <v>0</v>
      </c>
      <c r="F118">
        <f t="shared" si="1"/>
        <v>0</v>
      </c>
      <c r="K118" s="140"/>
      <c r="L118" s="141"/>
    </row>
    <row r="119" spans="1:12" x14ac:dyDescent="0.25">
      <c r="A119" t="s">
        <v>418</v>
      </c>
      <c r="B119" t="s">
        <v>419</v>
      </c>
      <c r="C119" s="128">
        <v>336691.4</v>
      </c>
      <c r="D119" s="128">
        <v>336691.4</v>
      </c>
      <c r="E119" s="128">
        <v>286691.40000000002</v>
      </c>
      <c r="F119">
        <f t="shared" si="1"/>
        <v>3</v>
      </c>
      <c r="K119" s="140"/>
      <c r="L119" s="141"/>
    </row>
    <row r="120" spans="1:12" x14ac:dyDescent="0.25">
      <c r="A120" t="s">
        <v>531</v>
      </c>
      <c r="B120" t="s">
        <v>532</v>
      </c>
      <c r="C120" s="128">
        <v>170262.5</v>
      </c>
      <c r="D120" s="128">
        <v>170262.5</v>
      </c>
      <c r="E120" s="128">
        <v>170262.5</v>
      </c>
      <c r="F120">
        <f t="shared" si="1"/>
        <v>3</v>
      </c>
      <c r="K120" s="140"/>
      <c r="L120" s="141"/>
    </row>
    <row r="121" spans="1:12" x14ac:dyDescent="0.25">
      <c r="A121" t="s">
        <v>420</v>
      </c>
      <c r="B121" t="s">
        <v>421</v>
      </c>
      <c r="C121" s="128">
        <v>0</v>
      </c>
      <c r="D121" s="128">
        <v>0</v>
      </c>
      <c r="E121" s="128">
        <v>0</v>
      </c>
      <c r="F121">
        <f t="shared" si="1"/>
        <v>0</v>
      </c>
      <c r="K121" s="140"/>
      <c r="L121" s="141"/>
    </row>
    <row r="122" spans="1:12" x14ac:dyDescent="0.25">
      <c r="A122" t="s">
        <v>413</v>
      </c>
      <c r="B122" t="s">
        <v>414</v>
      </c>
      <c r="C122" s="128">
        <v>0</v>
      </c>
      <c r="D122" s="128">
        <v>0</v>
      </c>
      <c r="E122" s="128">
        <v>0</v>
      </c>
      <c r="F122">
        <f t="shared" si="1"/>
        <v>0</v>
      </c>
      <c r="K122" s="140"/>
      <c r="L122" s="141"/>
    </row>
    <row r="123" spans="1:12" x14ac:dyDescent="0.25">
      <c r="A123" t="s">
        <v>743</v>
      </c>
      <c r="B123" t="s">
        <v>742</v>
      </c>
      <c r="C123" s="128">
        <v>42029.5</v>
      </c>
      <c r="D123" s="128">
        <v>42029.5</v>
      </c>
      <c r="E123" s="128">
        <v>0</v>
      </c>
      <c r="F123">
        <f t="shared" si="1"/>
        <v>2</v>
      </c>
      <c r="K123" s="140"/>
      <c r="L123" s="141"/>
    </row>
    <row r="124" spans="1:12" x14ac:dyDescent="0.25">
      <c r="A124" t="s">
        <v>399</v>
      </c>
      <c r="B124" t="s">
        <v>400</v>
      </c>
      <c r="C124" s="128">
        <v>0</v>
      </c>
      <c r="D124" s="128">
        <v>0</v>
      </c>
      <c r="E124" s="128">
        <v>0</v>
      </c>
      <c r="F124">
        <f t="shared" si="1"/>
        <v>0</v>
      </c>
      <c r="K124" s="140"/>
      <c r="L124" s="141"/>
    </row>
    <row r="125" spans="1:12" x14ac:dyDescent="0.25">
      <c r="A125" t="s">
        <v>424</v>
      </c>
      <c r="B125" t="s">
        <v>425</v>
      </c>
      <c r="C125" s="128">
        <v>0</v>
      </c>
      <c r="D125" s="128">
        <v>0</v>
      </c>
      <c r="E125" s="128">
        <v>0</v>
      </c>
      <c r="F125">
        <f t="shared" si="1"/>
        <v>0</v>
      </c>
      <c r="K125" s="140"/>
      <c r="L125" s="141"/>
    </row>
    <row r="126" spans="1:12" x14ac:dyDescent="0.25">
      <c r="A126" t="s">
        <v>415</v>
      </c>
      <c r="B126" t="s">
        <v>416</v>
      </c>
      <c r="C126" s="128">
        <v>0</v>
      </c>
      <c r="D126" s="128">
        <v>0</v>
      </c>
      <c r="E126" s="128">
        <v>0</v>
      </c>
      <c r="F126">
        <f t="shared" si="1"/>
        <v>0</v>
      </c>
      <c r="K126" s="140"/>
      <c r="L126" s="141"/>
    </row>
    <row r="127" spans="1:12" x14ac:dyDescent="0.25">
      <c r="A127" t="s">
        <v>423</v>
      </c>
      <c r="B127" t="s">
        <v>741</v>
      </c>
      <c r="C127" s="128">
        <v>0</v>
      </c>
      <c r="D127" s="128">
        <v>0</v>
      </c>
      <c r="E127" s="128">
        <v>0</v>
      </c>
      <c r="F127">
        <f t="shared" si="1"/>
        <v>0</v>
      </c>
      <c r="K127" s="140"/>
      <c r="L127" s="141"/>
    </row>
    <row r="128" spans="1:12" x14ac:dyDescent="0.25">
      <c r="A128" t="s">
        <v>406</v>
      </c>
      <c r="B128" t="s">
        <v>847</v>
      </c>
      <c r="C128" s="128">
        <v>0</v>
      </c>
      <c r="D128" s="128">
        <v>0</v>
      </c>
      <c r="E128" s="128">
        <v>0</v>
      </c>
      <c r="F128">
        <f t="shared" si="1"/>
        <v>0</v>
      </c>
      <c r="K128" s="140"/>
      <c r="L128" s="141"/>
    </row>
    <row r="129" spans="1:16" x14ac:dyDescent="0.25">
      <c r="A129" t="s">
        <v>407</v>
      </c>
      <c r="B129" t="s">
        <v>408</v>
      </c>
      <c r="C129" s="128">
        <v>0</v>
      </c>
      <c r="D129" s="128">
        <v>0</v>
      </c>
      <c r="E129" s="128">
        <v>0</v>
      </c>
      <c r="F129">
        <f t="shared" si="1"/>
        <v>0</v>
      </c>
      <c r="K129" s="140"/>
      <c r="L129" s="141"/>
    </row>
    <row r="130" spans="1:16" x14ac:dyDescent="0.25">
      <c r="A130" t="s">
        <v>411</v>
      </c>
      <c r="B130" t="s">
        <v>412</v>
      </c>
      <c r="C130" s="128">
        <v>0</v>
      </c>
      <c r="D130" s="128">
        <v>2551947.5099999998</v>
      </c>
      <c r="E130" s="128">
        <v>0</v>
      </c>
      <c r="F130">
        <f t="shared" ref="F130:F193" si="2">COUNTIF(C130:E130,"&gt;0")</f>
        <v>1</v>
      </c>
      <c r="K130" s="140"/>
      <c r="L130" s="141"/>
    </row>
    <row r="131" spans="1:16" x14ac:dyDescent="0.25">
      <c r="A131" t="s">
        <v>740</v>
      </c>
      <c r="B131" t="s">
        <v>739</v>
      </c>
      <c r="C131" s="128">
        <v>0.17</v>
      </c>
      <c r="D131" s="128">
        <v>0.17</v>
      </c>
      <c r="E131" s="128">
        <v>0.17</v>
      </c>
      <c r="F131">
        <f t="shared" si="2"/>
        <v>3</v>
      </c>
      <c r="K131" s="140"/>
      <c r="L131" s="141"/>
    </row>
    <row r="132" spans="1:16" x14ac:dyDescent="0.25">
      <c r="A132" t="s">
        <v>402</v>
      </c>
      <c r="B132" t="s">
        <v>403</v>
      </c>
      <c r="C132" s="128">
        <v>0</v>
      </c>
      <c r="D132" s="128">
        <v>0</v>
      </c>
      <c r="E132" s="128">
        <v>0</v>
      </c>
      <c r="F132">
        <f t="shared" si="2"/>
        <v>0</v>
      </c>
      <c r="K132" s="140"/>
      <c r="L132" s="141"/>
    </row>
    <row r="133" spans="1:16" x14ac:dyDescent="0.25">
      <c r="A133" t="s">
        <v>314</v>
      </c>
      <c r="B133" t="s">
        <v>930</v>
      </c>
      <c r="C133" s="128">
        <v>0</v>
      </c>
      <c r="D133" s="128">
        <v>0</v>
      </c>
      <c r="E133" s="128">
        <v>0</v>
      </c>
      <c r="F133">
        <f t="shared" si="2"/>
        <v>0</v>
      </c>
      <c r="K133" s="140"/>
      <c r="L133" s="141"/>
    </row>
    <row r="134" spans="1:16" x14ac:dyDescent="0.25">
      <c r="A134" t="s">
        <v>684</v>
      </c>
      <c r="B134" t="s">
        <v>685</v>
      </c>
      <c r="C134" s="128">
        <v>0</v>
      </c>
      <c r="D134" s="128">
        <v>0</v>
      </c>
      <c r="E134" s="128">
        <v>0</v>
      </c>
      <c r="F134">
        <f t="shared" si="2"/>
        <v>0</v>
      </c>
      <c r="K134" s="140"/>
      <c r="L134" s="141"/>
    </row>
    <row r="135" spans="1:16" x14ac:dyDescent="0.25">
      <c r="A135" t="s">
        <v>536</v>
      </c>
      <c r="B135" t="s">
        <v>537</v>
      </c>
      <c r="C135" s="128">
        <v>0</v>
      </c>
      <c r="D135" s="128">
        <v>0</v>
      </c>
      <c r="E135" s="128">
        <v>0</v>
      </c>
      <c r="F135">
        <f t="shared" si="2"/>
        <v>0</v>
      </c>
      <c r="K135" s="140"/>
      <c r="L135" s="141"/>
    </row>
    <row r="136" spans="1:16" x14ac:dyDescent="0.25">
      <c r="A136" t="s">
        <v>695</v>
      </c>
      <c r="B136" t="s">
        <v>1111</v>
      </c>
      <c r="C136" s="128">
        <v>0</v>
      </c>
      <c r="D136" s="128">
        <v>0</v>
      </c>
      <c r="E136" s="128">
        <v>0</v>
      </c>
      <c r="F136">
        <f t="shared" si="2"/>
        <v>0</v>
      </c>
      <c r="K136" s="140"/>
      <c r="L136" s="141"/>
    </row>
    <row r="137" spans="1:16" x14ac:dyDescent="0.25">
      <c r="A137" t="s">
        <v>990</v>
      </c>
      <c r="B137" t="s">
        <v>995</v>
      </c>
      <c r="C137" s="128">
        <v>2851392.76</v>
      </c>
      <c r="D137" s="128">
        <v>2851392.76</v>
      </c>
      <c r="E137" s="128">
        <v>2851392.76</v>
      </c>
      <c r="F137">
        <f t="shared" si="2"/>
        <v>3</v>
      </c>
      <c r="K137" s="140"/>
      <c r="L137" s="141"/>
      <c r="P137">
        <v>0</v>
      </c>
    </row>
    <row r="138" spans="1:16" x14ac:dyDescent="0.25">
      <c r="A138" t="s">
        <v>979</v>
      </c>
      <c r="B138" t="s">
        <v>692</v>
      </c>
      <c r="C138" s="128">
        <v>0</v>
      </c>
      <c r="D138" s="128">
        <v>0</v>
      </c>
      <c r="E138" s="128">
        <v>0</v>
      </c>
      <c r="F138">
        <f t="shared" si="2"/>
        <v>0</v>
      </c>
      <c r="K138" s="140"/>
      <c r="L138" s="141"/>
    </row>
    <row r="139" spans="1:16" x14ac:dyDescent="0.25">
      <c r="A139" t="s">
        <v>1078</v>
      </c>
      <c r="B139" t="s">
        <v>1112</v>
      </c>
      <c r="C139" s="128">
        <v>0</v>
      </c>
      <c r="D139" s="128">
        <v>0</v>
      </c>
      <c r="E139" s="128">
        <v>0</v>
      </c>
      <c r="F139">
        <f t="shared" si="2"/>
        <v>0</v>
      </c>
      <c r="K139" s="140"/>
      <c r="L139" s="141"/>
    </row>
    <row r="140" spans="1:16" x14ac:dyDescent="0.25">
      <c r="A140" t="s">
        <v>426</v>
      </c>
      <c r="B140" t="s">
        <v>427</v>
      </c>
      <c r="C140" s="128">
        <v>0</v>
      </c>
      <c r="D140" s="128">
        <v>0</v>
      </c>
      <c r="E140" s="128">
        <v>0</v>
      </c>
      <c r="F140">
        <f t="shared" si="2"/>
        <v>0</v>
      </c>
      <c r="K140" s="140"/>
      <c r="L140" s="141"/>
    </row>
    <row r="141" spans="1:16" x14ac:dyDescent="0.25">
      <c r="A141" t="s">
        <v>1068</v>
      </c>
      <c r="B141" t="s">
        <v>1070</v>
      </c>
      <c r="C141" s="128">
        <v>0</v>
      </c>
      <c r="D141" s="128">
        <v>0</v>
      </c>
      <c r="E141" s="128">
        <v>0</v>
      </c>
      <c r="F141">
        <f t="shared" si="2"/>
        <v>0</v>
      </c>
      <c r="K141" s="140"/>
      <c r="L141" s="141"/>
    </row>
    <row r="142" spans="1:16" x14ac:dyDescent="0.25">
      <c r="A142" t="s">
        <v>559</v>
      </c>
      <c r="B142" t="s">
        <v>389</v>
      </c>
      <c r="C142" s="128">
        <v>0</v>
      </c>
      <c r="D142" s="128">
        <v>0</v>
      </c>
      <c r="E142" s="128">
        <v>0</v>
      </c>
      <c r="F142">
        <f t="shared" si="2"/>
        <v>0</v>
      </c>
      <c r="K142" s="140"/>
      <c r="L142" s="141"/>
    </row>
    <row r="143" spans="1:16" x14ac:dyDescent="0.25">
      <c r="A143" t="s">
        <v>978</v>
      </c>
      <c r="B143" t="s">
        <v>1123</v>
      </c>
      <c r="C143" s="128">
        <v>0</v>
      </c>
      <c r="D143" s="128">
        <v>0</v>
      </c>
      <c r="E143" s="128">
        <v>0</v>
      </c>
      <c r="F143">
        <f t="shared" si="2"/>
        <v>0</v>
      </c>
      <c r="K143" s="140"/>
      <c r="L143" s="141"/>
    </row>
    <row r="144" spans="1:16" x14ac:dyDescent="0.25">
      <c r="A144" t="s">
        <v>230</v>
      </c>
      <c r="B144" t="s">
        <v>231</v>
      </c>
      <c r="C144" s="128">
        <v>0</v>
      </c>
      <c r="D144" s="128">
        <v>0</v>
      </c>
      <c r="E144" s="128">
        <v>0</v>
      </c>
      <c r="F144">
        <f t="shared" si="2"/>
        <v>0</v>
      </c>
      <c r="K144" s="140"/>
      <c r="L144" s="141"/>
    </row>
    <row r="145" spans="1:12" x14ac:dyDescent="0.25">
      <c r="A145" t="s">
        <v>222</v>
      </c>
      <c r="B145" t="s">
        <v>223</v>
      </c>
      <c r="C145" s="128">
        <v>0</v>
      </c>
      <c r="D145" s="128">
        <v>0</v>
      </c>
      <c r="E145" s="128">
        <v>0</v>
      </c>
      <c r="F145">
        <f t="shared" si="2"/>
        <v>0</v>
      </c>
      <c r="K145" s="140"/>
      <c r="L145" s="141"/>
    </row>
    <row r="146" spans="1:12" x14ac:dyDescent="0.25">
      <c r="A146" t="s">
        <v>199</v>
      </c>
      <c r="B146" t="s">
        <v>748</v>
      </c>
      <c r="C146" s="128">
        <v>0</v>
      </c>
      <c r="D146" s="128">
        <v>0</v>
      </c>
      <c r="E146" s="128">
        <v>0</v>
      </c>
      <c r="F146">
        <f t="shared" si="2"/>
        <v>0</v>
      </c>
      <c r="K146" s="140"/>
      <c r="L146" s="141"/>
    </row>
    <row r="147" spans="1:12" x14ac:dyDescent="0.25">
      <c r="A147" t="s">
        <v>212</v>
      </c>
      <c r="B147" t="s">
        <v>213</v>
      </c>
      <c r="C147" s="128">
        <v>0</v>
      </c>
      <c r="D147" s="128">
        <v>0</v>
      </c>
      <c r="E147" s="128">
        <v>0</v>
      </c>
      <c r="F147">
        <f t="shared" si="2"/>
        <v>0</v>
      </c>
      <c r="K147" s="140"/>
      <c r="L147" s="141"/>
    </row>
    <row r="148" spans="1:12" x14ac:dyDescent="0.25">
      <c r="A148" t="s">
        <v>210</v>
      </c>
      <c r="B148" t="s">
        <v>211</v>
      </c>
      <c r="C148" s="128">
        <v>4344881.5999999996</v>
      </c>
      <c r="D148" s="128">
        <v>4344881.5999999996</v>
      </c>
      <c r="E148" s="128">
        <v>4344881.5999999996</v>
      </c>
      <c r="F148">
        <f t="shared" si="2"/>
        <v>3</v>
      </c>
      <c r="K148" s="140"/>
      <c r="L148" s="141"/>
    </row>
    <row r="149" spans="1:12" x14ac:dyDescent="0.25">
      <c r="A149" t="s">
        <v>236</v>
      </c>
      <c r="B149" t="s">
        <v>237</v>
      </c>
      <c r="C149" s="128">
        <v>0</v>
      </c>
      <c r="D149" s="128">
        <v>0</v>
      </c>
      <c r="E149" s="128">
        <v>0</v>
      </c>
      <c r="F149">
        <f t="shared" si="2"/>
        <v>0</v>
      </c>
      <c r="K149" s="140"/>
      <c r="L149" s="141"/>
    </row>
    <row r="150" spans="1:12" x14ac:dyDescent="0.25">
      <c r="A150" t="s">
        <v>854</v>
      </c>
      <c r="B150" t="s">
        <v>855</v>
      </c>
      <c r="C150" s="128">
        <v>0</v>
      </c>
      <c r="D150" s="128">
        <v>0</v>
      </c>
      <c r="E150" s="128">
        <v>0</v>
      </c>
      <c r="F150">
        <f t="shared" si="2"/>
        <v>0</v>
      </c>
      <c r="K150" s="140"/>
      <c r="L150" s="141"/>
    </row>
    <row r="151" spans="1:12" x14ac:dyDescent="0.25">
      <c r="A151" t="s">
        <v>204</v>
      </c>
      <c r="B151" t="s">
        <v>205</v>
      </c>
      <c r="C151" s="128">
        <v>0.09</v>
      </c>
      <c r="D151" s="128">
        <v>0.09</v>
      </c>
      <c r="E151" s="128">
        <v>0.09</v>
      </c>
      <c r="F151">
        <f t="shared" si="2"/>
        <v>3</v>
      </c>
      <c r="K151" s="140"/>
      <c r="L151" s="141"/>
    </row>
    <row r="152" spans="1:12" x14ac:dyDescent="0.25">
      <c r="A152" t="s">
        <v>200</v>
      </c>
      <c r="B152" t="s">
        <v>201</v>
      </c>
      <c r="C152" s="128">
        <v>0</v>
      </c>
      <c r="D152" s="128">
        <v>0</v>
      </c>
      <c r="E152" s="128">
        <v>0</v>
      </c>
      <c r="F152">
        <f t="shared" si="2"/>
        <v>0</v>
      </c>
      <c r="K152" s="140"/>
      <c r="L152" s="141"/>
    </row>
    <row r="153" spans="1:12" x14ac:dyDescent="0.25">
      <c r="A153" t="s">
        <v>234</v>
      </c>
      <c r="B153" t="s">
        <v>235</v>
      </c>
      <c r="C153" s="128">
        <v>0</v>
      </c>
      <c r="D153" s="128">
        <v>0</v>
      </c>
      <c r="E153" s="128">
        <v>0</v>
      </c>
      <c r="F153">
        <f t="shared" si="2"/>
        <v>0</v>
      </c>
      <c r="K153" s="140"/>
      <c r="L153" s="141"/>
    </row>
    <row r="154" spans="1:12" x14ac:dyDescent="0.25">
      <c r="A154" t="s">
        <v>220</v>
      </c>
      <c r="B154" t="s">
        <v>899</v>
      </c>
      <c r="C154" s="128">
        <v>1848470.91</v>
      </c>
      <c r="D154" s="128">
        <v>1848470.91</v>
      </c>
      <c r="E154" s="128">
        <v>1848470.91</v>
      </c>
      <c r="F154">
        <f t="shared" si="2"/>
        <v>3</v>
      </c>
      <c r="K154" s="140"/>
      <c r="L154" s="141"/>
    </row>
    <row r="155" spans="1:12" x14ac:dyDescent="0.25">
      <c r="A155" t="s">
        <v>214</v>
      </c>
      <c r="B155" t="s">
        <v>215</v>
      </c>
      <c r="C155" s="128">
        <v>1310436.25</v>
      </c>
      <c r="D155" s="128">
        <v>1310436.25</v>
      </c>
      <c r="E155" s="128">
        <v>1310436.25</v>
      </c>
      <c r="F155">
        <f t="shared" si="2"/>
        <v>3</v>
      </c>
      <c r="K155" s="140"/>
      <c r="L155" s="141"/>
    </row>
    <row r="156" spans="1:12" x14ac:dyDescent="0.25">
      <c r="A156" t="s">
        <v>193</v>
      </c>
      <c r="B156" t="s">
        <v>194</v>
      </c>
      <c r="C156" s="128">
        <v>0</v>
      </c>
      <c r="D156" s="128">
        <v>0</v>
      </c>
      <c r="E156" s="128">
        <v>0</v>
      </c>
      <c r="F156">
        <f t="shared" si="2"/>
        <v>0</v>
      </c>
      <c r="K156" s="140"/>
      <c r="L156" s="141"/>
    </row>
    <row r="157" spans="1:12" x14ac:dyDescent="0.25">
      <c r="A157" t="s">
        <v>228</v>
      </c>
      <c r="B157" t="s">
        <v>229</v>
      </c>
      <c r="C157" s="128">
        <v>0</v>
      </c>
      <c r="D157" s="128">
        <v>0</v>
      </c>
      <c r="E157" s="128">
        <v>0</v>
      </c>
      <c r="F157">
        <f t="shared" si="2"/>
        <v>0</v>
      </c>
      <c r="K157" s="140"/>
      <c r="L157" s="141"/>
    </row>
    <row r="158" spans="1:12" x14ac:dyDescent="0.25">
      <c r="A158" t="s">
        <v>197</v>
      </c>
      <c r="B158" t="s">
        <v>198</v>
      </c>
      <c r="C158" s="128">
        <v>0</v>
      </c>
      <c r="D158" s="128">
        <v>0</v>
      </c>
      <c r="E158" s="128">
        <v>0</v>
      </c>
      <c r="F158">
        <f t="shared" si="2"/>
        <v>0</v>
      </c>
      <c r="K158" s="140"/>
      <c r="L158" s="141"/>
    </row>
    <row r="159" spans="1:12" x14ac:dyDescent="0.25">
      <c r="A159" t="s">
        <v>226</v>
      </c>
      <c r="B159" t="s">
        <v>227</v>
      </c>
      <c r="C159" s="128">
        <v>0</v>
      </c>
      <c r="D159" s="128">
        <v>0</v>
      </c>
      <c r="E159" s="128">
        <v>0</v>
      </c>
      <c r="F159">
        <f t="shared" si="2"/>
        <v>0</v>
      </c>
      <c r="K159" s="140"/>
      <c r="L159" s="141"/>
    </row>
    <row r="160" spans="1:12" x14ac:dyDescent="0.25">
      <c r="A160" t="s">
        <v>216</v>
      </c>
      <c r="B160" t="s">
        <v>217</v>
      </c>
      <c r="C160" s="128">
        <v>0</v>
      </c>
      <c r="D160" s="128">
        <v>0</v>
      </c>
      <c r="E160" s="128">
        <v>0</v>
      </c>
      <c r="F160">
        <f t="shared" si="2"/>
        <v>0</v>
      </c>
      <c r="K160" s="140"/>
      <c r="L160" s="141"/>
    </row>
    <row r="161" spans="1:12" x14ac:dyDescent="0.25">
      <c r="A161" t="s">
        <v>224</v>
      </c>
      <c r="B161" t="s">
        <v>225</v>
      </c>
      <c r="C161" s="128">
        <v>0</v>
      </c>
      <c r="D161" s="128">
        <v>0</v>
      </c>
      <c r="E161" s="128">
        <v>0</v>
      </c>
      <c r="F161">
        <f t="shared" si="2"/>
        <v>0</v>
      </c>
      <c r="K161" s="140"/>
      <c r="L161" s="141"/>
    </row>
    <row r="162" spans="1:12" x14ac:dyDescent="0.25">
      <c r="A162" t="s">
        <v>218</v>
      </c>
      <c r="B162" t="s">
        <v>219</v>
      </c>
      <c r="C162" s="128">
        <v>0</v>
      </c>
      <c r="D162" s="128">
        <v>0</v>
      </c>
      <c r="E162" s="128">
        <v>0</v>
      </c>
      <c r="F162">
        <f t="shared" si="2"/>
        <v>0</v>
      </c>
      <c r="K162" s="140"/>
      <c r="L162" s="141"/>
    </row>
    <row r="163" spans="1:12" x14ac:dyDescent="0.25">
      <c r="A163" t="s">
        <v>195</v>
      </c>
      <c r="B163" t="s">
        <v>196</v>
      </c>
      <c r="C163" s="128">
        <v>0</v>
      </c>
      <c r="D163" s="128">
        <v>0</v>
      </c>
      <c r="E163" s="128">
        <v>0</v>
      </c>
      <c r="F163">
        <f t="shared" si="2"/>
        <v>0</v>
      </c>
      <c r="K163" s="140"/>
      <c r="L163" s="141"/>
    </row>
    <row r="164" spans="1:12" x14ac:dyDescent="0.25">
      <c r="A164" t="s">
        <v>206</v>
      </c>
      <c r="B164" t="s">
        <v>207</v>
      </c>
      <c r="C164" s="128">
        <v>0</v>
      </c>
      <c r="D164" s="128">
        <v>0</v>
      </c>
      <c r="E164" s="128">
        <v>0</v>
      </c>
      <c r="F164">
        <f t="shared" si="2"/>
        <v>0</v>
      </c>
      <c r="K164" s="140"/>
      <c r="L164" s="141"/>
    </row>
    <row r="165" spans="1:12" x14ac:dyDescent="0.25">
      <c r="A165" t="s">
        <v>232</v>
      </c>
      <c r="B165" t="s">
        <v>233</v>
      </c>
      <c r="C165" s="128">
        <v>0</v>
      </c>
      <c r="D165" s="128">
        <v>0</v>
      </c>
      <c r="E165" s="128">
        <v>0</v>
      </c>
      <c r="F165">
        <f t="shared" si="2"/>
        <v>0</v>
      </c>
      <c r="K165" s="140"/>
      <c r="L165" s="141"/>
    </row>
    <row r="166" spans="1:12" x14ac:dyDescent="0.25">
      <c r="A166" t="s">
        <v>192</v>
      </c>
      <c r="B166" t="s">
        <v>664</v>
      </c>
      <c r="C166" s="128">
        <v>0</v>
      </c>
      <c r="D166" s="128">
        <v>0</v>
      </c>
      <c r="E166" s="128">
        <v>0</v>
      </c>
      <c r="F166">
        <f t="shared" si="2"/>
        <v>0</v>
      </c>
      <c r="K166" s="140"/>
      <c r="L166" s="141"/>
    </row>
    <row r="167" spans="1:12" x14ac:dyDescent="0.25">
      <c r="A167" t="s">
        <v>181</v>
      </c>
      <c r="B167" t="s">
        <v>182</v>
      </c>
      <c r="C167" s="128">
        <v>0</v>
      </c>
      <c r="D167" s="128">
        <v>0</v>
      </c>
      <c r="E167" s="128">
        <v>0</v>
      </c>
      <c r="F167">
        <f t="shared" si="2"/>
        <v>0</v>
      </c>
      <c r="K167" s="140"/>
      <c r="L167" s="141"/>
    </row>
    <row r="168" spans="1:12" x14ac:dyDescent="0.25">
      <c r="A168" t="s">
        <v>174</v>
      </c>
      <c r="B168" t="s">
        <v>175</v>
      </c>
      <c r="C168" s="128">
        <v>0</v>
      </c>
      <c r="D168" s="128">
        <v>0</v>
      </c>
      <c r="E168" s="128">
        <v>0</v>
      </c>
      <c r="F168">
        <f t="shared" si="2"/>
        <v>0</v>
      </c>
      <c r="K168" s="140"/>
      <c r="L168" s="141"/>
    </row>
    <row r="169" spans="1:12" x14ac:dyDescent="0.25">
      <c r="A169" t="s">
        <v>122</v>
      </c>
      <c r="B169" t="s">
        <v>123</v>
      </c>
      <c r="C169" s="128">
        <v>0</v>
      </c>
      <c r="D169" s="128">
        <v>0</v>
      </c>
      <c r="E169" s="128">
        <v>0</v>
      </c>
      <c r="F169">
        <f t="shared" si="2"/>
        <v>0</v>
      </c>
      <c r="K169" s="140"/>
      <c r="L169" s="141"/>
    </row>
    <row r="170" spans="1:12" x14ac:dyDescent="0.25">
      <c r="A170" t="s">
        <v>176</v>
      </c>
      <c r="B170" t="s">
        <v>754</v>
      </c>
      <c r="C170" s="128">
        <v>0</v>
      </c>
      <c r="D170" s="128">
        <v>0</v>
      </c>
      <c r="E170" s="128">
        <v>0</v>
      </c>
      <c r="F170">
        <f t="shared" si="2"/>
        <v>0</v>
      </c>
      <c r="K170" s="140"/>
      <c r="L170" s="141"/>
    </row>
    <row r="171" spans="1:12" x14ac:dyDescent="0.25">
      <c r="A171" t="s">
        <v>184</v>
      </c>
      <c r="B171" t="s">
        <v>753</v>
      </c>
      <c r="C171" s="128">
        <v>0</v>
      </c>
      <c r="D171" s="128">
        <v>0</v>
      </c>
      <c r="E171" s="128">
        <v>0</v>
      </c>
      <c r="F171">
        <f t="shared" si="2"/>
        <v>0</v>
      </c>
      <c r="K171" s="140"/>
      <c r="L171" s="141"/>
    </row>
    <row r="172" spans="1:12" x14ac:dyDescent="0.25">
      <c r="A172" t="s">
        <v>860</v>
      </c>
      <c r="B172" t="s">
        <v>861</v>
      </c>
      <c r="C172" s="128">
        <v>0</v>
      </c>
      <c r="D172" s="128">
        <v>0</v>
      </c>
      <c r="E172" s="128">
        <v>0</v>
      </c>
      <c r="F172">
        <f t="shared" si="2"/>
        <v>0</v>
      </c>
      <c r="K172" s="140"/>
      <c r="L172" s="141"/>
    </row>
    <row r="173" spans="1:12" x14ac:dyDescent="0.25">
      <c r="A173" t="s">
        <v>177</v>
      </c>
      <c r="B173" t="s">
        <v>846</v>
      </c>
      <c r="C173" s="128">
        <v>0</v>
      </c>
      <c r="D173" s="128">
        <v>0</v>
      </c>
      <c r="E173" s="128">
        <v>0</v>
      </c>
      <c r="F173">
        <f t="shared" si="2"/>
        <v>0</v>
      </c>
      <c r="K173" s="140"/>
      <c r="L173" s="141"/>
    </row>
    <row r="174" spans="1:12" x14ac:dyDescent="0.25">
      <c r="A174" t="s">
        <v>183</v>
      </c>
      <c r="B174" t="s">
        <v>722</v>
      </c>
      <c r="C174" s="128">
        <v>0</v>
      </c>
      <c r="D174" s="128">
        <v>0</v>
      </c>
      <c r="E174" s="128">
        <v>0</v>
      </c>
      <c r="F174">
        <f t="shared" si="2"/>
        <v>0</v>
      </c>
      <c r="K174" s="140"/>
      <c r="L174" s="141"/>
    </row>
    <row r="175" spans="1:12" x14ac:dyDescent="0.25">
      <c r="A175" t="s">
        <v>189</v>
      </c>
      <c r="B175" t="s">
        <v>721</v>
      </c>
      <c r="C175" s="128">
        <v>0</v>
      </c>
      <c r="D175" s="128">
        <v>0</v>
      </c>
      <c r="E175" s="128">
        <v>0</v>
      </c>
      <c r="F175">
        <f t="shared" si="2"/>
        <v>0</v>
      </c>
      <c r="K175" s="140"/>
      <c r="L175" s="141"/>
    </row>
    <row r="176" spans="1:12" x14ac:dyDescent="0.25">
      <c r="A176" t="s">
        <v>178</v>
      </c>
      <c r="B176" t="s">
        <v>720</v>
      </c>
      <c r="C176" s="128">
        <v>0</v>
      </c>
      <c r="D176" s="128">
        <v>0</v>
      </c>
      <c r="E176" s="128">
        <v>0</v>
      </c>
      <c r="F176">
        <f t="shared" si="2"/>
        <v>0</v>
      </c>
      <c r="K176" s="140"/>
      <c r="L176" s="141"/>
    </row>
    <row r="177" spans="1:12" x14ac:dyDescent="0.25">
      <c r="A177" t="s">
        <v>186</v>
      </c>
      <c r="B177" t="s">
        <v>719</v>
      </c>
      <c r="C177" s="128">
        <v>0</v>
      </c>
      <c r="D177" s="128">
        <v>0</v>
      </c>
      <c r="E177" s="128">
        <v>0</v>
      </c>
      <c r="F177">
        <f t="shared" si="2"/>
        <v>0</v>
      </c>
      <c r="K177" s="140"/>
      <c r="L177" s="141"/>
    </row>
    <row r="178" spans="1:12" x14ac:dyDescent="0.25">
      <c r="A178" t="s">
        <v>179</v>
      </c>
      <c r="B178" t="s">
        <v>707</v>
      </c>
      <c r="C178" s="128">
        <v>0</v>
      </c>
      <c r="D178" s="128">
        <v>0</v>
      </c>
      <c r="E178" s="128">
        <v>0</v>
      </c>
      <c r="F178">
        <f t="shared" si="2"/>
        <v>0</v>
      </c>
      <c r="K178" s="140"/>
      <c r="L178" s="141"/>
    </row>
    <row r="179" spans="1:12" x14ac:dyDescent="0.25">
      <c r="A179" t="s">
        <v>191</v>
      </c>
      <c r="B179" t="s">
        <v>900</v>
      </c>
      <c r="C179" s="128">
        <v>0</v>
      </c>
      <c r="D179" s="128">
        <v>0</v>
      </c>
      <c r="E179" s="128">
        <v>0</v>
      </c>
      <c r="F179">
        <f t="shared" si="2"/>
        <v>0</v>
      </c>
      <c r="K179" s="140"/>
      <c r="L179" s="141"/>
    </row>
    <row r="180" spans="1:12" x14ac:dyDescent="0.25">
      <c r="A180" t="s">
        <v>180</v>
      </c>
      <c r="B180" t="s">
        <v>706</v>
      </c>
      <c r="C180" s="128">
        <v>0</v>
      </c>
      <c r="D180" s="128">
        <v>6258417.9199999999</v>
      </c>
      <c r="E180" s="128">
        <v>0</v>
      </c>
      <c r="F180">
        <f t="shared" si="2"/>
        <v>1</v>
      </c>
      <c r="K180" s="140"/>
      <c r="L180" s="141"/>
    </row>
    <row r="181" spans="1:12" x14ac:dyDescent="0.25">
      <c r="A181" t="s">
        <v>187</v>
      </c>
      <c r="B181" t="s">
        <v>705</v>
      </c>
      <c r="C181" s="128">
        <v>0</v>
      </c>
      <c r="D181" s="128">
        <v>0</v>
      </c>
      <c r="E181" s="128">
        <v>0</v>
      </c>
      <c r="F181">
        <f t="shared" si="2"/>
        <v>0</v>
      </c>
      <c r="K181" s="140"/>
      <c r="L181" s="141"/>
    </row>
    <row r="182" spans="1:12" x14ac:dyDescent="0.25">
      <c r="A182" t="s">
        <v>185</v>
      </c>
      <c r="B182" t="s">
        <v>704</v>
      </c>
      <c r="C182" s="128">
        <v>0</v>
      </c>
      <c r="D182" s="128">
        <v>0</v>
      </c>
      <c r="E182" s="128">
        <v>0</v>
      </c>
      <c r="F182">
        <f t="shared" si="2"/>
        <v>0</v>
      </c>
      <c r="K182" s="140"/>
      <c r="L182" s="141"/>
    </row>
    <row r="183" spans="1:12" x14ac:dyDescent="0.25">
      <c r="A183" t="s">
        <v>188</v>
      </c>
      <c r="B183" t="s">
        <v>703</v>
      </c>
      <c r="C183" s="128">
        <v>0</v>
      </c>
      <c r="D183" s="128">
        <v>0</v>
      </c>
      <c r="E183" s="128">
        <v>0</v>
      </c>
      <c r="F183">
        <f t="shared" si="2"/>
        <v>0</v>
      </c>
      <c r="K183" s="140"/>
      <c r="L183" s="141"/>
    </row>
    <row r="184" spans="1:12" x14ac:dyDescent="0.25">
      <c r="A184" t="s">
        <v>190</v>
      </c>
      <c r="B184" t="s">
        <v>702</v>
      </c>
      <c r="C184" s="128">
        <v>0</v>
      </c>
      <c r="D184" s="128">
        <v>0</v>
      </c>
      <c r="E184" s="128">
        <v>0</v>
      </c>
      <c r="F184">
        <f t="shared" si="2"/>
        <v>0</v>
      </c>
      <c r="K184" s="140"/>
      <c r="L184" s="141"/>
    </row>
    <row r="185" spans="1:12" x14ac:dyDescent="0.25">
      <c r="A185" t="s">
        <v>141</v>
      </c>
      <c r="B185" t="s">
        <v>701</v>
      </c>
      <c r="C185" s="128">
        <v>0</v>
      </c>
      <c r="D185" s="128">
        <v>0</v>
      </c>
      <c r="E185" s="128">
        <v>0</v>
      </c>
      <c r="F185">
        <f t="shared" si="2"/>
        <v>0</v>
      </c>
      <c r="K185" s="140"/>
      <c r="L185" s="141"/>
    </row>
    <row r="186" spans="1:12" x14ac:dyDescent="0.25">
      <c r="A186" t="s">
        <v>156</v>
      </c>
      <c r="B186" t="s">
        <v>757</v>
      </c>
      <c r="C186" s="128">
        <v>0</v>
      </c>
      <c r="D186" s="128">
        <v>0</v>
      </c>
      <c r="E186" s="128">
        <v>0</v>
      </c>
      <c r="F186">
        <f t="shared" si="2"/>
        <v>0</v>
      </c>
      <c r="K186" s="140"/>
      <c r="L186" s="141"/>
    </row>
    <row r="187" spans="1:12" x14ac:dyDescent="0.25">
      <c r="A187" t="s">
        <v>168</v>
      </c>
      <c r="B187" t="s">
        <v>169</v>
      </c>
      <c r="C187" s="128">
        <v>0</v>
      </c>
      <c r="D187" s="128">
        <v>0</v>
      </c>
      <c r="E187" s="128">
        <v>0</v>
      </c>
      <c r="F187">
        <f t="shared" si="2"/>
        <v>0</v>
      </c>
      <c r="K187" s="140"/>
      <c r="L187" s="141"/>
    </row>
    <row r="188" spans="1:12" x14ac:dyDescent="0.25">
      <c r="A188" t="s">
        <v>159</v>
      </c>
      <c r="B188" t="s">
        <v>160</v>
      </c>
      <c r="C188" s="128">
        <v>0</v>
      </c>
      <c r="D188" s="128">
        <v>0</v>
      </c>
      <c r="E188" s="128">
        <v>0</v>
      </c>
      <c r="F188">
        <f t="shared" si="2"/>
        <v>0</v>
      </c>
      <c r="K188" s="140"/>
      <c r="L188" s="141"/>
    </row>
    <row r="189" spans="1:12" x14ac:dyDescent="0.25">
      <c r="A189" t="s">
        <v>154</v>
      </c>
      <c r="B189" t="s">
        <v>155</v>
      </c>
      <c r="C189" s="128">
        <v>0</v>
      </c>
      <c r="D189" s="128">
        <v>0</v>
      </c>
      <c r="E189" s="128">
        <v>0</v>
      </c>
      <c r="F189">
        <f t="shared" si="2"/>
        <v>0</v>
      </c>
      <c r="K189" s="140"/>
      <c r="L189" s="141"/>
    </row>
    <row r="190" spans="1:12" x14ac:dyDescent="0.25">
      <c r="A190" t="s">
        <v>158</v>
      </c>
      <c r="B190" t="s">
        <v>756</v>
      </c>
      <c r="C190" s="128">
        <v>0</v>
      </c>
      <c r="D190" s="128">
        <v>0</v>
      </c>
      <c r="E190" s="128">
        <v>0</v>
      </c>
      <c r="F190">
        <f t="shared" si="2"/>
        <v>0</v>
      </c>
      <c r="K190" s="140"/>
      <c r="L190" s="141"/>
    </row>
    <row r="191" spans="1:12" x14ac:dyDescent="0.25">
      <c r="A191" t="s">
        <v>167</v>
      </c>
      <c r="B191" t="s">
        <v>755</v>
      </c>
      <c r="C191" s="128">
        <v>0</v>
      </c>
      <c r="D191" s="128">
        <v>0</v>
      </c>
      <c r="E191" s="128">
        <v>0</v>
      </c>
      <c r="F191">
        <f t="shared" si="2"/>
        <v>0</v>
      </c>
      <c r="K191" s="140"/>
      <c r="L191" s="141"/>
    </row>
    <row r="192" spans="1:12" x14ac:dyDescent="0.25">
      <c r="A192" t="s">
        <v>164</v>
      </c>
      <c r="B192" t="s">
        <v>165</v>
      </c>
      <c r="C192" s="128">
        <v>2198731.39</v>
      </c>
      <c r="D192" s="128">
        <v>2198731.39</v>
      </c>
      <c r="E192" s="128">
        <v>2198731.39</v>
      </c>
      <c r="F192">
        <f t="shared" si="2"/>
        <v>3</v>
      </c>
      <c r="K192" s="140"/>
      <c r="L192" s="141"/>
    </row>
    <row r="193" spans="1:12" x14ac:dyDescent="0.25">
      <c r="A193" t="s">
        <v>173</v>
      </c>
      <c r="B193" t="s">
        <v>752</v>
      </c>
      <c r="C193" s="128">
        <v>0</v>
      </c>
      <c r="D193" s="128">
        <v>0</v>
      </c>
      <c r="E193" s="128">
        <v>0</v>
      </c>
      <c r="F193">
        <f t="shared" si="2"/>
        <v>0</v>
      </c>
      <c r="K193" s="140"/>
      <c r="L193" s="141"/>
    </row>
    <row r="194" spans="1:12" x14ac:dyDescent="0.25">
      <c r="A194" t="s">
        <v>171</v>
      </c>
      <c r="B194" t="s">
        <v>172</v>
      </c>
      <c r="C194" s="128">
        <v>0</v>
      </c>
      <c r="D194" s="128">
        <v>588155.79999999981</v>
      </c>
      <c r="E194" s="128">
        <v>0</v>
      </c>
      <c r="F194">
        <f t="shared" ref="F194:F257" si="3">COUNTIF(C194:E194,"&gt;0")</f>
        <v>1</v>
      </c>
      <c r="K194" s="140"/>
      <c r="L194" s="141"/>
    </row>
    <row r="195" spans="1:12" x14ac:dyDescent="0.25">
      <c r="A195" t="s">
        <v>689</v>
      </c>
      <c r="B195" t="s">
        <v>690</v>
      </c>
      <c r="C195" s="128">
        <v>0</v>
      </c>
      <c r="D195" s="128">
        <v>0</v>
      </c>
      <c r="E195" s="128">
        <v>0</v>
      </c>
      <c r="F195">
        <f t="shared" si="3"/>
        <v>0</v>
      </c>
      <c r="K195" s="140"/>
      <c r="L195" s="141"/>
    </row>
    <row r="196" spans="1:12" x14ac:dyDescent="0.25">
      <c r="A196" t="s">
        <v>882</v>
      </c>
      <c r="B196" t="s">
        <v>883</v>
      </c>
      <c r="C196" s="128">
        <v>0</v>
      </c>
      <c r="D196" s="128">
        <v>0</v>
      </c>
      <c r="E196" s="128">
        <v>0</v>
      </c>
      <c r="F196">
        <f t="shared" si="3"/>
        <v>0</v>
      </c>
      <c r="K196" s="140"/>
      <c r="L196" s="141"/>
    </row>
    <row r="197" spans="1:12" x14ac:dyDescent="0.25">
      <c r="A197" t="s">
        <v>120</v>
      </c>
      <c r="B197" t="s">
        <v>716</v>
      </c>
      <c r="C197" s="128">
        <v>0</v>
      </c>
      <c r="D197" s="128">
        <v>0</v>
      </c>
      <c r="E197" s="128">
        <v>0</v>
      </c>
      <c r="F197">
        <f t="shared" si="3"/>
        <v>0</v>
      </c>
      <c r="K197" s="140"/>
      <c r="L197" s="141"/>
    </row>
    <row r="198" spans="1:12" x14ac:dyDescent="0.25">
      <c r="A198" t="s">
        <v>119</v>
      </c>
      <c r="B198" t="s">
        <v>715</v>
      </c>
      <c r="C198" s="128">
        <v>0</v>
      </c>
      <c r="D198" s="128">
        <v>0</v>
      </c>
      <c r="E198" s="128">
        <v>0</v>
      </c>
      <c r="F198">
        <f t="shared" si="3"/>
        <v>0</v>
      </c>
      <c r="K198" s="140"/>
      <c r="L198" s="141"/>
    </row>
    <row r="199" spans="1:12" x14ac:dyDescent="0.25">
      <c r="A199" t="s">
        <v>163</v>
      </c>
      <c r="B199" t="s">
        <v>714</v>
      </c>
      <c r="C199" s="128">
        <v>0</v>
      </c>
      <c r="D199" s="128">
        <v>0</v>
      </c>
      <c r="E199" s="128">
        <v>0</v>
      </c>
      <c r="F199">
        <f t="shared" si="3"/>
        <v>0</v>
      </c>
      <c r="K199" s="140"/>
      <c r="L199" s="141"/>
    </row>
    <row r="200" spans="1:12" x14ac:dyDescent="0.25">
      <c r="A200" t="s">
        <v>170</v>
      </c>
      <c r="B200" t="s">
        <v>713</v>
      </c>
      <c r="C200" s="128">
        <v>0</v>
      </c>
      <c r="D200" s="128">
        <v>0</v>
      </c>
      <c r="E200" s="128">
        <v>0</v>
      </c>
      <c r="F200">
        <f t="shared" si="3"/>
        <v>0</v>
      </c>
      <c r="K200" s="140"/>
      <c r="L200" s="141"/>
    </row>
    <row r="201" spans="1:12" x14ac:dyDescent="0.25">
      <c r="A201" t="s">
        <v>162</v>
      </c>
      <c r="B201" t="s">
        <v>712</v>
      </c>
      <c r="C201" s="128">
        <v>0</v>
      </c>
      <c r="D201" s="128">
        <v>0</v>
      </c>
      <c r="E201" s="128">
        <v>0</v>
      </c>
      <c r="F201">
        <f t="shared" si="3"/>
        <v>0</v>
      </c>
      <c r="K201" s="140"/>
      <c r="L201" s="141"/>
    </row>
    <row r="202" spans="1:12" x14ac:dyDescent="0.25">
      <c r="A202" t="s">
        <v>166</v>
      </c>
      <c r="B202" t="s">
        <v>711</v>
      </c>
      <c r="C202" s="128">
        <v>0</v>
      </c>
      <c r="D202" s="128">
        <v>0</v>
      </c>
      <c r="E202" s="128">
        <v>0</v>
      </c>
      <c r="F202">
        <f t="shared" si="3"/>
        <v>0</v>
      </c>
      <c r="K202" s="140"/>
      <c r="L202" s="141"/>
    </row>
    <row r="203" spans="1:12" x14ac:dyDescent="0.25">
      <c r="A203" t="s">
        <v>157</v>
      </c>
      <c r="B203" t="s">
        <v>710</v>
      </c>
      <c r="C203" s="128">
        <v>0</v>
      </c>
      <c r="D203" s="128">
        <v>0</v>
      </c>
      <c r="E203" s="128">
        <v>0</v>
      </c>
      <c r="F203">
        <f t="shared" si="3"/>
        <v>0</v>
      </c>
      <c r="K203" s="140"/>
      <c r="L203" s="141"/>
    </row>
    <row r="204" spans="1:12" x14ac:dyDescent="0.25">
      <c r="A204" t="s">
        <v>153</v>
      </c>
      <c r="B204" t="s">
        <v>709</v>
      </c>
      <c r="C204" s="128">
        <v>0</v>
      </c>
      <c r="D204" s="128">
        <v>0</v>
      </c>
      <c r="E204" s="128">
        <v>0</v>
      </c>
      <c r="F204">
        <f t="shared" si="3"/>
        <v>0</v>
      </c>
      <c r="K204" s="140"/>
      <c r="L204" s="141"/>
    </row>
    <row r="205" spans="1:12" x14ac:dyDescent="0.25">
      <c r="A205" t="s">
        <v>161</v>
      </c>
      <c r="B205" t="s">
        <v>708</v>
      </c>
      <c r="C205" s="128">
        <v>0</v>
      </c>
      <c r="D205" s="128">
        <v>0</v>
      </c>
      <c r="E205" s="128">
        <v>0</v>
      </c>
      <c r="F205">
        <f t="shared" si="3"/>
        <v>0</v>
      </c>
      <c r="K205" s="140"/>
      <c r="L205" s="141"/>
    </row>
    <row r="206" spans="1:12" x14ac:dyDescent="0.25">
      <c r="A206" t="s">
        <v>111</v>
      </c>
      <c r="B206" t="s">
        <v>112</v>
      </c>
      <c r="C206" s="128">
        <v>0</v>
      </c>
      <c r="D206" s="128">
        <v>0</v>
      </c>
      <c r="E206" s="128">
        <v>0</v>
      </c>
      <c r="F206">
        <f t="shared" si="3"/>
        <v>0</v>
      </c>
      <c r="K206" s="140"/>
      <c r="L206" s="141"/>
    </row>
    <row r="207" spans="1:12" x14ac:dyDescent="0.25">
      <c r="A207" t="s">
        <v>116</v>
      </c>
      <c r="B207" t="s">
        <v>117</v>
      </c>
      <c r="C207" s="128">
        <v>0</v>
      </c>
      <c r="D207" s="128">
        <v>0</v>
      </c>
      <c r="E207" s="128">
        <v>0</v>
      </c>
      <c r="F207">
        <f t="shared" si="3"/>
        <v>0</v>
      </c>
      <c r="K207" s="140"/>
      <c r="L207" s="141"/>
    </row>
    <row r="208" spans="1:12" x14ac:dyDescent="0.25">
      <c r="A208" t="s">
        <v>150</v>
      </c>
      <c r="B208" t="s">
        <v>751</v>
      </c>
      <c r="C208" s="128">
        <v>0</v>
      </c>
      <c r="D208" s="128">
        <v>0</v>
      </c>
      <c r="E208" s="128">
        <v>0</v>
      </c>
      <c r="F208">
        <f t="shared" si="3"/>
        <v>0</v>
      </c>
      <c r="K208" s="140"/>
      <c r="L208" s="141"/>
    </row>
    <row r="209" spans="1:12" x14ac:dyDescent="0.25">
      <c r="A209" t="s">
        <v>551</v>
      </c>
      <c r="B209" t="s">
        <v>750</v>
      </c>
      <c r="C209" s="128">
        <v>0</v>
      </c>
      <c r="D209" s="128">
        <v>1810994.099999994</v>
      </c>
      <c r="E209" s="128">
        <v>0</v>
      </c>
      <c r="F209">
        <f t="shared" si="3"/>
        <v>1</v>
      </c>
      <c r="K209" s="140"/>
      <c r="L209" s="141"/>
    </row>
    <row r="210" spans="1:12" x14ac:dyDescent="0.25">
      <c r="A210" t="s">
        <v>552</v>
      </c>
      <c r="B210" t="s">
        <v>749</v>
      </c>
      <c r="C210" s="128">
        <v>0</v>
      </c>
      <c r="D210" s="128">
        <v>0</v>
      </c>
      <c r="E210" s="128">
        <v>0</v>
      </c>
      <c r="F210">
        <f t="shared" si="3"/>
        <v>0</v>
      </c>
      <c r="K210" s="140"/>
      <c r="L210" s="141"/>
    </row>
    <row r="211" spans="1:12" x14ac:dyDescent="0.25">
      <c r="A211" t="s">
        <v>844</v>
      </c>
      <c r="B211" t="s">
        <v>845</v>
      </c>
      <c r="C211" s="128">
        <v>0</v>
      </c>
      <c r="D211" s="128">
        <v>0</v>
      </c>
      <c r="E211" s="128">
        <v>0</v>
      </c>
      <c r="F211">
        <f t="shared" si="3"/>
        <v>0</v>
      </c>
      <c r="K211" s="140"/>
      <c r="L211" s="141"/>
    </row>
    <row r="212" spans="1:12" x14ac:dyDescent="0.25">
      <c r="A212" t="s">
        <v>839</v>
      </c>
      <c r="B212" t="s">
        <v>842</v>
      </c>
      <c r="C212" s="128">
        <v>0</v>
      </c>
      <c r="D212" s="128">
        <v>0</v>
      </c>
      <c r="E212" s="128">
        <v>0</v>
      </c>
      <c r="F212">
        <f t="shared" si="3"/>
        <v>0</v>
      </c>
      <c r="K212" s="140"/>
      <c r="L212" s="141"/>
    </row>
    <row r="213" spans="1:12" x14ac:dyDescent="0.25">
      <c r="A213" t="s">
        <v>876</v>
      </c>
      <c r="B213" t="s">
        <v>877</v>
      </c>
      <c r="C213" s="128">
        <v>0</v>
      </c>
      <c r="D213" s="128">
        <v>0</v>
      </c>
      <c r="E213" s="128">
        <v>0</v>
      </c>
      <c r="F213">
        <f t="shared" si="3"/>
        <v>0</v>
      </c>
      <c r="K213" s="140"/>
      <c r="L213" s="141"/>
    </row>
    <row r="214" spans="1:12" x14ac:dyDescent="0.25">
      <c r="A214" t="s">
        <v>146</v>
      </c>
      <c r="B214" t="s">
        <v>147</v>
      </c>
      <c r="C214" s="128">
        <v>0</v>
      </c>
      <c r="D214" s="128">
        <v>0</v>
      </c>
      <c r="E214" s="128">
        <v>0</v>
      </c>
      <c r="F214">
        <f t="shared" si="3"/>
        <v>0</v>
      </c>
      <c r="K214" s="140"/>
      <c r="L214" s="141"/>
    </row>
    <row r="215" spans="1:12" x14ac:dyDescent="0.25">
      <c r="A215" t="s">
        <v>126</v>
      </c>
      <c r="B215" t="s">
        <v>127</v>
      </c>
      <c r="C215" s="128">
        <v>0</v>
      </c>
      <c r="D215" s="128">
        <v>0</v>
      </c>
      <c r="E215" s="128">
        <v>4781600.1000000015</v>
      </c>
      <c r="F215">
        <f t="shared" si="3"/>
        <v>1</v>
      </c>
      <c r="K215" s="140"/>
      <c r="L215" s="141"/>
    </row>
    <row r="216" spans="1:12" x14ac:dyDescent="0.25">
      <c r="A216" t="s">
        <v>539</v>
      </c>
      <c r="B216" t="s">
        <v>540</v>
      </c>
      <c r="C216" s="128">
        <v>0</v>
      </c>
      <c r="D216" s="128">
        <v>0</v>
      </c>
      <c r="E216" s="128">
        <v>0</v>
      </c>
      <c r="F216">
        <f t="shared" si="3"/>
        <v>0</v>
      </c>
      <c r="K216" s="140"/>
      <c r="L216" s="141"/>
    </row>
    <row r="217" spans="1:12" x14ac:dyDescent="0.25">
      <c r="A217" t="s">
        <v>114</v>
      </c>
      <c r="B217" t="s">
        <v>115</v>
      </c>
      <c r="C217" s="128">
        <v>0</v>
      </c>
      <c r="D217" s="128">
        <v>0</v>
      </c>
      <c r="E217" s="128">
        <v>0</v>
      </c>
      <c r="F217">
        <f t="shared" si="3"/>
        <v>0</v>
      </c>
      <c r="K217" s="140"/>
      <c r="L217" s="141"/>
    </row>
    <row r="218" spans="1:12" x14ac:dyDescent="0.25">
      <c r="A218" t="s">
        <v>142</v>
      </c>
      <c r="B218" t="s">
        <v>143</v>
      </c>
      <c r="C218" s="128">
        <v>0</v>
      </c>
      <c r="D218" s="128">
        <v>0</v>
      </c>
      <c r="E218" s="128">
        <v>0</v>
      </c>
      <c r="F218">
        <f t="shared" si="3"/>
        <v>0</v>
      </c>
      <c r="K218" s="140"/>
      <c r="L218" s="141"/>
    </row>
    <row r="219" spans="1:12" x14ac:dyDescent="0.25">
      <c r="A219" t="s">
        <v>144</v>
      </c>
      <c r="B219" t="s">
        <v>145</v>
      </c>
      <c r="C219" s="128">
        <v>4499524.1399999997</v>
      </c>
      <c r="D219" s="128">
        <v>4499524.1399999997</v>
      </c>
      <c r="E219" s="128">
        <v>4499524.1399999997</v>
      </c>
      <c r="F219">
        <f t="shared" si="3"/>
        <v>3</v>
      </c>
      <c r="K219" s="140"/>
      <c r="L219" s="141"/>
    </row>
    <row r="220" spans="1:12" x14ac:dyDescent="0.25">
      <c r="A220" t="s">
        <v>130</v>
      </c>
      <c r="B220" t="s">
        <v>131</v>
      </c>
      <c r="C220" s="128">
        <v>0</v>
      </c>
      <c r="D220" s="128">
        <v>0</v>
      </c>
      <c r="E220" s="128">
        <v>0</v>
      </c>
      <c r="F220">
        <f t="shared" si="3"/>
        <v>0</v>
      </c>
      <c r="K220" s="140"/>
      <c r="L220" s="141"/>
    </row>
    <row r="221" spans="1:12" x14ac:dyDescent="0.25">
      <c r="A221" t="s">
        <v>124</v>
      </c>
      <c r="B221" t="s">
        <v>125</v>
      </c>
      <c r="C221" s="128">
        <v>0</v>
      </c>
      <c r="D221" s="128">
        <v>0</v>
      </c>
      <c r="E221" s="128">
        <v>0</v>
      </c>
      <c r="F221">
        <f t="shared" si="3"/>
        <v>0</v>
      </c>
      <c r="K221" s="140"/>
      <c r="L221" s="141"/>
    </row>
    <row r="222" spans="1:12" x14ac:dyDescent="0.25">
      <c r="A222" t="s">
        <v>133</v>
      </c>
      <c r="B222" t="s">
        <v>134</v>
      </c>
      <c r="C222" s="128">
        <v>6820161.5899999999</v>
      </c>
      <c r="D222" s="128">
        <v>6820161.5899999999</v>
      </c>
      <c r="E222" s="128">
        <v>6291661.5899999999</v>
      </c>
      <c r="F222">
        <f t="shared" si="3"/>
        <v>3</v>
      </c>
      <c r="K222" s="140"/>
      <c r="L222" s="141"/>
    </row>
    <row r="223" spans="1:12" x14ac:dyDescent="0.25">
      <c r="A223" t="s">
        <v>849</v>
      </c>
      <c r="B223" t="s">
        <v>850</v>
      </c>
      <c r="C223" s="128">
        <v>0</v>
      </c>
      <c r="D223" s="128">
        <v>0</v>
      </c>
      <c r="E223" s="128">
        <v>0</v>
      </c>
      <c r="F223">
        <f t="shared" si="3"/>
        <v>0</v>
      </c>
      <c r="K223" s="140"/>
      <c r="L223" s="141"/>
    </row>
    <row r="224" spans="1:12" x14ac:dyDescent="0.25">
      <c r="A224" t="s">
        <v>135</v>
      </c>
      <c r="B224" t="s">
        <v>724</v>
      </c>
      <c r="C224" s="128">
        <v>0</v>
      </c>
      <c r="D224" s="128">
        <v>0</v>
      </c>
      <c r="E224" s="128">
        <v>0</v>
      </c>
      <c r="F224">
        <f t="shared" si="3"/>
        <v>0</v>
      </c>
      <c r="K224" s="140"/>
      <c r="L224" s="141"/>
    </row>
    <row r="225" spans="1:12" x14ac:dyDescent="0.25">
      <c r="A225" t="s">
        <v>139</v>
      </c>
      <c r="B225" t="s">
        <v>904</v>
      </c>
      <c r="C225" s="128">
        <v>0</v>
      </c>
      <c r="D225" s="128">
        <v>0</v>
      </c>
      <c r="E225" s="128">
        <v>0</v>
      </c>
      <c r="F225">
        <f t="shared" si="3"/>
        <v>0</v>
      </c>
      <c r="K225" s="140"/>
      <c r="L225" s="141"/>
    </row>
    <row r="226" spans="1:12" x14ac:dyDescent="0.25">
      <c r="A226" t="s">
        <v>129</v>
      </c>
      <c r="B226" t="s">
        <v>723</v>
      </c>
      <c r="C226" s="128">
        <v>0</v>
      </c>
      <c r="D226" s="128">
        <v>0</v>
      </c>
      <c r="E226" s="128">
        <v>0</v>
      </c>
      <c r="F226">
        <f t="shared" si="3"/>
        <v>0</v>
      </c>
      <c r="K226" s="140"/>
      <c r="L226" s="141"/>
    </row>
    <row r="227" spans="1:12" x14ac:dyDescent="0.25">
      <c r="A227" t="s">
        <v>137</v>
      </c>
      <c r="B227" t="s">
        <v>901</v>
      </c>
      <c r="C227" s="128">
        <v>0</v>
      </c>
      <c r="D227" s="128">
        <v>0</v>
      </c>
      <c r="E227" s="128">
        <v>0</v>
      </c>
      <c r="F227">
        <f t="shared" si="3"/>
        <v>0</v>
      </c>
      <c r="K227" s="140"/>
      <c r="L227" s="141"/>
    </row>
    <row r="228" spans="1:12" x14ac:dyDescent="0.25">
      <c r="A228" t="s">
        <v>138</v>
      </c>
      <c r="B228" t="s">
        <v>892</v>
      </c>
      <c r="C228" s="128">
        <v>0</v>
      </c>
      <c r="D228" s="128">
        <v>0</v>
      </c>
      <c r="E228" s="128">
        <v>0</v>
      </c>
      <c r="F228">
        <f t="shared" si="3"/>
        <v>0</v>
      </c>
      <c r="K228" s="140"/>
      <c r="L228" s="141"/>
    </row>
    <row r="229" spans="1:12" x14ac:dyDescent="0.25">
      <c r="A229" t="s">
        <v>136</v>
      </c>
      <c r="B229" t="s">
        <v>718</v>
      </c>
      <c r="C229" s="128">
        <v>602358</v>
      </c>
      <c r="D229" s="128">
        <v>602358</v>
      </c>
      <c r="E229" s="128">
        <v>602358</v>
      </c>
      <c r="F229">
        <f t="shared" si="3"/>
        <v>3</v>
      </c>
      <c r="K229" s="140"/>
      <c r="L229" s="141"/>
    </row>
    <row r="230" spans="1:12" x14ac:dyDescent="0.25">
      <c r="A230" t="s">
        <v>109</v>
      </c>
      <c r="B230" t="s">
        <v>902</v>
      </c>
      <c r="C230" s="128">
        <v>0</v>
      </c>
      <c r="D230" s="128">
        <v>0</v>
      </c>
      <c r="E230" s="128">
        <v>1856741.4700000007</v>
      </c>
      <c r="F230">
        <f t="shared" si="3"/>
        <v>1</v>
      </c>
      <c r="K230" s="140"/>
      <c r="L230" s="141"/>
    </row>
    <row r="231" spans="1:12" x14ac:dyDescent="0.25">
      <c r="A231" t="s">
        <v>128</v>
      </c>
      <c r="B231" t="s">
        <v>909</v>
      </c>
      <c r="C231" s="128">
        <v>0</v>
      </c>
      <c r="D231" s="128">
        <v>0</v>
      </c>
      <c r="E231" s="128">
        <v>22234749.539999992</v>
      </c>
      <c r="F231">
        <f t="shared" si="3"/>
        <v>1</v>
      </c>
      <c r="K231" s="140"/>
      <c r="L231" s="141"/>
    </row>
    <row r="232" spans="1:12" x14ac:dyDescent="0.25">
      <c r="A232" t="s">
        <v>132</v>
      </c>
      <c r="B232" t="s">
        <v>717</v>
      </c>
      <c r="C232" s="128">
        <v>0</v>
      </c>
      <c r="D232" s="128">
        <v>0</v>
      </c>
      <c r="E232" s="128">
        <v>0</v>
      </c>
      <c r="F232">
        <f t="shared" si="3"/>
        <v>0</v>
      </c>
      <c r="K232" s="140"/>
      <c r="L232" s="141"/>
    </row>
    <row r="233" spans="1:12" x14ac:dyDescent="0.25">
      <c r="A233" t="s">
        <v>148</v>
      </c>
      <c r="B233" t="s">
        <v>149</v>
      </c>
      <c r="C233" s="128">
        <v>0</v>
      </c>
      <c r="D233" s="128">
        <v>0</v>
      </c>
      <c r="E233" s="128">
        <v>0</v>
      </c>
      <c r="F233">
        <f t="shared" si="3"/>
        <v>0</v>
      </c>
      <c r="K233" s="140"/>
      <c r="L233" s="141"/>
    </row>
    <row r="234" spans="1:12" x14ac:dyDescent="0.25">
      <c r="A234" t="s">
        <v>1075</v>
      </c>
      <c r="B234" t="s">
        <v>1114</v>
      </c>
      <c r="C234" s="128">
        <v>0</v>
      </c>
      <c r="D234" s="128">
        <v>0</v>
      </c>
      <c r="E234" s="128">
        <v>0</v>
      </c>
      <c r="F234">
        <f t="shared" si="3"/>
        <v>0</v>
      </c>
      <c r="K234" s="140"/>
      <c r="L234" s="141"/>
    </row>
    <row r="235" spans="1:12" x14ac:dyDescent="0.25">
      <c r="A235" t="s">
        <v>1101</v>
      </c>
      <c r="B235" t="s">
        <v>1115</v>
      </c>
      <c r="C235" s="128">
        <v>0</v>
      </c>
      <c r="D235" s="128">
        <v>0</v>
      </c>
      <c r="E235" s="128">
        <v>0</v>
      </c>
      <c r="F235">
        <f t="shared" si="3"/>
        <v>0</v>
      </c>
      <c r="K235" s="140"/>
      <c r="L235" s="141"/>
    </row>
    <row r="236" spans="1:12" x14ac:dyDescent="0.25">
      <c r="A236" t="s">
        <v>1103</v>
      </c>
      <c r="B236" t="s">
        <v>1116</v>
      </c>
      <c r="C236" s="128">
        <v>0</v>
      </c>
      <c r="D236" s="128">
        <v>0</v>
      </c>
      <c r="E236" s="128">
        <v>0</v>
      </c>
      <c r="F236">
        <f t="shared" si="3"/>
        <v>0</v>
      </c>
      <c r="K236" s="140"/>
      <c r="L236" s="141"/>
    </row>
    <row r="237" spans="1:12" x14ac:dyDescent="0.25">
      <c r="A237" t="s">
        <v>514</v>
      </c>
      <c r="B237" t="s">
        <v>515</v>
      </c>
      <c r="C237" s="128">
        <v>0</v>
      </c>
      <c r="D237" s="128">
        <v>0</v>
      </c>
      <c r="E237" s="128">
        <v>0</v>
      </c>
      <c r="F237">
        <f t="shared" si="3"/>
        <v>0</v>
      </c>
      <c r="K237" s="140"/>
      <c r="L237" s="141"/>
    </row>
    <row r="238" spans="1:12" x14ac:dyDescent="0.25">
      <c r="A238" t="s">
        <v>1072</v>
      </c>
      <c r="B238" t="s">
        <v>1117</v>
      </c>
      <c r="C238" s="128">
        <v>0</v>
      </c>
      <c r="D238" s="128">
        <v>0</v>
      </c>
      <c r="E238" s="128">
        <v>0</v>
      </c>
      <c r="F238">
        <f t="shared" si="3"/>
        <v>0</v>
      </c>
      <c r="K238" s="140"/>
      <c r="L238" s="141"/>
    </row>
    <row r="239" spans="1:12" x14ac:dyDescent="0.25">
      <c r="A239" t="s">
        <v>102</v>
      </c>
      <c r="B239" t="s">
        <v>812</v>
      </c>
      <c r="C239" s="128">
        <v>0</v>
      </c>
      <c r="D239" s="128">
        <v>0</v>
      </c>
      <c r="E239" s="128">
        <v>4524790.1399999997</v>
      </c>
      <c r="F239">
        <f t="shared" si="3"/>
        <v>1</v>
      </c>
      <c r="K239" s="140"/>
      <c r="L239" s="141"/>
    </row>
    <row r="240" spans="1:12" x14ac:dyDescent="0.25">
      <c r="A240" t="s">
        <v>96</v>
      </c>
      <c r="B240" t="s">
        <v>811</v>
      </c>
      <c r="C240" s="128">
        <v>6372668.9400000004</v>
      </c>
      <c r="D240" s="128">
        <v>6122668.9400000004</v>
      </c>
      <c r="E240" s="128">
        <v>6122668.9400000004</v>
      </c>
      <c r="F240">
        <f t="shared" si="3"/>
        <v>3</v>
      </c>
      <c r="K240" s="140"/>
      <c r="L240" s="141"/>
    </row>
    <row r="241" spans="1:12" x14ac:dyDescent="0.25">
      <c r="A241" t="s">
        <v>19</v>
      </c>
      <c r="B241" t="s">
        <v>890</v>
      </c>
      <c r="C241" s="128">
        <v>0</v>
      </c>
      <c r="D241" s="128">
        <v>0</v>
      </c>
      <c r="E241" s="128">
        <v>0</v>
      </c>
      <c r="F241">
        <f t="shared" si="3"/>
        <v>0</v>
      </c>
      <c r="K241" s="140"/>
      <c r="L241" s="141"/>
    </row>
    <row r="242" spans="1:12" x14ac:dyDescent="0.25">
      <c r="A242" t="s">
        <v>871</v>
      </c>
      <c r="B242" t="s">
        <v>872</v>
      </c>
      <c r="C242" s="128">
        <v>482</v>
      </c>
      <c r="D242" s="128">
        <v>482</v>
      </c>
      <c r="E242" s="128">
        <v>482</v>
      </c>
      <c r="F242">
        <f t="shared" si="3"/>
        <v>3</v>
      </c>
      <c r="K242" s="140"/>
      <c r="L242" s="141"/>
    </row>
    <row r="243" spans="1:12" x14ac:dyDescent="0.25">
      <c r="A243" t="s">
        <v>99</v>
      </c>
      <c r="B243" t="s">
        <v>563</v>
      </c>
      <c r="C243" s="128">
        <v>0</v>
      </c>
      <c r="D243" s="128">
        <v>0</v>
      </c>
      <c r="E243" s="128">
        <v>0</v>
      </c>
      <c r="F243">
        <f t="shared" si="3"/>
        <v>0</v>
      </c>
      <c r="K243" s="140"/>
      <c r="L243" s="141"/>
    </row>
    <row r="244" spans="1:12" x14ac:dyDescent="0.25">
      <c r="A244" t="s">
        <v>101</v>
      </c>
      <c r="B244" t="s">
        <v>561</v>
      </c>
      <c r="C244" s="128">
        <v>414286.22</v>
      </c>
      <c r="D244" s="128">
        <v>414286.22</v>
      </c>
      <c r="E244" s="128">
        <v>414286.22</v>
      </c>
      <c r="F244">
        <f t="shared" si="3"/>
        <v>3</v>
      </c>
      <c r="K244" s="140"/>
      <c r="L244" s="141"/>
    </row>
    <row r="245" spans="1:12" x14ac:dyDescent="0.25">
      <c r="A245" t="s">
        <v>108</v>
      </c>
      <c r="B245" t="s">
        <v>810</v>
      </c>
      <c r="C245" s="128">
        <v>0</v>
      </c>
      <c r="D245" s="128">
        <v>0</v>
      </c>
      <c r="E245" s="128">
        <v>0</v>
      </c>
      <c r="F245">
        <f t="shared" si="3"/>
        <v>0</v>
      </c>
      <c r="K245" s="140"/>
      <c r="L245" s="141"/>
    </row>
    <row r="246" spans="1:12" x14ac:dyDescent="0.25">
      <c r="A246" t="s">
        <v>104</v>
      </c>
      <c r="B246" t="s">
        <v>809</v>
      </c>
      <c r="C246" s="128">
        <v>10198286.25</v>
      </c>
      <c r="D246" s="128">
        <v>10198286.25</v>
      </c>
      <c r="E246" s="128">
        <v>10198286.25</v>
      </c>
      <c r="F246">
        <f t="shared" si="3"/>
        <v>3</v>
      </c>
      <c r="K246" s="140"/>
      <c r="L246" s="141"/>
    </row>
    <row r="247" spans="1:12" x14ac:dyDescent="0.25">
      <c r="A247" t="s">
        <v>94</v>
      </c>
      <c r="B247" t="s">
        <v>808</v>
      </c>
      <c r="C247" s="128">
        <v>0</v>
      </c>
      <c r="D247" s="128">
        <v>0</v>
      </c>
      <c r="E247" s="128">
        <v>0</v>
      </c>
      <c r="F247">
        <f t="shared" si="3"/>
        <v>0</v>
      </c>
      <c r="K247" s="140"/>
      <c r="L247" s="141"/>
    </row>
    <row r="248" spans="1:12" x14ac:dyDescent="0.25">
      <c r="A248" t="s">
        <v>93</v>
      </c>
      <c r="B248" t="s">
        <v>807</v>
      </c>
      <c r="C248" s="128">
        <v>0</v>
      </c>
      <c r="D248" s="128">
        <v>0</v>
      </c>
      <c r="E248" s="128">
        <v>0</v>
      </c>
      <c r="F248">
        <f t="shared" si="3"/>
        <v>0</v>
      </c>
      <c r="K248" s="140"/>
      <c r="L248" s="141"/>
    </row>
    <row r="249" spans="1:12" x14ac:dyDescent="0.25">
      <c r="A249" t="s">
        <v>15</v>
      </c>
      <c r="B249" t="s">
        <v>806</v>
      </c>
      <c r="C249" s="128">
        <v>0</v>
      </c>
      <c r="D249" s="128">
        <v>0</v>
      </c>
      <c r="E249" s="128">
        <v>0</v>
      </c>
      <c r="F249">
        <f t="shared" si="3"/>
        <v>0</v>
      </c>
      <c r="K249" s="140"/>
      <c r="L249" s="141"/>
    </row>
    <row r="250" spans="1:12" x14ac:dyDescent="0.25">
      <c r="A250" t="s">
        <v>92</v>
      </c>
      <c r="B250" t="s">
        <v>785</v>
      </c>
      <c r="C250" s="128">
        <v>0</v>
      </c>
      <c r="D250" s="128">
        <v>0</v>
      </c>
      <c r="E250" s="128">
        <v>0</v>
      </c>
      <c r="F250">
        <f t="shared" si="3"/>
        <v>0</v>
      </c>
      <c r="K250" s="140"/>
      <c r="L250" s="141"/>
    </row>
    <row r="251" spans="1:12" x14ac:dyDescent="0.25">
      <c r="A251" t="s">
        <v>95</v>
      </c>
      <c r="B251" t="s">
        <v>565</v>
      </c>
      <c r="C251" s="128">
        <v>0</v>
      </c>
      <c r="D251" s="128">
        <v>0</v>
      </c>
      <c r="E251" s="128">
        <v>0</v>
      </c>
      <c r="F251">
        <f t="shared" si="3"/>
        <v>0</v>
      </c>
      <c r="K251" s="140"/>
      <c r="L251" s="141"/>
    </row>
    <row r="252" spans="1:12" x14ac:dyDescent="0.25">
      <c r="A252" t="s">
        <v>97</v>
      </c>
      <c r="B252" t="s">
        <v>784</v>
      </c>
      <c r="C252" s="128">
        <v>4942169.0999999996</v>
      </c>
      <c r="D252" s="128">
        <v>4942169.0999999996</v>
      </c>
      <c r="E252" s="128">
        <v>4942169.0999999996</v>
      </c>
      <c r="F252">
        <f t="shared" si="3"/>
        <v>3</v>
      </c>
      <c r="K252" s="140"/>
      <c r="L252" s="141"/>
    </row>
    <row r="253" spans="1:12" x14ac:dyDescent="0.25">
      <c r="A253" t="s">
        <v>100</v>
      </c>
      <c r="B253" t="s">
        <v>566</v>
      </c>
      <c r="C253" s="128">
        <v>0</v>
      </c>
      <c r="D253" s="128">
        <v>0</v>
      </c>
      <c r="E253" s="128">
        <v>0</v>
      </c>
      <c r="F253">
        <f t="shared" si="3"/>
        <v>0</v>
      </c>
      <c r="K253" s="140"/>
      <c r="L253" s="141"/>
    </row>
    <row r="254" spans="1:12" x14ac:dyDescent="0.25">
      <c r="A254" t="s">
        <v>98</v>
      </c>
      <c r="B254" t="s">
        <v>562</v>
      </c>
      <c r="C254" s="128">
        <v>5026539.0599999996</v>
      </c>
      <c r="D254" s="128">
        <v>5026539.0599999996</v>
      </c>
      <c r="E254" s="128">
        <v>5026539.0599999996</v>
      </c>
      <c r="F254">
        <f t="shared" si="3"/>
        <v>3</v>
      </c>
      <c r="K254" s="140"/>
      <c r="L254" s="141"/>
    </row>
    <row r="255" spans="1:12" x14ac:dyDescent="0.25">
      <c r="A255" t="s">
        <v>105</v>
      </c>
      <c r="B255" t="s">
        <v>564</v>
      </c>
      <c r="C255" s="128">
        <v>0</v>
      </c>
      <c r="D255" s="128">
        <v>0</v>
      </c>
      <c r="E255" s="128">
        <v>0</v>
      </c>
      <c r="F255">
        <f t="shared" si="3"/>
        <v>0</v>
      </c>
      <c r="K255" s="140"/>
      <c r="L255" s="141"/>
    </row>
    <row r="256" spans="1:12" x14ac:dyDescent="0.25">
      <c r="A256" t="s">
        <v>103</v>
      </c>
      <c r="B256" t="s">
        <v>780</v>
      </c>
      <c r="C256" s="128">
        <v>0</v>
      </c>
      <c r="D256" s="128">
        <v>0</v>
      </c>
      <c r="E256" s="128">
        <v>0</v>
      </c>
      <c r="F256">
        <f t="shared" si="3"/>
        <v>0</v>
      </c>
      <c r="K256" s="140"/>
      <c r="L256" s="141"/>
    </row>
    <row r="257" spans="1:12" x14ac:dyDescent="0.25">
      <c r="A257" t="s">
        <v>106</v>
      </c>
      <c r="B257" t="s">
        <v>778</v>
      </c>
      <c r="C257" s="128">
        <v>0</v>
      </c>
      <c r="D257" s="128">
        <v>0</v>
      </c>
      <c r="E257" s="128">
        <v>0</v>
      </c>
      <c r="F257">
        <f t="shared" si="3"/>
        <v>0</v>
      </c>
      <c r="K257" s="140"/>
      <c r="L257" s="141"/>
    </row>
    <row r="258" spans="1:12" x14ac:dyDescent="0.25">
      <c r="A258" t="s">
        <v>478</v>
      </c>
      <c r="B258" t="s">
        <v>907</v>
      </c>
      <c r="C258" s="128">
        <v>0</v>
      </c>
      <c r="D258" s="128">
        <v>0</v>
      </c>
      <c r="E258" s="128">
        <v>0</v>
      </c>
      <c r="F258">
        <f t="shared" ref="F258:F321" si="4">COUNTIF(C258:E258,"&gt;0")</f>
        <v>0</v>
      </c>
      <c r="K258" s="140"/>
      <c r="L258" s="141"/>
    </row>
    <row r="259" spans="1:12" x14ac:dyDescent="0.25">
      <c r="A259" t="s">
        <v>479</v>
      </c>
      <c r="B259" t="s">
        <v>772</v>
      </c>
      <c r="C259" s="128">
        <v>0</v>
      </c>
      <c r="D259" s="128">
        <v>0</v>
      </c>
      <c r="E259" s="128">
        <v>0</v>
      </c>
      <c r="F259">
        <f t="shared" si="4"/>
        <v>0</v>
      </c>
      <c r="K259" s="140"/>
      <c r="L259" s="141"/>
    </row>
    <row r="260" spans="1:12" x14ac:dyDescent="0.25">
      <c r="A260" t="s">
        <v>485</v>
      </c>
      <c r="B260" t="s">
        <v>567</v>
      </c>
      <c r="C260" s="128">
        <v>0</v>
      </c>
      <c r="D260" s="128">
        <v>0</v>
      </c>
      <c r="E260" s="128">
        <v>0</v>
      </c>
      <c r="F260">
        <f t="shared" si="4"/>
        <v>0</v>
      </c>
      <c r="K260" s="140"/>
      <c r="L260" s="141"/>
    </row>
    <row r="261" spans="1:12" x14ac:dyDescent="0.25">
      <c r="A261" t="s">
        <v>550</v>
      </c>
      <c r="B261" t="s">
        <v>873</v>
      </c>
      <c r="C261" s="128">
        <v>0</v>
      </c>
      <c r="D261" s="128">
        <v>0</v>
      </c>
      <c r="E261" s="128">
        <v>0</v>
      </c>
      <c r="F261">
        <f t="shared" si="4"/>
        <v>0</v>
      </c>
      <c r="K261" s="140"/>
      <c r="L261" s="141"/>
    </row>
    <row r="262" spans="1:12" x14ac:dyDescent="0.25">
      <c r="A262" t="s">
        <v>88</v>
      </c>
      <c r="B262" t="s">
        <v>569</v>
      </c>
      <c r="C262" s="128">
        <v>0</v>
      </c>
      <c r="D262" s="128">
        <v>0</v>
      </c>
      <c r="E262" s="128">
        <v>0</v>
      </c>
      <c r="F262">
        <f t="shared" si="4"/>
        <v>0</v>
      </c>
      <c r="K262" s="140"/>
      <c r="L262" s="141"/>
    </row>
    <row r="263" spans="1:12" x14ac:dyDescent="0.25">
      <c r="A263" t="s">
        <v>699</v>
      </c>
      <c r="B263" t="s">
        <v>700</v>
      </c>
      <c r="C263" s="128">
        <v>0</v>
      </c>
      <c r="D263" s="128">
        <v>0</v>
      </c>
      <c r="E263" s="128">
        <v>0</v>
      </c>
      <c r="F263">
        <f t="shared" si="4"/>
        <v>0</v>
      </c>
      <c r="K263" s="140"/>
      <c r="L263" s="141"/>
    </row>
    <row r="264" spans="1:12" x14ac:dyDescent="0.25">
      <c r="A264" t="s">
        <v>90</v>
      </c>
      <c r="B264" t="s">
        <v>573</v>
      </c>
      <c r="C264" s="128">
        <v>3037178.1</v>
      </c>
      <c r="D264" s="128">
        <v>2912538.1</v>
      </c>
      <c r="E264" s="128">
        <v>2912538.1</v>
      </c>
      <c r="F264">
        <f t="shared" si="4"/>
        <v>3</v>
      </c>
      <c r="K264" s="140"/>
      <c r="L264" s="141"/>
    </row>
    <row r="265" spans="1:12" x14ac:dyDescent="0.25">
      <c r="A265" t="s">
        <v>85</v>
      </c>
      <c r="B265" t="s">
        <v>570</v>
      </c>
      <c r="C265" s="128">
        <v>0</v>
      </c>
      <c r="D265" s="128">
        <v>0</v>
      </c>
      <c r="E265" s="128">
        <v>0</v>
      </c>
      <c r="F265">
        <f t="shared" si="4"/>
        <v>0</v>
      </c>
      <c r="K265" s="140"/>
      <c r="L265" s="141"/>
    </row>
    <row r="266" spans="1:12" x14ac:dyDescent="0.25">
      <c r="A266" t="s">
        <v>86</v>
      </c>
      <c r="B266" t="s">
        <v>574</v>
      </c>
      <c r="C266" s="128">
        <v>0</v>
      </c>
      <c r="D266" s="128">
        <v>0</v>
      </c>
      <c r="E266" s="128">
        <v>0</v>
      </c>
      <c r="F266">
        <f t="shared" si="4"/>
        <v>0</v>
      </c>
      <c r="K266" s="140"/>
      <c r="L266" s="141"/>
    </row>
    <row r="267" spans="1:12" x14ac:dyDescent="0.25">
      <c r="A267" t="s">
        <v>87</v>
      </c>
      <c r="B267" t="s">
        <v>571</v>
      </c>
      <c r="C267" s="128">
        <v>0</v>
      </c>
      <c r="D267" s="128">
        <v>0</v>
      </c>
      <c r="E267" s="128">
        <v>12886601.870000005</v>
      </c>
      <c r="F267">
        <f t="shared" si="4"/>
        <v>1</v>
      </c>
      <c r="K267" s="140"/>
      <c r="L267" s="141"/>
    </row>
    <row r="268" spans="1:12" x14ac:dyDescent="0.25">
      <c r="A268" t="s">
        <v>84</v>
      </c>
      <c r="B268" t="s">
        <v>733</v>
      </c>
      <c r="C268" s="128">
        <v>0</v>
      </c>
      <c r="D268" s="128">
        <v>0</v>
      </c>
      <c r="E268" s="128">
        <v>0</v>
      </c>
      <c r="F268">
        <f t="shared" si="4"/>
        <v>0</v>
      </c>
      <c r="K268" s="140"/>
      <c r="L268" s="141"/>
    </row>
    <row r="269" spans="1:12" x14ac:dyDescent="0.25">
      <c r="A269" t="s">
        <v>89</v>
      </c>
      <c r="B269" t="s">
        <v>568</v>
      </c>
      <c r="C269" s="128">
        <v>0</v>
      </c>
      <c r="D269" s="128">
        <v>0</v>
      </c>
      <c r="E269" s="128">
        <v>0</v>
      </c>
      <c r="F269">
        <f t="shared" si="4"/>
        <v>0</v>
      </c>
      <c r="K269" s="140"/>
      <c r="L269" s="141"/>
    </row>
    <row r="270" spans="1:12" x14ac:dyDescent="0.25">
      <c r="A270" t="s">
        <v>202</v>
      </c>
      <c r="B270" t="s">
        <v>203</v>
      </c>
      <c r="C270" s="128">
        <v>1434731.7</v>
      </c>
      <c r="D270" s="128">
        <v>1284731.7</v>
      </c>
      <c r="E270" s="128">
        <v>1184731.7</v>
      </c>
      <c r="F270">
        <f t="shared" si="4"/>
        <v>3</v>
      </c>
      <c r="K270" s="140"/>
      <c r="L270" s="141"/>
    </row>
    <row r="271" spans="1:12" x14ac:dyDescent="0.25">
      <c r="A271" t="s">
        <v>82</v>
      </c>
      <c r="B271" t="s">
        <v>935</v>
      </c>
      <c r="C271" s="128">
        <v>0</v>
      </c>
      <c r="D271" s="128">
        <v>0</v>
      </c>
      <c r="E271" s="128">
        <v>0</v>
      </c>
      <c r="F271">
        <f t="shared" si="4"/>
        <v>0</v>
      </c>
      <c r="K271" s="140"/>
      <c r="L271" s="141"/>
    </row>
    <row r="272" spans="1:12" x14ac:dyDescent="0.25">
      <c r="A272" t="s">
        <v>21</v>
      </c>
      <c r="B272" t="s">
        <v>805</v>
      </c>
      <c r="C272" s="128">
        <v>0</v>
      </c>
      <c r="D272" s="128">
        <v>0</v>
      </c>
      <c r="E272" s="128">
        <v>0</v>
      </c>
      <c r="F272">
        <f t="shared" si="4"/>
        <v>0</v>
      </c>
      <c r="K272" s="140"/>
      <c r="L272" s="141"/>
    </row>
    <row r="273" spans="1:12" x14ac:dyDescent="0.25">
      <c r="A273" t="s">
        <v>79</v>
      </c>
      <c r="B273" t="s">
        <v>804</v>
      </c>
      <c r="C273" s="128">
        <v>0</v>
      </c>
      <c r="D273" s="128">
        <v>0</v>
      </c>
      <c r="E273" s="128">
        <v>0</v>
      </c>
      <c r="F273">
        <f t="shared" si="4"/>
        <v>0</v>
      </c>
      <c r="K273" s="140"/>
      <c r="L273" s="141"/>
    </row>
    <row r="274" spans="1:12" x14ac:dyDescent="0.25">
      <c r="A274" t="s">
        <v>76</v>
      </c>
      <c r="B274" t="s">
        <v>852</v>
      </c>
      <c r="C274" s="128">
        <v>846237.6</v>
      </c>
      <c r="D274" s="128">
        <v>846237.6</v>
      </c>
      <c r="E274" s="128">
        <v>846237.6</v>
      </c>
      <c r="F274">
        <f t="shared" si="4"/>
        <v>3</v>
      </c>
      <c r="K274" s="140"/>
      <c r="L274" s="141"/>
    </row>
    <row r="275" spans="1:12" x14ac:dyDescent="0.25">
      <c r="A275" t="s">
        <v>80</v>
      </c>
      <c r="B275" t="s">
        <v>803</v>
      </c>
      <c r="C275" s="128">
        <v>0</v>
      </c>
      <c r="D275" s="128">
        <v>0</v>
      </c>
      <c r="E275" s="128">
        <v>0</v>
      </c>
      <c r="F275">
        <f t="shared" si="4"/>
        <v>0</v>
      </c>
      <c r="K275" s="140"/>
      <c r="L275" s="141"/>
    </row>
    <row r="276" spans="1:12" x14ac:dyDescent="0.25">
      <c r="A276" t="s">
        <v>77</v>
      </c>
      <c r="B276" t="s">
        <v>802</v>
      </c>
      <c r="C276" s="128">
        <v>0</v>
      </c>
      <c r="D276" s="128">
        <v>0</v>
      </c>
      <c r="E276" s="128">
        <v>0</v>
      </c>
      <c r="F276">
        <f t="shared" si="4"/>
        <v>0</v>
      </c>
      <c r="K276" s="140"/>
      <c r="L276" s="141"/>
    </row>
    <row r="277" spans="1:12" x14ac:dyDescent="0.25">
      <c r="A277" t="s">
        <v>81</v>
      </c>
      <c r="B277" t="s">
        <v>801</v>
      </c>
      <c r="C277" s="128">
        <v>0</v>
      </c>
      <c r="D277" s="128">
        <v>0</v>
      </c>
      <c r="E277" s="128">
        <v>0</v>
      </c>
      <c r="F277">
        <f t="shared" si="4"/>
        <v>0</v>
      </c>
      <c r="K277" s="140"/>
      <c r="L277" s="141"/>
    </row>
    <row r="278" spans="1:12" x14ac:dyDescent="0.25">
      <c r="A278" t="s">
        <v>17</v>
      </c>
      <c r="B278" t="s">
        <v>800</v>
      </c>
      <c r="C278" s="128">
        <v>0</v>
      </c>
      <c r="D278" s="128">
        <v>0</v>
      </c>
      <c r="E278" s="128">
        <v>0</v>
      </c>
      <c r="F278">
        <f t="shared" si="4"/>
        <v>0</v>
      </c>
      <c r="K278" s="140"/>
      <c r="L278" s="141"/>
    </row>
    <row r="279" spans="1:12" x14ac:dyDescent="0.25">
      <c r="A279" t="s">
        <v>78</v>
      </c>
      <c r="B279" t="s">
        <v>576</v>
      </c>
      <c r="C279" s="128">
        <v>9043319.6600000001</v>
      </c>
      <c r="D279" s="128">
        <v>9043319.6600000001</v>
      </c>
      <c r="E279" s="128">
        <v>8384819.6600000001</v>
      </c>
      <c r="F279">
        <f t="shared" si="4"/>
        <v>3</v>
      </c>
      <c r="K279" s="140"/>
      <c r="L279" s="141"/>
    </row>
    <row r="280" spans="1:12" x14ac:dyDescent="0.25">
      <c r="A280" t="s">
        <v>543</v>
      </c>
      <c r="B280" t="s">
        <v>908</v>
      </c>
      <c r="C280" s="128">
        <v>0</v>
      </c>
      <c r="D280" s="128">
        <v>0</v>
      </c>
      <c r="E280" s="128">
        <v>0</v>
      </c>
      <c r="F280">
        <f t="shared" si="4"/>
        <v>0</v>
      </c>
      <c r="K280" s="140"/>
      <c r="L280" s="141"/>
    </row>
    <row r="281" spans="1:12" x14ac:dyDescent="0.25">
      <c r="A281" t="s">
        <v>429</v>
      </c>
      <c r="B281" t="s">
        <v>893</v>
      </c>
      <c r="C281" s="128">
        <v>0</v>
      </c>
      <c r="D281" s="128">
        <v>0</v>
      </c>
      <c r="E281" s="128">
        <v>0</v>
      </c>
      <c r="F281">
        <f t="shared" si="4"/>
        <v>0</v>
      </c>
      <c r="K281" s="140"/>
      <c r="L281" s="141"/>
    </row>
    <row r="282" spans="1:12" x14ac:dyDescent="0.25">
      <c r="A282" t="s">
        <v>544</v>
      </c>
      <c r="B282" t="s">
        <v>777</v>
      </c>
      <c r="C282" s="128">
        <v>0</v>
      </c>
      <c r="D282" s="128">
        <v>0</v>
      </c>
      <c r="E282" s="128">
        <v>0</v>
      </c>
      <c r="F282">
        <f t="shared" si="4"/>
        <v>0</v>
      </c>
      <c r="K282" s="140"/>
      <c r="L282" s="141"/>
    </row>
    <row r="283" spans="1:12" x14ac:dyDescent="0.25">
      <c r="A283" t="s">
        <v>545</v>
      </c>
      <c r="B283" t="s">
        <v>776</v>
      </c>
      <c r="C283" s="128">
        <v>0</v>
      </c>
      <c r="D283" s="128">
        <v>0</v>
      </c>
      <c r="E283" s="128">
        <v>0</v>
      </c>
      <c r="F283">
        <f t="shared" si="4"/>
        <v>0</v>
      </c>
      <c r="K283" s="140"/>
      <c r="L283" s="141"/>
    </row>
    <row r="284" spans="1:12" x14ac:dyDescent="0.25">
      <c r="A284" t="s">
        <v>546</v>
      </c>
      <c r="B284" t="s">
        <v>75</v>
      </c>
      <c r="C284" s="128">
        <v>0</v>
      </c>
      <c r="D284" s="128">
        <v>0</v>
      </c>
      <c r="E284" s="128">
        <v>0</v>
      </c>
      <c r="F284">
        <f t="shared" si="4"/>
        <v>0</v>
      </c>
      <c r="K284" s="140"/>
      <c r="L284" s="141"/>
    </row>
    <row r="285" spans="1:12" x14ac:dyDescent="0.25">
      <c r="A285" t="s">
        <v>775</v>
      </c>
      <c r="B285" t="s">
        <v>774</v>
      </c>
      <c r="C285" s="128">
        <v>3000</v>
      </c>
      <c r="D285" s="128">
        <v>3000</v>
      </c>
      <c r="E285" s="128">
        <v>3000</v>
      </c>
      <c r="F285">
        <f t="shared" si="4"/>
        <v>3</v>
      </c>
      <c r="K285" s="140"/>
      <c r="L285" s="141"/>
    </row>
    <row r="286" spans="1:12" x14ac:dyDescent="0.25">
      <c r="A286" t="s">
        <v>548</v>
      </c>
      <c r="B286" t="s">
        <v>773</v>
      </c>
      <c r="C286" s="128">
        <v>0</v>
      </c>
      <c r="D286" s="128">
        <v>0</v>
      </c>
      <c r="E286" s="128">
        <v>0</v>
      </c>
      <c r="F286">
        <f t="shared" si="4"/>
        <v>0</v>
      </c>
      <c r="K286" s="140"/>
      <c r="L286" s="141"/>
    </row>
    <row r="287" spans="1:12" x14ac:dyDescent="0.25">
      <c r="A287" t="s">
        <v>547</v>
      </c>
      <c r="B287" t="s">
        <v>936</v>
      </c>
      <c r="C287" s="128">
        <v>0</v>
      </c>
      <c r="D287" s="128">
        <v>0</v>
      </c>
      <c r="E287" s="128">
        <v>0</v>
      </c>
      <c r="F287">
        <f t="shared" si="4"/>
        <v>0</v>
      </c>
      <c r="K287" s="140"/>
      <c r="L287" s="141"/>
    </row>
    <row r="288" spans="1:12" x14ac:dyDescent="0.25">
      <c r="A288" t="s">
        <v>549</v>
      </c>
      <c r="B288" t="s">
        <v>575</v>
      </c>
      <c r="C288" s="128">
        <v>0</v>
      </c>
      <c r="D288" s="128">
        <v>0</v>
      </c>
      <c r="E288" s="128">
        <v>0</v>
      </c>
      <c r="F288">
        <f t="shared" si="4"/>
        <v>0</v>
      </c>
      <c r="K288" s="140"/>
      <c r="L288" s="141"/>
    </row>
    <row r="289" spans="1:12" x14ac:dyDescent="0.25">
      <c r="A289" t="s">
        <v>887</v>
      </c>
      <c r="B289" t="s">
        <v>894</v>
      </c>
      <c r="C289" s="128">
        <v>0</v>
      </c>
      <c r="D289" s="128">
        <v>0</v>
      </c>
      <c r="E289" s="128">
        <v>0</v>
      </c>
      <c r="F289">
        <f t="shared" si="4"/>
        <v>0</v>
      </c>
      <c r="K289" s="140"/>
      <c r="L289" s="141"/>
    </row>
    <row r="290" spans="1:12" x14ac:dyDescent="0.25">
      <c r="A290" t="s">
        <v>879</v>
      </c>
      <c r="B290" t="s">
        <v>891</v>
      </c>
      <c r="C290" s="128">
        <v>0</v>
      </c>
      <c r="D290" s="128">
        <v>0</v>
      </c>
      <c r="E290" s="128">
        <v>0</v>
      </c>
      <c r="F290">
        <f t="shared" si="4"/>
        <v>0</v>
      </c>
      <c r="K290" s="140"/>
      <c r="L290" s="141"/>
    </row>
    <row r="291" spans="1:12" x14ac:dyDescent="0.25">
      <c r="A291" t="s">
        <v>869</v>
      </c>
      <c r="B291" t="s">
        <v>870</v>
      </c>
      <c r="C291" s="128">
        <v>0</v>
      </c>
      <c r="D291" s="128">
        <v>0</v>
      </c>
      <c r="E291" s="128">
        <v>0</v>
      </c>
      <c r="F291">
        <f t="shared" si="4"/>
        <v>0</v>
      </c>
      <c r="K291" s="140"/>
      <c r="L291" s="141"/>
    </row>
    <row r="292" spans="1:12" x14ac:dyDescent="0.25">
      <c r="A292" t="s">
        <v>878</v>
      </c>
      <c r="B292" t="s">
        <v>885</v>
      </c>
      <c r="C292" s="128">
        <v>0</v>
      </c>
      <c r="D292" s="128">
        <v>0</v>
      </c>
      <c r="E292" s="128">
        <v>0</v>
      </c>
      <c r="F292">
        <f t="shared" si="4"/>
        <v>0</v>
      </c>
      <c r="K292" s="140"/>
      <c r="L292" s="141"/>
    </row>
    <row r="293" spans="1:12" x14ac:dyDescent="0.25">
      <c r="A293" t="s">
        <v>44</v>
      </c>
      <c r="B293" t="s">
        <v>590</v>
      </c>
      <c r="C293" s="128">
        <v>0</v>
      </c>
      <c r="D293" s="128">
        <v>0</v>
      </c>
      <c r="E293" s="128">
        <v>0</v>
      </c>
      <c r="F293">
        <f t="shared" si="4"/>
        <v>0</v>
      </c>
      <c r="K293" s="140"/>
      <c r="L293" s="141"/>
    </row>
    <row r="294" spans="1:12" x14ac:dyDescent="0.25">
      <c r="A294" t="s">
        <v>67</v>
      </c>
      <c r="B294" t="s">
        <v>604</v>
      </c>
      <c r="C294" s="128">
        <v>891355</v>
      </c>
      <c r="D294" s="128">
        <v>891355</v>
      </c>
      <c r="E294" s="128">
        <v>891355</v>
      </c>
      <c r="F294">
        <f t="shared" si="4"/>
        <v>3</v>
      </c>
      <c r="K294" s="140"/>
      <c r="L294" s="141"/>
    </row>
    <row r="295" spans="1:12" x14ac:dyDescent="0.25">
      <c r="A295" t="s">
        <v>61</v>
      </c>
      <c r="B295" t="s">
        <v>606</v>
      </c>
      <c r="C295" s="128">
        <v>2666803.8599999985</v>
      </c>
      <c r="D295" s="128">
        <v>0</v>
      </c>
      <c r="E295" s="128">
        <v>4160923.8600000003</v>
      </c>
      <c r="F295">
        <f t="shared" si="4"/>
        <v>2</v>
      </c>
      <c r="K295" s="140"/>
      <c r="L295" s="141"/>
    </row>
    <row r="296" spans="1:12" x14ac:dyDescent="0.25">
      <c r="A296" t="s">
        <v>62</v>
      </c>
      <c r="B296" t="s">
        <v>605</v>
      </c>
      <c r="C296" s="128">
        <v>0</v>
      </c>
      <c r="D296" s="128">
        <v>0</v>
      </c>
      <c r="E296" s="128">
        <v>0</v>
      </c>
      <c r="F296">
        <f t="shared" si="4"/>
        <v>0</v>
      </c>
      <c r="K296" s="140"/>
      <c r="L296" s="141"/>
    </row>
    <row r="297" spans="1:12" x14ac:dyDescent="0.25">
      <c r="A297" t="s">
        <v>39</v>
      </c>
      <c r="B297" t="s">
        <v>884</v>
      </c>
      <c r="C297" s="128">
        <v>0</v>
      </c>
      <c r="D297" s="128">
        <v>0</v>
      </c>
      <c r="E297" s="128">
        <v>0</v>
      </c>
      <c r="F297">
        <f t="shared" si="4"/>
        <v>0</v>
      </c>
      <c r="K297" s="140"/>
      <c r="L297" s="141"/>
    </row>
    <row r="298" spans="1:12" x14ac:dyDescent="0.25">
      <c r="A298" t="s">
        <v>430</v>
      </c>
      <c r="B298" t="s">
        <v>837</v>
      </c>
      <c r="C298" s="128">
        <v>0</v>
      </c>
      <c r="D298" s="128">
        <v>0</v>
      </c>
      <c r="E298" s="128">
        <v>0</v>
      </c>
      <c r="F298">
        <f t="shared" si="4"/>
        <v>0</v>
      </c>
      <c r="K298" s="140"/>
      <c r="L298" s="141"/>
    </row>
    <row r="299" spans="1:12" x14ac:dyDescent="0.25">
      <c r="A299" t="s">
        <v>482</v>
      </c>
      <c r="B299" t="s">
        <v>483</v>
      </c>
      <c r="C299" s="128">
        <v>0</v>
      </c>
      <c r="D299" s="128">
        <v>0</v>
      </c>
      <c r="E299" s="128">
        <v>0</v>
      </c>
      <c r="F299">
        <f t="shared" si="4"/>
        <v>0</v>
      </c>
      <c r="K299" s="140"/>
      <c r="L299" s="141"/>
    </row>
    <row r="300" spans="1:12" x14ac:dyDescent="0.25">
      <c r="A300" t="s">
        <v>66</v>
      </c>
      <c r="B300" t="s">
        <v>596</v>
      </c>
      <c r="C300" s="128">
        <v>2042957.3999999994</v>
      </c>
      <c r="D300" s="128">
        <v>292957.40000000037</v>
      </c>
      <c r="E300" s="128">
        <v>292957.40000000037</v>
      </c>
      <c r="F300">
        <f t="shared" si="4"/>
        <v>3</v>
      </c>
      <c r="K300" s="140"/>
      <c r="L300" s="141"/>
    </row>
    <row r="301" spans="1:12" x14ac:dyDescent="0.25">
      <c r="A301" t="s">
        <v>54</v>
      </c>
      <c r="B301" t="s">
        <v>577</v>
      </c>
      <c r="C301" s="128">
        <v>0</v>
      </c>
      <c r="D301" s="128">
        <v>0</v>
      </c>
      <c r="E301" s="128">
        <v>0</v>
      </c>
      <c r="F301">
        <f t="shared" si="4"/>
        <v>0</v>
      </c>
      <c r="K301" s="140"/>
      <c r="L301" s="141"/>
    </row>
    <row r="302" spans="1:12" x14ac:dyDescent="0.25">
      <c r="A302" t="s">
        <v>73</v>
      </c>
      <c r="B302" t="s">
        <v>586</v>
      </c>
      <c r="C302" s="128">
        <v>0</v>
      </c>
      <c r="D302" s="128">
        <v>0</v>
      </c>
      <c r="E302" s="128">
        <v>267970.51999999955</v>
      </c>
      <c r="F302">
        <f t="shared" si="4"/>
        <v>1</v>
      </c>
      <c r="K302" s="140"/>
      <c r="L302" s="141"/>
    </row>
    <row r="303" spans="1:12" x14ac:dyDescent="0.25">
      <c r="A303" t="s">
        <v>69</v>
      </c>
      <c r="B303" t="s">
        <v>600</v>
      </c>
      <c r="C303" s="128">
        <v>0</v>
      </c>
      <c r="D303" s="128">
        <v>0</v>
      </c>
      <c r="E303" s="128">
        <v>0</v>
      </c>
      <c r="F303">
        <f t="shared" si="4"/>
        <v>0</v>
      </c>
      <c r="K303" s="140"/>
      <c r="L303" s="141"/>
    </row>
    <row r="304" spans="1:12" x14ac:dyDescent="0.25">
      <c r="A304" t="s">
        <v>46</v>
      </c>
      <c r="B304" t="s">
        <v>603</v>
      </c>
      <c r="C304" s="128">
        <v>0</v>
      </c>
      <c r="D304" s="128">
        <v>0</v>
      </c>
      <c r="E304" s="128">
        <v>0</v>
      </c>
      <c r="F304">
        <f t="shared" si="4"/>
        <v>0</v>
      </c>
      <c r="K304" s="140"/>
      <c r="L304" s="141"/>
    </row>
    <row r="305" spans="1:12" x14ac:dyDescent="0.25">
      <c r="A305" t="s">
        <v>70</v>
      </c>
      <c r="B305" t="s">
        <v>595</v>
      </c>
      <c r="C305" s="128">
        <v>0</v>
      </c>
      <c r="D305" s="128">
        <v>0</v>
      </c>
      <c r="E305" s="128">
        <v>0</v>
      </c>
      <c r="F305">
        <f t="shared" si="4"/>
        <v>0</v>
      </c>
      <c r="K305" s="140"/>
      <c r="L305" s="141"/>
    </row>
    <row r="306" spans="1:12" x14ac:dyDescent="0.25">
      <c r="A306" t="s">
        <v>45</v>
      </c>
      <c r="B306" t="s">
        <v>738</v>
      </c>
      <c r="C306" s="128">
        <v>0</v>
      </c>
      <c r="D306" s="128">
        <v>0</v>
      </c>
      <c r="E306" s="128">
        <v>6444873.5300000003</v>
      </c>
      <c r="F306">
        <f t="shared" si="4"/>
        <v>1</v>
      </c>
      <c r="K306" s="140"/>
      <c r="L306" s="141"/>
    </row>
    <row r="307" spans="1:12" x14ac:dyDescent="0.25">
      <c r="A307" t="s">
        <v>55</v>
      </c>
      <c r="B307" t="s">
        <v>593</v>
      </c>
      <c r="C307" s="128">
        <v>0</v>
      </c>
      <c r="D307" s="128">
        <v>0</v>
      </c>
      <c r="E307" s="128">
        <v>0</v>
      </c>
      <c r="F307">
        <f t="shared" si="4"/>
        <v>0</v>
      </c>
      <c r="K307" s="140"/>
      <c r="L307" s="141"/>
    </row>
    <row r="308" spans="1:12" x14ac:dyDescent="0.25">
      <c r="A308" t="s">
        <v>42</v>
      </c>
      <c r="B308" t="s">
        <v>610</v>
      </c>
      <c r="C308" s="128">
        <v>0</v>
      </c>
      <c r="D308" s="128">
        <v>0</v>
      </c>
      <c r="E308" s="128">
        <v>0</v>
      </c>
      <c r="F308">
        <f t="shared" si="4"/>
        <v>0</v>
      </c>
      <c r="K308" s="140"/>
      <c r="L308" s="141"/>
    </row>
    <row r="309" spans="1:12" x14ac:dyDescent="0.25">
      <c r="A309" t="s">
        <v>737</v>
      </c>
      <c r="B309" t="s">
        <v>736</v>
      </c>
      <c r="C309" s="128">
        <v>0.5</v>
      </c>
      <c r="D309" s="128">
        <v>0.5</v>
      </c>
      <c r="E309" s="128">
        <v>0.5</v>
      </c>
      <c r="F309">
        <f t="shared" si="4"/>
        <v>3</v>
      </c>
      <c r="K309" s="140"/>
      <c r="L309" s="141"/>
    </row>
    <row r="310" spans="1:12" x14ac:dyDescent="0.25">
      <c r="A310" t="s">
        <v>72</v>
      </c>
      <c r="B310" t="s">
        <v>592</v>
      </c>
      <c r="C310" s="128">
        <v>0</v>
      </c>
      <c r="D310" s="128">
        <v>0</v>
      </c>
      <c r="E310" s="128">
        <v>6002822.7699999996</v>
      </c>
      <c r="F310">
        <f t="shared" si="4"/>
        <v>1</v>
      </c>
      <c r="K310" s="140"/>
      <c r="L310" s="141"/>
    </row>
    <row r="311" spans="1:12" x14ac:dyDescent="0.25">
      <c r="A311" t="s">
        <v>68</v>
      </c>
      <c r="B311" t="s">
        <v>601</v>
      </c>
      <c r="C311" s="128">
        <v>0</v>
      </c>
      <c r="D311" s="128">
        <v>0</v>
      </c>
      <c r="E311" s="128">
        <v>520206.8200000003</v>
      </c>
      <c r="F311">
        <f t="shared" si="4"/>
        <v>1</v>
      </c>
      <c r="K311" s="140"/>
      <c r="L311" s="141"/>
    </row>
    <row r="312" spans="1:12" x14ac:dyDescent="0.25">
      <c r="A312" t="s">
        <v>50</v>
      </c>
      <c r="B312" t="s">
        <v>585</v>
      </c>
      <c r="C312" s="128">
        <v>0</v>
      </c>
      <c r="D312" s="128">
        <v>15155763.49</v>
      </c>
      <c r="E312" s="128">
        <v>0</v>
      </c>
      <c r="F312">
        <f t="shared" si="4"/>
        <v>1</v>
      </c>
      <c r="K312" s="140"/>
      <c r="L312" s="141"/>
    </row>
    <row r="313" spans="1:12" x14ac:dyDescent="0.25">
      <c r="A313" t="s">
        <v>51</v>
      </c>
      <c r="B313" t="s">
        <v>582</v>
      </c>
      <c r="C313" s="128">
        <v>0</v>
      </c>
      <c r="D313" s="128">
        <v>0</v>
      </c>
      <c r="E313" s="128">
        <v>23801264.640000001</v>
      </c>
      <c r="F313">
        <f t="shared" si="4"/>
        <v>1</v>
      </c>
      <c r="K313" s="140"/>
      <c r="L313" s="141"/>
    </row>
    <row r="314" spans="1:12" x14ac:dyDescent="0.25">
      <c r="A314" t="s">
        <v>52</v>
      </c>
      <c r="B314" t="s">
        <v>580</v>
      </c>
      <c r="C314" s="128">
        <v>0</v>
      </c>
      <c r="D314" s="128">
        <v>0</v>
      </c>
      <c r="E314" s="128">
        <v>2852140.78</v>
      </c>
      <c r="F314">
        <f t="shared" si="4"/>
        <v>1</v>
      </c>
      <c r="K314" s="140"/>
      <c r="L314" s="141"/>
    </row>
    <row r="315" spans="1:12" x14ac:dyDescent="0.25">
      <c r="A315" t="s">
        <v>58</v>
      </c>
      <c r="B315" t="s">
        <v>598</v>
      </c>
      <c r="C315" s="128">
        <v>0</v>
      </c>
      <c r="D315" s="128">
        <v>0</v>
      </c>
      <c r="E315" s="128">
        <v>0</v>
      </c>
      <c r="F315">
        <f t="shared" si="4"/>
        <v>0</v>
      </c>
      <c r="K315" s="140"/>
      <c r="L315" s="141"/>
    </row>
    <row r="316" spans="1:12" x14ac:dyDescent="0.25">
      <c r="A316" t="s">
        <v>48</v>
      </c>
      <c r="B316" t="s">
        <v>594</v>
      </c>
      <c r="C316" s="128">
        <v>1559031.74</v>
      </c>
      <c r="D316" s="128">
        <v>1559031.74</v>
      </c>
      <c r="E316" s="128">
        <v>1559031.74</v>
      </c>
      <c r="F316">
        <f t="shared" si="4"/>
        <v>3</v>
      </c>
      <c r="K316" s="140"/>
      <c r="L316" s="141"/>
    </row>
    <row r="317" spans="1:12" x14ac:dyDescent="0.25">
      <c r="A317" t="s">
        <v>38</v>
      </c>
      <c r="B317" t="s">
        <v>589</v>
      </c>
      <c r="C317" s="128">
        <v>0</v>
      </c>
      <c r="D317" s="128">
        <v>270761.5</v>
      </c>
      <c r="E317" s="128">
        <v>634761.5</v>
      </c>
      <c r="F317">
        <f t="shared" si="4"/>
        <v>2</v>
      </c>
      <c r="K317" s="140"/>
      <c r="L317" s="141"/>
    </row>
    <row r="318" spans="1:12" x14ac:dyDescent="0.25">
      <c r="A318" t="s">
        <v>64</v>
      </c>
      <c r="B318" t="s">
        <v>599</v>
      </c>
      <c r="C318" s="128">
        <v>0</v>
      </c>
      <c r="D318" s="128">
        <v>0</v>
      </c>
      <c r="E318" s="128">
        <v>0</v>
      </c>
      <c r="F318">
        <f t="shared" si="4"/>
        <v>0</v>
      </c>
      <c r="K318" s="140"/>
      <c r="L318" s="141"/>
    </row>
    <row r="319" spans="1:12" x14ac:dyDescent="0.25">
      <c r="A319" t="s">
        <v>65</v>
      </c>
      <c r="B319" t="s">
        <v>578</v>
      </c>
      <c r="C319" s="128">
        <v>0</v>
      </c>
      <c r="D319" s="128">
        <v>0</v>
      </c>
      <c r="E319" s="128">
        <v>8685800.0800000001</v>
      </c>
      <c r="F319">
        <f t="shared" si="4"/>
        <v>1</v>
      </c>
      <c r="K319" s="140"/>
      <c r="L319" s="141"/>
    </row>
    <row r="320" spans="1:12" x14ac:dyDescent="0.25">
      <c r="A320" t="s">
        <v>57</v>
      </c>
      <c r="B320" t="s">
        <v>579</v>
      </c>
      <c r="C320" s="128">
        <v>0</v>
      </c>
      <c r="D320" s="128">
        <v>0</v>
      </c>
      <c r="E320" s="128">
        <v>6347419.5899999999</v>
      </c>
      <c r="F320">
        <f t="shared" si="4"/>
        <v>1</v>
      </c>
      <c r="K320" s="140"/>
      <c r="L320" s="141"/>
    </row>
    <row r="321" spans="1:12" x14ac:dyDescent="0.25">
      <c r="A321" t="s">
        <v>47</v>
      </c>
      <c r="B321" t="s">
        <v>607</v>
      </c>
      <c r="C321" s="128">
        <v>580437.26</v>
      </c>
      <c r="D321" s="128">
        <v>580437.26</v>
      </c>
      <c r="E321" s="128">
        <v>580437.26</v>
      </c>
      <c r="F321">
        <f t="shared" si="4"/>
        <v>3</v>
      </c>
      <c r="K321" s="140"/>
      <c r="L321" s="141"/>
    </row>
    <row r="322" spans="1:12" x14ac:dyDescent="0.25">
      <c r="A322" t="s">
        <v>49</v>
      </c>
      <c r="B322" t="s">
        <v>584</v>
      </c>
      <c r="C322" s="128">
        <v>2765618.78</v>
      </c>
      <c r="D322" s="128">
        <v>2765618.78</v>
      </c>
      <c r="E322" s="128">
        <v>2765618.78</v>
      </c>
      <c r="F322">
        <f t="shared" ref="F322:F385" si="5">COUNTIF(C322:E322,"&gt;0")</f>
        <v>3</v>
      </c>
      <c r="K322" s="140"/>
      <c r="L322" s="141"/>
    </row>
    <row r="323" spans="1:12" x14ac:dyDescent="0.25">
      <c r="A323" t="s">
        <v>60</v>
      </c>
      <c r="B323" t="s">
        <v>581</v>
      </c>
      <c r="C323" s="128">
        <v>127416043.63</v>
      </c>
      <c r="D323" s="128">
        <v>122454543.63</v>
      </c>
      <c r="E323" s="128">
        <v>110454543.63</v>
      </c>
      <c r="F323">
        <f t="shared" si="5"/>
        <v>3</v>
      </c>
      <c r="K323" s="140"/>
      <c r="L323" s="141"/>
    </row>
    <row r="324" spans="1:12" x14ac:dyDescent="0.25">
      <c r="A324" t="s">
        <v>41</v>
      </c>
      <c r="B324" t="s">
        <v>602</v>
      </c>
      <c r="C324" s="128">
        <v>0</v>
      </c>
      <c r="D324" s="128">
        <v>0</v>
      </c>
      <c r="E324" s="128">
        <v>0</v>
      </c>
      <c r="F324">
        <f t="shared" si="5"/>
        <v>0</v>
      </c>
      <c r="K324" s="140"/>
      <c r="L324" s="141"/>
    </row>
    <row r="325" spans="1:12" x14ac:dyDescent="0.25">
      <c r="A325" t="s">
        <v>71</v>
      </c>
      <c r="B325" t="s">
        <v>587</v>
      </c>
      <c r="C325" s="128">
        <v>0</v>
      </c>
      <c r="D325" s="128">
        <v>0</v>
      </c>
      <c r="E325" s="128">
        <v>0</v>
      </c>
      <c r="F325">
        <f t="shared" si="5"/>
        <v>0</v>
      </c>
      <c r="K325" s="140"/>
      <c r="L325" s="141"/>
    </row>
    <row r="326" spans="1:12" x14ac:dyDescent="0.25">
      <c r="A326" t="s">
        <v>59</v>
      </c>
      <c r="B326" t="s">
        <v>735</v>
      </c>
      <c r="C326" s="128">
        <v>0</v>
      </c>
      <c r="D326" s="128">
        <v>0</v>
      </c>
      <c r="E326" s="128">
        <v>0</v>
      </c>
      <c r="F326">
        <f t="shared" si="5"/>
        <v>0</v>
      </c>
      <c r="K326" s="140"/>
      <c r="L326" s="141"/>
    </row>
    <row r="327" spans="1:12" x14ac:dyDescent="0.25">
      <c r="A327" t="s">
        <v>53</v>
      </c>
      <c r="B327" t="s">
        <v>597</v>
      </c>
      <c r="C327" s="128">
        <v>0</v>
      </c>
      <c r="D327" s="128">
        <v>0</v>
      </c>
      <c r="E327" s="128">
        <v>8310580.7200000016</v>
      </c>
      <c r="F327">
        <f t="shared" si="5"/>
        <v>1</v>
      </c>
      <c r="K327" s="140"/>
      <c r="L327" s="141"/>
    </row>
    <row r="328" spans="1:12" x14ac:dyDescent="0.25">
      <c r="A328" t="s">
        <v>40</v>
      </c>
      <c r="B328" t="s">
        <v>609</v>
      </c>
      <c r="C328" s="128">
        <v>1924896.5</v>
      </c>
      <c r="D328" s="128">
        <v>1924896.5</v>
      </c>
      <c r="E328" s="128">
        <v>1924896.5</v>
      </c>
      <c r="F328">
        <f t="shared" si="5"/>
        <v>3</v>
      </c>
      <c r="K328" s="140"/>
      <c r="L328" s="141"/>
    </row>
    <row r="329" spans="1:12" x14ac:dyDescent="0.25">
      <c r="A329" t="s">
        <v>33</v>
      </c>
      <c r="B329" t="s">
        <v>624</v>
      </c>
      <c r="C329" s="128">
        <v>0</v>
      </c>
      <c r="D329" s="128">
        <v>0</v>
      </c>
      <c r="E329" s="128">
        <v>0</v>
      </c>
      <c r="F329">
        <f t="shared" si="5"/>
        <v>0</v>
      </c>
      <c r="K329" s="140"/>
      <c r="L329" s="141"/>
    </row>
    <row r="330" spans="1:12" x14ac:dyDescent="0.25">
      <c r="A330" t="s">
        <v>18</v>
      </c>
      <c r="B330" t="s">
        <v>618</v>
      </c>
      <c r="C330" s="128">
        <v>0</v>
      </c>
      <c r="D330" s="128">
        <v>0</v>
      </c>
      <c r="E330" s="128">
        <v>0</v>
      </c>
      <c r="F330">
        <f t="shared" si="5"/>
        <v>0</v>
      </c>
      <c r="K330" s="140"/>
      <c r="L330" s="141"/>
    </row>
    <row r="331" spans="1:12" x14ac:dyDescent="0.25">
      <c r="A331" t="s">
        <v>34</v>
      </c>
      <c r="B331" t="s">
        <v>617</v>
      </c>
      <c r="C331" s="128">
        <v>0</v>
      </c>
      <c r="D331" s="128">
        <v>0</v>
      </c>
      <c r="E331" s="128">
        <v>0</v>
      </c>
      <c r="F331">
        <f t="shared" si="5"/>
        <v>0</v>
      </c>
      <c r="K331" s="140"/>
      <c r="L331" s="141"/>
    </row>
    <row r="332" spans="1:12" x14ac:dyDescent="0.25">
      <c r="A332" t="s">
        <v>31</v>
      </c>
      <c r="B332" t="s">
        <v>625</v>
      </c>
      <c r="C332" s="128">
        <v>0</v>
      </c>
      <c r="D332" s="128">
        <v>0</v>
      </c>
      <c r="E332" s="128">
        <v>0</v>
      </c>
      <c r="F332">
        <f t="shared" si="5"/>
        <v>0</v>
      </c>
      <c r="K332" s="140"/>
      <c r="L332" s="141"/>
    </row>
    <row r="333" spans="1:12" x14ac:dyDescent="0.25">
      <c r="A333" t="s">
        <v>37</v>
      </c>
      <c r="B333" t="s">
        <v>611</v>
      </c>
      <c r="C333" s="128">
        <v>0</v>
      </c>
      <c r="D333" s="128">
        <v>0</v>
      </c>
      <c r="E333" s="128">
        <v>0</v>
      </c>
      <c r="F333">
        <f t="shared" si="5"/>
        <v>0</v>
      </c>
      <c r="K333" s="140"/>
      <c r="L333" s="141"/>
    </row>
    <row r="334" spans="1:12" x14ac:dyDescent="0.25">
      <c r="A334" t="s">
        <v>28</v>
      </c>
      <c r="B334" t="s">
        <v>628</v>
      </c>
      <c r="C334" s="128">
        <v>0</v>
      </c>
      <c r="D334" s="128">
        <v>0</v>
      </c>
      <c r="E334" s="128">
        <v>0</v>
      </c>
      <c r="F334">
        <f t="shared" si="5"/>
        <v>0</v>
      </c>
      <c r="K334" s="140"/>
      <c r="L334" s="141"/>
    </row>
    <row r="335" spans="1:12" x14ac:dyDescent="0.25">
      <c r="A335" t="s">
        <v>29</v>
      </c>
      <c r="B335" t="s">
        <v>615</v>
      </c>
      <c r="C335" s="128">
        <v>0</v>
      </c>
      <c r="D335" s="128">
        <v>0</v>
      </c>
      <c r="E335" s="128">
        <v>0</v>
      </c>
      <c r="F335">
        <f t="shared" si="5"/>
        <v>0</v>
      </c>
      <c r="K335" s="140"/>
      <c r="L335" s="141"/>
    </row>
    <row r="336" spans="1:12" x14ac:dyDescent="0.25">
      <c r="A336" t="s">
        <v>26</v>
      </c>
      <c r="B336" t="s">
        <v>616</v>
      </c>
      <c r="C336" s="128">
        <v>0</v>
      </c>
      <c r="D336" s="128">
        <v>0</v>
      </c>
      <c r="E336" s="128">
        <v>0</v>
      </c>
      <c r="F336">
        <f t="shared" si="5"/>
        <v>0</v>
      </c>
      <c r="K336" s="140"/>
      <c r="L336" s="141"/>
    </row>
    <row r="337" spans="1:12" x14ac:dyDescent="0.25">
      <c r="A337" t="s">
        <v>32</v>
      </c>
      <c r="B337" t="s">
        <v>621</v>
      </c>
      <c r="C337" s="128">
        <v>0</v>
      </c>
      <c r="D337" s="128">
        <v>0</v>
      </c>
      <c r="E337" s="128">
        <v>0</v>
      </c>
      <c r="F337">
        <f t="shared" si="5"/>
        <v>0</v>
      </c>
      <c r="K337" s="140"/>
      <c r="L337" s="141"/>
    </row>
    <row r="338" spans="1:12" x14ac:dyDescent="0.25">
      <c r="A338" t="s">
        <v>23</v>
      </c>
      <c r="B338" t="s">
        <v>613</v>
      </c>
      <c r="C338" s="128">
        <v>0</v>
      </c>
      <c r="D338" s="128">
        <v>0</v>
      </c>
      <c r="E338" s="128">
        <v>0</v>
      </c>
      <c r="F338">
        <f t="shared" si="5"/>
        <v>0</v>
      </c>
      <c r="K338" s="140"/>
      <c r="L338" s="141"/>
    </row>
    <row r="339" spans="1:12" x14ac:dyDescent="0.25">
      <c r="A339" t="s">
        <v>24</v>
      </c>
      <c r="B339" t="s">
        <v>619</v>
      </c>
      <c r="C339" s="128">
        <v>0</v>
      </c>
      <c r="D339" s="128">
        <v>0</v>
      </c>
      <c r="E339" s="128">
        <v>0</v>
      </c>
      <c r="F339">
        <f t="shared" si="5"/>
        <v>0</v>
      </c>
      <c r="K339" s="140"/>
      <c r="L339" s="141"/>
    </row>
    <row r="340" spans="1:12" x14ac:dyDescent="0.25">
      <c r="A340" t="s">
        <v>30</v>
      </c>
      <c r="B340" t="s">
        <v>614</v>
      </c>
      <c r="C340" s="128">
        <v>0</v>
      </c>
      <c r="D340" s="128">
        <v>0</v>
      </c>
      <c r="E340" s="128">
        <v>0</v>
      </c>
      <c r="F340">
        <f t="shared" si="5"/>
        <v>0</v>
      </c>
      <c r="K340" s="140"/>
      <c r="L340" s="141"/>
    </row>
    <row r="341" spans="1:12" x14ac:dyDescent="0.25">
      <c r="A341" t="s">
        <v>14</v>
      </c>
      <c r="B341" t="s">
        <v>622</v>
      </c>
      <c r="C341" s="128">
        <v>0.05</v>
      </c>
      <c r="D341" s="128">
        <v>0.05</v>
      </c>
      <c r="E341" s="128">
        <v>0.05</v>
      </c>
      <c r="F341">
        <f t="shared" si="5"/>
        <v>3</v>
      </c>
      <c r="K341" s="140"/>
      <c r="L341" s="141"/>
    </row>
    <row r="342" spans="1:12" x14ac:dyDescent="0.25">
      <c r="A342" t="s">
        <v>25</v>
      </c>
      <c r="B342" t="s">
        <v>620</v>
      </c>
      <c r="C342" s="128">
        <v>0</v>
      </c>
      <c r="D342" s="128">
        <v>0</v>
      </c>
      <c r="E342" s="128">
        <v>0</v>
      </c>
      <c r="F342">
        <f t="shared" si="5"/>
        <v>0</v>
      </c>
      <c r="K342" s="140"/>
      <c r="L342" s="141"/>
    </row>
    <row r="343" spans="1:12" x14ac:dyDescent="0.25">
      <c r="A343" t="s">
        <v>36</v>
      </c>
      <c r="B343" t="s">
        <v>626</v>
      </c>
      <c r="C343" s="128">
        <v>568991.35</v>
      </c>
      <c r="D343" s="128">
        <v>538991.35</v>
      </c>
      <c r="E343" s="128">
        <v>538991.35</v>
      </c>
      <c r="F343">
        <f t="shared" si="5"/>
        <v>3</v>
      </c>
      <c r="K343" s="140"/>
      <c r="L343" s="141"/>
    </row>
    <row r="344" spans="1:12" x14ac:dyDescent="0.25">
      <c r="A344" t="s">
        <v>35</v>
      </c>
      <c r="B344" t="s">
        <v>627</v>
      </c>
      <c r="C344" s="128">
        <v>0</v>
      </c>
      <c r="D344" s="128">
        <v>0</v>
      </c>
      <c r="E344" s="128">
        <v>0</v>
      </c>
      <c r="F344">
        <f t="shared" si="5"/>
        <v>0</v>
      </c>
      <c r="K344" s="140"/>
      <c r="L344" s="141"/>
    </row>
    <row r="345" spans="1:12" x14ac:dyDescent="0.25">
      <c r="A345" t="s">
        <v>27</v>
      </c>
      <c r="B345" t="s">
        <v>623</v>
      </c>
      <c r="C345" s="128">
        <v>0</v>
      </c>
      <c r="D345" s="128">
        <v>0</v>
      </c>
      <c r="E345" s="128">
        <v>0</v>
      </c>
      <c r="F345">
        <f t="shared" si="5"/>
        <v>0</v>
      </c>
      <c r="K345" s="140"/>
      <c r="L345" s="141"/>
    </row>
    <row r="346" spans="1:12" x14ac:dyDescent="0.25">
      <c r="A346" t="s">
        <v>10</v>
      </c>
      <c r="B346" t="s">
        <v>612</v>
      </c>
      <c r="C346" s="128">
        <v>0</v>
      </c>
      <c r="D346" s="128">
        <v>0</v>
      </c>
      <c r="E346" s="128">
        <v>0</v>
      </c>
      <c r="F346">
        <f t="shared" si="5"/>
        <v>0</v>
      </c>
      <c r="K346" s="140"/>
      <c r="L346" s="141"/>
    </row>
    <row r="347" spans="1:12" x14ac:dyDescent="0.25">
      <c r="A347" t="s">
        <v>432</v>
      </c>
      <c r="B347" t="s">
        <v>831</v>
      </c>
      <c r="C347" s="128">
        <v>932345.4</v>
      </c>
      <c r="D347" s="128">
        <v>932345.4</v>
      </c>
      <c r="E347" s="128">
        <v>932345.4</v>
      </c>
      <c r="F347">
        <f t="shared" si="5"/>
        <v>3</v>
      </c>
      <c r="K347" s="140"/>
      <c r="L347" s="141"/>
    </row>
    <row r="348" spans="1:12" x14ac:dyDescent="0.25">
      <c r="A348" t="s">
        <v>433</v>
      </c>
      <c r="B348" t="s">
        <v>830</v>
      </c>
      <c r="C348" s="128">
        <v>822784.12</v>
      </c>
      <c r="D348" s="128">
        <v>822784.12</v>
      </c>
      <c r="E348" s="128">
        <v>822784.12</v>
      </c>
      <c r="F348">
        <f t="shared" si="5"/>
        <v>3</v>
      </c>
      <c r="K348" s="140"/>
      <c r="L348" s="141"/>
    </row>
    <row r="349" spans="1:12" x14ac:dyDescent="0.25">
      <c r="A349" t="s">
        <v>434</v>
      </c>
      <c r="B349" t="s">
        <v>829</v>
      </c>
      <c r="C349" s="128">
        <v>0</v>
      </c>
      <c r="D349" s="128">
        <v>0</v>
      </c>
      <c r="E349" s="128">
        <v>0</v>
      </c>
      <c r="F349">
        <f t="shared" si="5"/>
        <v>0</v>
      </c>
      <c r="K349" s="140"/>
      <c r="L349" s="141"/>
    </row>
    <row r="350" spans="1:12" x14ac:dyDescent="0.25">
      <c r="A350" t="s">
        <v>435</v>
      </c>
      <c r="B350" t="s">
        <v>828</v>
      </c>
      <c r="C350" s="128">
        <v>0</v>
      </c>
      <c r="D350" s="128">
        <v>0</v>
      </c>
      <c r="E350" s="128">
        <v>0</v>
      </c>
      <c r="F350">
        <f t="shared" si="5"/>
        <v>0</v>
      </c>
      <c r="K350" s="140"/>
      <c r="L350" s="141"/>
    </row>
    <row r="351" spans="1:12" x14ac:dyDescent="0.25">
      <c r="A351" t="s">
        <v>436</v>
      </c>
      <c r="B351" t="s">
        <v>827</v>
      </c>
      <c r="C351" s="128">
        <v>0</v>
      </c>
      <c r="D351" s="128">
        <v>0</v>
      </c>
      <c r="E351" s="128">
        <v>0</v>
      </c>
      <c r="F351">
        <f t="shared" si="5"/>
        <v>0</v>
      </c>
      <c r="K351" s="140"/>
      <c r="L351" s="141"/>
    </row>
    <row r="352" spans="1:12" x14ac:dyDescent="0.25">
      <c r="A352" t="s">
        <v>438</v>
      </c>
      <c r="B352" t="s">
        <v>826</v>
      </c>
      <c r="C352" s="128">
        <v>0</v>
      </c>
      <c r="D352" s="128">
        <v>0</v>
      </c>
      <c r="E352" s="128">
        <v>0</v>
      </c>
      <c r="F352">
        <f t="shared" si="5"/>
        <v>0</v>
      </c>
      <c r="K352" s="140"/>
      <c r="L352" s="141"/>
    </row>
    <row r="353" spans="1:12" x14ac:dyDescent="0.25">
      <c r="A353" t="s">
        <v>439</v>
      </c>
      <c r="B353" t="s">
        <v>825</v>
      </c>
      <c r="C353" s="128">
        <v>0</v>
      </c>
      <c r="D353" s="128">
        <v>0</v>
      </c>
      <c r="E353" s="128">
        <v>0</v>
      </c>
      <c r="F353">
        <f t="shared" si="5"/>
        <v>0</v>
      </c>
      <c r="K353" s="140"/>
      <c r="L353" s="141"/>
    </row>
    <row r="354" spans="1:12" x14ac:dyDescent="0.25">
      <c r="A354" t="s">
        <v>1137</v>
      </c>
      <c r="B354" t="s">
        <v>824</v>
      </c>
      <c r="C354" s="128">
        <v>0</v>
      </c>
      <c r="D354" s="128">
        <v>0</v>
      </c>
      <c r="E354" s="128">
        <v>0</v>
      </c>
      <c r="F354">
        <f t="shared" si="5"/>
        <v>0</v>
      </c>
      <c r="K354" s="140"/>
      <c r="L354" s="141"/>
    </row>
    <row r="355" spans="1:12" x14ac:dyDescent="0.25">
      <c r="A355" t="s">
        <v>1143</v>
      </c>
      <c r="B355" t="s">
        <v>824</v>
      </c>
      <c r="C355" s="128">
        <v>0</v>
      </c>
      <c r="D355" s="128">
        <v>53.75</v>
      </c>
      <c r="E355" s="128">
        <v>0</v>
      </c>
      <c r="F355">
        <f t="shared" si="5"/>
        <v>1</v>
      </c>
      <c r="K355" s="140"/>
      <c r="L355" s="141"/>
    </row>
    <row r="356" spans="1:12" x14ac:dyDescent="0.25">
      <c r="A356" t="s">
        <v>440</v>
      </c>
      <c r="B356" t="s">
        <v>823</v>
      </c>
      <c r="C356" s="128">
        <v>0</v>
      </c>
      <c r="D356" s="128">
        <v>0</v>
      </c>
      <c r="E356" s="128">
        <v>0</v>
      </c>
      <c r="F356">
        <f t="shared" si="5"/>
        <v>0</v>
      </c>
      <c r="K356" s="140"/>
      <c r="L356" s="141"/>
    </row>
    <row r="357" spans="1:12" x14ac:dyDescent="0.25">
      <c r="A357" t="s">
        <v>441</v>
      </c>
      <c r="B357" t="s">
        <v>822</v>
      </c>
      <c r="C357" s="128">
        <v>13159773.65</v>
      </c>
      <c r="D357" s="128">
        <v>13159773.65</v>
      </c>
      <c r="E357" s="128">
        <v>13159773.65</v>
      </c>
      <c r="F357">
        <f t="shared" si="5"/>
        <v>3</v>
      </c>
      <c r="K357" s="140"/>
      <c r="L357" s="141"/>
    </row>
    <row r="358" spans="1:12" x14ac:dyDescent="0.25">
      <c r="A358" t="s">
        <v>442</v>
      </c>
      <c r="B358" t="s">
        <v>821</v>
      </c>
      <c r="C358" s="128">
        <v>0</v>
      </c>
      <c r="D358" s="128">
        <v>0</v>
      </c>
      <c r="E358" s="128">
        <v>0</v>
      </c>
      <c r="F358">
        <f t="shared" si="5"/>
        <v>0</v>
      </c>
      <c r="K358" s="140"/>
      <c r="L358" s="141"/>
    </row>
    <row r="359" spans="1:12" x14ac:dyDescent="0.25">
      <c r="A359" t="s">
        <v>443</v>
      </c>
      <c r="B359" t="s">
        <v>820</v>
      </c>
      <c r="C359" s="128">
        <v>0</v>
      </c>
      <c r="D359" s="128">
        <v>3503106.79</v>
      </c>
      <c r="E359" s="128">
        <v>0</v>
      </c>
      <c r="F359">
        <f t="shared" si="5"/>
        <v>1</v>
      </c>
      <c r="K359" s="140"/>
      <c r="L359" s="141"/>
    </row>
    <row r="360" spans="1:12" x14ac:dyDescent="0.25">
      <c r="A360" t="s">
        <v>445</v>
      </c>
      <c r="B360" t="s">
        <v>819</v>
      </c>
      <c r="C360" s="128">
        <v>453946.68</v>
      </c>
      <c r="D360" s="128">
        <v>453946.68</v>
      </c>
      <c r="E360" s="128">
        <v>453946.68</v>
      </c>
      <c r="F360">
        <f t="shared" si="5"/>
        <v>3</v>
      </c>
      <c r="K360" s="140"/>
      <c r="L360" s="141"/>
    </row>
    <row r="361" spans="1:12" x14ac:dyDescent="0.25">
      <c r="A361" t="s">
        <v>446</v>
      </c>
      <c r="B361" t="s">
        <v>631</v>
      </c>
      <c r="C361" s="128">
        <v>0</v>
      </c>
      <c r="D361" s="128">
        <v>0</v>
      </c>
      <c r="E361" s="128">
        <v>0</v>
      </c>
      <c r="F361">
        <f t="shared" si="5"/>
        <v>0</v>
      </c>
      <c r="K361" s="140"/>
      <c r="L361" s="141"/>
    </row>
    <row r="362" spans="1:12" x14ac:dyDescent="0.25">
      <c r="A362" t="s">
        <v>447</v>
      </c>
      <c r="B362" t="s">
        <v>818</v>
      </c>
      <c r="C362" s="128">
        <v>0</v>
      </c>
      <c r="D362" s="128">
        <v>0</v>
      </c>
      <c r="E362" s="128">
        <v>0</v>
      </c>
      <c r="F362">
        <f t="shared" si="5"/>
        <v>0</v>
      </c>
      <c r="K362" s="140"/>
      <c r="L362" s="141"/>
    </row>
    <row r="363" spans="1:12" x14ac:dyDescent="0.25">
      <c r="A363" t="s">
        <v>448</v>
      </c>
      <c r="B363" t="s">
        <v>817</v>
      </c>
      <c r="C363" s="128">
        <v>0</v>
      </c>
      <c r="D363" s="128">
        <v>0</v>
      </c>
      <c r="E363" s="128">
        <v>0</v>
      </c>
      <c r="F363">
        <f t="shared" si="5"/>
        <v>0</v>
      </c>
      <c r="K363" s="140"/>
      <c r="L363" s="141"/>
    </row>
    <row r="364" spans="1:12" x14ac:dyDescent="0.25">
      <c r="A364" t="s">
        <v>449</v>
      </c>
      <c r="B364" t="s">
        <v>816</v>
      </c>
      <c r="C364" s="128">
        <v>0</v>
      </c>
      <c r="D364" s="128">
        <v>0</v>
      </c>
      <c r="E364" s="128">
        <v>0</v>
      </c>
      <c r="F364">
        <f t="shared" si="5"/>
        <v>0</v>
      </c>
      <c r="K364" s="140"/>
      <c r="L364" s="141"/>
    </row>
    <row r="365" spans="1:12" x14ac:dyDescent="0.25">
      <c r="A365" t="s">
        <v>450</v>
      </c>
      <c r="B365" t="s">
        <v>880</v>
      </c>
      <c r="C365" s="128">
        <v>0</v>
      </c>
      <c r="D365" s="128">
        <v>0</v>
      </c>
      <c r="E365" s="128">
        <v>0</v>
      </c>
      <c r="F365">
        <f t="shared" si="5"/>
        <v>0</v>
      </c>
      <c r="K365" s="140"/>
      <c r="L365" s="141"/>
    </row>
    <row r="366" spans="1:12" x14ac:dyDescent="0.25">
      <c r="A366" t="s">
        <v>451</v>
      </c>
      <c r="B366" t="s">
        <v>843</v>
      </c>
      <c r="C366" s="128">
        <v>0</v>
      </c>
      <c r="D366" s="128">
        <v>0</v>
      </c>
      <c r="E366" s="128">
        <v>0</v>
      </c>
      <c r="F366">
        <f t="shared" si="5"/>
        <v>0</v>
      </c>
      <c r="K366" s="140"/>
      <c r="L366" s="141"/>
    </row>
    <row r="367" spans="1:12" x14ac:dyDescent="0.25">
      <c r="A367" t="s">
        <v>815</v>
      </c>
      <c r="B367" t="s">
        <v>814</v>
      </c>
      <c r="C367" s="128">
        <v>0</v>
      </c>
      <c r="D367" s="128">
        <v>0</v>
      </c>
      <c r="E367" s="128">
        <v>0</v>
      </c>
      <c r="F367">
        <f t="shared" si="5"/>
        <v>0</v>
      </c>
      <c r="K367" s="140"/>
      <c r="L367" s="141"/>
    </row>
    <row r="368" spans="1:12" x14ac:dyDescent="0.25">
      <c r="A368" t="s">
        <v>486</v>
      </c>
      <c r="B368" t="s">
        <v>813</v>
      </c>
      <c r="C368" s="128">
        <v>201245</v>
      </c>
      <c r="D368" s="128">
        <v>201245</v>
      </c>
      <c r="E368" s="128">
        <v>201245</v>
      </c>
      <c r="F368">
        <f t="shared" si="5"/>
        <v>3</v>
      </c>
      <c r="K368" s="140"/>
      <c r="L368" s="141"/>
    </row>
    <row r="369" spans="1:12" x14ac:dyDescent="0.25">
      <c r="A369" t="s">
        <v>480</v>
      </c>
      <c r="B369" t="s">
        <v>786</v>
      </c>
      <c r="C369" s="128">
        <v>962691.12</v>
      </c>
      <c r="D369" s="128">
        <v>962691.12</v>
      </c>
      <c r="E369" s="128">
        <v>962691.12</v>
      </c>
      <c r="F369">
        <f t="shared" si="5"/>
        <v>3</v>
      </c>
      <c r="K369" s="140"/>
      <c r="L369" s="141"/>
    </row>
    <row r="370" spans="1:12" x14ac:dyDescent="0.25">
      <c r="A370" t="s">
        <v>452</v>
      </c>
      <c r="B370" t="s">
        <v>630</v>
      </c>
      <c r="C370" s="128">
        <v>0</v>
      </c>
      <c r="D370" s="128">
        <v>0</v>
      </c>
      <c r="E370" s="128">
        <v>0</v>
      </c>
      <c r="F370">
        <f t="shared" si="5"/>
        <v>0</v>
      </c>
      <c r="K370" s="140"/>
      <c r="L370" s="141"/>
    </row>
    <row r="371" spans="1:12" x14ac:dyDescent="0.25">
      <c r="A371" t="s">
        <v>453</v>
      </c>
      <c r="B371" t="s">
        <v>633</v>
      </c>
      <c r="C371" s="128">
        <v>0</v>
      </c>
      <c r="D371" s="128">
        <v>0</v>
      </c>
      <c r="E371" s="128">
        <v>0</v>
      </c>
      <c r="F371">
        <f t="shared" si="5"/>
        <v>0</v>
      </c>
      <c r="K371" s="140"/>
      <c r="L371" s="141"/>
    </row>
    <row r="372" spans="1:12" x14ac:dyDescent="0.25">
      <c r="A372" t="s">
        <v>1138</v>
      </c>
      <c r="B372" t="s">
        <v>632</v>
      </c>
      <c r="C372" s="128">
        <v>0</v>
      </c>
      <c r="D372" s="128">
        <v>0</v>
      </c>
      <c r="E372" s="128">
        <v>0</v>
      </c>
      <c r="F372">
        <f t="shared" si="5"/>
        <v>0</v>
      </c>
      <c r="K372" s="140"/>
      <c r="L372" s="141"/>
    </row>
    <row r="373" spans="1:12" x14ac:dyDescent="0.25">
      <c r="A373" t="s">
        <v>454</v>
      </c>
      <c r="B373" t="s">
        <v>937</v>
      </c>
      <c r="C373" s="128">
        <v>327186.62</v>
      </c>
      <c r="D373" s="128">
        <v>327186.62</v>
      </c>
      <c r="E373" s="128">
        <v>327186.62</v>
      </c>
      <c r="F373">
        <f t="shared" si="5"/>
        <v>3</v>
      </c>
      <c r="K373" s="140"/>
      <c r="L373" s="141"/>
    </row>
    <row r="374" spans="1:12" x14ac:dyDescent="0.25">
      <c r="A374" t="s">
        <v>455</v>
      </c>
      <c r="B374" t="s">
        <v>781</v>
      </c>
      <c r="C374" s="128">
        <v>0</v>
      </c>
      <c r="D374" s="128">
        <v>0</v>
      </c>
      <c r="E374" s="128">
        <v>0</v>
      </c>
      <c r="F374">
        <f t="shared" si="5"/>
        <v>0</v>
      </c>
      <c r="K374" s="140"/>
      <c r="L374" s="141"/>
    </row>
    <row r="375" spans="1:12" x14ac:dyDescent="0.25">
      <c r="A375" t="s">
        <v>1139</v>
      </c>
      <c r="B375" t="s">
        <v>629</v>
      </c>
      <c r="C375" s="128">
        <v>0</v>
      </c>
      <c r="D375" s="128">
        <v>0</v>
      </c>
      <c r="E375" s="128">
        <v>0</v>
      </c>
      <c r="F375">
        <f t="shared" si="5"/>
        <v>0</v>
      </c>
      <c r="K375" s="140"/>
      <c r="L375" s="141"/>
    </row>
    <row r="376" spans="1:12" x14ac:dyDescent="0.25">
      <c r="A376" t="s">
        <v>437</v>
      </c>
      <c r="B376" t="s">
        <v>779</v>
      </c>
      <c r="C376" s="128">
        <v>0</v>
      </c>
      <c r="D376" s="128">
        <v>0</v>
      </c>
      <c r="E376" s="128">
        <v>0</v>
      </c>
      <c r="F376">
        <f t="shared" si="5"/>
        <v>0</v>
      </c>
      <c r="K376" s="140"/>
      <c r="L376" s="141"/>
    </row>
    <row r="377" spans="1:12" x14ac:dyDescent="0.25">
      <c r="A377" t="s">
        <v>865</v>
      </c>
      <c r="B377" t="s">
        <v>875</v>
      </c>
      <c r="C377" s="128">
        <v>2982159.75</v>
      </c>
      <c r="D377" s="128">
        <v>2982159.75</v>
      </c>
      <c r="E377" s="128">
        <v>2982159.75</v>
      </c>
      <c r="F377">
        <f t="shared" si="5"/>
        <v>3</v>
      </c>
      <c r="K377" s="140"/>
      <c r="L377" s="141"/>
    </row>
    <row r="378" spans="1:12" x14ac:dyDescent="0.25">
      <c r="A378" t="s">
        <v>457</v>
      </c>
      <c r="B378" t="s">
        <v>638</v>
      </c>
      <c r="C378" s="128">
        <v>1249581.31</v>
      </c>
      <c r="D378" s="128">
        <v>1249581.31</v>
      </c>
      <c r="E378" s="128">
        <v>1249581.31</v>
      </c>
      <c r="F378">
        <f t="shared" si="5"/>
        <v>3</v>
      </c>
      <c r="K378" s="140"/>
      <c r="L378" s="141"/>
    </row>
    <row r="379" spans="1:12" x14ac:dyDescent="0.25">
      <c r="A379" t="s">
        <v>458</v>
      </c>
      <c r="B379" t="s">
        <v>799</v>
      </c>
      <c r="C379" s="128">
        <v>0</v>
      </c>
      <c r="D379" s="128">
        <v>0</v>
      </c>
      <c r="E379" s="128">
        <v>0</v>
      </c>
      <c r="F379">
        <f t="shared" si="5"/>
        <v>0</v>
      </c>
      <c r="K379" s="140"/>
      <c r="L379" s="141"/>
    </row>
    <row r="380" spans="1:12" x14ac:dyDescent="0.25">
      <c r="A380" t="s">
        <v>459</v>
      </c>
      <c r="B380" t="s">
        <v>798</v>
      </c>
      <c r="C380" s="128">
        <v>0</v>
      </c>
      <c r="D380" s="128">
        <v>0</v>
      </c>
      <c r="E380" s="128">
        <v>0</v>
      </c>
      <c r="F380">
        <f t="shared" si="5"/>
        <v>0</v>
      </c>
      <c r="K380" s="140"/>
      <c r="L380" s="141"/>
    </row>
    <row r="381" spans="1:12" x14ac:dyDescent="0.25">
      <c r="A381" t="s">
        <v>460</v>
      </c>
      <c r="B381" t="s">
        <v>797</v>
      </c>
      <c r="C381" s="128">
        <v>0</v>
      </c>
      <c r="D381" s="128">
        <v>0</v>
      </c>
      <c r="E381" s="128">
        <v>0</v>
      </c>
      <c r="F381">
        <f t="shared" si="5"/>
        <v>0</v>
      </c>
      <c r="K381" s="140"/>
      <c r="L381" s="141"/>
    </row>
    <row r="382" spans="1:12" x14ac:dyDescent="0.25">
      <c r="A382" t="s">
        <v>461</v>
      </c>
      <c r="B382" t="s">
        <v>796</v>
      </c>
      <c r="C382" s="128">
        <v>0</v>
      </c>
      <c r="D382" s="128">
        <v>0</v>
      </c>
      <c r="E382" s="128">
        <v>0</v>
      </c>
      <c r="F382">
        <f t="shared" si="5"/>
        <v>0</v>
      </c>
      <c r="K382" s="140"/>
      <c r="L382" s="141"/>
    </row>
    <row r="383" spans="1:12" x14ac:dyDescent="0.25">
      <c r="A383" t="s">
        <v>477</v>
      </c>
      <c r="B383" t="s">
        <v>795</v>
      </c>
      <c r="C383" s="128">
        <v>0</v>
      </c>
      <c r="D383" s="128">
        <v>0</v>
      </c>
      <c r="E383" s="128">
        <v>0</v>
      </c>
      <c r="F383">
        <f t="shared" si="5"/>
        <v>0</v>
      </c>
      <c r="K383" s="140"/>
      <c r="L383" s="141"/>
    </row>
    <row r="384" spans="1:12" x14ac:dyDescent="0.25">
      <c r="A384" t="s">
        <v>463</v>
      </c>
      <c r="B384" t="s">
        <v>794</v>
      </c>
      <c r="C384" s="128">
        <v>0</v>
      </c>
      <c r="D384" s="128">
        <v>0</v>
      </c>
      <c r="E384" s="128">
        <v>0</v>
      </c>
      <c r="F384">
        <f t="shared" si="5"/>
        <v>0</v>
      </c>
      <c r="K384" s="140"/>
      <c r="L384" s="141"/>
    </row>
    <row r="385" spans="1:12" x14ac:dyDescent="0.25">
      <c r="A385" t="s">
        <v>464</v>
      </c>
      <c r="B385" t="s">
        <v>793</v>
      </c>
      <c r="C385" s="128">
        <v>0</v>
      </c>
      <c r="D385" s="128">
        <v>0</v>
      </c>
      <c r="E385" s="128">
        <v>0</v>
      </c>
      <c r="F385">
        <f t="shared" si="5"/>
        <v>0</v>
      </c>
      <c r="K385" s="140"/>
      <c r="L385" s="141"/>
    </row>
    <row r="386" spans="1:12" x14ac:dyDescent="0.25">
      <c r="A386" t="s">
        <v>466</v>
      </c>
      <c r="B386" t="s">
        <v>792</v>
      </c>
      <c r="C386" s="128">
        <v>0</v>
      </c>
      <c r="D386" s="128">
        <v>0</v>
      </c>
      <c r="E386" s="128">
        <v>0</v>
      </c>
      <c r="F386">
        <f t="shared" ref="F386:F418" si="6">COUNTIF(C386:E386,"&gt;0")</f>
        <v>0</v>
      </c>
      <c r="K386" s="140"/>
      <c r="L386" s="141"/>
    </row>
    <row r="387" spans="1:12" x14ac:dyDescent="0.25">
      <c r="A387" t="s">
        <v>467</v>
      </c>
      <c r="B387" t="s">
        <v>791</v>
      </c>
      <c r="C387" s="128">
        <v>2410032.21</v>
      </c>
      <c r="D387" s="128">
        <v>2410032.21</v>
      </c>
      <c r="E387" s="128">
        <v>2410032.21</v>
      </c>
      <c r="F387">
        <f t="shared" si="6"/>
        <v>3</v>
      </c>
      <c r="K387" s="140"/>
      <c r="L387" s="141"/>
    </row>
    <row r="388" spans="1:12" x14ac:dyDescent="0.25">
      <c r="A388" t="s">
        <v>468</v>
      </c>
      <c r="B388" t="s">
        <v>790</v>
      </c>
      <c r="C388" s="128">
        <v>0</v>
      </c>
      <c r="D388" s="128">
        <v>0</v>
      </c>
      <c r="E388" s="128">
        <v>0</v>
      </c>
      <c r="F388">
        <f t="shared" si="6"/>
        <v>0</v>
      </c>
      <c r="K388" s="140"/>
      <c r="L388" s="141"/>
    </row>
    <row r="389" spans="1:12" x14ac:dyDescent="0.25">
      <c r="A389" t="s">
        <v>469</v>
      </c>
      <c r="B389" t="s">
        <v>789</v>
      </c>
      <c r="C389" s="128">
        <v>0</v>
      </c>
      <c r="D389" s="128">
        <v>0</v>
      </c>
      <c r="E389" s="128">
        <v>0</v>
      </c>
      <c r="F389">
        <f t="shared" si="6"/>
        <v>0</v>
      </c>
      <c r="K389" s="140"/>
      <c r="L389" s="141"/>
    </row>
    <row r="390" spans="1:12" x14ac:dyDescent="0.25">
      <c r="A390" t="s">
        <v>470</v>
      </c>
      <c r="B390" t="s">
        <v>788</v>
      </c>
      <c r="C390" s="128">
        <v>0</v>
      </c>
      <c r="D390" s="128">
        <v>0</v>
      </c>
      <c r="E390" s="128">
        <v>0</v>
      </c>
      <c r="F390">
        <f t="shared" si="6"/>
        <v>0</v>
      </c>
      <c r="K390" s="140"/>
      <c r="L390" s="141"/>
    </row>
    <row r="391" spans="1:12" x14ac:dyDescent="0.25">
      <c r="A391" t="s">
        <v>471</v>
      </c>
      <c r="B391" t="s">
        <v>787</v>
      </c>
      <c r="C391" s="128">
        <v>0</v>
      </c>
      <c r="D391" s="128">
        <v>0</v>
      </c>
      <c r="E391" s="128">
        <v>0</v>
      </c>
      <c r="F391">
        <f t="shared" si="6"/>
        <v>0</v>
      </c>
      <c r="K391" s="140"/>
      <c r="L391" s="141"/>
    </row>
    <row r="392" spans="1:12" x14ac:dyDescent="0.25">
      <c r="A392" t="s">
        <v>472</v>
      </c>
      <c r="B392" t="s">
        <v>634</v>
      </c>
      <c r="C392" s="128">
        <v>1433034.2</v>
      </c>
      <c r="D392" s="128">
        <v>1433034.2</v>
      </c>
      <c r="E392" s="128">
        <v>1433034.2</v>
      </c>
      <c r="F392">
        <f t="shared" si="6"/>
        <v>3</v>
      </c>
      <c r="K392" s="140"/>
      <c r="L392" s="141"/>
    </row>
    <row r="393" spans="1:12" x14ac:dyDescent="0.25">
      <c r="A393" t="s">
        <v>473</v>
      </c>
      <c r="B393" t="s">
        <v>637</v>
      </c>
      <c r="C393" s="128">
        <v>0</v>
      </c>
      <c r="D393" s="128">
        <v>0</v>
      </c>
      <c r="E393" s="128">
        <v>0</v>
      </c>
      <c r="F393">
        <f t="shared" si="6"/>
        <v>0</v>
      </c>
      <c r="K393" s="140"/>
      <c r="L393" s="141"/>
    </row>
    <row r="394" spans="1:12" x14ac:dyDescent="0.25">
      <c r="A394" t="s">
        <v>474</v>
      </c>
      <c r="B394" t="s">
        <v>639</v>
      </c>
      <c r="C394" s="128">
        <v>0</v>
      </c>
      <c r="D394" s="128">
        <v>0</v>
      </c>
      <c r="E394" s="128">
        <v>0</v>
      </c>
      <c r="F394">
        <f t="shared" si="6"/>
        <v>0</v>
      </c>
      <c r="K394" s="140"/>
      <c r="L394" s="141"/>
    </row>
    <row r="395" spans="1:12" x14ac:dyDescent="0.25">
      <c r="A395" t="s">
        <v>475</v>
      </c>
      <c r="B395" t="s">
        <v>635</v>
      </c>
      <c r="C395" s="128">
        <v>0</v>
      </c>
      <c r="D395" s="128">
        <v>0</v>
      </c>
      <c r="E395" s="128">
        <v>0</v>
      </c>
      <c r="F395">
        <f t="shared" si="6"/>
        <v>0</v>
      </c>
      <c r="K395" s="140"/>
      <c r="L395" s="141"/>
    </row>
    <row r="396" spans="1:12" x14ac:dyDescent="0.25">
      <c r="A396" t="s">
        <v>476</v>
      </c>
      <c r="B396" t="s">
        <v>636</v>
      </c>
      <c r="C396" s="128">
        <v>0</v>
      </c>
      <c r="D396" s="128">
        <v>0</v>
      </c>
      <c r="E396" s="128">
        <v>0</v>
      </c>
      <c r="F396">
        <f t="shared" si="6"/>
        <v>0</v>
      </c>
      <c r="K396" s="140"/>
      <c r="L396" s="141"/>
    </row>
    <row r="397" spans="1:12" x14ac:dyDescent="0.25">
      <c r="A397" t="s">
        <v>783</v>
      </c>
      <c r="B397" t="s">
        <v>782</v>
      </c>
      <c r="C397" s="128">
        <v>1</v>
      </c>
      <c r="D397" s="128">
        <v>1</v>
      </c>
      <c r="E397" s="128">
        <v>1</v>
      </c>
      <c r="F397">
        <f t="shared" si="6"/>
        <v>3</v>
      </c>
      <c r="K397" s="140"/>
      <c r="L397" s="141"/>
    </row>
    <row r="398" spans="1:12" x14ac:dyDescent="0.25">
      <c r="A398" t="s">
        <v>484</v>
      </c>
      <c r="B398" t="s">
        <v>771</v>
      </c>
      <c r="C398" s="128">
        <v>11863272.550000001</v>
      </c>
      <c r="D398" s="128">
        <v>11863272.550000001</v>
      </c>
      <c r="E398" s="128">
        <v>11863272.550000001</v>
      </c>
      <c r="F398">
        <f t="shared" si="6"/>
        <v>3</v>
      </c>
      <c r="K398" s="140"/>
      <c r="L398" s="141"/>
    </row>
    <row r="399" spans="1:12" x14ac:dyDescent="0.25">
      <c r="A399" t="s">
        <v>867</v>
      </c>
      <c r="B399" t="s">
        <v>868</v>
      </c>
      <c r="C399" s="128">
        <v>0</v>
      </c>
      <c r="D399" s="128">
        <v>0</v>
      </c>
      <c r="E399" s="128">
        <v>0</v>
      </c>
      <c r="F399">
        <f t="shared" si="6"/>
        <v>0</v>
      </c>
      <c r="K399" s="140"/>
      <c r="L399" s="141"/>
    </row>
    <row r="400" spans="1:12" x14ac:dyDescent="0.25">
      <c r="A400" t="s">
        <v>931</v>
      </c>
      <c r="B400" t="s">
        <v>932</v>
      </c>
      <c r="C400" s="128">
        <v>0</v>
      </c>
      <c r="D400" s="128">
        <v>0</v>
      </c>
      <c r="E400" s="128">
        <v>0</v>
      </c>
      <c r="F400">
        <f t="shared" si="6"/>
        <v>0</v>
      </c>
      <c r="K400" s="140"/>
      <c r="L400" s="141"/>
    </row>
    <row r="401" spans="1:12" x14ac:dyDescent="0.25">
      <c r="A401" t="s">
        <v>91</v>
      </c>
      <c r="B401" t="s">
        <v>572</v>
      </c>
      <c r="C401" s="128">
        <v>1385118.91</v>
      </c>
      <c r="D401" s="128">
        <v>1385118.91</v>
      </c>
      <c r="E401" s="128">
        <v>1335118.9099999999</v>
      </c>
      <c r="F401">
        <f t="shared" si="6"/>
        <v>3</v>
      </c>
      <c r="K401" s="140"/>
      <c r="L401" s="141"/>
    </row>
    <row r="402" spans="1:12" x14ac:dyDescent="0.25">
      <c r="A402" t="s">
        <v>1094</v>
      </c>
      <c r="B402" t="s">
        <v>1118</v>
      </c>
      <c r="C402" s="128">
        <v>0</v>
      </c>
      <c r="D402" s="128">
        <v>0</v>
      </c>
      <c r="E402" s="128">
        <v>0</v>
      </c>
      <c r="F402">
        <f t="shared" si="6"/>
        <v>0</v>
      </c>
      <c r="K402" s="140"/>
      <c r="L402" s="141"/>
    </row>
    <row r="403" spans="1:12" x14ac:dyDescent="0.25">
      <c r="A403" t="s">
        <v>465</v>
      </c>
      <c r="B403" t="s">
        <v>1056</v>
      </c>
      <c r="C403" s="128">
        <v>0</v>
      </c>
      <c r="D403" s="128">
        <v>0</v>
      </c>
      <c r="E403" s="128">
        <v>0</v>
      </c>
      <c r="F403">
        <f t="shared" si="6"/>
        <v>0</v>
      </c>
      <c r="K403" s="140"/>
      <c r="L403" s="141"/>
    </row>
    <row r="404" spans="1:12" x14ac:dyDescent="0.25">
      <c r="A404" t="s">
        <v>462</v>
      </c>
      <c r="B404" t="s">
        <v>1057</v>
      </c>
      <c r="C404" s="128">
        <v>0</v>
      </c>
      <c r="D404" s="128">
        <v>0</v>
      </c>
      <c r="E404" s="128">
        <v>0</v>
      </c>
      <c r="F404">
        <f t="shared" si="6"/>
        <v>0</v>
      </c>
      <c r="K404" s="140"/>
      <c r="L404" s="141"/>
    </row>
    <row r="405" spans="1:12" x14ac:dyDescent="0.25">
      <c r="A405" t="s">
        <v>444</v>
      </c>
      <c r="B405" t="s">
        <v>1051</v>
      </c>
      <c r="C405" s="128">
        <v>0</v>
      </c>
      <c r="D405" s="128">
        <v>0</v>
      </c>
      <c r="E405" s="128">
        <v>0</v>
      </c>
      <c r="F405">
        <f t="shared" si="6"/>
        <v>0</v>
      </c>
      <c r="K405" s="140"/>
      <c r="L405" s="141"/>
    </row>
    <row r="406" spans="1:12" x14ac:dyDescent="0.25">
      <c r="A406" t="s">
        <v>1001</v>
      </c>
      <c r="B406" t="s">
        <v>1008</v>
      </c>
      <c r="C406" s="128">
        <v>0</v>
      </c>
      <c r="D406" s="128">
        <v>0</v>
      </c>
      <c r="E406" s="128">
        <v>0</v>
      </c>
      <c r="F406">
        <f t="shared" si="6"/>
        <v>0</v>
      </c>
      <c r="K406" s="140"/>
      <c r="L406" s="141"/>
    </row>
    <row r="407" spans="1:12" x14ac:dyDescent="0.25">
      <c r="A407" t="s">
        <v>1125</v>
      </c>
      <c r="B407" s="116" t="s">
        <v>1126</v>
      </c>
      <c r="C407" s="128">
        <v>0</v>
      </c>
      <c r="D407" s="128">
        <v>0</v>
      </c>
      <c r="E407" s="128">
        <v>0</v>
      </c>
      <c r="F407">
        <f t="shared" si="6"/>
        <v>0</v>
      </c>
      <c r="K407" s="140"/>
      <c r="L407" s="141"/>
    </row>
    <row r="408" spans="1:12" x14ac:dyDescent="0.25">
      <c r="A408" t="s">
        <v>1135</v>
      </c>
      <c r="B408" s="116" t="s">
        <v>1140</v>
      </c>
      <c r="C408" s="128">
        <v>4628589</v>
      </c>
      <c r="D408" s="128">
        <v>4628589</v>
      </c>
      <c r="E408" s="128">
        <v>4628589</v>
      </c>
      <c r="F408">
        <f t="shared" si="6"/>
        <v>3</v>
      </c>
      <c r="K408" s="140"/>
      <c r="L408" s="141"/>
    </row>
    <row r="409" spans="1:12" x14ac:dyDescent="0.25">
      <c r="A409" t="s">
        <v>1132</v>
      </c>
      <c r="B409" t="s">
        <v>1131</v>
      </c>
      <c r="C409" s="128">
        <v>0</v>
      </c>
      <c r="D409" s="128">
        <v>0</v>
      </c>
      <c r="E409" s="128">
        <v>0</v>
      </c>
      <c r="F409">
        <f t="shared" si="6"/>
        <v>0</v>
      </c>
      <c r="K409" s="140"/>
      <c r="L409" s="141"/>
    </row>
    <row r="410" spans="1:12" x14ac:dyDescent="0.25">
      <c r="A410" t="s">
        <v>387</v>
      </c>
      <c r="B410" t="s">
        <v>388</v>
      </c>
      <c r="C410" s="128">
        <v>0</v>
      </c>
      <c r="D410" s="128">
        <v>0</v>
      </c>
      <c r="E410" s="128">
        <v>0</v>
      </c>
      <c r="F410">
        <f t="shared" si="6"/>
        <v>0</v>
      </c>
      <c r="K410" s="140"/>
      <c r="L410" s="141"/>
    </row>
    <row r="411" spans="1:12" x14ac:dyDescent="0.25">
      <c r="A411" t="s">
        <v>1133</v>
      </c>
      <c r="B411" t="s">
        <v>1134</v>
      </c>
      <c r="C411" s="128">
        <v>0</v>
      </c>
      <c r="D411" s="128">
        <v>0</v>
      </c>
      <c r="E411" s="128">
        <v>0</v>
      </c>
      <c r="F411">
        <f t="shared" si="6"/>
        <v>0</v>
      </c>
      <c r="K411" s="140"/>
      <c r="L411" s="141"/>
    </row>
    <row r="412" spans="1:12" x14ac:dyDescent="0.25">
      <c r="A412" t="s">
        <v>1127</v>
      </c>
      <c r="B412" t="s">
        <v>1128</v>
      </c>
      <c r="C412" s="128">
        <v>0</v>
      </c>
      <c r="D412" s="128">
        <v>0</v>
      </c>
      <c r="E412" s="128">
        <v>0</v>
      </c>
      <c r="F412">
        <f t="shared" si="6"/>
        <v>0</v>
      </c>
      <c r="K412" s="140"/>
      <c r="L412" s="141"/>
    </row>
    <row r="413" spans="1:12" x14ac:dyDescent="0.25">
      <c r="A413" t="s">
        <v>1017</v>
      </c>
      <c r="B413" t="s">
        <v>1021</v>
      </c>
      <c r="C413" s="128">
        <v>0</v>
      </c>
      <c r="D413" s="128">
        <v>0</v>
      </c>
      <c r="E413" s="128">
        <v>0</v>
      </c>
      <c r="F413">
        <f t="shared" si="6"/>
        <v>0</v>
      </c>
      <c r="K413" s="140"/>
      <c r="L413" s="141"/>
    </row>
    <row r="414" spans="1:12" x14ac:dyDescent="0.25">
      <c r="A414" t="s">
        <v>1144</v>
      </c>
      <c r="B414" t="s">
        <v>1146</v>
      </c>
      <c r="C414" s="128">
        <v>0</v>
      </c>
      <c r="D414" s="128">
        <v>0</v>
      </c>
      <c r="E414" s="128">
        <v>0</v>
      </c>
      <c r="F414">
        <f t="shared" si="6"/>
        <v>0</v>
      </c>
      <c r="K414" s="140"/>
      <c r="L414" s="141"/>
    </row>
    <row r="415" spans="1:12" x14ac:dyDescent="0.25">
      <c r="A415" t="s">
        <v>1145</v>
      </c>
      <c r="B415" t="s">
        <v>1147</v>
      </c>
      <c r="C415" s="128">
        <v>0</v>
      </c>
      <c r="D415" s="128">
        <v>0</v>
      </c>
      <c r="E415" s="128">
        <v>0</v>
      </c>
      <c r="F415">
        <f t="shared" si="6"/>
        <v>0</v>
      </c>
      <c r="K415" s="140"/>
      <c r="L415" s="141"/>
    </row>
    <row r="416" spans="1:12" x14ac:dyDescent="0.25">
      <c r="A416" t="s">
        <v>1149</v>
      </c>
      <c r="B416" t="s">
        <v>1152</v>
      </c>
      <c r="C416" s="128">
        <v>0</v>
      </c>
      <c r="D416" s="128">
        <v>0</v>
      </c>
      <c r="E416" s="128">
        <v>0</v>
      </c>
      <c r="F416">
        <f t="shared" si="6"/>
        <v>0</v>
      </c>
      <c r="K416" s="140"/>
      <c r="L416" s="141"/>
    </row>
    <row r="417" spans="1:12" x14ac:dyDescent="0.25">
      <c r="A417" t="s">
        <v>1150</v>
      </c>
      <c r="B417" t="s">
        <v>1153</v>
      </c>
      <c r="C417" s="128">
        <v>0</v>
      </c>
      <c r="D417" s="128">
        <v>0</v>
      </c>
      <c r="E417" s="128">
        <v>0</v>
      </c>
      <c r="F417">
        <f t="shared" si="6"/>
        <v>0</v>
      </c>
      <c r="K417" s="140"/>
      <c r="L417" s="141"/>
    </row>
    <row r="418" spans="1:12" x14ac:dyDescent="0.25">
      <c r="A418" t="s">
        <v>1155</v>
      </c>
      <c r="B418" s="116" t="s">
        <v>1156</v>
      </c>
      <c r="C418" s="128">
        <v>0</v>
      </c>
      <c r="D418" s="128">
        <v>0</v>
      </c>
      <c r="E418" s="128">
        <v>0</v>
      </c>
      <c r="F418">
        <f t="shared" si="6"/>
        <v>0</v>
      </c>
      <c r="K418" s="142"/>
      <c r="L418" s="141"/>
    </row>
    <row r="419" spans="1:12" x14ac:dyDescent="0.25">
      <c r="A419" t="s">
        <v>56</v>
      </c>
      <c r="B419" t="s">
        <v>608</v>
      </c>
      <c r="C419" s="142">
        <v>0</v>
      </c>
      <c r="D419" s="128">
        <v>0</v>
      </c>
      <c r="E419" s="128">
        <v>0</v>
      </c>
      <c r="F419">
        <f t="shared" ref="F419:F422" si="7">COUNTIF(C419:E419,"&gt;0")</f>
        <v>0</v>
      </c>
      <c r="K419" s="142"/>
      <c r="L419" s="141"/>
    </row>
    <row r="420" spans="1:12" x14ac:dyDescent="0.25">
      <c r="A420" t="s">
        <v>1151</v>
      </c>
      <c r="B420" t="s">
        <v>1154</v>
      </c>
      <c r="C420" s="142">
        <v>0</v>
      </c>
      <c r="D420" s="128">
        <v>0</v>
      </c>
      <c r="E420" s="128">
        <v>0</v>
      </c>
      <c r="F420" s="142">
        <f t="shared" si="7"/>
        <v>0</v>
      </c>
      <c r="K420" s="142"/>
      <c r="L420" s="141"/>
    </row>
    <row r="421" spans="1:12" x14ac:dyDescent="0.25">
      <c r="A421" t="s">
        <v>1158</v>
      </c>
      <c r="B421" s="143" t="s">
        <v>1159</v>
      </c>
      <c r="C421" s="142"/>
      <c r="D421" s="128">
        <v>0</v>
      </c>
      <c r="E421" s="128">
        <v>0</v>
      </c>
      <c r="F421" s="142">
        <f t="shared" si="7"/>
        <v>0</v>
      </c>
      <c r="K421" s="142"/>
      <c r="L421" s="141"/>
    </row>
    <row r="422" spans="1:12" x14ac:dyDescent="0.25">
      <c r="A422" t="s">
        <v>208</v>
      </c>
      <c r="B422" s="143" t="s">
        <v>209</v>
      </c>
      <c r="C422" s="142"/>
      <c r="D422" s="128">
        <v>0</v>
      </c>
      <c r="E422" s="128">
        <f>IFERROR(VLOOKUP(A422,[2]UWS!$A$2:$V$422,22,0),0)</f>
        <v>0</v>
      </c>
      <c r="F422" s="142">
        <f t="shared" si="7"/>
        <v>0</v>
      </c>
      <c r="K422" s="142"/>
      <c r="L422" s="141"/>
    </row>
    <row r="423" spans="1:12" x14ac:dyDescent="0.25">
      <c r="K423" s="142"/>
    </row>
    <row r="424" spans="1:12" x14ac:dyDescent="0.25">
      <c r="K424" s="142"/>
    </row>
    <row r="425" spans="1:12" x14ac:dyDescent="0.25">
      <c r="K425" s="142"/>
    </row>
    <row r="426" spans="1:12" x14ac:dyDescent="0.25">
      <c r="K426" s="142"/>
    </row>
  </sheetData>
  <sheetProtection algorithmName="SHA-512" hashValue="hNtfTRXVddeOLsnfBM5Hmvj/UYmwe/qyfd3oxFbJ+tNiySNhgIAYb2c4BlDqsInc5IYvmckCNdVbvmOCRxj0dA==" saltValue="xNeFRUyO7du/6MiLIhcBqg==" spinCount="100000" sheet="1" objects="1" scenarios="1"/>
  <conditionalFormatting sqref="A409:A417 A2:A353 A355:A407">
    <cfRule type="duplicateValues" dxfId="2" priority="2"/>
  </conditionalFormatting>
  <conditionalFormatting sqref="A354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0"/>
  <sheetViews>
    <sheetView showGridLines="0" topLeftCell="A11" workbookViewId="0">
      <selection activeCell="B4" sqref="B4:G21"/>
    </sheetView>
  </sheetViews>
  <sheetFormatPr defaultColWidth="9.28515625" defaultRowHeight="15" x14ac:dyDescent="0.25"/>
  <cols>
    <col min="1" max="1" width="12.140625" style="44" customWidth="1"/>
    <col min="2" max="2" width="12" style="44" customWidth="1"/>
    <col min="3" max="3" width="12.28515625" style="44" customWidth="1"/>
    <col min="4" max="4" width="14.7109375" style="44" customWidth="1"/>
    <col min="5" max="5" width="16.7109375" style="44" customWidth="1"/>
    <col min="6" max="6" width="16.7109375" style="44" bestFit="1" customWidth="1"/>
    <col min="7" max="7" width="16.7109375" style="44" customWidth="1"/>
    <col min="8" max="8" width="10.5703125" style="44" bestFit="1" customWidth="1"/>
    <col min="9" max="9" width="12" style="44" customWidth="1"/>
    <col min="10" max="10" width="14.140625" style="44" customWidth="1"/>
    <col min="11" max="11" width="14.28515625" style="44" hidden="1" customWidth="1"/>
    <col min="12" max="12" width="0" style="44" hidden="1" customWidth="1"/>
    <col min="13" max="13" width="11.5703125" style="44" hidden="1" customWidth="1"/>
    <col min="14" max="17" width="0" style="44" hidden="1" customWidth="1"/>
    <col min="18" max="16384" width="9.28515625" style="44"/>
  </cols>
  <sheetData>
    <row r="1" spans="1:8" ht="15.75" thickBot="1" x14ac:dyDescent="0.3">
      <c r="A1" s="43" t="s">
        <v>910</v>
      </c>
      <c r="B1" s="43">
        <v>489.85</v>
      </c>
    </row>
    <row r="2" spans="1:8" ht="24" thickBot="1" x14ac:dyDescent="0.3">
      <c r="A2" s="46" t="s">
        <v>1157</v>
      </c>
      <c r="B2" s="47">
        <v>138000</v>
      </c>
      <c r="C2" s="45" t="s">
        <v>911</v>
      </c>
    </row>
    <row r="3" spans="1:8" ht="24" thickBot="1" x14ac:dyDescent="0.3">
      <c r="A3" s="46" t="s">
        <v>1162</v>
      </c>
      <c r="B3" s="47">
        <v>140000</v>
      </c>
      <c r="C3" s="48">
        <f>(B3-B2)/B2</f>
        <v>1.4492753623188406E-2</v>
      </c>
      <c r="D3" s="49"/>
    </row>
    <row r="4" spans="1:8" ht="21.75" thickBot="1" x14ac:dyDescent="0.4">
      <c r="B4" s="50" t="s">
        <v>912</v>
      </c>
    </row>
    <row r="5" spans="1:8" ht="45.75" thickBot="1" x14ac:dyDescent="0.3">
      <c r="B5" s="117" t="s">
        <v>913</v>
      </c>
      <c r="C5" s="118" t="s">
        <v>1124</v>
      </c>
      <c r="D5" s="119" t="s">
        <v>914</v>
      </c>
      <c r="E5" s="119" t="s">
        <v>915</v>
      </c>
      <c r="F5" s="129" t="s">
        <v>1141</v>
      </c>
      <c r="G5" s="120" t="s">
        <v>1163</v>
      </c>
    </row>
    <row r="6" spans="1:8" x14ac:dyDescent="0.25">
      <c r="B6" s="51" t="s">
        <v>916</v>
      </c>
      <c r="C6" s="135">
        <v>0.22</v>
      </c>
      <c r="D6" s="131">
        <f t="shared" ref="D6:D9" si="0">G6/$B$3</f>
        <v>5790.5375668999995</v>
      </c>
      <c r="E6" s="52">
        <f>C6*$E$10</f>
        <v>974466730.77600002</v>
      </c>
      <c r="F6" s="108">
        <v>163791471.41000003</v>
      </c>
      <c r="G6" s="132">
        <f>E6-F6</f>
        <v>810675259.36599994</v>
      </c>
      <c r="H6" s="53"/>
    </row>
    <row r="7" spans="1:8" x14ac:dyDescent="0.25">
      <c r="B7" s="56" t="s">
        <v>917</v>
      </c>
      <c r="C7" s="136">
        <v>0.30299999999999999</v>
      </c>
      <c r="D7" s="131">
        <f t="shared" si="0"/>
        <v>9196.4907703742865</v>
      </c>
      <c r="E7" s="52">
        <f>C7*$E$10</f>
        <v>1342106451.9324</v>
      </c>
      <c r="F7" s="108">
        <v>54597744.079999991</v>
      </c>
      <c r="G7" s="132">
        <f>E7-F7</f>
        <v>1287508707.8524001</v>
      </c>
      <c r="H7" s="53"/>
    </row>
    <row r="8" spans="1:8" x14ac:dyDescent="0.25">
      <c r="B8" s="56" t="s">
        <v>918</v>
      </c>
      <c r="C8" s="136">
        <v>0.27700000000000002</v>
      </c>
      <c r="D8" s="131">
        <f t="shared" si="0"/>
        <v>6745.1805839400004</v>
      </c>
      <c r="E8" s="52">
        <f>C8*$E$10</f>
        <v>1226942201.9316001</v>
      </c>
      <c r="F8" s="108">
        <v>282616920.18000007</v>
      </c>
      <c r="G8" s="132">
        <f t="shared" ref="G8:G9" si="1">E8-F8</f>
        <v>944325281.75160003</v>
      </c>
      <c r="H8" s="53"/>
    </row>
    <row r="9" spans="1:8" ht="15.75" thickBot="1" x14ac:dyDescent="0.3">
      <c r="B9" s="111" t="s">
        <v>919</v>
      </c>
      <c r="C9" s="137">
        <v>0.2</v>
      </c>
      <c r="D9" s="131">
        <f t="shared" si="0"/>
        <v>6265.4028827142856</v>
      </c>
      <c r="E9" s="52">
        <f>C9*$E$10</f>
        <v>885878846.16000009</v>
      </c>
      <c r="F9" s="109">
        <v>8722442.5800000001</v>
      </c>
      <c r="G9" s="132">
        <f t="shared" si="1"/>
        <v>877156403.58000004</v>
      </c>
      <c r="H9" s="53"/>
    </row>
    <row r="10" spans="1:8" ht="15.75" thickBot="1" x14ac:dyDescent="0.3">
      <c r="B10" s="160" t="s">
        <v>920</v>
      </c>
      <c r="C10" s="161"/>
      <c r="D10" s="59">
        <f>SUM(D6:D9)</f>
        <v>27997.611803928572</v>
      </c>
      <c r="E10" s="60">
        <v>4429394230.8000002</v>
      </c>
      <c r="F10" s="61">
        <f>SUM(F6:F9)</f>
        <v>509728578.25000006</v>
      </c>
      <c r="G10" s="62">
        <f>SUM(G6:G9)</f>
        <v>3919665652.5500002</v>
      </c>
      <c r="H10" s="53"/>
    </row>
    <row r="11" spans="1:8" ht="15.75" thickBot="1" x14ac:dyDescent="0.3">
      <c r="B11" s="162" t="s">
        <v>921</v>
      </c>
      <c r="C11" s="163"/>
      <c r="D11" s="63" t="s">
        <v>922</v>
      </c>
      <c r="E11" s="64">
        <f>E10/FXRate</f>
        <v>9042348.1286107991</v>
      </c>
      <c r="F11" s="64">
        <f>F10/FXRate</f>
        <v>1040580.9497805451</v>
      </c>
      <c r="G11" s="65">
        <f>G10/FXRate</f>
        <v>8001767.1788302539</v>
      </c>
      <c r="H11" s="53"/>
    </row>
    <row r="12" spans="1:8" x14ac:dyDescent="0.25">
      <c r="E12" s="57"/>
      <c r="F12" s="57"/>
      <c r="H12" s="53"/>
    </row>
    <row r="13" spans="1:8" x14ac:dyDescent="0.25">
      <c r="F13" s="66"/>
      <c r="H13" s="53"/>
    </row>
    <row r="14" spans="1:8" ht="21.75" thickBot="1" x14ac:dyDescent="0.4">
      <c r="B14" s="50" t="s">
        <v>923</v>
      </c>
      <c r="H14" s="53"/>
    </row>
    <row r="15" spans="1:8" ht="45.75" thickBot="1" x14ac:dyDescent="0.3">
      <c r="B15" s="121" t="s">
        <v>913</v>
      </c>
      <c r="C15" s="118" t="s">
        <v>1124</v>
      </c>
      <c r="D15" s="119" t="s">
        <v>914</v>
      </c>
      <c r="E15" s="119" t="s">
        <v>915</v>
      </c>
      <c r="F15" s="129" t="s">
        <v>1141</v>
      </c>
      <c r="G15" s="120" t="s">
        <v>1163</v>
      </c>
      <c r="H15" s="53"/>
    </row>
    <row r="16" spans="1:8" x14ac:dyDescent="0.25">
      <c r="B16" s="51" t="s">
        <v>916</v>
      </c>
      <c r="C16" s="130">
        <v>0.22</v>
      </c>
      <c r="D16" s="131">
        <f>G16/$B$3</f>
        <v>890.8374955961408</v>
      </c>
      <c r="E16" s="67">
        <f>C16*$E$20</f>
        <v>133118796.59345973</v>
      </c>
      <c r="F16" s="67">
        <v>8401547.2100000009</v>
      </c>
      <c r="G16" s="67">
        <f>E16-F16</f>
        <v>124717249.38345972</v>
      </c>
      <c r="H16" s="53"/>
    </row>
    <row r="17" spans="2:14" x14ac:dyDescent="0.25">
      <c r="B17" s="56" t="s">
        <v>917</v>
      </c>
      <c r="C17" s="133">
        <v>0.32</v>
      </c>
      <c r="D17" s="131">
        <f>G17/$B$3</f>
        <v>1307.420662354127</v>
      </c>
      <c r="E17" s="67">
        <f>C17*$E$20</f>
        <v>193627340.49957779</v>
      </c>
      <c r="F17" s="67">
        <v>10588447.770000001</v>
      </c>
      <c r="G17" s="67">
        <f>E17-F17</f>
        <v>183038892.72957778</v>
      </c>
      <c r="H17" s="53"/>
    </row>
    <row r="18" spans="2:14" x14ac:dyDescent="0.25">
      <c r="B18" s="56" t="s">
        <v>918</v>
      </c>
      <c r="C18" s="133">
        <v>0.34</v>
      </c>
      <c r="D18" s="131">
        <f>G18/$B$3</f>
        <v>1356.5265388628673</v>
      </c>
      <c r="E18" s="67">
        <f>C18*$E$20</f>
        <v>205729049.28080142</v>
      </c>
      <c r="F18" s="67">
        <v>15815333.839999998</v>
      </c>
      <c r="G18" s="67">
        <f>E18-F18</f>
        <v>189913715.44080141</v>
      </c>
      <c r="H18" s="53"/>
    </row>
    <row r="19" spans="2:14" ht="15.75" thickBot="1" x14ac:dyDescent="0.3">
      <c r="B19" s="111" t="s">
        <v>919</v>
      </c>
      <c r="C19" s="134">
        <v>0.12</v>
      </c>
      <c r="D19" s="131">
        <f>G19/$B$3</f>
        <v>506.23495398101198</v>
      </c>
      <c r="E19" s="67">
        <f>C19*$E$20</f>
        <v>72610252.687341675</v>
      </c>
      <c r="F19" s="67">
        <v>1737359.1300000001</v>
      </c>
      <c r="G19" s="67">
        <f>E19-F19</f>
        <v>70872893.55734168</v>
      </c>
      <c r="H19" s="53"/>
    </row>
    <row r="20" spans="2:14" ht="15.75" thickBot="1" x14ac:dyDescent="0.3">
      <c r="B20" s="160" t="s">
        <v>920</v>
      </c>
      <c r="C20" s="161"/>
      <c r="D20" s="59">
        <f>SUM(D16:D19)</f>
        <v>4061.0196507941469</v>
      </c>
      <c r="E20" s="138">
        <v>605085439.06118059</v>
      </c>
      <c r="F20" s="62">
        <f>SUM(F16:F19)</f>
        <v>36542687.950000003</v>
      </c>
      <c r="G20" s="62">
        <f>SUM(G16:G19)</f>
        <v>568542751.11118054</v>
      </c>
      <c r="H20" s="53"/>
    </row>
    <row r="21" spans="2:14" ht="15.75" thickBot="1" x14ac:dyDescent="0.3">
      <c r="B21" s="162" t="s">
        <v>921</v>
      </c>
      <c r="C21" s="163"/>
      <c r="D21" s="63" t="s">
        <v>922</v>
      </c>
      <c r="E21" s="64">
        <f>E20/FXRate</f>
        <v>1235246.3796288264</v>
      </c>
      <c r="F21" s="64">
        <f>F20/FXRate</f>
        <v>74599.750842094523</v>
      </c>
      <c r="G21" s="65">
        <f>G20/FXRate</f>
        <v>1160646.6287867317</v>
      </c>
      <c r="H21" s="53"/>
    </row>
    <row r="22" spans="2:14" x14ac:dyDescent="0.25">
      <c r="B22" s="68"/>
      <c r="C22" s="68"/>
      <c r="D22" s="68"/>
      <c r="E22" s="69"/>
    </row>
    <row r="23" spans="2:14" x14ac:dyDescent="0.25">
      <c r="E23" s="57"/>
      <c r="F23" s="58"/>
      <c r="G23" s="58"/>
    </row>
    <row r="24" spans="2:14" x14ac:dyDescent="0.25">
      <c r="F24" s="58"/>
      <c r="G24" s="58"/>
    </row>
    <row r="25" spans="2:14" x14ac:dyDescent="0.25">
      <c r="F25" s="58"/>
    </row>
    <row r="26" spans="2:14" ht="21" x14ac:dyDescent="0.35">
      <c r="B26" s="50" t="s">
        <v>924</v>
      </c>
      <c r="K26" s="50" t="s">
        <v>924</v>
      </c>
    </row>
    <row r="27" spans="2:14" ht="15.75" thickBot="1" x14ac:dyDescent="0.3">
      <c r="B27" s="151"/>
      <c r="C27" s="152"/>
      <c r="D27" s="70" t="s">
        <v>925</v>
      </c>
      <c r="E27" s="71" t="s">
        <v>922</v>
      </c>
      <c r="G27" s="54"/>
      <c r="K27" s="151"/>
      <c r="L27" s="152"/>
      <c r="M27" s="70" t="s">
        <v>925</v>
      </c>
      <c r="N27" s="71" t="s">
        <v>922</v>
      </c>
    </row>
    <row r="28" spans="2:14" x14ac:dyDescent="0.25">
      <c r="B28" s="153" t="s">
        <v>926</v>
      </c>
      <c r="C28" s="154"/>
      <c r="D28" s="72">
        <v>97670928.319999993</v>
      </c>
      <c r="E28" s="73">
        <f>D28/FXRate</f>
        <v>199389.46273348981</v>
      </c>
      <c r="F28" s="53"/>
      <c r="K28" s="153" t="s">
        <v>926</v>
      </c>
      <c r="L28" s="154"/>
      <c r="M28" s="72">
        <v>97670928.319999993</v>
      </c>
      <c r="N28" s="73">
        <f>M28/FXRate</f>
        <v>199389.46273348981</v>
      </c>
    </row>
    <row r="29" spans="2:14" x14ac:dyDescent="0.25">
      <c r="B29" s="155" t="s">
        <v>927</v>
      </c>
      <c r="C29" s="156"/>
      <c r="D29" s="144">
        <v>52922884.759999998</v>
      </c>
      <c r="E29" s="74">
        <f>D29/FXRate</f>
        <v>108038.96041645401</v>
      </c>
      <c r="K29" s="155" t="s">
        <v>927</v>
      </c>
      <c r="L29" s="156"/>
      <c r="M29" s="139">
        <f>52922884.76</f>
        <v>52922884.759999998</v>
      </c>
      <c r="N29" s="74">
        <f>M29/FXRate</f>
        <v>108038.96041645401</v>
      </c>
    </row>
    <row r="30" spans="2:14" x14ac:dyDescent="0.25">
      <c r="B30" s="157" t="s">
        <v>928</v>
      </c>
      <c r="C30" s="158"/>
      <c r="D30" s="75">
        <f>D28-D29</f>
        <v>44748043.559999995</v>
      </c>
      <c r="E30" s="74">
        <f>D30/FXRate</f>
        <v>91350.502317035818</v>
      </c>
      <c r="K30" s="157" t="s">
        <v>928</v>
      </c>
      <c r="L30" s="158"/>
      <c r="M30" s="75">
        <f>M28-M29</f>
        <v>44748043.559999995</v>
      </c>
      <c r="N30" s="74">
        <f>M30/FXRate</f>
        <v>91350.502317035818</v>
      </c>
    </row>
    <row r="31" spans="2:14" x14ac:dyDescent="0.25">
      <c r="B31" s="159" t="s">
        <v>929</v>
      </c>
      <c r="C31" s="159"/>
      <c r="D31" s="159"/>
      <c r="E31" s="76">
        <v>300000</v>
      </c>
      <c r="F31" s="77">
        <f>E31*FXRate</f>
        <v>146955000</v>
      </c>
      <c r="G31" s="58"/>
      <c r="K31" s="159" t="s">
        <v>929</v>
      </c>
      <c r="L31" s="159"/>
      <c r="M31" s="159"/>
      <c r="N31" s="76">
        <v>300000</v>
      </c>
    </row>
    <row r="33" spans="1:8" x14ac:dyDescent="0.25">
      <c r="C33" s="78"/>
    </row>
    <row r="34" spans="1:8" x14ac:dyDescent="0.25">
      <c r="C34" s="58"/>
    </row>
    <row r="35" spans="1:8" x14ac:dyDescent="0.25">
      <c r="D35" s="55"/>
      <c r="E35" s="58">
        <f>E31+E21+E11</f>
        <v>10577594.508239625</v>
      </c>
      <c r="F35" s="58"/>
    </row>
    <row r="36" spans="1:8" x14ac:dyDescent="0.25">
      <c r="E36" s="57"/>
      <c r="G36" s="58"/>
    </row>
    <row r="37" spans="1:8" x14ac:dyDescent="0.25">
      <c r="G37"/>
    </row>
    <row r="38" spans="1:8" x14ac:dyDescent="0.25">
      <c r="E38" s="58"/>
      <c r="G38" s="58"/>
      <c r="H38" s="58"/>
    </row>
    <row r="39" spans="1:8" x14ac:dyDescent="0.25">
      <c r="D39" s="55"/>
      <c r="E39" s="58"/>
    </row>
    <row r="40" spans="1:8" x14ac:dyDescent="0.25">
      <c r="A40" s="55" t="s">
        <v>1080</v>
      </c>
      <c r="D40" s="55"/>
      <c r="E40" s="58"/>
      <c r="F40" s="58"/>
    </row>
    <row r="41" spans="1:8" x14ac:dyDescent="0.25">
      <c r="B41" s="55" t="s">
        <v>1081</v>
      </c>
      <c r="C41" s="55" t="s">
        <v>1082</v>
      </c>
      <c r="D41" s="55" t="s">
        <v>920</v>
      </c>
      <c r="E41" s="58"/>
    </row>
    <row r="42" spans="1:8" x14ac:dyDescent="0.25">
      <c r="A42" s="44" t="s">
        <v>916</v>
      </c>
      <c r="B42" s="90">
        <f>SUM('MIDDLE BELT'!AC9:AC103)</f>
        <v>0</v>
      </c>
    </row>
    <row r="43" spans="1:8" x14ac:dyDescent="0.25">
      <c r="A43" s="44" t="s">
        <v>917</v>
      </c>
      <c r="B43" s="90">
        <f>SUM('SOUTH EAST'!AC9:AC96)</f>
        <v>0</v>
      </c>
    </row>
    <row r="44" spans="1:8" x14ac:dyDescent="0.25">
      <c r="A44" s="44" t="s">
        <v>918</v>
      </c>
      <c r="B44" s="90">
        <f>SUM(Consolidated!AC9:AC198)</f>
        <v>4037951000</v>
      </c>
      <c r="C44" s="90">
        <v>2859208881.283236</v>
      </c>
    </row>
    <row r="45" spans="1:8" x14ac:dyDescent="0.25">
      <c r="A45" s="44" t="s">
        <v>1063</v>
      </c>
      <c r="B45" s="90">
        <f>SUM(NORTH!AC9:AC87)</f>
        <v>0</v>
      </c>
    </row>
    <row r="56" spans="2:6" x14ac:dyDescent="0.25">
      <c r="B56" s="55" t="s">
        <v>1091</v>
      </c>
    </row>
    <row r="57" spans="2:6" x14ac:dyDescent="0.25">
      <c r="B57" s="94" t="s">
        <v>1089</v>
      </c>
      <c r="C57" s="94" t="s">
        <v>913</v>
      </c>
      <c r="D57" s="94"/>
      <c r="E57" s="94"/>
      <c r="F57" s="94"/>
    </row>
    <row r="58" spans="2:6" x14ac:dyDescent="0.25">
      <c r="B58" s="95" t="s">
        <v>1090</v>
      </c>
      <c r="C58" s="95" t="s">
        <v>1061</v>
      </c>
      <c r="D58" s="95" t="s">
        <v>1063</v>
      </c>
      <c r="E58" s="95" t="s">
        <v>1060</v>
      </c>
      <c r="F58" s="95" t="s">
        <v>1059</v>
      </c>
    </row>
    <row r="59" spans="2:6" x14ac:dyDescent="0.25">
      <c r="B59" t="s">
        <v>1083</v>
      </c>
      <c r="C59" s="92">
        <v>286335.8</v>
      </c>
      <c r="D59" s="92">
        <v>416541.2</v>
      </c>
      <c r="E59" s="92">
        <v>1509716.1</v>
      </c>
      <c r="F59" s="92">
        <v>647818.52</v>
      </c>
    </row>
    <row r="60" spans="2:6" x14ac:dyDescent="0.25">
      <c r="B60" t="s">
        <v>1084</v>
      </c>
      <c r="C60" s="92">
        <v>2661.8</v>
      </c>
      <c r="D60" s="92">
        <v>8330.44</v>
      </c>
      <c r="E60" s="92">
        <v>684.54</v>
      </c>
      <c r="F60" s="92">
        <v>2380.09</v>
      </c>
    </row>
    <row r="61" spans="2:6" x14ac:dyDescent="0.25">
      <c r="B61" t="s">
        <v>1085</v>
      </c>
      <c r="C61" s="92">
        <v>258.92</v>
      </c>
      <c r="D61" s="92">
        <v>57.160000000000011</v>
      </c>
      <c r="E61" s="92">
        <v>1265.58</v>
      </c>
      <c r="F61" s="92">
        <v>1445.528</v>
      </c>
    </row>
    <row r="62" spans="2:6" x14ac:dyDescent="0.25">
      <c r="B62" t="s">
        <v>1086</v>
      </c>
      <c r="C62" s="92">
        <v>130620</v>
      </c>
      <c r="D62" s="92">
        <v>54310.400000000001</v>
      </c>
      <c r="E62" s="92">
        <v>106286</v>
      </c>
      <c r="F62" s="92">
        <v>388286.81999999995</v>
      </c>
    </row>
    <row r="63" spans="2:6" x14ac:dyDescent="0.25">
      <c r="B63" t="s">
        <v>1087</v>
      </c>
      <c r="C63" s="92">
        <v>1939.2</v>
      </c>
      <c r="D63" s="92">
        <v>3720</v>
      </c>
      <c r="E63" s="92">
        <v>190</v>
      </c>
      <c r="F63" s="92">
        <v>596.4</v>
      </c>
    </row>
    <row r="64" spans="2:6" x14ac:dyDescent="0.25">
      <c r="B64" t="s">
        <v>1088</v>
      </c>
      <c r="C64" s="92">
        <v>10950.8</v>
      </c>
      <c r="D64" s="92">
        <v>9480</v>
      </c>
      <c r="E64" s="92">
        <v>9738</v>
      </c>
      <c r="F64" s="92">
        <v>15865.900000000001</v>
      </c>
    </row>
    <row r="65" spans="2:7" x14ac:dyDescent="0.25">
      <c r="C65" s="49">
        <f>SUM(C59:C64)</f>
        <v>432766.51999999996</v>
      </c>
      <c r="D65" s="49">
        <f>SUM(D59:D64)</f>
        <v>492439.2</v>
      </c>
      <c r="E65" s="49">
        <f>SUM(E59:E64)</f>
        <v>1627880.2200000002</v>
      </c>
      <c r="F65" s="49">
        <f>SUM(F59:F64)</f>
        <v>1056393.2579999999</v>
      </c>
      <c r="G65" s="49">
        <f>SUM(C65:F65)</f>
        <v>3609479.1980000003</v>
      </c>
    </row>
    <row r="66" spans="2:7" x14ac:dyDescent="0.25">
      <c r="C66" s="54">
        <f>C65/$G$65</f>
        <v>0.11989721958774395</v>
      </c>
      <c r="D66" s="54">
        <f>D65/$G$65</f>
        <v>0.13642943288684384</v>
      </c>
      <c r="E66" s="54">
        <f>E65/$G$65</f>
        <v>0.45100141341775923</v>
      </c>
      <c r="F66" s="54">
        <f>F65/$G$65</f>
        <v>0.29267193410765291</v>
      </c>
    </row>
    <row r="68" spans="2:7" x14ac:dyDescent="0.25">
      <c r="B68" s="55" t="s">
        <v>1092</v>
      </c>
    </row>
    <row r="69" spans="2:7" x14ac:dyDescent="0.25">
      <c r="B69" s="94" t="s">
        <v>1089</v>
      </c>
      <c r="C69" s="94" t="s">
        <v>913</v>
      </c>
      <c r="D69" s="94"/>
      <c r="E69" s="94"/>
      <c r="F69" s="94"/>
    </row>
    <row r="70" spans="2:7" x14ac:dyDescent="0.25">
      <c r="B70" s="95" t="s">
        <v>1090</v>
      </c>
      <c r="C70" s="95" t="s">
        <v>1061</v>
      </c>
      <c r="D70" s="95" t="s">
        <v>1063</v>
      </c>
      <c r="E70" s="95" t="s">
        <v>1060</v>
      </c>
      <c r="F70" s="95" t="s">
        <v>1059</v>
      </c>
    </row>
    <row r="71" spans="2:7" x14ac:dyDescent="0.25">
      <c r="B71" t="s">
        <v>1083</v>
      </c>
      <c r="C71" s="92">
        <v>41506.840000000004</v>
      </c>
      <c r="D71" s="92">
        <v>21683.359199999999</v>
      </c>
      <c r="E71" s="92">
        <v>148758.15999999997</v>
      </c>
      <c r="F71" s="92">
        <v>94708.64</v>
      </c>
    </row>
    <row r="72" spans="2:7" x14ac:dyDescent="0.25">
      <c r="B72" t="s">
        <v>1084</v>
      </c>
      <c r="C72" s="92">
        <v>973.95</v>
      </c>
      <c r="D72" s="92">
        <v>748.6</v>
      </c>
      <c r="E72" s="92">
        <v>558.36</v>
      </c>
      <c r="F72" s="92">
        <v>1382.7</v>
      </c>
    </row>
    <row r="73" spans="2:7" x14ac:dyDescent="0.25">
      <c r="B73" t="s">
        <v>1085</v>
      </c>
      <c r="C73" s="92">
        <v>8.0500000000000007</v>
      </c>
      <c r="D73" s="92">
        <v>4.4000000000000004</v>
      </c>
      <c r="E73" s="92">
        <v>17.200000000000003</v>
      </c>
      <c r="F73" s="92">
        <v>26.349999999999998</v>
      </c>
    </row>
    <row r="74" spans="2:7" x14ac:dyDescent="0.25">
      <c r="B74" t="s">
        <v>1086</v>
      </c>
      <c r="C74" s="92">
        <v>9251.0799999999981</v>
      </c>
      <c r="D74" s="92">
        <v>2240.12</v>
      </c>
      <c r="E74" s="92">
        <v>8609.64</v>
      </c>
      <c r="F74" s="92">
        <v>23968.379999999997</v>
      </c>
    </row>
    <row r="75" spans="2:7" x14ac:dyDescent="0.25">
      <c r="B75" t="s">
        <v>1087</v>
      </c>
      <c r="C75" s="92">
        <v>515.74</v>
      </c>
      <c r="D75" s="92">
        <v>294.58</v>
      </c>
      <c r="E75" s="92">
        <v>192.8</v>
      </c>
      <c r="F75" s="92">
        <v>941.76</v>
      </c>
    </row>
    <row r="76" spans="2:7" x14ac:dyDescent="0.25">
      <c r="B76" t="s">
        <v>1088</v>
      </c>
      <c r="C76" s="92">
        <v>1515.4599999999998</v>
      </c>
      <c r="D76" s="92">
        <v>150.78</v>
      </c>
      <c r="E76" s="92">
        <v>1705.8600000000001</v>
      </c>
      <c r="F76" s="92">
        <v>3898.4400000000005</v>
      </c>
    </row>
    <row r="77" spans="2:7" x14ac:dyDescent="0.25">
      <c r="C77" s="49">
        <f>SUM(C71:C76)</f>
        <v>53771.119999999995</v>
      </c>
      <c r="D77" s="49">
        <f>SUM(D71:D76)</f>
        <v>25121.839199999999</v>
      </c>
      <c r="E77" s="49">
        <f>SUM(E71:E76)</f>
        <v>159842.01999999996</v>
      </c>
      <c r="F77" s="49">
        <f>SUM(F71:F76)</f>
        <v>124926.27</v>
      </c>
      <c r="G77" s="49">
        <f>SUM(C77:F77)</f>
        <v>363661.24919999996</v>
      </c>
    </row>
    <row r="78" spans="2:7" x14ac:dyDescent="0.25">
      <c r="C78" s="54">
        <f>C77/$G$77</f>
        <v>0.14786046112498477</v>
      </c>
      <c r="D78" s="54">
        <f>D77/$G$77</f>
        <v>6.9080330266874088E-2</v>
      </c>
      <c r="E78" s="54">
        <f>E77/$G$77</f>
        <v>0.43953547525789</v>
      </c>
      <c r="F78" s="54">
        <f>F77/$G$77</f>
        <v>0.3435237333502511</v>
      </c>
    </row>
    <row r="80" spans="2:7" x14ac:dyDescent="0.25">
      <c r="B80" s="55" t="s">
        <v>1093</v>
      </c>
    </row>
    <row r="81" spans="2:7" x14ac:dyDescent="0.25">
      <c r="B81" s="94" t="s">
        <v>1089</v>
      </c>
      <c r="C81" s="94" t="s">
        <v>913</v>
      </c>
      <c r="D81" s="94"/>
      <c r="E81" s="94"/>
      <c r="F81" s="94"/>
    </row>
    <row r="82" spans="2:7" x14ac:dyDescent="0.25">
      <c r="B82" s="95" t="s">
        <v>1090</v>
      </c>
      <c r="C82" s="95" t="s">
        <v>1061</v>
      </c>
      <c r="D82" s="95" t="s">
        <v>1063</v>
      </c>
      <c r="E82" s="95" t="s">
        <v>1060</v>
      </c>
      <c r="F82" s="95" t="s">
        <v>1059</v>
      </c>
    </row>
    <row r="83" spans="2:7" x14ac:dyDescent="0.25">
      <c r="B83" t="s">
        <v>1083</v>
      </c>
      <c r="C83" s="92">
        <v>386224.04639799998</v>
      </c>
      <c r="D83" s="92">
        <v>483828.29279800004</v>
      </c>
      <c r="E83" s="92">
        <v>1780512.4158799998</v>
      </c>
      <c r="F83" s="92">
        <v>879705.38822000008</v>
      </c>
    </row>
    <row r="84" spans="2:7" x14ac:dyDescent="0.25">
      <c r="B84" t="s">
        <v>1084</v>
      </c>
      <c r="C84" s="92">
        <v>6506.8781412000008</v>
      </c>
      <c r="D84" s="92">
        <v>12003.084704999999</v>
      </c>
      <c r="E84" s="92">
        <v>3604.0044914999994</v>
      </c>
      <c r="F84" s="92">
        <v>7368.0266622999989</v>
      </c>
    </row>
    <row r="85" spans="2:7" x14ac:dyDescent="0.25">
      <c r="B85" t="s">
        <v>1085</v>
      </c>
      <c r="C85" s="92">
        <v>3826.17103</v>
      </c>
      <c r="D85" s="92">
        <v>2376.3374167100005</v>
      </c>
      <c r="E85" s="92">
        <v>5365.9680514000001</v>
      </c>
      <c r="F85" s="92">
        <v>6434.099502</v>
      </c>
    </row>
    <row r="86" spans="2:7" x14ac:dyDescent="0.25">
      <c r="B86" t="s">
        <v>1086</v>
      </c>
      <c r="C86" s="92">
        <v>168648.84576800003</v>
      </c>
      <c r="D86" s="92">
        <v>65310.106041699997</v>
      </c>
      <c r="E86" s="92">
        <v>137303.87631500006</v>
      </c>
      <c r="F86" s="92">
        <v>498716.53287600004</v>
      </c>
    </row>
    <row r="87" spans="2:7" x14ac:dyDescent="0.25">
      <c r="B87" t="s">
        <v>1087</v>
      </c>
      <c r="C87" s="92">
        <v>3534.7260200999999</v>
      </c>
      <c r="D87" s="92">
        <v>5589.5418801000005</v>
      </c>
      <c r="E87" s="92">
        <v>1201.7325352</v>
      </c>
      <c r="F87" s="92">
        <v>2247.5195647000005</v>
      </c>
    </row>
    <row r="88" spans="2:7" x14ac:dyDescent="0.25">
      <c r="B88" t="s">
        <v>1088</v>
      </c>
      <c r="C88" s="92">
        <v>15892.567100099999</v>
      </c>
      <c r="D88" s="92">
        <v>10736.528362610001</v>
      </c>
      <c r="E88" s="92">
        <v>18538.695625300006</v>
      </c>
      <c r="F88" s="92">
        <v>27754.668912000001</v>
      </c>
    </row>
    <row r="89" spans="2:7" x14ac:dyDescent="0.25">
      <c r="C89" s="49">
        <f>SUM(C83:C88)</f>
        <v>584633.23445739993</v>
      </c>
      <c r="D89" s="49">
        <f>SUM(D83:D88)</f>
        <v>579843.89120412001</v>
      </c>
      <c r="E89" s="49">
        <f>SUM(E83:E88)</f>
        <v>1946526.6928983999</v>
      </c>
      <c r="F89" s="49">
        <f>SUM(F83:F88)</f>
        <v>1422226.2357370004</v>
      </c>
      <c r="G89" s="49">
        <f>SUM(C89:F89)</f>
        <v>4533230.0542969201</v>
      </c>
    </row>
    <row r="90" spans="2:7" x14ac:dyDescent="0.25">
      <c r="C90" s="54">
        <f>C89/$G$89</f>
        <v>0.12896615160822086</v>
      </c>
      <c r="D90" s="54">
        <f>D89/$G$89</f>
        <v>0.1279096547625026</v>
      </c>
      <c r="E90" s="54">
        <f>E89/$G$89</f>
        <v>0.42939067057789015</v>
      </c>
      <c r="F90" s="54">
        <f>F89/$G$89</f>
        <v>0.31373352305138641</v>
      </c>
    </row>
  </sheetData>
  <sheetProtection algorithmName="SHA-512" hashValue="POeWU4s6wQxHkZ+jRiOOrXIOLvsI32cDA+HVd7DJ1TjGJ6ZPMVc3Ieqm6jPpcPueXy1n5Tr5eGtjfYuMZ5GoKg==" saltValue="ij8VjiuWIO78ntyuaBGrtA==" spinCount="100000" sheet="1" formatCells="0" formatColumns="0" formatRows="0" insertColumns="0" insertRows="0" insertHyperlinks="0" deleteColumns="0" deleteRows="0"/>
  <mergeCells count="14">
    <mergeCell ref="B30:C30"/>
    <mergeCell ref="B31:D31"/>
    <mergeCell ref="B10:C10"/>
    <mergeCell ref="B11:C11"/>
    <mergeCell ref="B20:C20"/>
    <mergeCell ref="B21:C21"/>
    <mergeCell ref="B28:C28"/>
    <mergeCell ref="B29:C29"/>
    <mergeCell ref="B27:C27"/>
    <mergeCell ref="K27:L27"/>
    <mergeCell ref="K28:L28"/>
    <mergeCell ref="K29:L29"/>
    <mergeCell ref="K30:L30"/>
    <mergeCell ref="K31:M3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25"/>
  <sheetViews>
    <sheetView topLeftCell="A5" workbookViewId="0">
      <selection activeCell="H15" sqref="H15"/>
    </sheetView>
  </sheetViews>
  <sheetFormatPr defaultRowHeight="15" x14ac:dyDescent="0.25"/>
  <cols>
    <col min="1" max="1" width="28.85546875" customWidth="1"/>
    <col min="2" max="2" width="27.7109375" customWidth="1"/>
    <col min="3" max="3" width="12.42578125" customWidth="1"/>
    <col min="7" max="7" width="10.7109375" bestFit="1" customWidth="1"/>
    <col min="9" max="9" width="26.42578125" bestFit="1" customWidth="1"/>
    <col min="10" max="10" width="10.28515625" bestFit="1" customWidth="1"/>
    <col min="11" max="11" width="24.42578125" bestFit="1" customWidth="1"/>
    <col min="12" max="12" width="11.28515625" bestFit="1" customWidth="1"/>
    <col min="252" max="252" width="35.42578125" customWidth="1"/>
    <col min="253" max="253" width="16.5703125" customWidth="1"/>
    <col min="254" max="254" width="21.28515625" customWidth="1"/>
    <col min="257" max="257" width="24.42578125" bestFit="1" customWidth="1"/>
    <col min="508" max="508" width="35.42578125" customWidth="1"/>
    <col min="509" max="509" width="16.5703125" customWidth="1"/>
    <col min="510" max="510" width="21.28515625" customWidth="1"/>
    <col min="513" max="513" width="24.42578125" bestFit="1" customWidth="1"/>
    <col min="764" max="764" width="35.42578125" customWidth="1"/>
    <col min="765" max="765" width="16.5703125" customWidth="1"/>
    <col min="766" max="766" width="21.28515625" customWidth="1"/>
    <col min="769" max="769" width="24.42578125" bestFit="1" customWidth="1"/>
    <col min="1020" max="1020" width="35.42578125" customWidth="1"/>
    <col min="1021" max="1021" width="16.5703125" customWidth="1"/>
    <col min="1022" max="1022" width="21.28515625" customWidth="1"/>
    <col min="1025" max="1025" width="24.42578125" bestFit="1" customWidth="1"/>
    <col min="1276" max="1276" width="35.42578125" customWidth="1"/>
    <col min="1277" max="1277" width="16.5703125" customWidth="1"/>
    <col min="1278" max="1278" width="21.28515625" customWidth="1"/>
    <col min="1281" max="1281" width="24.42578125" bestFit="1" customWidth="1"/>
    <col min="1532" max="1532" width="35.42578125" customWidth="1"/>
    <col min="1533" max="1533" width="16.5703125" customWidth="1"/>
    <col min="1534" max="1534" width="21.28515625" customWidth="1"/>
    <col min="1537" max="1537" width="24.42578125" bestFit="1" customWidth="1"/>
    <col min="1788" max="1788" width="35.42578125" customWidth="1"/>
    <col min="1789" max="1789" width="16.5703125" customWidth="1"/>
    <col min="1790" max="1790" width="21.28515625" customWidth="1"/>
    <col min="1793" max="1793" width="24.42578125" bestFit="1" customWidth="1"/>
    <col min="2044" max="2044" width="35.42578125" customWidth="1"/>
    <col min="2045" max="2045" width="16.5703125" customWidth="1"/>
    <col min="2046" max="2046" width="21.28515625" customWidth="1"/>
    <col min="2049" max="2049" width="24.42578125" bestFit="1" customWidth="1"/>
    <col min="2300" max="2300" width="35.42578125" customWidth="1"/>
    <col min="2301" max="2301" width="16.5703125" customWidth="1"/>
    <col min="2302" max="2302" width="21.28515625" customWidth="1"/>
    <col min="2305" max="2305" width="24.42578125" bestFit="1" customWidth="1"/>
    <col min="2556" max="2556" width="35.42578125" customWidth="1"/>
    <col min="2557" max="2557" width="16.5703125" customWidth="1"/>
    <col min="2558" max="2558" width="21.28515625" customWidth="1"/>
    <col min="2561" max="2561" width="24.42578125" bestFit="1" customWidth="1"/>
    <col min="2812" max="2812" width="35.42578125" customWidth="1"/>
    <col min="2813" max="2813" width="16.5703125" customWidth="1"/>
    <col min="2814" max="2814" width="21.28515625" customWidth="1"/>
    <col min="2817" max="2817" width="24.42578125" bestFit="1" customWidth="1"/>
    <col min="3068" max="3068" width="35.42578125" customWidth="1"/>
    <col min="3069" max="3069" width="16.5703125" customWidth="1"/>
    <col min="3070" max="3070" width="21.28515625" customWidth="1"/>
    <col min="3073" max="3073" width="24.42578125" bestFit="1" customWidth="1"/>
    <col min="3324" max="3324" width="35.42578125" customWidth="1"/>
    <col min="3325" max="3325" width="16.5703125" customWidth="1"/>
    <col min="3326" max="3326" width="21.28515625" customWidth="1"/>
    <col min="3329" max="3329" width="24.42578125" bestFit="1" customWidth="1"/>
    <col min="3580" max="3580" width="35.42578125" customWidth="1"/>
    <col min="3581" max="3581" width="16.5703125" customWidth="1"/>
    <col min="3582" max="3582" width="21.28515625" customWidth="1"/>
    <col min="3585" max="3585" width="24.42578125" bestFit="1" customWidth="1"/>
    <col min="3836" max="3836" width="35.42578125" customWidth="1"/>
    <col min="3837" max="3837" width="16.5703125" customWidth="1"/>
    <col min="3838" max="3838" width="21.28515625" customWidth="1"/>
    <col min="3841" max="3841" width="24.42578125" bestFit="1" customWidth="1"/>
    <col min="4092" max="4092" width="35.42578125" customWidth="1"/>
    <col min="4093" max="4093" width="16.5703125" customWidth="1"/>
    <col min="4094" max="4094" width="21.28515625" customWidth="1"/>
    <col min="4097" max="4097" width="24.42578125" bestFit="1" customWidth="1"/>
    <col min="4348" max="4348" width="35.42578125" customWidth="1"/>
    <col min="4349" max="4349" width="16.5703125" customWidth="1"/>
    <col min="4350" max="4350" width="21.28515625" customWidth="1"/>
    <col min="4353" max="4353" width="24.42578125" bestFit="1" customWidth="1"/>
    <col min="4604" max="4604" width="35.42578125" customWidth="1"/>
    <col min="4605" max="4605" width="16.5703125" customWidth="1"/>
    <col min="4606" max="4606" width="21.28515625" customWidth="1"/>
    <col min="4609" max="4609" width="24.42578125" bestFit="1" customWidth="1"/>
    <col min="4860" max="4860" width="35.42578125" customWidth="1"/>
    <col min="4861" max="4861" width="16.5703125" customWidth="1"/>
    <col min="4862" max="4862" width="21.28515625" customWidth="1"/>
    <col min="4865" max="4865" width="24.42578125" bestFit="1" customWidth="1"/>
    <col min="5116" max="5116" width="35.42578125" customWidth="1"/>
    <col min="5117" max="5117" width="16.5703125" customWidth="1"/>
    <col min="5118" max="5118" width="21.28515625" customWidth="1"/>
    <col min="5121" max="5121" width="24.42578125" bestFit="1" customWidth="1"/>
    <col min="5372" max="5372" width="35.42578125" customWidth="1"/>
    <col min="5373" max="5373" width="16.5703125" customWidth="1"/>
    <col min="5374" max="5374" width="21.28515625" customWidth="1"/>
    <col min="5377" max="5377" width="24.42578125" bestFit="1" customWidth="1"/>
    <col min="5628" max="5628" width="35.42578125" customWidth="1"/>
    <col min="5629" max="5629" width="16.5703125" customWidth="1"/>
    <col min="5630" max="5630" width="21.28515625" customWidth="1"/>
    <col min="5633" max="5633" width="24.42578125" bestFit="1" customWidth="1"/>
    <col min="5884" max="5884" width="35.42578125" customWidth="1"/>
    <col min="5885" max="5885" width="16.5703125" customWidth="1"/>
    <col min="5886" max="5886" width="21.28515625" customWidth="1"/>
    <col min="5889" max="5889" width="24.42578125" bestFit="1" customWidth="1"/>
    <col min="6140" max="6140" width="35.42578125" customWidth="1"/>
    <col min="6141" max="6141" width="16.5703125" customWidth="1"/>
    <col min="6142" max="6142" width="21.28515625" customWidth="1"/>
    <col min="6145" max="6145" width="24.42578125" bestFit="1" customWidth="1"/>
    <col min="6396" max="6396" width="35.42578125" customWidth="1"/>
    <col min="6397" max="6397" width="16.5703125" customWidth="1"/>
    <col min="6398" max="6398" width="21.28515625" customWidth="1"/>
    <col min="6401" max="6401" width="24.42578125" bestFit="1" customWidth="1"/>
    <col min="6652" max="6652" width="35.42578125" customWidth="1"/>
    <col min="6653" max="6653" width="16.5703125" customWidth="1"/>
    <col min="6654" max="6654" width="21.28515625" customWidth="1"/>
    <col min="6657" max="6657" width="24.42578125" bestFit="1" customWidth="1"/>
    <col min="6908" max="6908" width="35.42578125" customWidth="1"/>
    <col min="6909" max="6909" width="16.5703125" customWidth="1"/>
    <col min="6910" max="6910" width="21.28515625" customWidth="1"/>
    <col min="6913" max="6913" width="24.42578125" bestFit="1" customWidth="1"/>
    <col min="7164" max="7164" width="35.42578125" customWidth="1"/>
    <col min="7165" max="7165" width="16.5703125" customWidth="1"/>
    <col min="7166" max="7166" width="21.28515625" customWidth="1"/>
    <col min="7169" max="7169" width="24.42578125" bestFit="1" customWidth="1"/>
    <col min="7420" max="7420" width="35.42578125" customWidth="1"/>
    <col min="7421" max="7421" width="16.5703125" customWidth="1"/>
    <col min="7422" max="7422" width="21.28515625" customWidth="1"/>
    <col min="7425" max="7425" width="24.42578125" bestFit="1" customWidth="1"/>
    <col min="7676" max="7676" width="35.42578125" customWidth="1"/>
    <col min="7677" max="7677" width="16.5703125" customWidth="1"/>
    <col min="7678" max="7678" width="21.28515625" customWidth="1"/>
    <col min="7681" max="7681" width="24.42578125" bestFit="1" customWidth="1"/>
    <col min="7932" max="7932" width="35.42578125" customWidth="1"/>
    <col min="7933" max="7933" width="16.5703125" customWidth="1"/>
    <col min="7934" max="7934" width="21.28515625" customWidth="1"/>
    <col min="7937" max="7937" width="24.42578125" bestFit="1" customWidth="1"/>
    <col min="8188" max="8188" width="35.42578125" customWidth="1"/>
    <col min="8189" max="8189" width="16.5703125" customWidth="1"/>
    <col min="8190" max="8190" width="21.28515625" customWidth="1"/>
    <col min="8193" max="8193" width="24.42578125" bestFit="1" customWidth="1"/>
    <col min="8444" max="8444" width="35.42578125" customWidth="1"/>
    <col min="8445" max="8445" width="16.5703125" customWidth="1"/>
    <col min="8446" max="8446" width="21.28515625" customWidth="1"/>
    <col min="8449" max="8449" width="24.42578125" bestFit="1" customWidth="1"/>
    <col min="8700" max="8700" width="35.42578125" customWidth="1"/>
    <col min="8701" max="8701" width="16.5703125" customWidth="1"/>
    <col min="8702" max="8702" width="21.28515625" customWidth="1"/>
    <col min="8705" max="8705" width="24.42578125" bestFit="1" customWidth="1"/>
    <col min="8956" max="8956" width="35.42578125" customWidth="1"/>
    <col min="8957" max="8957" width="16.5703125" customWidth="1"/>
    <col min="8958" max="8958" width="21.28515625" customWidth="1"/>
    <col min="8961" max="8961" width="24.42578125" bestFit="1" customWidth="1"/>
    <col min="9212" max="9212" width="35.42578125" customWidth="1"/>
    <col min="9213" max="9213" width="16.5703125" customWidth="1"/>
    <col min="9214" max="9214" width="21.28515625" customWidth="1"/>
    <col min="9217" max="9217" width="24.42578125" bestFit="1" customWidth="1"/>
    <col min="9468" max="9468" width="35.42578125" customWidth="1"/>
    <col min="9469" max="9469" width="16.5703125" customWidth="1"/>
    <col min="9470" max="9470" width="21.28515625" customWidth="1"/>
    <col min="9473" max="9473" width="24.42578125" bestFit="1" customWidth="1"/>
    <col min="9724" max="9724" width="35.42578125" customWidth="1"/>
    <col min="9725" max="9725" width="16.5703125" customWidth="1"/>
    <col min="9726" max="9726" width="21.28515625" customWidth="1"/>
    <col min="9729" max="9729" width="24.42578125" bestFit="1" customWidth="1"/>
    <col min="9980" max="9980" width="35.42578125" customWidth="1"/>
    <col min="9981" max="9981" width="16.5703125" customWidth="1"/>
    <col min="9982" max="9982" width="21.28515625" customWidth="1"/>
    <col min="9985" max="9985" width="24.42578125" bestFit="1" customWidth="1"/>
    <col min="10236" max="10236" width="35.42578125" customWidth="1"/>
    <col min="10237" max="10237" width="16.5703125" customWidth="1"/>
    <col min="10238" max="10238" width="21.28515625" customWidth="1"/>
    <col min="10241" max="10241" width="24.42578125" bestFit="1" customWidth="1"/>
    <col min="10492" max="10492" width="35.42578125" customWidth="1"/>
    <col min="10493" max="10493" width="16.5703125" customWidth="1"/>
    <col min="10494" max="10494" width="21.28515625" customWidth="1"/>
    <col min="10497" max="10497" width="24.42578125" bestFit="1" customWidth="1"/>
    <col min="10748" max="10748" width="35.42578125" customWidth="1"/>
    <col min="10749" max="10749" width="16.5703125" customWidth="1"/>
    <col min="10750" max="10750" width="21.28515625" customWidth="1"/>
    <col min="10753" max="10753" width="24.42578125" bestFit="1" customWidth="1"/>
    <col min="11004" max="11004" width="35.42578125" customWidth="1"/>
    <col min="11005" max="11005" width="16.5703125" customWidth="1"/>
    <col min="11006" max="11006" width="21.28515625" customWidth="1"/>
    <col min="11009" max="11009" width="24.42578125" bestFit="1" customWidth="1"/>
    <col min="11260" max="11260" width="35.42578125" customWidth="1"/>
    <col min="11261" max="11261" width="16.5703125" customWidth="1"/>
    <col min="11262" max="11262" width="21.28515625" customWidth="1"/>
    <col min="11265" max="11265" width="24.42578125" bestFit="1" customWidth="1"/>
    <col min="11516" max="11516" width="35.42578125" customWidth="1"/>
    <col min="11517" max="11517" width="16.5703125" customWidth="1"/>
    <col min="11518" max="11518" width="21.28515625" customWidth="1"/>
    <col min="11521" max="11521" width="24.42578125" bestFit="1" customWidth="1"/>
    <col min="11772" max="11772" width="35.42578125" customWidth="1"/>
    <col min="11773" max="11773" width="16.5703125" customWidth="1"/>
    <col min="11774" max="11774" width="21.28515625" customWidth="1"/>
    <col min="11777" max="11777" width="24.42578125" bestFit="1" customWidth="1"/>
    <col min="12028" max="12028" width="35.42578125" customWidth="1"/>
    <col min="12029" max="12029" width="16.5703125" customWidth="1"/>
    <col min="12030" max="12030" width="21.28515625" customWidth="1"/>
    <col min="12033" max="12033" width="24.42578125" bestFit="1" customWidth="1"/>
    <col min="12284" max="12284" width="35.42578125" customWidth="1"/>
    <col min="12285" max="12285" width="16.5703125" customWidth="1"/>
    <col min="12286" max="12286" width="21.28515625" customWidth="1"/>
    <col min="12289" max="12289" width="24.42578125" bestFit="1" customWidth="1"/>
    <col min="12540" max="12540" width="35.42578125" customWidth="1"/>
    <col min="12541" max="12541" width="16.5703125" customWidth="1"/>
    <col min="12542" max="12542" width="21.28515625" customWidth="1"/>
    <col min="12545" max="12545" width="24.42578125" bestFit="1" customWidth="1"/>
    <col min="12796" max="12796" width="35.42578125" customWidth="1"/>
    <col min="12797" max="12797" width="16.5703125" customWidth="1"/>
    <col min="12798" max="12798" width="21.28515625" customWidth="1"/>
    <col min="12801" max="12801" width="24.42578125" bestFit="1" customWidth="1"/>
    <col min="13052" max="13052" width="35.42578125" customWidth="1"/>
    <col min="13053" max="13053" width="16.5703125" customWidth="1"/>
    <col min="13054" max="13054" width="21.28515625" customWidth="1"/>
    <col min="13057" max="13057" width="24.42578125" bestFit="1" customWidth="1"/>
    <col min="13308" max="13308" width="35.42578125" customWidth="1"/>
    <col min="13309" max="13309" width="16.5703125" customWidth="1"/>
    <col min="13310" max="13310" width="21.28515625" customWidth="1"/>
    <col min="13313" max="13313" width="24.42578125" bestFit="1" customWidth="1"/>
    <col min="13564" max="13564" width="35.42578125" customWidth="1"/>
    <col min="13565" max="13565" width="16.5703125" customWidth="1"/>
    <col min="13566" max="13566" width="21.28515625" customWidth="1"/>
    <col min="13569" max="13569" width="24.42578125" bestFit="1" customWidth="1"/>
    <col min="13820" max="13820" width="35.42578125" customWidth="1"/>
    <col min="13821" max="13821" width="16.5703125" customWidth="1"/>
    <col min="13822" max="13822" width="21.28515625" customWidth="1"/>
    <col min="13825" max="13825" width="24.42578125" bestFit="1" customWidth="1"/>
    <col min="14076" max="14076" width="35.42578125" customWidth="1"/>
    <col min="14077" max="14077" width="16.5703125" customWidth="1"/>
    <col min="14078" max="14078" width="21.28515625" customWidth="1"/>
    <col min="14081" max="14081" width="24.42578125" bestFit="1" customWidth="1"/>
    <col min="14332" max="14332" width="35.42578125" customWidth="1"/>
    <col min="14333" max="14333" width="16.5703125" customWidth="1"/>
    <col min="14334" max="14334" width="21.28515625" customWidth="1"/>
    <col min="14337" max="14337" width="24.42578125" bestFit="1" customWidth="1"/>
    <col min="14588" max="14588" width="35.42578125" customWidth="1"/>
    <col min="14589" max="14589" width="16.5703125" customWidth="1"/>
    <col min="14590" max="14590" width="21.28515625" customWidth="1"/>
    <col min="14593" max="14593" width="24.42578125" bestFit="1" customWidth="1"/>
    <col min="14844" max="14844" width="35.42578125" customWidth="1"/>
    <col min="14845" max="14845" width="16.5703125" customWidth="1"/>
    <col min="14846" max="14846" width="21.28515625" customWidth="1"/>
    <col min="14849" max="14849" width="24.42578125" bestFit="1" customWidth="1"/>
    <col min="15100" max="15100" width="35.42578125" customWidth="1"/>
    <col min="15101" max="15101" width="16.5703125" customWidth="1"/>
    <col min="15102" max="15102" width="21.28515625" customWidth="1"/>
    <col min="15105" max="15105" width="24.42578125" bestFit="1" customWidth="1"/>
    <col min="15356" max="15356" width="35.42578125" customWidth="1"/>
    <col min="15357" max="15357" width="16.5703125" customWidth="1"/>
    <col min="15358" max="15358" width="21.28515625" customWidth="1"/>
    <col min="15361" max="15361" width="24.42578125" bestFit="1" customWidth="1"/>
    <col min="15612" max="15612" width="35.42578125" customWidth="1"/>
    <col min="15613" max="15613" width="16.5703125" customWidth="1"/>
    <col min="15614" max="15614" width="21.28515625" customWidth="1"/>
    <col min="15617" max="15617" width="24.42578125" bestFit="1" customWidth="1"/>
    <col min="15868" max="15868" width="35.42578125" customWidth="1"/>
    <col min="15869" max="15869" width="16.5703125" customWidth="1"/>
    <col min="15870" max="15870" width="21.28515625" customWidth="1"/>
    <col min="15873" max="15873" width="24.42578125" bestFit="1" customWidth="1"/>
    <col min="16124" max="16124" width="35.42578125" customWidth="1"/>
    <col min="16125" max="16125" width="16.5703125" customWidth="1"/>
    <col min="16126" max="16126" width="21.28515625" customWidth="1"/>
    <col min="16129" max="16129" width="24.42578125" bestFit="1" customWidth="1"/>
  </cols>
  <sheetData>
    <row r="1" spans="1:12" x14ac:dyDescent="0.25">
      <c r="A1" t="s">
        <v>1161</v>
      </c>
      <c r="B1" t="s">
        <v>497</v>
      </c>
      <c r="C1" t="s">
        <v>498</v>
      </c>
    </row>
    <row r="2" spans="1:12" x14ac:dyDescent="0.25">
      <c r="B2" t="s">
        <v>895</v>
      </c>
      <c r="C2" s="79">
        <v>144000</v>
      </c>
      <c r="G2" t="s">
        <v>505</v>
      </c>
      <c r="I2" t="s">
        <v>43</v>
      </c>
    </row>
    <row r="3" spans="1:12" x14ac:dyDescent="0.25">
      <c r="B3" t="s">
        <v>641</v>
      </c>
      <c r="C3" s="116">
        <v>222500</v>
      </c>
      <c r="G3" t="s">
        <v>1</v>
      </c>
      <c r="I3" t="s">
        <v>20</v>
      </c>
    </row>
    <row r="4" spans="1:12" x14ac:dyDescent="0.25">
      <c r="B4" t="s">
        <v>853</v>
      </c>
      <c r="C4" s="145">
        <v>152000</v>
      </c>
      <c r="G4" t="s">
        <v>506</v>
      </c>
      <c r="I4" t="s">
        <v>13</v>
      </c>
    </row>
    <row r="5" spans="1:12" x14ac:dyDescent="0.25">
      <c r="B5" t="s">
        <v>644</v>
      </c>
      <c r="C5" s="145">
        <v>50000</v>
      </c>
      <c r="G5" t="s">
        <v>507</v>
      </c>
      <c r="I5" t="s">
        <v>11</v>
      </c>
    </row>
    <row r="6" spans="1:12" x14ac:dyDescent="0.25">
      <c r="B6" t="s">
        <v>1121</v>
      </c>
      <c r="C6" s="145">
        <v>68000</v>
      </c>
      <c r="G6" t="s">
        <v>508</v>
      </c>
      <c r="I6" t="s">
        <v>516</v>
      </c>
    </row>
    <row r="7" spans="1:12" x14ac:dyDescent="0.25">
      <c r="B7" t="s">
        <v>1122</v>
      </c>
      <c r="C7" s="145">
        <v>80000</v>
      </c>
      <c r="G7" t="s">
        <v>357</v>
      </c>
    </row>
    <row r="8" spans="1:12" x14ac:dyDescent="0.25">
      <c r="B8" t="s">
        <v>487</v>
      </c>
      <c r="C8" s="146">
        <v>144000</v>
      </c>
      <c r="G8" t="s">
        <v>509</v>
      </c>
      <c r="J8" s="92"/>
      <c r="K8" s="92"/>
      <c r="L8" s="80"/>
    </row>
    <row r="9" spans="1:12" x14ac:dyDescent="0.25">
      <c r="B9" t="s">
        <v>649</v>
      </c>
      <c r="C9" s="145">
        <v>144000</v>
      </c>
      <c r="G9" t="s">
        <v>510</v>
      </c>
      <c r="J9" s="92"/>
      <c r="K9" s="92"/>
      <c r="L9" s="80"/>
    </row>
    <row r="10" spans="1:12" x14ac:dyDescent="0.25">
      <c r="B10" t="s">
        <v>488</v>
      </c>
      <c r="C10" s="145">
        <v>188500</v>
      </c>
      <c r="G10" t="s">
        <v>428</v>
      </c>
      <c r="J10" s="92"/>
      <c r="K10" s="92"/>
      <c r="L10" s="80"/>
    </row>
    <row r="11" spans="1:12" x14ac:dyDescent="0.25">
      <c r="B11" t="s">
        <v>489</v>
      </c>
      <c r="C11" s="145">
        <v>216500</v>
      </c>
      <c r="G11" t="s">
        <v>511</v>
      </c>
      <c r="J11" s="92"/>
      <c r="K11" s="92"/>
      <c r="L11" s="80"/>
    </row>
    <row r="12" spans="1:12" x14ac:dyDescent="0.25">
      <c r="B12" t="s">
        <v>1085</v>
      </c>
      <c r="C12" s="145">
        <v>116000</v>
      </c>
      <c r="G12" t="s">
        <v>512</v>
      </c>
      <c r="J12" s="92"/>
      <c r="K12" s="92"/>
      <c r="L12" s="80"/>
    </row>
    <row r="13" spans="1:12" x14ac:dyDescent="0.25">
      <c r="B13" t="s">
        <v>490</v>
      </c>
      <c r="C13" s="146">
        <v>152000</v>
      </c>
      <c r="G13" t="s">
        <v>513</v>
      </c>
      <c r="J13" s="92"/>
      <c r="K13" s="92"/>
      <c r="L13" s="80"/>
    </row>
    <row r="14" spans="1:12" x14ac:dyDescent="0.25">
      <c r="B14" t="s">
        <v>1148</v>
      </c>
      <c r="C14" s="145">
        <v>101000</v>
      </c>
    </row>
    <row r="15" spans="1:12" x14ac:dyDescent="0.25">
      <c r="B15" t="s">
        <v>1108</v>
      </c>
      <c r="C15" s="146">
        <v>132000</v>
      </c>
    </row>
    <row r="16" spans="1:12" x14ac:dyDescent="0.25">
      <c r="B16" t="s">
        <v>491</v>
      </c>
      <c r="C16" s="145">
        <v>104500</v>
      </c>
    </row>
    <row r="17" spans="2:12" x14ac:dyDescent="0.25">
      <c r="B17" t="s">
        <v>492</v>
      </c>
      <c r="C17" s="145">
        <v>91000</v>
      </c>
    </row>
    <row r="18" spans="2:12" x14ac:dyDescent="0.25">
      <c r="B18" t="s">
        <v>493</v>
      </c>
      <c r="C18" s="145">
        <v>152000</v>
      </c>
    </row>
    <row r="19" spans="2:12" x14ac:dyDescent="0.25">
      <c r="B19" t="s">
        <v>494</v>
      </c>
      <c r="C19" s="145">
        <v>104500</v>
      </c>
    </row>
    <row r="20" spans="2:12" x14ac:dyDescent="0.25">
      <c r="B20" t="s">
        <v>1071</v>
      </c>
      <c r="C20" s="145">
        <v>91000</v>
      </c>
    </row>
    <row r="21" spans="2:12" x14ac:dyDescent="0.25">
      <c r="B21" t="s">
        <v>495</v>
      </c>
      <c r="C21" s="145">
        <v>100000</v>
      </c>
    </row>
    <row r="22" spans="2:12" x14ac:dyDescent="0.25">
      <c r="B22" t="s">
        <v>496</v>
      </c>
      <c r="C22" s="145">
        <v>216500</v>
      </c>
    </row>
    <row r="23" spans="2:12" x14ac:dyDescent="0.25">
      <c r="B23" t="s">
        <v>1107</v>
      </c>
      <c r="C23" s="145">
        <v>92000</v>
      </c>
      <c r="L23" s="80"/>
    </row>
    <row r="24" spans="2:12" x14ac:dyDescent="0.25">
      <c r="B24" t="s">
        <v>848</v>
      </c>
      <c r="C24" s="145">
        <v>83000</v>
      </c>
    </row>
    <row r="25" spans="2:12" x14ac:dyDescent="0.25">
      <c r="B25" t="s">
        <v>898</v>
      </c>
      <c r="C25" s="79">
        <v>86000</v>
      </c>
    </row>
  </sheetData>
  <sheetProtection algorithmName="SHA-512" hashValue="m3DTIJy0JmaLQERQrg7VcAKJjJp7TFW3azupTvwk56zKaA4HaCAAMeFW0Gp6zB6xdXP6EYwxsLn3ijm3wWbzTA==" saltValue="xkx5d/holsZ3JJaQKam6tg==" spinCount="100000" sheet="1" formatCells="0" formatColumns="0" formatRows="0" insertColumns="0" insertRows="0" insertHyperlinks="0" deleteColumn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DB24E2DF86B547A85C0253789A83FB" ma:contentTypeVersion="11" ma:contentTypeDescription="Create a new document." ma:contentTypeScope="" ma:versionID="218fb6ff3b74b3909a9d7a77074bf8ce">
  <xsd:schema xmlns:xsd="http://www.w3.org/2001/XMLSchema" xmlns:xs="http://www.w3.org/2001/XMLSchema" xmlns:p="http://schemas.microsoft.com/office/2006/metadata/properties" xmlns:ns3="f4de55b7-b313-4250-8efc-8bd3b2a437fd" xmlns:ns4="a8985478-e021-41c2-9864-d13efae2b3f9" targetNamespace="http://schemas.microsoft.com/office/2006/metadata/properties" ma:root="true" ma:fieldsID="9197dad9549f7578c5b8303d324a6872" ns3:_="" ns4:_="">
    <xsd:import namespace="f4de55b7-b313-4250-8efc-8bd3b2a437fd"/>
    <xsd:import namespace="a8985478-e021-41c2-9864-d13efae2b3f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de55b7-b313-4250-8efc-8bd3b2a437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985478-e021-41c2-9864-d13efae2b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978D3E-971B-45D6-95C0-26EAC4499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477D6F-1368-44B3-9506-DF896E0BC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de55b7-b313-4250-8efc-8bd3b2a437fd"/>
    <ds:schemaRef ds:uri="a8985478-e021-41c2-9864-d13efae2b3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D6C78-67E6-4ADF-B866-E5EA99576B6F}">
  <ds:schemaRefs>
    <ds:schemaRef ds:uri="f4de55b7-b313-4250-8efc-8bd3b2a437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8985478-e021-41c2-9864-d13efae2b3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Consolidated</vt:lpstr>
      <vt:lpstr>SOUTH EAST</vt:lpstr>
      <vt:lpstr>MIDDLE BELT</vt:lpstr>
      <vt:lpstr>NORTH</vt:lpstr>
      <vt:lpstr>OMMITTED CUSTOMERS</vt:lpstr>
      <vt:lpstr>Overdue Credits</vt:lpstr>
      <vt:lpstr>September Credit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Sandra Njaka</cp:lastModifiedBy>
  <cp:lastPrinted>2020-01-13T09:49:42Z</cp:lastPrinted>
  <dcterms:created xsi:type="dcterms:W3CDTF">2016-08-30T08:14:26Z</dcterms:created>
  <dcterms:modified xsi:type="dcterms:W3CDTF">2021-09-22T15:44:11Z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0x0101009DDB24E2DF86B547A85C0253789A83FB</vt:lpwstr>
  </property>
</Properties>
</file>