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t-my.sharepoint.com/personal/cosmas_anyikwa_bat_com/Documents/Desktop/Targets and Monthly Credit Deployment/"/>
    </mc:Choice>
  </mc:AlternateContent>
  <xr:revisionPtr revIDLastSave="148" documentId="8_{B3968BAB-D86B-4F0C-AD8B-D7F80625A240}" xr6:coauthVersionLast="46" xr6:coauthVersionMax="47" xr10:uidLastSave="{5E7DB544-6A96-4425-A4B5-FDE67FF70C90}"/>
  <bookViews>
    <workbookView xWindow="-120" yWindow="-120" windowWidth="20730" windowHeight="11160" tabRatio="657" firstSheet="1" activeTab="1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October Credit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EAST'!$A$8:$AX$104</definedName>
    <definedName name="_xlnm._FilterDatabase" localSheetId="0" hidden="1">'SOUTH WEST'!$A$8:$AX$201</definedName>
    <definedName name="FXRate">'October Credit Allocation'!$B$1</definedName>
    <definedName name="Manuel">'[1]September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2" i="17"/>
  <c r="D422" i="17"/>
  <c r="F422" i="17" s="1"/>
  <c r="G101" i="31" l="1"/>
  <c r="AC101" i="31"/>
  <c r="AV101" i="31" s="1"/>
  <c r="AE101" i="31"/>
  <c r="AU101" i="31"/>
  <c r="AX101" i="31"/>
  <c r="G102" i="31"/>
  <c r="AC102" i="31"/>
  <c r="AV102" i="31" s="1"/>
  <c r="AE102" i="31"/>
  <c r="AU102" i="31"/>
  <c r="AX102" i="31"/>
  <c r="G103" i="31"/>
  <c r="AC103" i="31"/>
  <c r="AV103" i="31" s="1"/>
  <c r="AE103" i="31"/>
  <c r="AU103" i="31"/>
  <c r="G104" i="31"/>
  <c r="AC104" i="31"/>
  <c r="AV104" i="31" s="1"/>
  <c r="AE104" i="31"/>
  <c r="AU104" i="31"/>
  <c r="AX104" i="31"/>
  <c r="F31" i="26"/>
  <c r="E9" i="26"/>
  <c r="E8" i="26"/>
  <c r="E7" i="26"/>
  <c r="E6" i="26"/>
  <c r="AW104" i="31" l="1"/>
  <c r="AW103" i="31"/>
  <c r="AW101" i="31"/>
  <c r="AW102" i="31"/>
  <c r="M29" i="26"/>
  <c r="M30" i="26" s="1"/>
  <c r="N28" i="26"/>
  <c r="N30" i="26" l="1"/>
  <c r="N29" i="26"/>
  <c r="G7" i="26"/>
  <c r="D7" i="26" s="1"/>
  <c r="G9" i="26"/>
  <c r="D9" i="26" s="1"/>
  <c r="G8" i="26"/>
  <c r="D8" i="26" s="1"/>
  <c r="G6" i="26"/>
  <c r="D6" i="26" s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AX103" i="31" l="1"/>
  <c r="C3" i="26" l="1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G10" i="30" l="1"/>
  <c r="G9" i="30"/>
  <c r="AX51" i="22" l="1"/>
  <c r="F1" i="34"/>
  <c r="AX178" i="22"/>
  <c r="AX198" i="22"/>
  <c r="AX181" i="22"/>
  <c r="AX190" i="22"/>
  <c r="AX47" i="33"/>
  <c r="AX31" i="33"/>
  <c r="AX46" i="33"/>
  <c r="AX30" i="33"/>
  <c r="AX45" i="33"/>
  <c r="AX43" i="33"/>
  <c r="AX42" i="33"/>
  <c r="AX41" i="33"/>
  <c r="AX40" i="33"/>
  <c r="AX39" i="33"/>
  <c r="AX23" i="33"/>
  <c r="AX22" i="33"/>
  <c r="AX21" i="33"/>
  <c r="AX20" i="33"/>
  <c r="AX27" i="33"/>
  <c r="AX33" i="33"/>
  <c r="AX29" i="33"/>
  <c r="AX35" i="33"/>
  <c r="AX10" i="33"/>
  <c r="AX58" i="33"/>
  <c r="AX57" i="33"/>
  <c r="AX55" i="33"/>
  <c r="AX52" i="33"/>
  <c r="AX89" i="33"/>
  <c r="AX79" i="33"/>
  <c r="AX70" i="33"/>
  <c r="AX84" i="33"/>
  <c r="AX74" i="33"/>
  <c r="AX73" i="33"/>
  <c r="AX76" i="33"/>
  <c r="AX71" i="33"/>
  <c r="AX101" i="33"/>
  <c r="AX100" i="33"/>
  <c r="AX96" i="33"/>
  <c r="AX72" i="33"/>
  <c r="AX49" i="33"/>
  <c r="AX20" i="34"/>
  <c r="AX34" i="34"/>
  <c r="AX47" i="34"/>
  <c r="AX79" i="34"/>
  <c r="AX71" i="34"/>
  <c r="AX69" i="34"/>
  <c r="AX37" i="34"/>
  <c r="AX87" i="34"/>
  <c r="AX84" i="34"/>
  <c r="AX59" i="34"/>
  <c r="AX27" i="31"/>
  <c r="AX25" i="31"/>
  <c r="AX24" i="31"/>
  <c r="AX15" i="31"/>
  <c r="AX36" i="31"/>
  <c r="AX47" i="31"/>
  <c r="AX40" i="31"/>
  <c r="AX77" i="31"/>
  <c r="AX68" i="31"/>
  <c r="AX53" i="31"/>
  <c r="AX66" i="31"/>
  <c r="AX58" i="31"/>
  <c r="AX76" i="31"/>
  <c r="AX75" i="31"/>
  <c r="AX74" i="31"/>
  <c r="AX94" i="31"/>
  <c r="AX72" i="31"/>
  <c r="AX73" i="31"/>
  <c r="AX36" i="22"/>
  <c r="AX26" i="22"/>
  <c r="AX18" i="22"/>
  <c r="AX25" i="22"/>
  <c r="AX33" i="22"/>
  <c r="AX32" i="22"/>
  <c r="AX21" i="34"/>
  <c r="AX30" i="22"/>
  <c r="AX16" i="22"/>
  <c r="AX21" i="22"/>
  <c r="AX45" i="22"/>
  <c r="AX27" i="34"/>
  <c r="AX54" i="22"/>
  <c r="AX52" i="22"/>
  <c r="AX50" i="22"/>
  <c r="AX49" i="22"/>
  <c r="AX48" i="34"/>
  <c r="AX78" i="22"/>
  <c r="AX77" i="22"/>
  <c r="AX70" i="22"/>
  <c r="AX69" i="22"/>
  <c r="AX61" i="22"/>
  <c r="AX58" i="22"/>
  <c r="AX59" i="22"/>
  <c r="AX101" i="22"/>
  <c r="AX84" i="22"/>
  <c r="AX120" i="22"/>
  <c r="AX119" i="22"/>
  <c r="AX115" i="22"/>
  <c r="AX114" i="22"/>
  <c r="AX113" i="22"/>
  <c r="AX112" i="22"/>
  <c r="AX107" i="22"/>
  <c r="AX105" i="22"/>
  <c r="AX104" i="22"/>
  <c r="AX99" i="22"/>
  <c r="AX98" i="22"/>
  <c r="AX97" i="22"/>
  <c r="AX95" i="22"/>
  <c r="AX130" i="22"/>
  <c r="AX129" i="22"/>
  <c r="AX128" i="22"/>
  <c r="AX141" i="22"/>
  <c r="AX127" i="22"/>
  <c r="AX137" i="22"/>
  <c r="AX136" i="22"/>
  <c r="AX124" i="22"/>
  <c r="AX133" i="22"/>
  <c r="AX92" i="31"/>
  <c r="AX126" i="22"/>
  <c r="AX125" i="22"/>
  <c r="AX177" i="22"/>
  <c r="AX176" i="22"/>
  <c r="AX174" i="22"/>
  <c r="AX97" i="31"/>
  <c r="AX96" i="31"/>
  <c r="AX171" i="22"/>
  <c r="AX170" i="22"/>
  <c r="AX169" i="22"/>
  <c r="AX168" i="22"/>
  <c r="AX163" i="22"/>
  <c r="AX162" i="22"/>
  <c r="AX160" i="22"/>
  <c r="AX159" i="22"/>
  <c r="AX156" i="22"/>
  <c r="AX155" i="22"/>
  <c r="AX154" i="22"/>
  <c r="AX153" i="22"/>
  <c r="AX152" i="22"/>
  <c r="AX151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G89" i="26" s="1"/>
  <c r="D89" i="26"/>
  <c r="E89" i="26"/>
  <c r="C77" i="26"/>
  <c r="D77" i="26"/>
  <c r="G77" i="26" s="1"/>
  <c r="F78" i="26" s="1"/>
  <c r="E77" i="26"/>
  <c r="F77" i="26"/>
  <c r="F65" i="26"/>
  <c r="C65" i="26"/>
  <c r="G65" i="26" s="1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37" i="22"/>
  <c r="AX39" i="22"/>
  <c r="AX70" i="34"/>
  <c r="AX73" i="34"/>
  <c r="AX75" i="34"/>
  <c r="AX78" i="34"/>
  <c r="AX81" i="34"/>
  <c r="AX74" i="34"/>
  <c r="AX86" i="34"/>
  <c r="AX90" i="31"/>
  <c r="AX100" i="31"/>
  <c r="AX191" i="22"/>
  <c r="AX192" i="22"/>
  <c r="AX179" i="22"/>
  <c r="AX180" i="22"/>
  <c r="AX182" i="22"/>
  <c r="AX183" i="22"/>
  <c r="AX184" i="22"/>
  <c r="AX189" i="22"/>
  <c r="AX196" i="22"/>
  <c r="AX199" i="22"/>
  <c r="AX200" i="22"/>
  <c r="AX161" i="22"/>
  <c r="AX87" i="31"/>
  <c r="AX8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104" i="33"/>
  <c r="AX105" i="33"/>
  <c r="AX99" i="33"/>
  <c r="AX80" i="33"/>
  <c r="AX67" i="33"/>
  <c r="AX61" i="33"/>
  <c r="AX81" i="33"/>
  <c r="AX75" i="33"/>
  <c r="AX86" i="33"/>
  <c r="AX96" i="22"/>
  <c r="AX67" i="22"/>
  <c r="AX75" i="22"/>
  <c r="AX65" i="31"/>
  <c r="AX52" i="31"/>
  <c r="AX71" i="31"/>
  <c r="AX64" i="31"/>
  <c r="AX32" i="31"/>
  <c r="AX33" i="31"/>
  <c r="AX35" i="31"/>
  <c r="AX13" i="31"/>
  <c r="AX14" i="31"/>
  <c r="AX10" i="31"/>
  <c r="AX9" i="31"/>
  <c r="AX23" i="31"/>
  <c r="AX22" i="31"/>
  <c r="AX29" i="22"/>
  <c r="AX17" i="22"/>
  <c r="AX38" i="22"/>
  <c r="AX56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5" i="22"/>
  <c r="AV109" i="22"/>
  <c r="AV113" i="22"/>
  <c r="AV117" i="22"/>
  <c r="AV121" i="22"/>
  <c r="AV125" i="22"/>
  <c r="AE125" i="22" s="1"/>
  <c r="AV129" i="22"/>
  <c r="AE129" i="22" s="1"/>
  <c r="AV133" i="22"/>
  <c r="AV137" i="22"/>
  <c r="AE137" i="22" s="1"/>
  <c r="AV141" i="22"/>
  <c r="AV145" i="22"/>
  <c r="AV149" i="22"/>
  <c r="AV153" i="22"/>
  <c r="AV157" i="22"/>
  <c r="AV161" i="22"/>
  <c r="AV165" i="22"/>
  <c r="AV169" i="22"/>
  <c r="AV173" i="22"/>
  <c r="AV177" i="22"/>
  <c r="AV181" i="22"/>
  <c r="AV185" i="22"/>
  <c r="AV189" i="22"/>
  <c r="AV193" i="22"/>
  <c r="AV197" i="22"/>
  <c r="AV179" i="30"/>
  <c r="AV151" i="30"/>
  <c r="AV105" i="30"/>
  <c r="AV91" i="30"/>
  <c r="AV63" i="30"/>
  <c r="AV43" i="30"/>
  <c r="AV27" i="30"/>
  <c r="AV23" i="22"/>
  <c r="AV50" i="22"/>
  <c r="AV81" i="22"/>
  <c r="AV93" i="22"/>
  <c r="AV112" i="22"/>
  <c r="AV124" i="22"/>
  <c r="AV144" i="22"/>
  <c r="AV164" i="22"/>
  <c r="AV176" i="22"/>
  <c r="AV188" i="22"/>
  <c r="AV200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95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8" i="22"/>
  <c r="AV120" i="22"/>
  <c r="AV132" i="22"/>
  <c r="AE132" i="22" s="1"/>
  <c r="AV140" i="22"/>
  <c r="AE140" i="22" s="1"/>
  <c r="AV152" i="22"/>
  <c r="AV156" i="22"/>
  <c r="AV172" i="22"/>
  <c r="AV184" i="22"/>
  <c r="AV192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E135" i="22" s="1"/>
  <c r="AV139" i="22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9" i="22"/>
  <c r="AV95" i="30"/>
  <c r="AV29" i="30"/>
  <c r="AV13" i="30"/>
  <c r="AV31" i="22"/>
  <c r="AV58" i="22"/>
  <c r="AV73" i="22"/>
  <c r="AV85" i="22"/>
  <c r="AV97" i="22"/>
  <c r="AV104" i="22"/>
  <c r="AV116" i="22"/>
  <c r="AV128" i="22"/>
  <c r="AE128" i="22" s="1"/>
  <c r="AV136" i="22"/>
  <c r="AE136" i="22" s="1"/>
  <c r="AV148" i="22"/>
  <c r="AV160" i="22"/>
  <c r="AV168" i="22"/>
  <c r="AV180" i="22"/>
  <c r="AV196" i="22"/>
  <c r="AX197" i="22"/>
  <c r="AX188" i="22"/>
  <c r="D30" i="26"/>
  <c r="E30" i="26" s="1"/>
  <c r="E29" i="26"/>
  <c r="E28" i="26"/>
  <c r="AE9" i="22"/>
  <c r="AX13" i="22"/>
  <c r="AX15" i="22"/>
  <c r="AX63" i="22"/>
  <c r="AX109" i="22"/>
  <c r="AX83" i="22"/>
  <c r="AX44" i="22"/>
  <c r="AX89" i="22"/>
  <c r="AX88" i="22"/>
  <c r="AX91" i="22"/>
  <c r="AX111" i="22"/>
  <c r="AX43" i="22"/>
  <c r="AX135" i="22"/>
  <c r="AX46" i="22"/>
  <c r="AX149" i="22"/>
  <c r="AX14" i="22"/>
  <c r="AX10" i="22"/>
  <c r="AX68" i="22"/>
  <c r="AX12" i="22"/>
  <c r="AX64" i="22"/>
  <c r="AX144" i="22"/>
  <c r="AX60" i="22"/>
  <c r="AX165" i="22"/>
  <c r="AX143" i="22"/>
  <c r="AX85" i="22"/>
  <c r="AX121" i="22"/>
  <c r="AX76" i="22"/>
  <c r="AX87" i="22"/>
  <c r="AX11" i="22"/>
  <c r="AX22" i="22"/>
  <c r="AX147" i="22"/>
  <c r="AX148" i="22"/>
  <c r="AX47" i="22"/>
  <c r="AX145" i="22"/>
  <c r="AX9" i="22"/>
  <c r="AX53" i="22"/>
  <c r="AE116" i="22"/>
  <c r="F66" i="26" l="1"/>
  <c r="D66" i="26"/>
  <c r="D78" i="26"/>
  <c r="C66" i="26"/>
  <c r="E78" i="26"/>
  <c r="AX173" i="22"/>
  <c r="D90" i="26"/>
  <c r="E90" i="26"/>
  <c r="C90" i="26"/>
  <c r="F90" i="26"/>
  <c r="E66" i="26"/>
  <c r="C78" i="26"/>
  <c r="AX40" i="22"/>
  <c r="AX92" i="33"/>
  <c r="AX95" i="33"/>
  <c r="AX77" i="33"/>
  <c r="AX85" i="33"/>
  <c r="AX194" i="22"/>
  <c r="AX187" i="22"/>
  <c r="AX87" i="33"/>
  <c r="AX95" i="31"/>
  <c r="AX12" i="33"/>
  <c r="AX76" i="34"/>
  <c r="AX82" i="34"/>
  <c r="AX193" i="22"/>
  <c r="AX186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2" i="22"/>
  <c r="AX139" i="22"/>
  <c r="AX100" i="22"/>
  <c r="AX108" i="22"/>
  <c r="AX117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5" i="22"/>
  <c r="AX98" i="33"/>
  <c r="AX97" i="33"/>
  <c r="AX78" i="33"/>
  <c r="AX69" i="33"/>
  <c r="AX88" i="33"/>
  <c r="AX94" i="22"/>
  <c r="AX102" i="22"/>
  <c r="AX118" i="22"/>
  <c r="AX123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108" i="33"/>
  <c r="AV108" i="33" s="1"/>
  <c r="AC88" i="34"/>
  <c r="AV88" i="34" s="1"/>
  <c r="AV9" i="31"/>
  <c r="AW9" i="31" s="1"/>
  <c r="AX80" i="31"/>
  <c r="AX35" i="22"/>
  <c r="AX51" i="33"/>
  <c r="AX16" i="33"/>
  <c r="AX73" i="22"/>
  <c r="AX55" i="22"/>
  <c r="AX24" i="22"/>
  <c r="AX27" i="22"/>
  <c r="AX150" i="22"/>
  <c r="AX158" i="22"/>
  <c r="AX164" i="22"/>
  <c r="AX79" i="31"/>
  <c r="AX83" i="31"/>
  <c r="AX140" i="22"/>
  <c r="AX93" i="22"/>
  <c r="AX82" i="22"/>
  <c r="AX110" i="22"/>
  <c r="AX86" i="22"/>
  <c r="AX122" i="22"/>
  <c r="AX66" i="22"/>
  <c r="AX62" i="22"/>
  <c r="AX55" i="31"/>
  <c r="AX69" i="31"/>
  <c r="AX59" i="31"/>
  <c r="AX38" i="31"/>
  <c r="AX43" i="31"/>
  <c r="AX37" i="31"/>
  <c r="AX18" i="31"/>
  <c r="AX64" i="34"/>
  <c r="AX166" i="22"/>
  <c r="AX29" i="31"/>
  <c r="AX41" i="34"/>
  <c r="AX172" i="22"/>
  <c r="AX45" i="31"/>
  <c r="AX37" i="22"/>
  <c r="AX167" i="22"/>
  <c r="AX175" i="22"/>
  <c r="AX134" i="22"/>
  <c r="AX103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2" i="22"/>
  <c r="AX138" i="22"/>
  <c r="AX93" i="31"/>
  <c r="AX62" i="33"/>
  <c r="AX72" i="34"/>
  <c r="AX36" i="34"/>
  <c r="AX146" i="22"/>
  <c r="AX48" i="31"/>
  <c r="AX61" i="31"/>
  <c r="AX23" i="22"/>
  <c r="AX116" i="22"/>
  <c r="AX53" i="34"/>
  <c r="AX65" i="22"/>
  <c r="AX90" i="22"/>
  <c r="AX19" i="22"/>
  <c r="AX28" i="31"/>
  <c r="AX16" i="31"/>
  <c r="AX41" i="31"/>
  <c r="AX54" i="31"/>
  <c r="AX79" i="22"/>
  <c r="AX131" i="22"/>
  <c r="AX66" i="33"/>
  <c r="AX35" i="34"/>
  <c r="AX106" i="22"/>
  <c r="AX68" i="34"/>
  <c r="AX55" i="34"/>
  <c r="AX99" i="31"/>
  <c r="AX34" i="31"/>
  <c r="AX60" i="33"/>
  <c r="AX157" i="22"/>
  <c r="AX185" i="22"/>
  <c r="AX50" i="31"/>
  <c r="AX62" i="34"/>
  <c r="AW65" i="30"/>
  <c r="AW90" i="30"/>
  <c r="F1" i="33"/>
  <c r="F1" i="22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29" i="22"/>
  <c r="AW140" i="22"/>
  <c r="AW136" i="22"/>
  <c r="AW126" i="22"/>
  <c r="AW127" i="22"/>
  <c r="AW128" i="22"/>
  <c r="AV9" i="22"/>
  <c r="AW9" i="22" s="1"/>
  <c r="AC201" i="22"/>
  <c r="AV201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8" i="22"/>
  <c r="AW130" i="22"/>
  <c r="AW131" i="22"/>
  <c r="AW137" i="22"/>
  <c r="AW40" i="22"/>
  <c r="AW135" i="22"/>
  <c r="AE139" i="22"/>
  <c r="AE134" i="22"/>
  <c r="AE133" i="22"/>
  <c r="AW80" i="22"/>
  <c r="AW74" i="22"/>
  <c r="AW139" i="22"/>
  <c r="AW13" i="22"/>
  <c r="AW39" i="22"/>
  <c r="AW106" i="22"/>
  <c r="AW98" i="22"/>
  <c r="AW18" i="22"/>
  <c r="AW45" i="22"/>
  <c r="AW51" i="22"/>
  <c r="AW88" i="22"/>
  <c r="AW114" i="22"/>
  <c r="AW83" i="22"/>
  <c r="AW116" i="22"/>
  <c r="AW67" i="22"/>
  <c r="AW29" i="22"/>
  <c r="AW27" i="22"/>
  <c r="AW92" i="22"/>
  <c r="AW186" i="22"/>
  <c r="AW112" i="22"/>
  <c r="AW113" i="22"/>
  <c r="AW44" i="22"/>
  <c r="AW10" i="22"/>
  <c r="AW120" i="22"/>
  <c r="AW11" i="22"/>
  <c r="AW117" i="22"/>
  <c r="AW14" i="22"/>
  <c r="AW115" i="22"/>
  <c r="AW84" i="22"/>
  <c r="AW72" i="22"/>
  <c r="AW79" i="22"/>
  <c r="AW54" i="22"/>
  <c r="AW33" i="22"/>
  <c r="AW152" i="22"/>
  <c r="AW122" i="22"/>
  <c r="AW96" i="22"/>
  <c r="AW91" i="22"/>
  <c r="AW59" i="22"/>
  <c r="AW123" i="22"/>
  <c r="AW97" i="22"/>
  <c r="AW147" i="22"/>
  <c r="AW119" i="22"/>
  <c r="AW107" i="22"/>
  <c r="AW75" i="22"/>
  <c r="AW121" i="22"/>
  <c r="AW94" i="22"/>
  <c r="AW25" i="22"/>
  <c r="AW184" i="22"/>
  <c r="AW195" i="22"/>
  <c r="AW180" i="22"/>
  <c r="AW185" i="22"/>
  <c r="AW199" i="22"/>
  <c r="AW194" i="22"/>
  <c r="AW178" i="22"/>
  <c r="AW200" i="22"/>
  <c r="AW181" i="22"/>
  <c r="AW191" i="22"/>
  <c r="AW192" i="22"/>
  <c r="AW193" i="22"/>
  <c r="AW76" i="22"/>
  <c r="AW62" i="22"/>
  <c r="AW101" i="22"/>
  <c r="AW103" i="22"/>
  <c r="AW99" i="22"/>
  <c r="AW31" i="22"/>
  <c r="AW81" i="22"/>
  <c r="AW179" i="22"/>
  <c r="AW69" i="22"/>
  <c r="AW148" i="22"/>
  <c r="AW48" i="22"/>
  <c r="AW21" i="22"/>
  <c r="AW170" i="22"/>
  <c r="AW154" i="22"/>
  <c r="AW87" i="22"/>
  <c r="AW109" i="22"/>
  <c r="AW61" i="22"/>
  <c r="AW82" i="22"/>
  <c r="AW187" i="22"/>
  <c r="AW73" i="22"/>
  <c r="AW163" i="22"/>
  <c r="AW111" i="22"/>
  <c r="AW77" i="22"/>
  <c r="AW15" i="22"/>
  <c r="AW105" i="22"/>
  <c r="AW57" i="22"/>
  <c r="AW12" i="22"/>
  <c r="AW58" i="22"/>
  <c r="AW64" i="22"/>
  <c r="AW66" i="22"/>
  <c r="AW118" i="22"/>
  <c r="AW35" i="22"/>
  <c r="AW93" i="22"/>
  <c r="AW90" i="22"/>
  <c r="AW60" i="22"/>
  <c r="AW38" i="22"/>
  <c r="AW26" i="22"/>
  <c r="AW24" i="22"/>
  <c r="AW197" i="22"/>
  <c r="AW169" i="22"/>
  <c r="AW34" i="22"/>
  <c r="AW32" i="22"/>
  <c r="AW46" i="22"/>
  <c r="AW53" i="22"/>
  <c r="AW56" i="22"/>
  <c r="AW49" i="22"/>
  <c r="AW43" i="22"/>
  <c r="AW100" i="22"/>
  <c r="AW85" i="22"/>
  <c r="AW37" i="22"/>
  <c r="AW89" i="22"/>
  <c r="AW190" i="22"/>
  <c r="AW95" i="22"/>
  <c r="AW52" i="22"/>
  <c r="AW22" i="22"/>
  <c r="AW55" i="22"/>
  <c r="AW20" i="22"/>
  <c r="AW50" i="22"/>
  <c r="AW104" i="22"/>
  <c r="AW183" i="22"/>
  <c r="AW108" i="22"/>
  <c r="AW198" i="22"/>
  <c r="AW134" i="22"/>
  <c r="AW102" i="22"/>
  <c r="AW70" i="22"/>
  <c r="AW188" i="22"/>
  <c r="AW124" i="22"/>
  <c r="AW189" i="22"/>
  <c r="AW68" i="22"/>
  <c r="AW65" i="22"/>
  <c r="AW30" i="22"/>
  <c r="AW63" i="22"/>
  <c r="AW28" i="22"/>
  <c r="AW86" i="22"/>
  <c r="AW47" i="22"/>
  <c r="AW196" i="22"/>
  <c r="AW110" i="22"/>
  <c r="AW19" i="22"/>
  <c r="AW141" i="22"/>
  <c r="AW78" i="22"/>
  <c r="AW17" i="22"/>
  <c r="AW71" i="22"/>
  <c r="AW36" i="22"/>
  <c r="AW153" i="22"/>
  <c r="AW175" i="22"/>
  <c r="AW159" i="22"/>
  <c r="AW143" i="22"/>
  <c r="AW166" i="22"/>
  <c r="AW150" i="22"/>
  <c r="AW144" i="22"/>
  <c r="AW149" i="22"/>
  <c r="AW168" i="22"/>
  <c r="AW171" i="22"/>
  <c r="AW155" i="22"/>
  <c r="AW172" i="22"/>
  <c r="AW162" i="22"/>
  <c r="AW146" i="22"/>
  <c r="AW177" i="22"/>
  <c r="AW161" i="22"/>
  <c r="AW145" i="22"/>
  <c r="AW160" i="22"/>
  <c r="AW167" i="22"/>
  <c r="AW151" i="22"/>
  <c r="AW174" i="22"/>
  <c r="AW158" i="22"/>
  <c r="AW142" i="22"/>
  <c r="AW176" i="22"/>
  <c r="AW173" i="22"/>
  <c r="AW157" i="22"/>
  <c r="AW164" i="22"/>
  <c r="AW165" i="22"/>
  <c r="B44" i="26"/>
  <c r="AW156" i="22"/>
  <c r="AW182" i="22"/>
  <c r="AW133" i="22"/>
  <c r="AW125" i="22" l="1"/>
  <c r="F2" i="22"/>
  <c r="AW13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<sst xmlns="http://schemas.openxmlformats.org/spreadsheetml/2006/main" count="3300" uniqueCount="1170">
  <si>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</si>
  <si>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</si>
  <si>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</si>
  <si>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</si>
  <si>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</si>
  <si>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</si>
  <si>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</si>
  <si>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</si>
  <si>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</si>
  <si>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</si>
  <si>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</si>
  <si>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</si>
  <si>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</si>
  <si>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</si>
  <si>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</si>
  <si>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</si>
  <si>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</si>
  <si>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</si>
  <si>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</si>
  <si>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</si>
  <si>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</si>
  <si>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</si>
  <si>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</si>
  <si>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</si>
  <si>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</si>
  <si>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</si>
  <si>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</si>
  <si>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</si>
  <si>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</si>
  <si>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</si>
  <si>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</si>
  <si>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</si>
  <si>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</si>
  <si>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</si>
  <si>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</si>
  <si>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</si>
  <si>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</si>
  <si>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</si>
  <si>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</si>
  <si>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</si>
  <si>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</si>
  <si>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</si>
  <si>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</si>
  <si>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</si>
  <si>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</si>
  <si>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</si>
  <si>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</si>
  <si>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</si>
  <si>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</si>
  <si>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</si>
  <si>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</si>
  <si>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</si>
  <si>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</si>
  <si>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</si>
  <si>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</si>
  <si>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</si>
  <si>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</si>
  <si>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</si>
  <si>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</si>
  <si>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</si>
  <si>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</si>
  <si>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</si>
  <si>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</si>
  <si>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</si>
  <si>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</si>
  <si>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</si>
  <si>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</si>
  <si>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</si>
  <si>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</si>
  <si>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</si>
  <si>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</si>
  <si>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</si>
  <si>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</si>
  <si>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</si>
  <si>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</si>
  <si>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</si>
  <si>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</si>
  <si>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</si>
  <si>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</si>
  <si>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</si>
  <si>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</si>
  <si>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</si>
  <si>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</si>
  <si>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</si>
  <si>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</si>
  <si>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</si>
  <si>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</si>
  <si>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</si>
  <si>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</si>
  <si>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</si>
  <si>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</si>
  <si>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</si>
  <si>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</si>
  <si>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</si>
  <si>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</si>
  <si>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</si>
  <si>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</si>
  <si>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</si>
  <si>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</si>
  <si>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</si>
  <si>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</si>
  <si>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</si>
  <si>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</si>
  <si>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</si>
  <si>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</si>
  <si>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</si>
  <si>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</si>
  <si>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</si>
  <si>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</si>
  <si>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</si>
  <si>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</si>
  <si>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</si>
  <si>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</si>
  <si>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</si>
  <si>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</si>
  <si>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</si>
  <si>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</si>
  <si>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</si>
  <si>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</si>
  <si>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</si>
  <si>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</si>
  <si>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</si>
  <si>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</si>
  <si>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</si>
  <si>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</si>
  <si>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</si>
  <si>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</si>
  <si>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</si>
  <si>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</si>
  <si>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</si>
  <si>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</si>
  <si>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</si>
  <si>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</si>
  <si>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</si>
  <si>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</si>
  <si>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</si>
  <si>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</si>
  <si>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</si>
  <si>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</si>
  <si>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</si>
  <si>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</si>
  <si>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</si>
  <si>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</si>
  <si>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</si>
  <si>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</si>
  <si>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</si>
  <si>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</si>
  <si>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</si>
  <si>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</si>
  <si>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</si>
  <si>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</si>
  <si>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</si>
  <si>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</si>
  <si>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</si>
  <si>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</si>
  <si>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</si>
  <si>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</si>
  <si>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</si>
  <si>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</si>
  <si>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</si>
  <si>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</si>
  <si>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</si>
  <si>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</si>
  <si>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</si>
  <si>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</si>
  <si>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</si>
  <si>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</si>
  <si>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</si>
  <si>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</si>
  <si>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</si>
  <si>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</si>
  <si>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</si>
  <si>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</si>
  <si>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</si>
  <si>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</si>
  <si>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</si>
  <si>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</si>
  <si>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</si>
  <si>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</si>
  <si>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</si>
  <si>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</si>
  <si>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</si>
  <si>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</si>
  <si>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</si>
  <si>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</si>
  <si>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</si>
  <si>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</si>
  <si>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</si>
  <si>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</si>
  <si>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</si>
  <si>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</si>
  <si>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</si>
  <si>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</si>
  <si>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</si>
  <si>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</si>
  <si>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</si>
  <si>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</si>
  <si>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</si>
  <si>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</si>
  <si>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</si>
  <si>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</si>
  <si>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</si>
  <si>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</si>
  <si>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</si>
  <si>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</si>
  <si>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</si>
  <si>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</si>
  <si>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</si>
  <si>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</si>
  <si>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</si>
  <si>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</si>
  <si>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</si>
  <si>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</si>
  <si>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</si>
  <si>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</si>
  <si>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</si>
  <si>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</si>
  <si>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</si>
  <si>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</si>
  <si>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</si>
  <si>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</si>
  <si>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</si>
  <si>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</si>
  <si>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</si>
  <si>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</si>
  <si>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</si>
  <si>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</si>
  <si>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</si>
  <si>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</si>
  <si>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</si>
  <si>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</si>
  <si>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</si>
  <si>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</si>
  <si>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</si>
  <si>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</si>
  <si>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</si>
  <si>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</si>
  <si>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</si>
  <si>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</si>
  <si>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</si>
  <si>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</si>
  <si>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</si>
  <si>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</si>
  <si>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</si>
  <si>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</si>
  <si>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</si>
  <si>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</si>
  <si>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</si>
  <si>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</si>
  <si>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</si>
  <si>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</si>
  <si>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</si>
  <si>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</si>
  <si>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</si>
  <si>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</si>
  <si>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</si>
  <si>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</si>
  <si>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</si>
  <si>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</si>
  <si>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</si>
  <si>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</si>
  <si>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</si>
  <si>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</si>
  <si>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</si>
  <si>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</si>
  <si>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</si>
  <si>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</si>
  <si>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</si>
  <si>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</si>
  <si>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</si>
  <si>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</si>
  <si>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</si>
  <si>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</si>
  <si>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</si>
  <si>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</si>
  <si>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</si>
  <si>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</si>
  <si>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</si>
  <si>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</si>
  <si>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</si>
  <si>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</si>
  <si>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</si>
  <si>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</si>
  <si>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</si>
  <si>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</si>
  <si>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</si>
  <si>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</si>
  <si>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</si>
  <si>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</si>
  <si>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</si>
  <si>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</si>
  <si>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</si>
  <si>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</si>
  <si>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</si>
  <si>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</si>
  <si>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</si>
  <si>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</si>
  <si>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</si>
  <si>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</si>
  <si>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</si>
  <si>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</si>
  <si>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</si>
  <si>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</si>
  <si>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</si>
  <si>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</si>
  <si>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</si>
  <si>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</si>
  <si>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</si>
  <si>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</si>
  <si>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</si>
  <si>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</si>
  <si>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</si>
  <si>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</si>
  <si>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</si>
  <si>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</si>
  <si>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</si>
  <si>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</si>
  <si>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</si>
  <si>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</si>
  <si>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</si>
  <si>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</si>
  <si>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</si>
  <si>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</si>
  <si>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</si>
  <si>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</si>
  <si>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</si>
  <si>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</si>
  <si>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</si>
  <si>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</si>
  <si>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</si>
  <si>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</si>
  <si>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</si>
  <si>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</si>
  <si>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</si>
  <si>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</si>
  <si>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</si>
  <si>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</si>
  <si>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</si>
  <si>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</si>
  <si>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</si>
  <si>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</si>
  <si>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</si>
  <si>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</si>
  <si>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</si>
  <si>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</si>
  <si>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</si>
  <si>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</si>
  <si>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</si>
  <si>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</si>
  <si>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</si>
  <si>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</si>
  <si>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</si>
  <si>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</si>
  <si>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</si>
  <si>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</si>
  <si>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</si>
  <si>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</si>
  <si>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</si>
  <si>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</si>
  <si>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</si>
  <si>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</si>
  <si>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</si>
  <si>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</si>
  <si>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</si>
  <si>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</si>
  <si>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</si>
  <si>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</si>
  <si>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</si>
  <si>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</si>
  <si>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</si>
  <si>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</si>
  <si>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</si>
  <si>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</si>
  <si>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</si>
  <si>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</si>
  <si>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</si>
  <si>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</si>
  <si>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</si>
  <si>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</si>
  <si>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</si>
  <si>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</si>
  <si>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</si>
  <si>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</si>
  <si>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</si>
  <si>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</si>
  <si>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</si>
  <si>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</si>
  <si>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</si>
  <si>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</si>
  <si>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</si>
  <si>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</si>
  <si>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</si>
  <si>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</si>
  <si>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</si>
  <si>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</si>
  <si>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</si>
  <si>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</si>
  <si>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</si>
  <si>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</si>
  <si>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</si>
  <si>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</si>
  <si>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</si>
  <si>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</si>
  <si>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</si>
  <si>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</si>
  <si>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</si>
  <si>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</si>
  <si>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</si>
  <si>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</si>
  <si>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</si>
  <si>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</si>
  <si>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</si>
  <si>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</si>
  <si>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</si>
  <si>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</si>
  <si>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</si>
  <si>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</si>
  <si>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</si>
  <si>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</si>
  <si>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</si>
  <si>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</si>
  <si>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</si>
  <si>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</si>
  <si>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</si>
  <si>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</si>
  <si>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</si>
  <si>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</si>
  <si>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</si>
  <si>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</si>
  <si>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</si>
  <si>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</si>
  <si>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</si>
  <si>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</si>
  <si>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</si>
  <si>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</si>
  <si>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</si>
  <si>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</si>
  <si>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</si>
  <si>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</si>
  <si>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</si>
  <si>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</si>
  <si>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</si>
  <si>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</si>
  <si>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</si>
  <si>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</si>
  <si>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</si>
  <si>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</si>
  <si>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</si>
  <si>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</si>
  <si>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</si>
  <si>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</si>
  <si>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</si>
  <si>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</si>
  <si>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</si>
  <si>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</si>
  <si>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</si>
  <si>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</si>
  <si>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</si>
  <si>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</si>
  <si>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</si>
  <si>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</si>
  <si>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</si>
  <si>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</si>
  <si>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</si>
  <si>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</si>
  <si>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</si>
  <si>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</si>
  <si>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</si>
  <si>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</si>
  <si>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</si>
  <si>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</si>
  <si>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</si>
  <si>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</si>
  <si>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</si>
  <si>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</si>
  <si>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</si>
  <si>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</si>
  <si>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</si>
  <si>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</si>
  <si>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</si>
  <si>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</si>
  <si>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</si>
  <si>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</si>
  <si>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</si>
  <si>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</si>
  <si>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</si>
  <si>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</si>
  <si>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</si>
  <si>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</si>
  <si>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</si>
  <si>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</si>
  <si>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</si>
  <si>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</si>
  <si>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</si>
  <si>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</si>
  <si>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</si>
  <si>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</si>
  <si>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</si>
  <si>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</si>
  <si>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</si>
  <si>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</si>
  <si>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</si>
  <si>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</si>
  <si>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</si>
  <si>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</si>
  <si>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</si>
  <si>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</si>
  <si>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</si>
  <si>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</si>
  <si>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</si>
  <si>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</si>
  <si>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</si>
  <si>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</si>
  <si>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</si>
  <si>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</si>
  <si>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</si>
  <si>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</si>
  <si>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</si>
  <si>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</si>
  <si>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</si>
  <si>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</si>
  <si>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</si>
  <si>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</si>
  <si>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</si>
  <si>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</si>
  <si>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</si>
  <si>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</si>
  <si>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</si>
  <si>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</si>
  <si>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</si>
  <si>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</si>
  <si>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</si>
  <si>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</si>
  <si>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</si>
  <si>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</si>
  <si>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</si>
  <si>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</si>
  <si>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</si>
  <si>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</si>
  <si>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</si>
  <si>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</si>
  <si>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</si>
  <si>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</si>
  <si>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</si>
  <si>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</si>
  <si>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</si>
  <si>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</si>
  <si>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</si>
  <si>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</si>
  <si>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</si>
  <si>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</si>
  <si>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</si>
  <si>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</si>
  <si>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</si>
  <si>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</si>
  <si>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</si>
  <si>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</si>
  <si>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</si>
  <si>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</si>
  <si>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</si>
  <si>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</si>
  <si>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</si>
  <si>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</si>
  <si>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</si>
  <si>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</si>
  <si>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</si>
  <si>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</si>
  <si>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</si>
  <si>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</si>
  <si>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</si>
  <si>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</si>
  <si>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</si>
  <si>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</si>
  <si>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</si>
  <si>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</si>
  <si>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</si>
  <si>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</si>
  <si>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</si>
  <si>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</si>
  <si>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</si>
  <si>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</si>
  <si>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</si>
  <si>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</si>
  <si>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</si>
  <si>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</si>
  <si>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</si>
  <si>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</si>
  <si>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</si>
  <si>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</si>
  <si>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</si>
  <si>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</si>
  <si>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</si>
  <si>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</si>
  <si>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</si>
  <si>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</si>
  <si>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</si>
  <si>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</si>
  <si>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</si>
  <si>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</si>
  <si>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</si>
  <si>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</si>
  <si>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</si>
  <si>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</si>
  <si>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</si>
  <si>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</si>
  <si>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</si>
  <si>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</si>
  <si>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</si>
  <si>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</si>
  <si>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</si>
  <si>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</si>
  <si>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</si>
  <si>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</si>
  <si>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</si>
  <si>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</si>
  <si>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</si>
  <si>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</si>
  <si>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</si>
  <si>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</si>
  <si>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</si>
  <si>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</si>
  <si>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</si>
  <si>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</si>
  <si>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</si>
  <si>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</si>
  <si>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</si>
  <si>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</si>
  <si>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</si>
  <si>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</si>
  <si>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</si>
  <si>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</si>
  <si>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</si>
  <si>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</si>
  <si>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</si>
  <si>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</si>
  <si>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</si>
  <si>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</si>
  <si>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</si>
  <si>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</si>
  <si>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</si>
  <si>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</si>
  <si>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</si>
  <si>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</si>
  <si>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</si>
  <si>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</si>
  <si>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</si>
  <si>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</si>
  <si>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</si>
  <si>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</si>
  <si>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</si>
  <si>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</si>
  <si>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</si>
  <si>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</si>
  <si>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</si>
  <si>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</si>
  <si>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</si>
  <si>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</si>
  <si>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</si>
  <si>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</si>
  <si>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</si>
  <si>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</si>
  <si>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</si>
  <si>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</si>
  <si>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</si>
  <si>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</si>
  <si>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</si>
  <si>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</si>
  <si>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</si>
  <si>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</si>
  <si>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</si>
  <si>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</si>
  <si>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</si>
  <si>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</si>
  <si>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</si>
  <si>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</si>
  <si>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</si>
  <si>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</si>
  <si>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</si>
  <si>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</si>
  <si>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</si>
  <si>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</si>
  <si>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</si>
  <si>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</si>
  <si>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</si>
  <si>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</si>
  <si>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</si>
  <si>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</si>
  <si>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</si>
  <si>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</si>
  <si>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</si>
  <si>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</si>
  <si>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</si>
  <si>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</si>
  <si>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</si>
  <si>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</si>
  <si>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</si>
  <si>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</si>
  <si>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</si>
  <si>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</si>
  <si>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</si>
  <si>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</si>
  <si>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</si>
  <si>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</si>
  <si>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</si>
  <si>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</si>
  <si>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</si>
  <si>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</si>
  <si>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</si>
  <si>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</si>
  <si>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</si>
  <si>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</si>
  <si>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</si>
  <si>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</si>
  <si>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</si>
  <si>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</si>
  <si>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</si>
  <si>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</si>
  <si>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</si>
  <si>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</si>
  <si>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</si>
  <si>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</si>
  <si>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</si>
  <si>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</si>
  <si>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</si>
  <si>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</si>
  <si>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</si>
  <si>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</si>
  <si>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</si>
  <si>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</si>
  <si>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</si>
  <si>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</si>
  <si>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</si>
  <si>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</si>
  <si>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</si>
  <si>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</si>
  <si>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</si>
  <si>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</si>
  <si>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</si>
  <si>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</si>
  <si>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</si>
  <si>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</si>
  <si>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</si>
  <si>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</si>
  <si>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</si>
  <si>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</si>
  <si>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</si>
  <si>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</si>
  <si>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</si>
  <si>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</si>
  <si>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</si>
  <si>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</si>
  <si>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</si>
  <si>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</si>
  <si>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</si>
  <si>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</si>
  <si>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</si>
  <si>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</si>
  <si>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</si>
  <si>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</si>
  <si>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</si>
  <si>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</si>
  <si>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</si>
  <si>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</si>
  <si>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</si>
  <si>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</si>
  <si>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</si>
  <si>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</si>
  <si>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</si>
  <si>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</si>
  <si>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</si>
  <si>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</si>
  <si>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</si>
  <si>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</si>
  <si>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</si>
  <si>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</si>
  <si>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</si>
  <si>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</si>
  <si>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</si>
  <si>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</si>
  <si>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</si>
  <si>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</si>
  <si>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</si>
  <si>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</si>
  <si>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</si>
  <si>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</si>
  <si>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</si>
  <si>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</si>
  <si>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</si>
  <si>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</si>
  <si>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</si>
  <si>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</si>
  <si>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</si>
  <si>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</si>
  <si>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</si>
  <si>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</si>
  <si>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</si>
  <si>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</si>
  <si>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</si>
  <si>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</si>
  <si>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</si>
  <si>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</si>
  <si>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</si>
  <si>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</si>
  <si>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</si>
  <si>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</si>
  <si>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</si>
  <si>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</si>
  <si>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</si>
  <si>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</si>
  <si>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</si>
  <si>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</si>
  <si>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</si>
  <si>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</si>
  <si>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</si>
  <si>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</si>
  <si>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</si>
  <si>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</si>
  <si>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</si>
  <si>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</si>
  <si>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</si>
  <si>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</si>
  <si>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</si>
  <si>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</si>
  <si>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</si>
  <si>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</si>
  <si>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</si>
  <si>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</si>
  <si>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</si>
  <si>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</si>
  <si>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</si>
  <si>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</si>
  <si>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</si>
  <si>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</si>
  <si>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</si>
  <si>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</si>
  <si>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</si>
  <si>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</si>
  <si>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</si>
  <si>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</si>
  <si>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</si>
  <si>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</si>
  <si>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</si>
  <si>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</si>
  <si>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</si>
  <si>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</si>
  <si>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</si>
  <si>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</si>
  <si>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</si>
  <si>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</si>
  <si>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</si>
  <si>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</si>
  <si>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</si>
  <si>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</si>
  <si>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</si>
  <si>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</si>
  <si>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</si>
  <si>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</si>
  <si>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</si>
  <si>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</si>
  <si>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</si>
  <si>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</si>
  <si>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</si>
  <si>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</si>
  <si>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</si>
  <si>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</si>
  <si>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</si>
  <si>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</si>
  <si>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</si>
  <si>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</si>
  <si>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</si>
  <si>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</si>
  <si>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</si>
  <si>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</si>
  <si>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</si>
  <si>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</si>
  <si>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</si>
  <si>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</si>
  <si>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</si>
  <si>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</si>
  <si>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</si>
  <si>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</si>
  <si>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</si>
  <si>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</si>
  <si>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</si>
  <si>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</si>
  <si>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</si>
  <si>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</si>
  <si>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</si>
  <si>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</si>
  <si>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</si>
  <si>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</si>
  <si>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</si>
  <si>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</si>
  <si>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</si>
  <si>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</si>
  <si>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</si>
  <si>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</si>
  <si>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</si>
  <si>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</si>
  <si>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</si>
  <si>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</si>
  <si>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</si>
  <si>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</si>
  <si>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</si>
  <si>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</si>
  <si>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</si>
  <si>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</si>
  <si>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</si>
  <si>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</si>
  <si>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</si>
  <si>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</si>
  <si>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</si>
  <si>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</si>
  <si>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</si>
  <si>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</si>
  <si>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</si>
  <si>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</si>
  <si>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</si>
  <si>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</si>
  <si>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</si>
  <si>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</si>
  <si>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</si>
  <si>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</si>
  <si>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</si>
  <si>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</si>
  <si>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</si>
  <si>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</si>
  <si>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</si>
  <si>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</si>
  <si>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</si>
  <si>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</si>
  <si>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</si>
  <si>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</si>
  <si>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</si>
  <si>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</si>
  <si>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</si>
  <si>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</si>
  <si>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</si>
  <si>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</si>
  <si>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</si>
  <si>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</si>
  <si>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</si>
  <si>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</si>
  <si>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</si>
  <si>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</si>
  <si>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</si>
  <si>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</si>
  <si>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</si>
  <si>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</si>
  <si>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</si>
  <si>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</si>
  <si>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</si>
  <si>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</si>
  <si>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</si>
  <si>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</si>
  <si>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</si>
  <si>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</si>
  <si>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</si>
  <si>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</si>
  <si>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</si>
  <si>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</si>
  <si>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</si>
  <si>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</si>
  <si>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</si>
  <si>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</si>
  <si>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</si>
  <si>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</si>
  <si>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</si>
  <si>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</si>
  <si>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</si>
  <si>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</si>
  <si>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</si>
  <si>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</si>
  <si>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</si>
  <si>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</si>
  <si>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</si>
  <si>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</si>
  <si>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</si>
  <si>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</si>
  <si>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</si>
  <si>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</si>
  <si>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</si>
  <si>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</si>
  <si>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</si>
  <si>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</si>
  <si>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</si>
  <si>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</si>
  <si>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</si>
  <si>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</si>
  <si>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</si>
  <si>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</si>
  <si>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</si>
  <si>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</si>
  <si>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</si>
  <si>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</si>
  <si>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</si>
  <si>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</si>
  <si>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</si>
  <si>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</si>
  <si>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</si>
  <si>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</si>
  <si>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</si>
  <si>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</si>
  <si>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</si>
  <si>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</si>
  <si>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</si>
  <si>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</si>
  <si>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</si>
  <si>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</si>
  <si>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</si>
  <si>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</si>
  <si>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</si>
  <si>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</si>
  <si>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</si>
  <si>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</si>
  <si>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</si>
  <si>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</si>
  <si>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</si>
  <si>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</si>
  <si>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</si>
  <si>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</si>
  <si>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</si>
  <si>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</si>
  <si>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</si>
  <si>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</si>
  <si>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</si>
  <si>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</si>
  <si>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</si>
  <si>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</si>
  <si>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</si>
  <si>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</si>
  <si>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</si>
  <si>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</si>
  <si>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</si>
  <si>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</si>
  <si>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</si>
  <si>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</si>
  <si>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</si>
  <si>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</si>
  <si>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</si>
  <si>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</si>
  <si>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</si>
  <si>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</si>
  <si>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</si>
  <si>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</si>
  <si>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</si>
  <si>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</si>
  <si>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</si>
  <si>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</si>
  <si>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</si>
  <si>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</si>
  <si>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</si>
  <si>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</si>
  <si>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</si>
  <si>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</si>
  <si>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</si>
  <si>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</si>
  <si>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</si>
  <si>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</si>
  <si>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</si>
  <si>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</si>
  <si>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</si>
  <si>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</si>
  <si>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</si>
  <si>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</si>
  <si>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</si>
  <si>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</si>
  <si>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</si>
  <si>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</si>
  <si>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</si>
  <si>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</si>
  <si>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</si>
  <si>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</si>
  <si>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</si>
  <si>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</si>
  <si>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</si>
  <si>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</si>
  <si>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</si>
  <si>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</si>
  <si>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</si>
  <si>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</si>
  <si>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</si>
  <si>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</si>
  <si>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</si>
  <si>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</si>
  <si>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</si>
  <si>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</si>
  <si>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</si>
  <si>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</si>
  <si>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</si>
  <si>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</si>
  <si>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</si>
  <si>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</si>
  <si>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</si>
  <si>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</si>
  <si>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</si>
  <si>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</si>
  <si>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</si>
  <si>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</si>
  <si>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</si>
  <si>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</si>
  <si>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</si>
  <si>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</si>
  <si>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</si>
  <si>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</si>
  <si>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</si>
  <si>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</si>
  <si>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</si>
  <si>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</si>
  <si>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</si>
  <si>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</si>
  <si>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</si>
  <si>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</si>
  <si>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</si>
  <si>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</si>
  <si>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</si>
  <si>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</si>
  <si>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</si>
  <si>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</si>
  <si>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</si>
  <si>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</si>
  <si>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</si>
  <si>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</si>
  <si>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</si>
  <si>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</si>
  <si>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</si>
  <si>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</si>
  <si>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</si>
  <si>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</si>
  <si>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</si>
  <si>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</si>
  <si>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</si>
  <si>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</si>
  <si>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</si>
  <si>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</si>
  <si>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</si>
  <si>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</si>
  <si>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</si>
  <si>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</si>
  <si>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</si>
  <si>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</si>
  <si>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</si>
  <si>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</si>
  <si>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</si>
  <si>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</si>
  <si>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</si>
  <si>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</si>
  <si>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</si>
  <si>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</si>
  <si>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</si>
  <si>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</si>
  <si>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</si>
  <si>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</si>
  <si>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</si>
  <si>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</si>
  <si>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</si>
  <si>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</si>
  <si>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</si>
  <si>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</si>
  <si>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</si>
  <si>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Avg WTD Case Price PI 6th Sept</t>
  </si>
  <si>
    <t>SEC003930</t>
  </si>
  <si>
    <t>SEC003981</t>
  </si>
  <si>
    <t>SEC003648</t>
  </si>
  <si>
    <t>Yahaya Mikiaru</t>
  </si>
  <si>
    <t>Uche Duru</t>
  </si>
  <si>
    <t>Enojane Integrated Enterprises</t>
  </si>
  <si>
    <t>VM Urban Target &amp; Credit Deployment Template v3.7</t>
  </si>
  <si>
    <t>Brand Price as at 9th October 2021</t>
  </si>
  <si>
    <t>October Credit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</si>
</sst>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_ * #,##0_ ;_ * \-#,##0_ ;_ * &quot;-&quot;_ ;_ @_ "/>
    <numFmt numFmtId="171" formatCode="_ * #,##0.00_ ;_ * \-#,##0.00_ ;_ * &quot;-&quot;??_ ;_ @_ "/>
    <numFmt numFmtId="172" formatCode="_([$€]* #,##0.00_);_([$€]* \(#,##0.00\);_([$€]* &quot;-&quot;??_);_(@_)"/>
    <numFmt numFmtId="173" formatCode="_ &quot;SFr.&quot;\ * #,##0_ ;_ &quot;SFr.&quot;\ * \-#,##0_ ;_ &quot;SFr.&quot;\ * &quot;-&quot;_ ;_ @_ "/>
    <numFmt numFmtId="174" formatCode="_ &quot;SFr.&quot;\ * #,##0.00_ ;_ &quot;SFr.&quot;\ * \-#,##0.00_ ;_ &quot;SFr.&quot;\ * &quot;-&quot;??_ ;_ @_ "/>
    <numFmt numFmtId="175" formatCode="_ &quot;S/&quot;* #,##0_ ;_ &quot;S/&quot;* \-#,##0_ ;_ &quot;S/&quot;* &quot;-&quot;_ ;_ @_ "/>
    <numFmt numFmtId="176" formatCode="_ &quot;S/&quot;* #,##0.00_ ;_ &quot;S/&quot;* \-#,##0.00_ ;_ &quot;S/&quot;* &quot;-&quot;??_ ;_ @_ "/>
    <numFmt numFmtId="177" formatCode="0.00_)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i/>
      <sz val="11"/>
      <color indexed="8"/>
      <name val="Calibri"/>
      <family val="2"/>
    </font>
    <font>
      <sz val="11"/>
      <color rgb="FF9C0006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5"/>
      <color rgb="FF435369"/>
      <name val="Calibri"/>
      <family val="2"/>
      <charset val="1"/>
    </font>
    <font>
      <b/>
      <sz val="13"/>
      <color rgb="FF435369"/>
      <name val="Calibri"/>
      <family val="2"/>
      <charset val="1"/>
    </font>
    <font>
      <b/>
      <sz val="11"/>
      <color rgb="FF435369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b/>
      <sz val="18"/>
      <color rgb="FF435369"/>
      <name val="Calibri Light"/>
      <family val="2"/>
      <charset val="1"/>
    </font>
  </fonts>
  <fills count="8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31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9" fillId="33" borderId="0" applyNumberFormat="0" applyBorder="0" applyAlignment="0" applyProtection="0"/>
    <xf numFmtId="44" fontId="23" fillId="0" borderId="0"/>
    <xf numFmtId="177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/>
    <xf numFmtId="0" fontId="59" fillId="59" borderId="0" applyNumberFormat="0" applyBorder="0" applyAlignment="0" applyProtection="0"/>
    <xf numFmtId="0" fontId="59" fillId="60" borderId="0" applyNumberFormat="0" applyBorder="0" applyAlignment="0" applyProtection="0"/>
    <xf numFmtId="0" fontId="59" fillId="61" borderId="0" applyNumberFormat="0" applyBorder="0" applyAlignment="0" applyProtection="0"/>
    <xf numFmtId="0" fontId="59" fillId="62" borderId="0" applyNumberFormat="0" applyBorder="0" applyAlignment="0" applyProtection="0"/>
    <xf numFmtId="0" fontId="59" fillId="63" borderId="0" applyNumberFormat="0" applyBorder="0" applyAlignment="0" applyProtection="0"/>
    <xf numFmtId="0" fontId="72" fillId="55" borderId="45" applyNumberFormat="0" applyAlignment="0" applyProtection="0"/>
    <xf numFmtId="0" fontId="72" fillId="55" borderId="45" applyNumberFormat="0" applyAlignment="0" applyProtection="0"/>
    <xf numFmtId="0" fontId="59" fillId="64" borderId="0" applyNumberFormat="0" applyBorder="0" applyAlignment="0" applyProtection="0"/>
    <xf numFmtId="164" fontId="24" fillId="0" borderId="0" applyFont="0" applyFill="0" applyBorder="0" applyAlignment="0" applyProtection="0"/>
    <xf numFmtId="0" fontId="59" fillId="65" borderId="0" applyNumberFormat="0" applyBorder="0" applyAlignment="0" applyProtection="0"/>
    <xf numFmtId="0" fontId="59" fillId="66" borderId="0" applyNumberFormat="0" applyBorder="0" applyAlignment="0" applyProtection="0"/>
    <xf numFmtId="0" fontId="59" fillId="67" borderId="0" applyNumberFormat="0" applyBorder="0" applyAlignment="0" applyProtection="0"/>
    <xf numFmtId="0" fontId="59" fillId="68" borderId="0" applyNumberFormat="0" applyBorder="0" applyAlignment="0" applyProtection="0"/>
    <xf numFmtId="0" fontId="59" fillId="69" borderId="0" applyNumberFormat="0" applyBorder="0" applyAlignment="0" applyProtection="0"/>
    <xf numFmtId="0" fontId="59" fillId="70" borderId="0" applyNumberFormat="0" applyBorder="0" applyAlignment="0" applyProtection="0"/>
    <xf numFmtId="0" fontId="60" fillId="71" borderId="0" applyNumberFormat="0" applyBorder="0" applyAlignment="0" applyProtection="0"/>
    <xf numFmtId="0" fontId="60" fillId="72" borderId="0" applyNumberFormat="0" applyBorder="0" applyAlignment="0" applyProtection="0"/>
    <xf numFmtId="0" fontId="60" fillId="73" borderId="0" applyNumberFormat="0" applyBorder="0" applyAlignment="0" applyProtection="0"/>
    <xf numFmtId="0" fontId="60" fillId="74" borderId="0" applyNumberFormat="0" applyBorder="0" applyAlignment="0" applyProtection="0"/>
    <xf numFmtId="0" fontId="60" fillId="75" borderId="0" applyNumberFormat="0" applyBorder="0" applyAlignment="0" applyProtection="0"/>
    <xf numFmtId="0" fontId="60" fillId="76" borderId="0" applyNumberFormat="0" applyBorder="0" applyAlignment="0" applyProtection="0"/>
    <xf numFmtId="0" fontId="60" fillId="77" borderId="0" applyNumberFormat="0" applyBorder="0" applyAlignment="0" applyProtection="0"/>
    <xf numFmtId="0" fontId="60" fillId="78" borderId="0" applyNumberFormat="0" applyBorder="0" applyAlignment="0" applyProtection="0"/>
    <xf numFmtId="0" fontId="60" fillId="57" borderId="0" applyNumberFormat="0" applyBorder="0" applyAlignment="0" applyProtection="0"/>
    <xf numFmtId="0" fontId="60" fillId="79" borderId="0" applyNumberFormat="0" applyBorder="0" applyAlignment="0" applyProtection="0"/>
    <xf numFmtId="0" fontId="60" fillId="80" borderId="0" applyNumberFormat="0" applyBorder="0" applyAlignment="0" applyProtection="0"/>
    <xf numFmtId="0" fontId="60" fillId="81" borderId="0" applyNumberFormat="0" applyBorder="0" applyAlignment="0" applyProtection="0"/>
    <xf numFmtId="0" fontId="66" fillId="53" borderId="0" applyNumberFormat="0" applyBorder="0" applyAlignment="0" applyProtection="0"/>
    <xf numFmtId="0" fontId="67" fillId="56" borderId="45" applyNumberFormat="0" applyAlignment="0" applyProtection="0"/>
    <xf numFmtId="0" fontId="61" fillId="57" borderId="48" applyNumberFormat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72" fillId="55" borderId="45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8" fillId="52" borderId="0" applyNumberFormat="0" applyBorder="0" applyAlignment="0" applyProtection="0"/>
    <xf numFmtId="0" fontId="69" fillId="0" borderId="50" applyNumberFormat="0" applyFill="0" applyAlignment="0" applyProtection="0"/>
    <xf numFmtId="0" fontId="70" fillId="0" borderId="51" applyNumberFormat="0" applyFill="0" applyAlignment="0" applyProtection="0"/>
    <xf numFmtId="0" fontId="71" fillId="0" borderId="52" applyNumberFormat="0" applyFill="0" applyAlignment="0" applyProtection="0"/>
    <xf numFmtId="0" fontId="71" fillId="0" borderId="0" applyNumberFormat="0" applyFill="0" applyBorder="0" applyAlignment="0" applyProtection="0"/>
    <xf numFmtId="0" fontId="72" fillId="55" borderId="45" applyNumberFormat="0" applyAlignment="0" applyProtection="0"/>
    <xf numFmtId="0" fontId="73" fillId="0" borderId="47" applyNumberFormat="0" applyFill="0" applyAlignment="0" applyProtection="0"/>
    <xf numFmtId="0" fontId="74" fillId="5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8" borderId="49" applyNumberFormat="0" applyFont="0" applyAlignment="0" applyProtection="0"/>
    <xf numFmtId="9" fontId="24" fillId="0" borderId="0" applyFont="0" applyFill="0" applyBorder="0" applyAlignment="0" applyProtection="0"/>
    <xf numFmtId="0" fontId="75" fillId="56" borderId="46" applyNumberForma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63" fillId="0" borderId="53" applyNumberFormat="0" applyFill="0" applyAlignment="0" applyProtection="0"/>
    <xf numFmtId="0" fontId="64" fillId="0" borderId="0" applyNumberForma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</cellStyleXfs>
  <cellXfs count="196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6" borderId="5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164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5" fillId="0" borderId="2" xfId="1" applyFont="1" applyFill="1" applyBorder="1" applyAlignment="1" applyProtection="1">
      <alignment horizontal="left"/>
      <protection locked="0"/>
    </xf>
    <xf numFmtId="164" fontId="5" fillId="0" borderId="2" xfId="1" applyFont="1" applyBorder="1" applyAlignment="1" applyProtection="1">
      <alignment horizontal="left"/>
      <protection locked="0"/>
    </xf>
    <xf numFmtId="164" fontId="6" fillId="0" borderId="2" xfId="1" applyFont="1" applyBorder="1" applyAlignment="1" applyProtection="1">
      <alignment horizontal="left"/>
      <protection locked="0"/>
    </xf>
    <xf numFmtId="164" fontId="6" fillId="6" borderId="2" xfId="1" applyFont="1" applyFill="1" applyBorder="1" applyAlignment="1" applyProtection="1">
      <alignment horizontal="left"/>
      <protection locked="0"/>
    </xf>
    <xf numFmtId="164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166" fontId="17" fillId="0" borderId="1" xfId="0" applyNumberFormat="1" applyFont="1" applyBorder="1" applyAlignment="1">
      <alignment horizontal="center"/>
    </xf>
    <xf numFmtId="43" fontId="1" fillId="0" borderId="13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43" fontId="18" fillId="0" borderId="22" xfId="0" applyNumberFormat="1" applyFont="1" applyBorder="1" applyAlignment="1">
      <alignment horizontal="center"/>
    </xf>
    <xf numFmtId="43" fontId="18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3" fontId="18" fillId="0" borderId="0" xfId="0" applyNumberFormat="1" applyFont="1" applyBorder="1" applyAlignment="1">
      <alignment horizontal="center"/>
    </xf>
    <xf numFmtId="166" fontId="1" fillId="0" borderId="23" xfId="2" applyNumberFormat="1" applyFont="1" applyBorder="1"/>
    <xf numFmtId="166" fontId="18" fillId="0" borderId="23" xfId="0" applyNumberFormat="1" applyFont="1" applyBorder="1" applyAlignment="1">
      <alignment horizontal="center" vertical="center"/>
    </xf>
    <xf numFmtId="166" fontId="20" fillId="0" borderId="5" xfId="2" applyNumberFormat="1" applyFont="1" applyBorder="1"/>
    <xf numFmtId="164" fontId="18" fillId="0" borderId="5" xfId="2" applyNumberFormat="1" applyFont="1" applyBorder="1"/>
    <xf numFmtId="164" fontId="18" fillId="0" borderId="2" xfId="2" applyNumberFormat="1" applyFont="1" applyBorder="1"/>
    <xf numFmtId="168" fontId="20" fillId="0" borderId="28" xfId="0" applyNumberFormat="1" applyFont="1" applyBorder="1"/>
    <xf numFmtId="43" fontId="18" fillId="0" borderId="2" xfId="0" applyNumberFormat="1" applyFont="1" applyBorder="1"/>
    <xf numFmtId="169" fontId="20" fillId="0" borderId="0" xfId="0" applyNumberFormat="1" applyFont="1"/>
    <xf numFmtId="43" fontId="1" fillId="0" borderId="0" xfId="0" applyNumberFormat="1" applyFont="1"/>
    <xf numFmtId="164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5" xfId="0" applyNumberFormat="1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Fill="1" applyBorder="1" applyAlignment="1" applyProtection="1">
      <alignment horizontal="left"/>
      <protection locked="0"/>
    </xf>
    <xf numFmtId="43" fontId="5" fillId="0" borderId="2" xfId="0" applyNumberFormat="1" applyFont="1" applyBorder="1" applyAlignment="1" applyProtection="1">
      <alignment horizontal="left"/>
      <protection locked="0"/>
    </xf>
    <xf numFmtId="164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43" fontId="1" fillId="0" borderId="15" xfId="2" applyBorder="1" applyAlignment="1">
      <alignment horizontal="center"/>
    </xf>
    <xf numFmtId="43" fontId="1" fillId="0" borderId="20" xfId="2" applyBorder="1" applyAlignment="1">
      <alignment horizontal="center"/>
    </xf>
    <xf numFmtId="43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164" fontId="2" fillId="0" borderId="2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165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43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43" fontId="22" fillId="0" borderId="14" xfId="0" applyNumberFormat="1" applyFont="1" applyBorder="1" applyAlignment="1">
      <alignment horizontal="center"/>
    </xf>
    <xf numFmtId="166" fontId="54" fillId="0" borderId="2" xfId="2" applyNumberFormat="1" applyFont="1" applyBorder="1"/>
    <xf numFmtId="0" fontId="0" fillId="0" borderId="0" xfId="0"/>
    <xf numFmtId="43" fontId="0" fillId="0" borderId="0" xfId="198" applyFont="1"/>
    <xf numFmtId="0" fontId="0" fillId="0" borderId="0" xfId="0"/>
    <xf numFmtId="0" fontId="0" fillId="51" borderId="0" xfId="0" applyFill="1"/>
    <xf numFmtId="166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164" fontId="2" fillId="6" borderId="5" xfId="1" applyFont="1" applyFill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164" fontId="2" fillId="6" borderId="2" xfId="1" applyFont="1" applyFill="1" applyBorder="1" applyAlignment="1" applyProtection="1">
      <alignment horizontal="left"/>
      <protection locked="0"/>
    </xf>
    <xf numFmtId="164" fontId="2" fillId="0" borderId="2" xfId="1" applyFont="1" applyBorder="1" applyAlignment="1" applyProtection="1">
      <alignment horizontal="left"/>
      <protection locked="0"/>
    </xf>
    <xf numFmtId="164" fontId="56" fillId="6" borderId="2" xfId="1" applyFont="1" applyFill="1" applyBorder="1" applyAlignment="1" applyProtection="1">
      <alignment horizontal="left"/>
      <protection locked="0"/>
    </xf>
    <xf numFmtId="164" fontId="57" fillId="6" borderId="5" xfId="1" applyFont="1" applyFill="1" applyBorder="1" applyAlignment="1" applyProtection="1">
      <alignment horizontal="left" vertical="center"/>
      <protection locked="0"/>
    </xf>
    <xf numFmtId="164" fontId="57" fillId="6" borderId="5" xfId="1" applyFont="1" applyFill="1" applyBorder="1" applyAlignment="1" applyProtection="1">
      <alignment horizontal="left" vertical="center"/>
      <protection locked="0"/>
    </xf>
    <xf numFmtId="164" fontId="58" fillId="6" borderId="2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165" fontId="2" fillId="0" borderId="5" xfId="0" applyNumberFormat="1" applyFont="1" applyBorder="1" applyAlignment="1" applyProtection="1">
      <alignment horizontal="left"/>
      <protection locked="0"/>
    </xf>
    <xf numFmtId="164" fontId="65" fillId="82" borderId="5" xfId="253" applyFont="1" applyFill="1" applyBorder="1" applyAlignment="1" applyProtection="1">
      <alignment horizontal="left"/>
      <protection locked="0"/>
    </xf>
    <xf numFmtId="164" fontId="65" fillId="82" borderId="2" xfId="253" applyFont="1" applyFill="1" applyBorder="1" applyAlignment="1" applyProtection="1">
      <alignment horizontal="left"/>
      <protection locked="0"/>
    </xf>
    <xf numFmtId="164" fontId="65" fillId="82" borderId="5" xfId="254" applyFont="1" applyFill="1" applyBorder="1" applyAlignment="1" applyProtection="1">
      <alignment horizontal="left"/>
      <protection locked="0"/>
    </xf>
    <xf numFmtId="0" fontId="65" fillId="0" borderId="3" xfId="310" applyFont="1" applyBorder="1" applyAlignment="1" applyProtection="1">
      <alignment horizontal="left"/>
      <protection locked="0"/>
    </xf>
    <xf numFmtId="0" fontId="65" fillId="0" borderId="2" xfId="310" applyFont="1" applyBorder="1" applyAlignment="1" applyProtection="1">
      <alignment horizontal="left"/>
      <protection locked="0"/>
    </xf>
    <xf numFmtId="43" fontId="65" fillId="0" borderId="5" xfId="310" applyNumberFormat="1" applyFont="1" applyBorder="1" applyAlignment="1" applyProtection="1">
      <alignment horizontal="left"/>
      <protection locked="0"/>
    </xf>
    <xf numFmtId="0" fontId="65" fillId="0" borderId="4" xfId="311" applyFont="1" applyBorder="1" applyAlignment="1" applyProtection="1">
      <alignment horizontal="left"/>
      <protection locked="0"/>
    </xf>
    <xf numFmtId="0" fontId="65" fillId="0" borderId="5" xfId="311" applyFont="1" applyBorder="1" applyAlignment="1" applyProtection="1">
      <alignment horizontal="left"/>
      <protection locked="0"/>
    </xf>
    <xf numFmtId="0" fontId="65" fillId="0" borderId="3" xfId="311" applyFont="1" applyBorder="1" applyAlignment="1" applyProtection="1">
      <alignment horizontal="left"/>
      <protection locked="0"/>
    </xf>
    <xf numFmtId="0" fontId="65" fillId="0" borderId="2" xfId="311" applyFont="1" applyBorder="1" applyAlignment="1" applyProtection="1">
      <alignment horizontal="left"/>
      <protection locked="0"/>
    </xf>
    <xf numFmtId="43" fontId="65" fillId="0" borderId="5" xfId="311" applyNumberFormat="1" applyFont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</cellXfs>
  <cellStyles count="31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1 3" xfId="223" xr:uid="{AD7629C4-15B4-4459-A024-CB5E6C18E73D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2 3" xfId="224" xr:uid="{84B60532-EB20-4D53-839F-8DA4B4D97ABD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3 3" xfId="225" xr:uid="{C84C077D-9A6F-48FB-85E7-B584EF6D39BA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4 3" xfId="226" xr:uid="{DF14F1E4-7CF8-4FE6-A06E-F6E42BBDB162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5 3" xfId="227" xr:uid="{7D122ED7-BE55-4202-BA20-7D4321BDD03C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20% - Accent6 3" xfId="230" xr:uid="{C2CC1517-C0BE-4D3F-8D95-6A81A6283882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1 3" xfId="232" xr:uid="{CF919D99-A04B-4D60-8A44-C89119F1B1D8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2 3" xfId="233" xr:uid="{D94E62B1-7579-4591-8052-2A12EF183D52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3 3" xfId="234" xr:uid="{B967BF4C-7098-4700-B392-9B97E4118F17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4 3" xfId="235" xr:uid="{8813E75F-BB78-4CB3-9742-AF6DDF724CFF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5 3" xfId="236" xr:uid="{F03D4CCD-391B-48F2-9D44-68D04D030D6C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40% - Accent6 3" xfId="237" xr:uid="{5A4BCB3B-9603-47B9-A2A0-7E379106913F}"/>
    <cellStyle name="60% - Accent1 2" xfId="66" xr:uid="{00000000-0005-0000-0000-00003D000000}"/>
    <cellStyle name="60% - Accent1 3" xfId="238" xr:uid="{75E6B349-74A0-4118-9B20-2D7369E46DFA}"/>
    <cellStyle name="60% - Accent2 2" xfId="67" xr:uid="{00000000-0005-0000-0000-00003E000000}"/>
    <cellStyle name="60% - Accent2 3" xfId="239" xr:uid="{086AE517-2080-4C72-BE00-EE1B97285DB3}"/>
    <cellStyle name="60% - Accent3 2" xfId="68" xr:uid="{00000000-0005-0000-0000-00003F000000}"/>
    <cellStyle name="60% - Accent3 3" xfId="240" xr:uid="{B7232903-E2F3-4664-9014-A2EC307D005E}"/>
    <cellStyle name="60% - Accent4 2" xfId="69" xr:uid="{00000000-0005-0000-0000-000040000000}"/>
    <cellStyle name="60% - Accent4 3" xfId="241" xr:uid="{795DB5F0-C951-4678-ABF4-0968E4D609D4}"/>
    <cellStyle name="60% - Accent5 2" xfId="70" xr:uid="{00000000-0005-0000-0000-000041000000}"/>
    <cellStyle name="60% - Accent5 3" xfId="242" xr:uid="{9BDF0DF1-9F26-4B4C-ABD3-48EE6E08E94E}"/>
    <cellStyle name="60% - Accent6 2" xfId="71" xr:uid="{00000000-0005-0000-0000-000042000000}"/>
    <cellStyle name="60% - Accent6 3" xfId="243" xr:uid="{F596794B-E541-48AF-9784-DB423242DB80}"/>
    <cellStyle name="Accent1 2" xfId="72" xr:uid="{00000000-0005-0000-0000-000043000000}"/>
    <cellStyle name="Accent1 3" xfId="244" xr:uid="{FEB5DC48-19A9-4779-9360-B56BC7E4E350}"/>
    <cellStyle name="Accent2 2" xfId="73" xr:uid="{00000000-0005-0000-0000-000044000000}"/>
    <cellStyle name="Accent2 3" xfId="245" xr:uid="{C4491137-137E-43AF-89D6-240858BC1467}"/>
    <cellStyle name="Accent3 2" xfId="74" xr:uid="{00000000-0005-0000-0000-000045000000}"/>
    <cellStyle name="Accent3 3" xfId="246" xr:uid="{2B7308B3-2704-4B17-BAEE-FFE4C689AE1F}"/>
    <cellStyle name="Accent4 2" xfId="75" xr:uid="{00000000-0005-0000-0000-000046000000}"/>
    <cellStyle name="Accent4 3" xfId="247" xr:uid="{FE1DED65-FF8F-4EEE-9867-6046F20D8628}"/>
    <cellStyle name="Accent5 2" xfId="76" xr:uid="{00000000-0005-0000-0000-000047000000}"/>
    <cellStyle name="Accent5 3" xfId="248" xr:uid="{F4C21EA8-FE09-4B7F-8E7A-9AC9C43E1073}"/>
    <cellStyle name="Accent6 2" xfId="77" xr:uid="{00000000-0005-0000-0000-000048000000}"/>
    <cellStyle name="Accent6 3" xfId="249" xr:uid="{98026D27-A672-46CC-BB56-A8D54FE1FCE1}"/>
    <cellStyle name="Bad 2" xfId="78" xr:uid="{00000000-0005-0000-0000-000049000000}"/>
    <cellStyle name="Bad 3" xfId="250" xr:uid="{0072ECFD-D7EA-46FF-8CB7-CE725EC424D3}"/>
    <cellStyle name="Calculation 2" xfId="79" xr:uid="{00000000-0005-0000-0000-00004A000000}"/>
    <cellStyle name="Calculation 3" xfId="251" xr:uid="{DD1E19E3-A934-49C7-ABC6-D484C94A7ADB}"/>
    <cellStyle name="Check Cell 2" xfId="80" xr:uid="{00000000-0005-0000-0000-00004B000000}"/>
    <cellStyle name="Check Cell 3" xfId="252" xr:uid="{7D23B86B-813E-415E-A4CF-85393CD6FDD1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00000000-0005-0000-0000-000055000000}"/>
    <cellStyle name="Comma 10 2" xfId="256" xr:uid="{F97F2475-C76D-4723-9973-DEFEC17E6E6B}"/>
    <cellStyle name="Comma 11" xfId="199" xr:uid="{00000000-0005-0000-0000-000056000000}"/>
    <cellStyle name="Comma 11 2" xfId="257" xr:uid="{FFB3BBF0-0C3B-44C4-916A-7C362955DFE6}"/>
    <cellStyle name="Comma 12" xfId="200" xr:uid="{00000000-0005-0000-0000-000057000000}"/>
    <cellStyle name="Comma 12 2" xfId="258" xr:uid="{707550B3-913D-424A-8AAD-011FA53D4801}"/>
    <cellStyle name="Comma 13" xfId="201" xr:uid="{00000000-0005-0000-0000-000058000000}"/>
    <cellStyle name="Comma 13 2" xfId="259" xr:uid="{8F0F0ED1-12BF-4174-ADA8-5B34DD9E8782}"/>
    <cellStyle name="Comma 14" xfId="202" xr:uid="{00000000-0005-0000-0000-000059000000}"/>
    <cellStyle name="Comma 14 2" xfId="260" xr:uid="{A12A176D-1CF7-4FB5-89E9-D89BAB169C86}"/>
    <cellStyle name="Comma 15" xfId="253" xr:uid="{CABECC58-FB4F-4F35-A8D1-8C0A53090FA4}"/>
    <cellStyle name="Comma 16" xfId="254" xr:uid="{C05374D3-DB6D-48D6-A77E-A44DEBC638CB}"/>
    <cellStyle name="Comma 17" xfId="231" xr:uid="{E931883B-F5A7-41FC-9F8D-4003911A3BAE}"/>
    <cellStyle name="Comma 18" xfId="255" xr:uid="{55D335E4-C2C4-4743-8BD4-8B4D4193EB46}"/>
    <cellStyle name="Comma 2" xfId="2" xr:uid="{00000000-0005-0000-0000-00005A000000}"/>
    <cellStyle name="Comma 2 2" xfId="89" xr:uid="{00000000-0005-0000-0000-00005B000000}"/>
    <cellStyle name="Comma 2 2 2" xfId="213" xr:uid="{00000000-0005-0000-0000-00005C000000}"/>
    <cellStyle name="Comma 2 2 3" xfId="204" xr:uid="{00000000-0005-0000-0000-00005D000000}"/>
    <cellStyle name="Comma 2 3" xfId="197" xr:uid="{00000000-0005-0000-0000-00005E000000}"/>
    <cellStyle name="Comma 2 3 2" xfId="221" xr:uid="{00000000-0005-0000-0000-00005F000000}"/>
    <cellStyle name="Comma 2 3 2 2" xfId="264" xr:uid="{28C66BCB-6B5F-45C0-917F-5926DCD7EC62}"/>
    <cellStyle name="Comma 2 3 3" xfId="263" xr:uid="{9BD7EB19-6588-4D34-A9C1-556C0418CB96}"/>
    <cellStyle name="Comma 2 4" xfId="212" xr:uid="{00000000-0005-0000-0000-000060000000}"/>
    <cellStyle name="Comma 2 4 2" xfId="265" xr:uid="{29DFDCF7-4E0B-4440-A705-AE53AA02064B}"/>
    <cellStyle name="Comma 2 5" xfId="261" xr:uid="{D634A95E-8F8A-428E-AC42-C34951F991A3}"/>
    <cellStyle name="Comma 3" xfId="90" xr:uid="{00000000-0005-0000-0000-000061000000}"/>
    <cellStyle name="Comma 3 2" xfId="214" xr:uid="{00000000-0005-0000-0000-000062000000}"/>
    <cellStyle name="Comma 3 3" xfId="205" xr:uid="{00000000-0005-0000-0000-000063000000}"/>
    <cellStyle name="Comma 4" xfId="91" xr:uid="{00000000-0005-0000-0000-000064000000}"/>
    <cellStyle name="Comma 4 2" xfId="215" xr:uid="{00000000-0005-0000-0000-000065000000}"/>
    <cellStyle name="Comma 4 3" xfId="206" xr:uid="{00000000-0005-0000-0000-000066000000}"/>
    <cellStyle name="Comma 48" xfId="4" xr:uid="{00000000-0005-0000-0000-000067000000}"/>
    <cellStyle name="Comma 48 2" xfId="203" xr:uid="{00000000-0005-0000-0000-000068000000}"/>
    <cellStyle name="Comma 5" xfId="92" xr:uid="{00000000-0005-0000-0000-000069000000}"/>
    <cellStyle name="Comma 5 2" xfId="216" xr:uid="{00000000-0005-0000-0000-00006A000000}"/>
    <cellStyle name="Comma 5 3" xfId="207" xr:uid="{00000000-0005-0000-0000-00006B000000}"/>
    <cellStyle name="Comma 6" xfId="194" xr:uid="{00000000-0005-0000-0000-00006C000000}"/>
    <cellStyle name="Comma 6 2" xfId="219" xr:uid="{00000000-0005-0000-0000-00006D000000}"/>
    <cellStyle name="Comma 6 2 2" xfId="267" xr:uid="{724FFAB9-93A8-45D2-BA2E-F5551C987A29}"/>
    <cellStyle name="Comma 6 3" xfId="210" xr:uid="{00000000-0005-0000-0000-00006E000000}"/>
    <cellStyle name="Comma 6 3 2" xfId="268" xr:uid="{136968C2-BE75-4F88-B599-5CCF1B511B87}"/>
    <cellStyle name="Comma 6 4" xfId="266" xr:uid="{F96B2F9E-9975-4046-8824-2E226F507C5B}"/>
    <cellStyle name="Comma 7" xfId="195" xr:uid="{00000000-0005-0000-0000-00006F000000}"/>
    <cellStyle name="Comma 7 2" xfId="220" xr:uid="{00000000-0005-0000-0000-000070000000}"/>
    <cellStyle name="Comma 7 2 2" xfId="270" xr:uid="{A16EC145-C3B5-4F90-873E-58045AEBD522}"/>
    <cellStyle name="Comma 7 3" xfId="211" xr:uid="{00000000-0005-0000-0000-000071000000}"/>
    <cellStyle name="Comma 7 3 2" xfId="271" xr:uid="{B7A3E8AD-3EBE-4DAD-A316-CCA2B2CAC701}"/>
    <cellStyle name="Comma 7 4" xfId="269" xr:uid="{0C27478F-036B-414D-B675-3B627B2515EE}"/>
    <cellStyle name="Comma 8" xfId="193" xr:uid="{00000000-0005-0000-0000-000072000000}"/>
    <cellStyle name="Comma 8 2" xfId="218" xr:uid="{00000000-0005-0000-0000-000073000000}"/>
    <cellStyle name="Comma 8 2 2" xfId="273" xr:uid="{673FEC32-AA27-4F4A-BC6A-E2D718CD1B8C}"/>
    <cellStyle name="Comma 8 3" xfId="209" xr:uid="{00000000-0005-0000-0000-000074000000}"/>
    <cellStyle name="Comma 8 3 2" xfId="274" xr:uid="{95A67E00-60B2-462E-A53B-6F812850551D}"/>
    <cellStyle name="Comma 8 4" xfId="272" xr:uid="{1E7C2A2D-A4A1-4026-88F2-9EECEFA9E0AB}"/>
    <cellStyle name="Comma 9" xfId="196" xr:uid="{00000000-0005-0000-0000-000075000000}"/>
    <cellStyle name="Comma 9 2" xfId="275" xr:uid="{0353D0D5-5451-4D50-89AF-5CDFB8B105D6}"/>
    <cellStyle name="Euro" xfId="93" xr:uid="{00000000-0005-0000-0000-000076000000}"/>
    <cellStyle name="Explanatory Text 2" xfId="94" xr:uid="{00000000-0005-0000-0000-000077000000}"/>
    <cellStyle name="Explanatory Text 3" xfId="276" xr:uid="{77D8F2D0-ECA3-4FBE-B878-7FBAD2C41C2F}"/>
    <cellStyle name="Good 2" xfId="95" xr:uid="{00000000-0005-0000-0000-000078000000}"/>
    <cellStyle name="Good 3" xfId="277" xr:uid="{0DCB704A-50C9-4B72-90BB-188C6E43C901}"/>
    <cellStyle name="Grey" xfId="96" xr:uid="{00000000-0005-0000-0000-000079000000}"/>
    <cellStyle name="Heading 1 2" xfId="97" xr:uid="{00000000-0005-0000-0000-00007A000000}"/>
    <cellStyle name="Heading 1 3" xfId="278" xr:uid="{E2E73C5C-F700-403E-BED9-AC2AFED84CB5}"/>
    <cellStyle name="Heading 2 2" xfId="98" xr:uid="{00000000-0005-0000-0000-00007B000000}"/>
    <cellStyle name="Heading 2 3" xfId="279" xr:uid="{687325E9-5D9F-4B88-8BAB-31FF58D21C42}"/>
    <cellStyle name="Heading 3 2" xfId="99" xr:uid="{00000000-0005-0000-0000-00007C000000}"/>
    <cellStyle name="Heading 3 3" xfId="280" xr:uid="{F2B43996-4008-4EE7-BF8B-10C988042A4A}"/>
    <cellStyle name="Heading 4 2" xfId="100" xr:uid="{00000000-0005-0000-0000-00007D000000}"/>
    <cellStyle name="Heading 4 3" xfId="281" xr:uid="{4E45F44A-6A89-4C38-B0AE-7518DDDC4EB8}"/>
    <cellStyle name="Input [yellow]" xfId="101" xr:uid="{00000000-0005-0000-0000-00007E000000}"/>
    <cellStyle name="Input 2" xfId="102" xr:uid="{00000000-0005-0000-0000-00007F000000}"/>
    <cellStyle name="Input 3" xfId="103" xr:uid="{00000000-0005-0000-0000-000080000000}"/>
    <cellStyle name="Input 4" xfId="104" xr:uid="{00000000-0005-0000-0000-000081000000}"/>
    <cellStyle name="Input 5" xfId="105" xr:uid="{00000000-0005-0000-0000-000082000000}"/>
    <cellStyle name="Input 6" xfId="282" xr:uid="{7DAE57CA-2232-4640-A021-5B8348DB186F}"/>
    <cellStyle name="Input 7" xfId="229" xr:uid="{91FFB7F9-1106-4519-A69D-E6502B25BF71}"/>
    <cellStyle name="Input 8" xfId="262" xr:uid="{06D2B58F-D801-476F-A4B1-2688AF256CCB}"/>
    <cellStyle name="Input 9" xfId="228" xr:uid="{50AA4E59-9F70-4413-A698-F659455ACDA8}"/>
    <cellStyle name="Linked Cell 2" xfId="106" xr:uid="{00000000-0005-0000-0000-000083000000}"/>
    <cellStyle name="Linked Cell 3" xfId="283" xr:uid="{F78D8826-D5FC-425E-BE5E-5B4968AB3D66}"/>
    <cellStyle name="Millares [0]_Diablos" xfId="107" xr:uid="{00000000-0005-0000-0000-000084000000}"/>
    <cellStyle name="Millares_Diablos" xfId="108" xr:uid="{00000000-0005-0000-0000-000085000000}"/>
    <cellStyle name="Milliers [0]_budget" xfId="109" xr:uid="{00000000-0005-0000-0000-000086000000}"/>
    <cellStyle name="Milliers_budget" xfId="110" xr:uid="{00000000-0005-0000-0000-000087000000}"/>
    <cellStyle name="Moneda [0]_Diablos" xfId="111" xr:uid="{00000000-0005-0000-0000-000088000000}"/>
    <cellStyle name="Moneda_Diablos" xfId="112" xr:uid="{00000000-0005-0000-0000-000089000000}"/>
    <cellStyle name="Monétaire [0]_budget" xfId="113" xr:uid="{00000000-0005-0000-0000-00008A000000}"/>
    <cellStyle name="Monétaire_budget" xfId="114" xr:uid="{00000000-0005-0000-0000-00008B000000}"/>
    <cellStyle name="Neutral 2" xfId="115" xr:uid="{00000000-0005-0000-0000-00008C000000}"/>
    <cellStyle name="Neutral 3" xfId="284" xr:uid="{CF94C787-4308-47B3-BEFC-B126DADC129B}"/>
    <cellStyle name="NGN" xfId="116" xr:uid="{00000000-0005-0000-0000-00008D000000}"/>
    <cellStyle name="NGN 2" xfId="217" xr:uid="{00000000-0005-0000-0000-00008E000000}"/>
    <cellStyle name="NGN 3" xfId="208" xr:uid="{00000000-0005-0000-0000-00008F000000}"/>
    <cellStyle name="Normal" xfId="0" builtinId="0"/>
    <cellStyle name="Normal - Style1" xfId="117" xr:uid="{00000000-0005-0000-0000-000091000000}"/>
    <cellStyle name="Normal 10" xfId="118" xr:uid="{00000000-0005-0000-0000-000092000000}"/>
    <cellStyle name="Normal 10 2" xfId="285" xr:uid="{34962C82-FFD9-49E0-A66D-C9DF3E9ACA77}"/>
    <cellStyle name="Normal 10 2 8" xfId="119" xr:uid="{00000000-0005-0000-0000-000093000000}"/>
    <cellStyle name="Normal 11" xfId="120" xr:uid="{00000000-0005-0000-0000-000094000000}"/>
    <cellStyle name="Normal 11 2" xfId="286" xr:uid="{0F429630-1740-4D25-8944-57957C878C83}"/>
    <cellStyle name="Normal 12" xfId="121" xr:uid="{00000000-0005-0000-0000-000095000000}"/>
    <cellStyle name="Normal 12 2" xfId="287" xr:uid="{FBE36594-63D2-4C96-BF71-43361BC57EE5}"/>
    <cellStyle name="Normal 13" xfId="122" xr:uid="{00000000-0005-0000-0000-000096000000}"/>
    <cellStyle name="Normal 13 2" xfId="288" xr:uid="{CEB7084A-5A80-4ED1-B7CA-9289B5AFDA11}"/>
    <cellStyle name="Normal 14" xfId="123" xr:uid="{00000000-0005-0000-0000-000097000000}"/>
    <cellStyle name="Normal 14 2" xfId="289" xr:uid="{92D6472F-152C-4DD7-B37E-CE47C983BC0E}"/>
    <cellStyle name="Normal 15" xfId="124" xr:uid="{00000000-0005-0000-0000-000098000000}"/>
    <cellStyle name="Normal 15 2" xfId="290" xr:uid="{FEEA3AD7-DFB3-4C6F-B101-FB4B0B039627}"/>
    <cellStyle name="Normal 16" xfId="125" xr:uid="{00000000-0005-0000-0000-000099000000}"/>
    <cellStyle name="Normal 16 2" xfId="291" xr:uid="{109ADAB2-EAD5-415C-B196-1F4722933E39}"/>
    <cellStyle name="Normal 17" xfId="126" xr:uid="{00000000-0005-0000-0000-00009A000000}"/>
    <cellStyle name="Normal 17 2" xfId="292" xr:uid="{C365A515-BCA8-416C-8065-6518333F9107}"/>
    <cellStyle name="Normal 18" xfId="127" xr:uid="{00000000-0005-0000-0000-00009B000000}"/>
    <cellStyle name="Normal 18 2" xfId="293" xr:uid="{CA147EE1-317B-49F9-933E-AA4D4C9D43F7}"/>
    <cellStyle name="Normal 19" xfId="128" xr:uid="{00000000-0005-0000-0000-00009C000000}"/>
    <cellStyle name="Normal 19 2" xfId="294" xr:uid="{C3FC9687-FA1C-42AD-8AF2-395DB13C61BF}"/>
    <cellStyle name="Normal 2" xfId="129" xr:uid="{00000000-0005-0000-0000-00009D000000}"/>
    <cellStyle name="Normal 20" xfId="130" xr:uid="{00000000-0005-0000-0000-00009E000000}"/>
    <cellStyle name="Normal 20 2" xfId="295" xr:uid="{7DA32B39-BB23-4B28-A505-7F3A5C627086}"/>
    <cellStyle name="Normal 21" xfId="222" xr:uid="{AC38C7AB-65F6-4913-8C14-BB8C15C3AB1E}"/>
    <cellStyle name="Normal 22" xfId="307" xr:uid="{39D5CC78-06F6-42A3-8C34-575EF6979041}"/>
    <cellStyle name="Normal 23" xfId="310" xr:uid="{CB083FF2-08F2-4090-A42E-A9708AEC8AC3}"/>
    <cellStyle name="Normal 24" xfId="311" xr:uid="{D2CFE602-0523-4234-ABC8-09C49642AD14}"/>
    <cellStyle name="Normal 3" xfId="131" xr:uid="{00000000-0005-0000-0000-00009F000000}"/>
    <cellStyle name="Normal 4" xfId="132" xr:uid="{00000000-0005-0000-0000-0000A0000000}"/>
    <cellStyle name="Normal 5" xfId="133" xr:uid="{00000000-0005-0000-0000-0000A1000000}"/>
    <cellStyle name="Normal 6" xfId="134" xr:uid="{00000000-0005-0000-0000-0000A2000000}"/>
    <cellStyle name="Normal 7" xfId="135" xr:uid="{00000000-0005-0000-0000-0000A3000000}"/>
    <cellStyle name="Normal 7 2" xfId="296" xr:uid="{E697AD1C-5FD2-49F2-8919-24603DA04C7F}"/>
    <cellStyle name="Normal 8" xfId="136" xr:uid="{00000000-0005-0000-0000-0000A4000000}"/>
    <cellStyle name="Normal 8 2" xfId="297" xr:uid="{AA314A07-B3DB-49D5-BC9F-8D1BEACCF095}"/>
    <cellStyle name="Normal 9" xfId="137" xr:uid="{00000000-0005-0000-0000-0000A5000000}"/>
    <cellStyle name="Normal 9 2" xfId="298" xr:uid="{6C17F8B7-F8D5-4B0C-9298-0493787B9410}"/>
    <cellStyle name="Note 2" xfId="138" xr:uid="{00000000-0005-0000-0000-0000A6000000}"/>
    <cellStyle name="Note 2 2" xfId="139" xr:uid="{00000000-0005-0000-0000-0000A7000000}"/>
    <cellStyle name="Note 2 3" xfId="140" xr:uid="{00000000-0005-0000-0000-0000A8000000}"/>
    <cellStyle name="Note 2 4" xfId="141" xr:uid="{00000000-0005-0000-0000-0000A9000000}"/>
    <cellStyle name="Note 2 5" xfId="142" xr:uid="{00000000-0005-0000-0000-0000AA000000}"/>
    <cellStyle name="Note 3" xfId="299" xr:uid="{A301CE81-0AEA-4AE1-AC44-F24B074A4249}"/>
    <cellStyle name="Output 2" xfId="143" xr:uid="{00000000-0005-0000-0000-0000AB000000}"/>
    <cellStyle name="Output 3" xfId="301" xr:uid="{838F8901-F43C-48CE-BD9F-7630EFA0A403}"/>
    <cellStyle name="Percent" xfId="3" builtinId="5"/>
    <cellStyle name="Percent [2]" xfId="144" xr:uid="{00000000-0005-0000-0000-0000AD000000}"/>
    <cellStyle name="Percent 2" xfId="145" xr:uid="{00000000-0005-0000-0000-0000AE000000}"/>
    <cellStyle name="Percent 2 2" xfId="146" xr:uid="{00000000-0005-0000-0000-0000AF000000}"/>
    <cellStyle name="Percent 2 3" xfId="303" xr:uid="{20F23694-003A-44C5-BB79-E750B44110C1}"/>
    <cellStyle name="Percent 3" xfId="147" xr:uid="{00000000-0005-0000-0000-0000B0000000}"/>
    <cellStyle name="Percent 4" xfId="148" xr:uid="{00000000-0005-0000-0000-0000B1000000}"/>
    <cellStyle name="Percent 5" xfId="149" xr:uid="{00000000-0005-0000-0000-0000B2000000}"/>
    <cellStyle name="Percent 6" xfId="302" xr:uid="{B6B24A9E-928A-489D-BB98-A3F7A94D99A3}"/>
    <cellStyle name="Percent 7" xfId="308" xr:uid="{97A41AAF-7F20-46DE-8E74-FBF0D248FA97}"/>
    <cellStyle name="Percent 8" xfId="300" xr:uid="{4CFC2553-D4FA-4E2F-B6C5-7A28D1EF5541}"/>
    <cellStyle name="Percent 9" xfId="309" xr:uid="{891ED227-53C4-42F3-A3F7-AE512FABF07F}"/>
    <cellStyle name="SAPBEXaggData" xfId="150" xr:uid="{00000000-0005-0000-0000-0000B3000000}"/>
    <cellStyle name="SAPBEXaggDataEmph" xfId="151" xr:uid="{00000000-0005-0000-0000-0000B4000000}"/>
    <cellStyle name="SAPBEXaggItem" xfId="152" xr:uid="{00000000-0005-0000-0000-0000B5000000}"/>
    <cellStyle name="SAPBEXaggItemX" xfId="153" xr:uid="{00000000-0005-0000-0000-0000B6000000}"/>
    <cellStyle name="SAPBEXchaText" xfId="154" xr:uid="{00000000-0005-0000-0000-0000B7000000}"/>
    <cellStyle name="SAPBEXexcBad7" xfId="155" xr:uid="{00000000-0005-0000-0000-0000B8000000}"/>
    <cellStyle name="SAPBEXexcBad8" xfId="156" xr:uid="{00000000-0005-0000-0000-0000B9000000}"/>
    <cellStyle name="SAPBEXexcBad9" xfId="157" xr:uid="{00000000-0005-0000-0000-0000BA000000}"/>
    <cellStyle name="SAPBEXexcCritical4" xfId="158" xr:uid="{00000000-0005-0000-0000-0000BB000000}"/>
    <cellStyle name="SAPBEXexcCritical5" xfId="159" xr:uid="{00000000-0005-0000-0000-0000BC000000}"/>
    <cellStyle name="SAPBEXexcCritical6" xfId="160" xr:uid="{00000000-0005-0000-0000-0000BD000000}"/>
    <cellStyle name="SAPBEXexcGood1" xfId="161" xr:uid="{00000000-0005-0000-0000-0000BE000000}"/>
    <cellStyle name="SAPBEXexcGood2" xfId="162" xr:uid="{00000000-0005-0000-0000-0000BF000000}"/>
    <cellStyle name="SAPBEXexcGood3" xfId="163" xr:uid="{00000000-0005-0000-0000-0000C0000000}"/>
    <cellStyle name="SAPBEXfilterDrill" xfId="164" xr:uid="{00000000-0005-0000-0000-0000C1000000}"/>
    <cellStyle name="SAPBEXfilterItem" xfId="165" xr:uid="{00000000-0005-0000-0000-0000C2000000}"/>
    <cellStyle name="SAPBEXfilterText" xfId="166" xr:uid="{00000000-0005-0000-0000-0000C3000000}"/>
    <cellStyle name="SAPBEXformats" xfId="167" xr:uid="{00000000-0005-0000-0000-0000C4000000}"/>
    <cellStyle name="SAPBEXheaderItem" xfId="168" xr:uid="{00000000-0005-0000-0000-0000C5000000}"/>
    <cellStyle name="SAPBEXheaderText" xfId="169" xr:uid="{00000000-0005-0000-0000-0000C6000000}"/>
    <cellStyle name="SAPBEXHLevel0" xfId="170" xr:uid="{00000000-0005-0000-0000-0000C7000000}"/>
    <cellStyle name="SAPBEXHLevel0X" xfId="171" xr:uid="{00000000-0005-0000-0000-0000C8000000}"/>
    <cellStyle name="SAPBEXHLevel1" xfId="172" xr:uid="{00000000-0005-0000-0000-0000C9000000}"/>
    <cellStyle name="SAPBEXHLevel1X" xfId="173" xr:uid="{00000000-0005-0000-0000-0000CA000000}"/>
    <cellStyle name="SAPBEXHLevel2" xfId="174" xr:uid="{00000000-0005-0000-0000-0000CB000000}"/>
    <cellStyle name="SAPBEXHLevel2X" xfId="175" xr:uid="{00000000-0005-0000-0000-0000CC000000}"/>
    <cellStyle name="SAPBEXHLevel3" xfId="176" xr:uid="{00000000-0005-0000-0000-0000CD000000}"/>
    <cellStyle name="SAPBEXHLevel3X" xfId="177" xr:uid="{00000000-0005-0000-0000-0000CE000000}"/>
    <cellStyle name="SAPBEXresData" xfId="178" xr:uid="{00000000-0005-0000-0000-0000CF000000}"/>
    <cellStyle name="SAPBEXresDataEmph" xfId="179" xr:uid="{00000000-0005-0000-0000-0000D0000000}"/>
    <cellStyle name="SAPBEXresItem" xfId="180" xr:uid="{00000000-0005-0000-0000-0000D1000000}"/>
    <cellStyle name="SAPBEXresItemX" xfId="181" xr:uid="{00000000-0005-0000-0000-0000D2000000}"/>
    <cellStyle name="SAPBEXstdData" xfId="182" xr:uid="{00000000-0005-0000-0000-0000D3000000}"/>
    <cellStyle name="SAPBEXstdDataEmph" xfId="183" xr:uid="{00000000-0005-0000-0000-0000D4000000}"/>
    <cellStyle name="SAPBEXstdItem" xfId="184" xr:uid="{00000000-0005-0000-0000-0000D5000000}"/>
    <cellStyle name="SAPBEXstdItemX" xfId="185" xr:uid="{00000000-0005-0000-0000-0000D6000000}"/>
    <cellStyle name="SAPBEXtitle" xfId="186" xr:uid="{00000000-0005-0000-0000-0000D7000000}"/>
    <cellStyle name="SAPBEXundefined" xfId="187" xr:uid="{00000000-0005-0000-0000-0000D8000000}"/>
    <cellStyle name="SOPIMS" xfId="188" xr:uid="{00000000-0005-0000-0000-0000D9000000}"/>
    <cellStyle name="Style 1" xfId="189" xr:uid="{00000000-0005-0000-0000-0000DA000000}"/>
    <cellStyle name="Title 2" xfId="190" xr:uid="{00000000-0005-0000-0000-0000DB000000}"/>
    <cellStyle name="Title 3" xfId="304" xr:uid="{63765971-6BE8-4B23-8A07-115721123408}"/>
    <cellStyle name="Total 2" xfId="191" xr:uid="{00000000-0005-0000-0000-0000DC000000}"/>
    <cellStyle name="Total 3" xfId="305" xr:uid="{CBD5AB78-8A14-49B1-BC36-99D1B5731553}"/>
    <cellStyle name="Warning Text 2" xfId="192" xr:uid="{00000000-0005-0000-0000-0000DD000000}"/>
    <cellStyle name="Warning Text 3" xfId="306" xr:uid="{000BFEDA-35D3-4B93-9704-CC398D1CC535}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3404\OneDrive%20-%20BAT\2021\Customer%20Management\Customer%20Management\Ageing%20Credit%20Calcuations%20and%20Templates\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zoomScale="80" zoomScaleNormal="80" workbookViewId="0">
      <pane xSplit="5" ySplit="8" topLeftCell="F11" activePane="bottomRight" state="frozen"/>
      <selection activeCell="N19" sqref="N19"/>
      <selection pane="topRight" activeCell="N19" sqref="N19"/>
      <selection pane="bottomLeft" activeCell="N19" sqref="N19"/>
      <selection pane="bottomRight" activeCell="G14" sqref="G14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9.28515625" style="4" bestFit="1" customWidth="1"/>
    <col min="6" max="6" width="20" style="4" customWidth="1"/>
    <col min="7" max="7" width="11.5703125" style="4" customWidth="1"/>
    <col min="8" max="8" width="15.5703125" style="4" customWidth="1" outlineLevel="1"/>
    <col min="9" max="9" width="14.28515625" style="4" customWidth="1" outlineLevel="1"/>
    <col min="10" max="10" width="10.42578125" style="4" customWidth="1" outlineLevel="1"/>
    <col min="11" max="11" width="10.710937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8" width="12.7109375" style="4" customWidth="1" outlineLevel="1"/>
    <col min="19" max="19" width="10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140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6.42578125" style="4" customWidth="1"/>
    <col min="52" max="52" width="20.285156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Allocation'!G8</f>
        <v>906712230.39160013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  <c r="H2" s="109"/>
    </row>
    <row r="3" spans="1:52" s="11" customFormat="1" x14ac:dyDescent="0.25"/>
    <row r="4" spans="1:52" ht="15.75" customHeight="1" x14ac:dyDescent="0.35">
      <c r="B4" s="179" t="s">
        <v>1167</v>
      </c>
      <c r="C4" s="180"/>
      <c r="D4" s="180"/>
      <c r="E4" s="180"/>
      <c r="H4" s="181" t="s">
        <v>499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2"/>
      <c r="AE4" s="182" t="s">
        <v>502</v>
      </c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2"/>
      <c r="AZ4" s="12"/>
    </row>
    <row r="5" spans="1:52" ht="15.75" customHeight="1" thickBot="1" x14ac:dyDescent="0.4">
      <c r="B5" s="180"/>
      <c r="C5" s="180"/>
      <c r="D5" s="180"/>
      <c r="E5" s="180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2"/>
      <c r="AZ5" s="12"/>
    </row>
    <row r="6" spans="1:52" ht="15.75" hidden="1" customHeight="1" x14ac:dyDescent="0.4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4"/>
      <c r="AT6" s="42"/>
      <c r="AU6" s="42"/>
      <c r="AV6" s="42"/>
      <c r="AW6" s="42"/>
      <c r="AX6" s="42"/>
      <c r="AY6" s="12"/>
      <c r="AZ6" s="12"/>
    </row>
    <row r="7" spans="1:52" ht="21.7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39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35">
      <c r="A9" s="90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0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73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35">
      <c r="A10" s="90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8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2"/>
      <c r="AZ10" s="12"/>
    </row>
    <row r="11" spans="1:52" ht="21" x14ac:dyDescent="0.35">
      <c r="A11" s="90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8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35">
      <c r="A12" s="90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8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35">
      <c r="A13" s="90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8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35">
      <c r="A14" s="90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35">
      <c r="A15" s="90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35">
      <c r="A16" s="90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0</v>
      </c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35">
      <c r="A17" s="90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35">
      <c r="A18" s="90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35">
      <c r="A19" s="90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35">
      <c r="A20" s="90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0</v>
      </c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88"/>
      <c r="AS20" s="88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35">
      <c r="A21" s="90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0</v>
      </c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35">
      <c r="A22" s="90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35">
      <c r="A23" s="90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35">
      <c r="A24" s="90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2"/>
      <c r="AZ24" s="12"/>
    </row>
    <row r="25" spans="1:52" ht="21" x14ac:dyDescent="0.35">
      <c r="A25" s="90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0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35">
      <c r="A26" s="90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0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35">
      <c r="A27" s="90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12"/>
      <c r="AZ27" s="12"/>
    </row>
    <row r="28" spans="1:52" ht="21" x14ac:dyDescent="0.35">
      <c r="A28" s="90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0</v>
      </c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35">
      <c r="A29" s="90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0</v>
      </c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12"/>
      <c r="AZ29" s="12"/>
    </row>
    <row r="30" spans="1:52" ht="21" x14ac:dyDescent="0.35">
      <c r="A30" s="90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0</v>
      </c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35">
      <c r="A31" s="90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35">
      <c r="A32" s="90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12"/>
      <c r="AZ32" s="12"/>
    </row>
    <row r="33" spans="1:52" ht="21" x14ac:dyDescent="0.35">
      <c r="A33" s="90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0</v>
      </c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2"/>
      <c r="AZ33" s="12"/>
    </row>
    <row r="34" spans="1:52" ht="21" x14ac:dyDescent="0.35">
      <c r="A34" s="90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12"/>
      <c r="AZ34" s="12"/>
    </row>
    <row r="35" spans="1:52" ht="21" x14ac:dyDescent="0.35">
      <c r="A35" s="90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35">
      <c r="A36" s="90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2"/>
      <c r="AZ36" s="12"/>
    </row>
    <row r="37" spans="1:52" ht="21" x14ac:dyDescent="0.35">
      <c r="A37" s="90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88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12"/>
      <c r="AZ37" s="12"/>
    </row>
    <row r="38" spans="1:52" ht="21" x14ac:dyDescent="0.35">
      <c r="A38" s="90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0</v>
      </c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6"/>
      <c r="U38" s="87"/>
      <c r="V38" s="86"/>
      <c r="W38" s="87"/>
      <c r="X38" s="87"/>
      <c r="Y38" s="86"/>
      <c r="Z38" s="86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88"/>
      <c r="AS38" s="88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Medium Risk Customer</v>
      </c>
      <c r="AY38" s="12"/>
      <c r="AZ38" s="12"/>
    </row>
    <row r="39" spans="1:52" ht="21" x14ac:dyDescent="0.35">
      <c r="A39" s="90">
        <v>31</v>
      </c>
      <c r="B39" s="31" t="s">
        <v>12</v>
      </c>
      <c r="C39" s="31" t="s">
        <v>1066</v>
      </c>
      <c r="D39" s="31"/>
      <c r="E39" s="31" t="s">
        <v>1067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35">
      <c r="A40" s="90">
        <v>32</v>
      </c>
      <c r="B40" s="1" t="s">
        <v>12</v>
      </c>
      <c r="C40" s="1" t="s">
        <v>1094</v>
      </c>
      <c r="D40" s="31"/>
      <c r="E40" s="31" t="s">
        <v>1096</v>
      </c>
      <c r="F40" s="31" t="s">
        <v>11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 t="str">
        <f t="shared" si="2"/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35">
      <c r="A41" s="90">
        <v>33</v>
      </c>
      <c r="B41" s="1" t="s">
        <v>12</v>
      </c>
      <c r="C41" s="1" t="s">
        <v>1095</v>
      </c>
      <c r="D41" s="31"/>
      <c r="E41" s="31" t="s">
        <v>1097</v>
      </c>
      <c r="F41" s="31" t="s">
        <v>11</v>
      </c>
      <c r="G41" s="25">
        <f t="shared" ref="G41:G73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35">
      <c r="A42" s="90">
        <v>34</v>
      </c>
      <c r="B42" s="1" t="s">
        <v>12</v>
      </c>
      <c r="C42" s="1" t="s">
        <v>1132</v>
      </c>
      <c r="D42" s="31"/>
      <c r="E42" s="31" t="s">
        <v>1131</v>
      </c>
      <c r="F42" s="31" t="s">
        <v>11</v>
      </c>
      <c r="G42" s="25">
        <f>SUM(H42:AB42)</f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>SUM(AF42:AT42)</f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>AC42*0.35</f>
        <v>0</v>
      </c>
      <c r="AW42" s="30" t="str">
        <f>IF(AU42&gt;AV42,"Credit is above Limit. Requires HOTM approval",IF(AU42=0," ",IF(AV42&gt;=AU42,"Credit is within Limit","CheckInput")))</f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35">
      <c r="A43" s="90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1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2"/>
      <c r="AZ43" s="12"/>
    </row>
    <row r="44" spans="1:52" ht="21" x14ac:dyDescent="0.35">
      <c r="A44" s="90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1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2"/>
      <c r="AZ44" s="12"/>
    </row>
    <row r="45" spans="1:52" ht="21" x14ac:dyDescent="0.35">
      <c r="A45" s="90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33"/>
      <c r="AG45" s="34"/>
      <c r="AH45" s="81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2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35">
      <c r="A46" s="90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1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35">
      <c r="A47" s="90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1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35">
      <c r="A48" s="90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33"/>
      <c r="AG48" s="34"/>
      <c r="AH48" s="81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2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2"/>
      <c r="AZ48" s="12"/>
    </row>
    <row r="49" spans="1:52" ht="21" x14ac:dyDescent="0.35">
      <c r="A49" s="90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0</v>
      </c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95"/>
      <c r="W49" s="111"/>
      <c r="X49" s="111"/>
      <c r="Y49" s="111"/>
      <c r="Z49" s="111"/>
      <c r="AA49" s="111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33"/>
      <c r="AG49" s="34"/>
      <c r="AH49" s="81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2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35">
      <c r="A50" s="90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33"/>
      <c r="AG50" s="34"/>
      <c r="AH50" s="81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Medium Risk Customer</v>
      </c>
      <c r="AY50" s="12"/>
      <c r="AZ50" s="12"/>
    </row>
    <row r="51" spans="1:52" ht="21" x14ac:dyDescent="0.35">
      <c r="A51" s="90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1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35">
      <c r="A52" s="90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0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33"/>
      <c r="AG52" s="34"/>
      <c r="AH52" s="81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2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2"/>
      <c r="AZ52" s="12"/>
    </row>
    <row r="53" spans="1:52" ht="21" x14ac:dyDescent="0.35">
      <c r="A53" s="90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1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35">
      <c r="A54" s="90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33"/>
      <c r="AG54" s="34"/>
      <c r="AH54" s="81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2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2"/>
      <c r="AZ54" s="12"/>
    </row>
    <row r="55" spans="1:52" ht="21" x14ac:dyDescent="0.35">
      <c r="A55" s="90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1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2"/>
      <c r="AZ55" s="12"/>
    </row>
    <row r="56" spans="1:52" ht="21" x14ac:dyDescent="0.35">
      <c r="A56" s="90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33"/>
      <c r="AG56" s="34"/>
      <c r="AH56" s="81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2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12"/>
      <c r="AZ56" s="12"/>
    </row>
    <row r="57" spans="1:52" ht="21" x14ac:dyDescent="0.35">
      <c r="A57" s="90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33"/>
      <c r="AG57" s="34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2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35">
      <c r="A58" s="90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33"/>
      <c r="AG58" s="34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2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35">
      <c r="A59" s="90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33"/>
      <c r="AG59" s="34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2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35">
      <c r="A60" s="90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35">
      <c r="A61" s="90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33"/>
      <c r="AG61" s="34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2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35">
      <c r="A62" s="90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35">
      <c r="A63" s="90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35">
      <c r="A64" s="90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2"/>
      <c r="AZ64" s="12"/>
    </row>
    <row r="65" spans="1:52" ht="21" x14ac:dyDescent="0.35">
      <c r="A65" s="90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33"/>
      <c r="AG65" s="34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2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35">
      <c r="A66" s="90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33"/>
      <c r="AG66" s="34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2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35">
      <c r="A67" s="90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33"/>
      <c r="AG67" s="34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2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2"/>
      <c r="AZ67" s="12"/>
    </row>
    <row r="68" spans="1:52" ht="21" x14ac:dyDescent="0.35">
      <c r="A68" s="90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33"/>
      <c r="AG68" s="34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2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35">
      <c r="A69" s="90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33"/>
      <c r="AG69" s="34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2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35">
      <c r="A70" s="90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35">
      <c r="A71" s="90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12"/>
      <c r="AZ71" s="12"/>
    </row>
    <row r="72" spans="1:52" ht="21" x14ac:dyDescent="0.35">
      <c r="A72" s="90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2"/>
      <c r="AZ72" s="12"/>
    </row>
    <row r="73" spans="1:52" ht="21" x14ac:dyDescent="0.35">
      <c r="A73" s="90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5"/>
        <v>0</v>
      </c>
      <c r="AF73" s="33"/>
      <c r="AG73" s="34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35">
      <c r="A74" s="90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4" si="6">SUM(H74:AB74)</f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4" si="7">SUM(AF74:AT74)</f>
        <v>0</v>
      </c>
      <c r="AF74" s="33"/>
      <c r="AG74" s="34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6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35">
      <c r="A75" s="90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7"/>
        <v>0</v>
      </c>
      <c r="AF75" s="33"/>
      <c r="AG75" s="34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137" si="9">AC75*0.35</f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2"/>
      <c r="AZ75" s="12"/>
    </row>
    <row r="76" spans="1:52" ht="21" x14ac:dyDescent="0.35">
      <c r="A76" s="90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7"/>
        <v>0</v>
      </c>
      <c r="AF76" s="33"/>
      <c r="AG76" s="34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9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35">
      <c r="A77" s="90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12"/>
      <c r="AZ77" s="12"/>
    </row>
    <row r="78" spans="1:52" ht="21" x14ac:dyDescent="0.35">
      <c r="A78" s="90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7"/>
        <v>0</v>
      </c>
      <c r="AF78" s="33"/>
      <c r="AG78" s="34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9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2"/>
      <c r="AZ78" s="12"/>
    </row>
    <row r="79" spans="1:52" ht="21" x14ac:dyDescent="0.35">
      <c r="A79" s="90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9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35">
      <c r="A80" s="90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9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35">
      <c r="A81" s="90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0</v>
      </c>
      <c r="H81" s="32"/>
      <c r="I81" s="32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32"/>
      <c r="U81" s="95"/>
      <c r="V81" s="95"/>
      <c r="W81" s="95"/>
      <c r="X81" s="95"/>
      <c r="Y81" s="95"/>
      <c r="Z81" s="95"/>
      <c r="AA81" s="95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88"/>
      <c r="AI81" s="84"/>
      <c r="AJ81" s="34"/>
      <c r="AK81" s="34"/>
      <c r="AL81" s="88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9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2"/>
      <c r="AZ81" s="12"/>
    </row>
    <row r="82" spans="1:52" ht="21" x14ac:dyDescent="0.35">
      <c r="A82" s="90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0</v>
      </c>
      <c r="H82" s="32"/>
      <c r="I82" s="32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32"/>
      <c r="U82" s="95"/>
      <c r="V82" s="95"/>
      <c r="W82" s="95"/>
      <c r="X82" s="95"/>
      <c r="Y82" s="95"/>
      <c r="Z82" s="95"/>
      <c r="AA82" s="95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88"/>
      <c r="AI82" s="84"/>
      <c r="AJ82" s="34"/>
      <c r="AK82" s="34"/>
      <c r="AL82" s="88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9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35">
      <c r="A83" s="90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0</v>
      </c>
      <c r="H83" s="32"/>
      <c r="I83" s="32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32"/>
      <c r="U83" s="95"/>
      <c r="V83" s="95"/>
      <c r="W83" s="95"/>
      <c r="X83" s="95"/>
      <c r="Y83" s="95"/>
      <c r="Z83" s="95"/>
      <c r="AA83" s="95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88"/>
      <c r="AI83" s="84"/>
      <c r="AJ83" s="34"/>
      <c r="AK83" s="34"/>
      <c r="AL83" s="88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9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2"/>
      <c r="AZ83" s="12"/>
    </row>
    <row r="84" spans="1:52" ht="21" x14ac:dyDescent="0.35">
      <c r="A84" s="90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0</v>
      </c>
      <c r="H84" s="32"/>
      <c r="I84" s="32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32"/>
      <c r="U84" s="95"/>
      <c r="V84" s="95"/>
      <c r="W84" s="95"/>
      <c r="X84" s="95"/>
      <c r="Y84" s="95"/>
      <c r="Z84" s="95"/>
      <c r="AA84" s="95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88"/>
      <c r="AI84" s="84"/>
      <c r="AJ84" s="34"/>
      <c r="AK84" s="34"/>
      <c r="AL84" s="88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9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2"/>
      <c r="AZ84" s="12"/>
    </row>
    <row r="85" spans="1:52" ht="21" x14ac:dyDescent="0.35">
      <c r="A85" s="90">
        <v>77</v>
      </c>
      <c r="B85" s="31" t="s">
        <v>22</v>
      </c>
      <c r="C85" s="31" t="s">
        <v>1030</v>
      </c>
      <c r="D85" s="31"/>
      <c r="E85" s="31" t="s">
        <v>1035</v>
      </c>
      <c r="F85" s="31" t="s">
        <v>11</v>
      </c>
      <c r="G85" s="25">
        <f t="shared" si="6"/>
        <v>0</v>
      </c>
      <c r="H85" s="32"/>
      <c r="I85" s="32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2"/>
      <c r="U85" s="95"/>
      <c r="V85" s="95"/>
      <c r="W85" s="95"/>
      <c r="X85" s="95"/>
      <c r="Y85" s="95"/>
      <c r="Z85" s="95"/>
      <c r="AA85" s="95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88"/>
      <c r="AI85" s="84"/>
      <c r="AJ85" s="34"/>
      <c r="AK85" s="34"/>
      <c r="AL85" s="88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35">
      <c r="A86" s="90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0</v>
      </c>
      <c r="H86" s="32"/>
      <c r="I86" s="32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32"/>
      <c r="U86" s="95"/>
      <c r="V86" s="95"/>
      <c r="W86" s="95"/>
      <c r="X86" s="95"/>
      <c r="Y86" s="95"/>
      <c r="Z86" s="95"/>
      <c r="AA86" s="95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88"/>
      <c r="AI86" s="84"/>
      <c r="AJ86" s="34"/>
      <c r="AK86" s="34"/>
      <c r="AL86" s="88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9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35">
      <c r="A87" s="90">
        <v>79</v>
      </c>
      <c r="B87" s="31" t="s">
        <v>22</v>
      </c>
      <c r="C87" s="31" t="s">
        <v>1031</v>
      </c>
      <c r="D87" s="31"/>
      <c r="E87" s="31" t="s">
        <v>1036</v>
      </c>
      <c r="F87" s="31" t="s">
        <v>11</v>
      </c>
      <c r="G87" s="25">
        <f t="shared" si="6"/>
        <v>0</v>
      </c>
      <c r="H87" s="32"/>
      <c r="I87" s="32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32"/>
      <c r="U87" s="95"/>
      <c r="V87" s="95"/>
      <c r="W87" s="95"/>
      <c r="X87" s="95"/>
      <c r="Y87" s="95"/>
      <c r="Z87" s="95"/>
      <c r="AA87" s="95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88"/>
      <c r="AI87" s="84"/>
      <c r="AJ87" s="34"/>
      <c r="AK87" s="34"/>
      <c r="AL87" s="88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35">
      <c r="A88" s="90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32"/>
      <c r="U88" s="95"/>
      <c r="V88" s="95"/>
      <c r="W88" s="95"/>
      <c r="X88" s="95"/>
      <c r="Y88" s="95"/>
      <c r="Z88" s="95"/>
      <c r="AA88" s="95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88"/>
      <c r="AI88" s="84"/>
      <c r="AJ88" s="34"/>
      <c r="AK88" s="34"/>
      <c r="AL88" s="88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2"/>
      <c r="AZ88" s="12"/>
    </row>
    <row r="89" spans="1:52" ht="21" x14ac:dyDescent="0.35">
      <c r="A89" s="90">
        <v>81</v>
      </c>
      <c r="B89" s="31" t="s">
        <v>22</v>
      </c>
      <c r="C89" s="31" t="s">
        <v>1032</v>
      </c>
      <c r="D89" s="31"/>
      <c r="E89" s="31" t="s">
        <v>1037</v>
      </c>
      <c r="F89" s="31" t="s">
        <v>11</v>
      </c>
      <c r="G89" s="25">
        <f t="shared" si="6"/>
        <v>0</v>
      </c>
      <c r="H89" s="32"/>
      <c r="I89" s="32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32"/>
      <c r="U89" s="95"/>
      <c r="V89" s="95"/>
      <c r="W89" s="95"/>
      <c r="X89" s="95"/>
      <c r="Y89" s="95"/>
      <c r="Z89" s="95"/>
      <c r="AA89" s="95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88"/>
      <c r="AI89" s="84"/>
      <c r="AJ89" s="34"/>
      <c r="AK89" s="34"/>
      <c r="AL89" s="88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2"/>
      <c r="AZ89" s="12"/>
    </row>
    <row r="90" spans="1:52" ht="21" x14ac:dyDescent="0.35">
      <c r="A90" s="90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32"/>
      <c r="U90" s="95"/>
      <c r="V90" s="95"/>
      <c r="W90" s="95"/>
      <c r="X90" s="95"/>
      <c r="Y90" s="95"/>
      <c r="Z90" s="95"/>
      <c r="AA90" s="95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88"/>
      <c r="AI90" s="84"/>
      <c r="AJ90" s="34"/>
      <c r="AK90" s="34"/>
      <c r="AL90" s="88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2"/>
      <c r="AZ90" s="12"/>
    </row>
    <row r="91" spans="1:52" ht="21" x14ac:dyDescent="0.35">
      <c r="A91" s="90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0</v>
      </c>
      <c r="H91" s="32"/>
      <c r="I91" s="32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32"/>
      <c r="U91" s="95"/>
      <c r="V91" s="95"/>
      <c r="W91" s="95"/>
      <c r="X91" s="95"/>
      <c r="Y91" s="95"/>
      <c r="Z91" s="95"/>
      <c r="AA91" s="95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88"/>
      <c r="AI91" s="84"/>
      <c r="AJ91" s="34"/>
      <c r="AK91" s="34"/>
      <c r="AL91" s="88"/>
      <c r="AM91" s="34"/>
      <c r="AN91" s="34"/>
      <c r="AO91" s="34"/>
      <c r="AP91" s="34"/>
      <c r="AQ91" s="88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9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"/>
      <c r="AZ91" s="12"/>
    </row>
    <row r="92" spans="1:52" ht="21" x14ac:dyDescent="0.35">
      <c r="A92" s="90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0</v>
      </c>
      <c r="H92" s="32"/>
      <c r="I92" s="32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32"/>
      <c r="U92" s="95"/>
      <c r="V92" s="95"/>
      <c r="W92" s="95"/>
      <c r="X92" s="95"/>
      <c r="Y92" s="95"/>
      <c r="Z92" s="95"/>
      <c r="AA92" s="95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88"/>
      <c r="AI92" s="84"/>
      <c r="AJ92" s="34"/>
      <c r="AK92" s="34"/>
      <c r="AL92" s="88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9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12"/>
      <c r="AZ92" s="12"/>
    </row>
    <row r="93" spans="1:52" ht="21" x14ac:dyDescent="0.35">
      <c r="A93" s="90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32"/>
      <c r="U93" s="95"/>
      <c r="V93" s="95"/>
      <c r="W93" s="95"/>
      <c r="X93" s="95"/>
      <c r="Y93" s="95"/>
      <c r="Z93" s="95"/>
      <c r="AA93" s="95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8"/>
      <c r="AI93" s="84"/>
      <c r="AJ93" s="34"/>
      <c r="AK93" s="34"/>
      <c r="AL93" s="88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2"/>
      <c r="AZ93" s="12"/>
    </row>
    <row r="94" spans="1:52" ht="21" x14ac:dyDescent="0.35">
      <c r="A94" s="90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0</v>
      </c>
      <c r="H94" s="32"/>
      <c r="I94" s="32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32"/>
      <c r="U94" s="95"/>
      <c r="V94" s="95"/>
      <c r="W94" s="95"/>
      <c r="X94" s="95"/>
      <c r="Y94" s="95"/>
      <c r="Z94" s="95"/>
      <c r="AA94" s="95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88"/>
      <c r="AI94" s="84"/>
      <c r="AJ94" s="34"/>
      <c r="AK94" s="34"/>
      <c r="AL94" s="88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9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2"/>
      <c r="AZ94" s="12"/>
    </row>
    <row r="95" spans="1:52" ht="21" x14ac:dyDescent="0.35">
      <c r="A95" s="90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0</v>
      </c>
      <c r="H95" s="32"/>
      <c r="I95" s="32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32"/>
      <c r="U95" s="95"/>
      <c r="V95" s="95"/>
      <c r="W95" s="95"/>
      <c r="X95" s="95"/>
      <c r="Y95" s="95"/>
      <c r="Z95" s="95"/>
      <c r="AA95" s="95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88"/>
      <c r="AI95" s="84"/>
      <c r="AJ95" s="34"/>
      <c r="AK95" s="34"/>
      <c r="AL95" s="88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9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2"/>
      <c r="AZ95" s="12"/>
    </row>
    <row r="96" spans="1:52" ht="21" x14ac:dyDescent="0.35">
      <c r="A96" s="90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32"/>
      <c r="U96" s="95"/>
      <c r="V96" s="95"/>
      <c r="W96" s="95"/>
      <c r="X96" s="95"/>
      <c r="Y96" s="95"/>
      <c r="Z96" s="95"/>
      <c r="AA96" s="95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8"/>
      <c r="AI96" s="84"/>
      <c r="AJ96" s="34"/>
      <c r="AK96" s="34"/>
      <c r="AL96" s="88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2"/>
      <c r="AZ96" s="12"/>
    </row>
    <row r="97" spans="1:52" ht="21" x14ac:dyDescent="0.35">
      <c r="A97" s="90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32"/>
      <c r="U97" s="95"/>
      <c r="V97" s="95"/>
      <c r="W97" s="95"/>
      <c r="X97" s="95"/>
      <c r="Y97" s="95"/>
      <c r="Z97" s="95"/>
      <c r="AA97" s="95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8"/>
      <c r="AI97" s="84"/>
      <c r="AJ97" s="34"/>
      <c r="AK97" s="34"/>
      <c r="AL97" s="88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12"/>
      <c r="AZ97" s="12"/>
    </row>
    <row r="98" spans="1:52" ht="21" x14ac:dyDescent="0.35">
      <c r="A98" s="90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32"/>
      <c r="U98" s="95"/>
      <c r="V98" s="95"/>
      <c r="W98" s="95"/>
      <c r="X98" s="95"/>
      <c r="Y98" s="95"/>
      <c r="Z98" s="95"/>
      <c r="AA98" s="95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8"/>
      <c r="AI98" s="84"/>
      <c r="AJ98" s="34"/>
      <c r="AK98" s="34"/>
      <c r="AL98" s="88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35">
      <c r="A99" s="90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0</v>
      </c>
      <c r="H99" s="32"/>
      <c r="I99" s="32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32"/>
      <c r="U99" s="95"/>
      <c r="V99" s="95"/>
      <c r="W99" s="95"/>
      <c r="X99" s="95"/>
      <c r="Y99" s="95"/>
      <c r="Z99" s="95"/>
      <c r="AA99" s="95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88"/>
      <c r="AI99" s="84"/>
      <c r="AJ99" s="34"/>
      <c r="AK99" s="34"/>
      <c r="AL99" s="88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9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12"/>
      <c r="AZ99" s="12"/>
    </row>
    <row r="100" spans="1:52" ht="21" x14ac:dyDescent="0.35">
      <c r="A100" s="90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0</v>
      </c>
      <c r="H100" s="32"/>
      <c r="I100" s="32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32"/>
      <c r="U100" s="95"/>
      <c r="V100" s="95"/>
      <c r="W100" s="95"/>
      <c r="X100" s="95"/>
      <c r="Y100" s="95"/>
      <c r="Z100" s="95"/>
      <c r="AA100" s="95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88"/>
      <c r="AI100" s="84"/>
      <c r="AJ100" s="34"/>
      <c r="AK100" s="34"/>
      <c r="AL100" s="88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9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2"/>
      <c r="AZ100" s="12"/>
    </row>
    <row r="101" spans="1:52" ht="21" x14ac:dyDescent="0.35">
      <c r="A101" s="90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0</v>
      </c>
      <c r="H101" s="32"/>
      <c r="I101" s="32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32"/>
      <c r="U101" s="95"/>
      <c r="V101" s="95"/>
      <c r="W101" s="95"/>
      <c r="X101" s="95"/>
      <c r="Y101" s="95"/>
      <c r="Z101" s="95"/>
      <c r="AA101" s="95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88"/>
      <c r="AI101" s="84"/>
      <c r="AJ101" s="34"/>
      <c r="AK101" s="34"/>
      <c r="AL101" s="88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9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35">
      <c r="A102" s="90">
        <v>94</v>
      </c>
      <c r="B102" s="31" t="s">
        <v>22</v>
      </c>
      <c r="C102" s="31" t="s">
        <v>38</v>
      </c>
      <c r="D102" s="31"/>
      <c r="E102" s="31" t="s">
        <v>589</v>
      </c>
      <c r="F102" s="31" t="s">
        <v>13</v>
      </c>
      <c r="G102" s="25">
        <f t="shared" si="6"/>
        <v>0</v>
      </c>
      <c r="H102" s="32"/>
      <c r="I102" s="32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32"/>
      <c r="U102" s="95"/>
      <c r="V102" s="95"/>
      <c r="W102" s="95"/>
      <c r="X102" s="95"/>
      <c r="Y102" s="95"/>
      <c r="Z102" s="95"/>
      <c r="AA102" s="95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88"/>
      <c r="AI102" s="84"/>
      <c r="AJ102" s="34"/>
      <c r="AK102" s="34"/>
      <c r="AL102" s="88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9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Medium Risk Customer</v>
      </c>
      <c r="AY102" s="12"/>
      <c r="AZ102" s="12"/>
    </row>
    <row r="103" spans="1:52" ht="21" x14ac:dyDescent="0.35">
      <c r="A103" s="90">
        <v>95</v>
      </c>
      <c r="B103" s="31" t="s">
        <v>22</v>
      </c>
      <c r="C103" s="31" t="s">
        <v>48</v>
      </c>
      <c r="D103" s="31"/>
      <c r="E103" s="31" t="s">
        <v>594</v>
      </c>
      <c r="F103" s="31" t="s">
        <v>11</v>
      </c>
      <c r="G103" s="25">
        <f t="shared" si="6"/>
        <v>0</v>
      </c>
      <c r="H103" s="32"/>
      <c r="I103" s="32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32"/>
      <c r="U103" s="95"/>
      <c r="V103" s="95"/>
      <c r="W103" s="95"/>
      <c r="X103" s="95"/>
      <c r="Y103" s="95"/>
      <c r="Z103" s="95"/>
      <c r="AA103" s="95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88"/>
      <c r="AI103" s="84"/>
      <c r="AJ103" s="34"/>
      <c r="AK103" s="34"/>
      <c r="AL103" s="88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High Risk Customer</v>
      </c>
      <c r="AY103" s="12"/>
      <c r="AZ103" s="12"/>
    </row>
    <row r="104" spans="1:52" ht="21" x14ac:dyDescent="0.35">
      <c r="A104" s="90">
        <v>96</v>
      </c>
      <c r="B104" s="31" t="s">
        <v>22</v>
      </c>
      <c r="C104" s="31" t="s">
        <v>52</v>
      </c>
      <c r="D104" s="31"/>
      <c r="E104" s="31" t="s">
        <v>580</v>
      </c>
      <c r="F104" s="31" t="s">
        <v>11</v>
      </c>
      <c r="G104" s="25">
        <f t="shared" si="6"/>
        <v>0</v>
      </c>
      <c r="H104" s="32"/>
      <c r="I104" s="32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32"/>
      <c r="U104" s="95"/>
      <c r="V104" s="95"/>
      <c r="W104" s="95"/>
      <c r="X104" s="95"/>
      <c r="Y104" s="95"/>
      <c r="Z104" s="95"/>
      <c r="AA104" s="95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88"/>
      <c r="AI104" s="84"/>
      <c r="AJ104" s="34"/>
      <c r="AK104" s="34"/>
      <c r="AL104" s="88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9"/>
        <v>0</v>
      </c>
      <c r="AW104" s="30" t="str">
        <f t="shared" si="8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12"/>
      <c r="AZ104" s="12"/>
    </row>
    <row r="105" spans="1:52" ht="21" x14ac:dyDescent="0.35">
      <c r="A105" s="90">
        <v>97</v>
      </c>
      <c r="B105" s="31" t="s">
        <v>22</v>
      </c>
      <c r="C105" s="31" t="s">
        <v>51</v>
      </c>
      <c r="D105" s="31"/>
      <c r="E105" s="31" t="s">
        <v>582</v>
      </c>
      <c r="F105" s="31" t="s">
        <v>13</v>
      </c>
      <c r="G105" s="25">
        <f t="shared" ref="G105:G136" si="10">SUM(H105:AB105)</f>
        <v>0</v>
      </c>
      <c r="H105" s="32"/>
      <c r="I105" s="32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32"/>
      <c r="U105" s="95"/>
      <c r="V105" s="95"/>
      <c r="W105" s="95"/>
      <c r="X105" s="95"/>
      <c r="Y105" s="95"/>
      <c r="Z105" s="95"/>
      <c r="AA105" s="95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ref="AE105:AE136" si="11">SUM(AF105:AT105)</f>
        <v>0</v>
      </c>
      <c r="AF105" s="33"/>
      <c r="AG105" s="34"/>
      <c r="AH105" s="88"/>
      <c r="AI105" s="84"/>
      <c r="AJ105" s="34"/>
      <c r="AK105" s="34"/>
      <c r="AL105" s="88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9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12"/>
      <c r="AZ105" s="12"/>
    </row>
    <row r="106" spans="1:52" ht="21" x14ac:dyDescent="0.35">
      <c r="A106" s="90">
        <v>98</v>
      </c>
      <c r="B106" s="31" t="s">
        <v>22</v>
      </c>
      <c r="C106" s="31" t="s">
        <v>62</v>
      </c>
      <c r="D106" s="31"/>
      <c r="E106" s="31" t="s">
        <v>605</v>
      </c>
      <c r="F106" s="31" t="s">
        <v>11</v>
      </c>
      <c r="G106" s="25">
        <f t="shared" si="10"/>
        <v>0</v>
      </c>
      <c r="H106" s="32"/>
      <c r="I106" s="32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32"/>
      <c r="U106" s="95"/>
      <c r="V106" s="95"/>
      <c r="W106" s="95"/>
      <c r="X106" s="95"/>
      <c r="Y106" s="95"/>
      <c r="Z106" s="95"/>
      <c r="AA106" s="95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11"/>
        <v>0</v>
      </c>
      <c r="AF106" s="33"/>
      <c r="AG106" s="34"/>
      <c r="AH106" s="88"/>
      <c r="AI106" s="84"/>
      <c r="AJ106" s="34"/>
      <c r="AK106" s="34"/>
      <c r="AL106" s="88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35">
      <c r="A107" s="90">
        <v>99</v>
      </c>
      <c r="B107" s="31" t="s">
        <v>22</v>
      </c>
      <c r="C107" s="31" t="s">
        <v>50</v>
      </c>
      <c r="D107" s="31"/>
      <c r="E107" s="31" t="s">
        <v>585</v>
      </c>
      <c r="F107" s="31" t="s">
        <v>13</v>
      </c>
      <c r="G107" s="25">
        <f t="shared" si="10"/>
        <v>0</v>
      </c>
      <c r="H107" s="32"/>
      <c r="I107" s="32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32"/>
      <c r="U107" s="95"/>
      <c r="V107" s="95"/>
      <c r="W107" s="95"/>
      <c r="X107" s="95"/>
      <c r="Y107" s="95"/>
      <c r="Z107" s="95"/>
      <c r="AA107" s="95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11"/>
        <v>0</v>
      </c>
      <c r="AF107" s="33"/>
      <c r="AG107" s="34"/>
      <c r="AH107" s="88"/>
      <c r="AI107" s="84"/>
      <c r="AJ107" s="34"/>
      <c r="AK107" s="34"/>
      <c r="AL107" s="88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9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Medium Risk Customer</v>
      </c>
      <c r="AY107" s="12"/>
      <c r="AZ107" s="12"/>
    </row>
    <row r="108" spans="1:52" ht="21" x14ac:dyDescent="0.35">
      <c r="A108" s="90">
        <v>100</v>
      </c>
      <c r="B108" s="31" t="s">
        <v>22</v>
      </c>
      <c r="C108" s="31" t="s">
        <v>68</v>
      </c>
      <c r="D108" s="31"/>
      <c r="E108" s="31" t="s">
        <v>601</v>
      </c>
      <c r="F108" s="31" t="s">
        <v>20</v>
      </c>
      <c r="G108" s="25">
        <f t="shared" si="10"/>
        <v>0</v>
      </c>
      <c r="H108" s="32"/>
      <c r="I108" s="32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32"/>
      <c r="U108" s="95"/>
      <c r="V108" s="95"/>
      <c r="W108" s="95"/>
      <c r="X108" s="95"/>
      <c r="Y108" s="95"/>
      <c r="Z108" s="95"/>
      <c r="AA108" s="95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11"/>
        <v>0</v>
      </c>
      <c r="AF108" s="33"/>
      <c r="AG108" s="34"/>
      <c r="AH108" s="88"/>
      <c r="AI108" s="84"/>
      <c r="AJ108" s="34"/>
      <c r="AK108" s="34"/>
      <c r="AL108" s="88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9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Medium Risk Customer</v>
      </c>
      <c r="AY108" s="12"/>
      <c r="AZ108" s="12"/>
    </row>
    <row r="109" spans="1:52" ht="21" x14ac:dyDescent="0.35">
      <c r="A109" s="90">
        <v>101</v>
      </c>
      <c r="B109" s="31" t="s">
        <v>22</v>
      </c>
      <c r="C109" s="31" t="s">
        <v>63</v>
      </c>
      <c r="D109" s="31"/>
      <c r="E109" s="31" t="s">
        <v>588</v>
      </c>
      <c r="F109" s="31" t="s">
        <v>13</v>
      </c>
      <c r="G109" s="25">
        <f t="shared" si="10"/>
        <v>0</v>
      </c>
      <c r="H109" s="32"/>
      <c r="I109" s="32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32"/>
      <c r="U109" s="95"/>
      <c r="V109" s="95"/>
      <c r="W109" s="95"/>
      <c r="X109" s="95"/>
      <c r="Y109" s="95"/>
      <c r="Z109" s="95"/>
      <c r="AA109" s="95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8"/>
      <c r="AI109" s="84"/>
      <c r="AJ109" s="34"/>
      <c r="AK109" s="34"/>
      <c r="AL109" s="88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35">
      <c r="A110" s="90">
        <v>102</v>
      </c>
      <c r="B110" s="31" t="s">
        <v>22</v>
      </c>
      <c r="C110" s="31" t="s">
        <v>72</v>
      </c>
      <c r="D110" s="31"/>
      <c r="E110" s="31" t="s">
        <v>592</v>
      </c>
      <c r="F110" s="31" t="s">
        <v>13</v>
      </c>
      <c r="G110" s="25">
        <f t="shared" si="10"/>
        <v>0</v>
      </c>
      <c r="H110" s="32"/>
      <c r="I110" s="32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32"/>
      <c r="U110" s="95"/>
      <c r="V110" s="95"/>
      <c r="W110" s="95"/>
      <c r="X110" s="95"/>
      <c r="Y110" s="95"/>
      <c r="Z110" s="95"/>
      <c r="AA110" s="95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11"/>
        <v>0</v>
      </c>
      <c r="AF110" s="33"/>
      <c r="AG110" s="34"/>
      <c r="AH110" s="88"/>
      <c r="AI110" s="84"/>
      <c r="AJ110" s="34"/>
      <c r="AK110" s="34"/>
      <c r="AL110" s="88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9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2"/>
      <c r="AZ110" s="12"/>
    </row>
    <row r="111" spans="1:52" ht="21" x14ac:dyDescent="0.35">
      <c r="A111" s="90">
        <v>103</v>
      </c>
      <c r="B111" s="31" t="s">
        <v>22</v>
      </c>
      <c r="C111" s="31" t="s">
        <v>1033</v>
      </c>
      <c r="D111" s="31"/>
      <c r="E111" s="31" t="s">
        <v>1038</v>
      </c>
      <c r="F111" s="31" t="s">
        <v>11</v>
      </c>
      <c r="G111" s="25">
        <f t="shared" si="10"/>
        <v>0</v>
      </c>
      <c r="H111" s="36"/>
      <c r="I111" s="32"/>
      <c r="J111" s="95"/>
      <c r="K111" s="101"/>
      <c r="L111" s="95"/>
      <c r="M111" s="95"/>
      <c r="N111" s="95"/>
      <c r="O111" s="95"/>
      <c r="P111" s="95"/>
      <c r="Q111" s="95"/>
      <c r="R111" s="95"/>
      <c r="S111" s="95"/>
      <c r="T111" s="32"/>
      <c r="U111" s="101"/>
      <c r="V111" s="101"/>
      <c r="W111" s="95"/>
      <c r="X111" s="101"/>
      <c r="Y111" s="101"/>
      <c r="Z111" s="101"/>
      <c r="AA111" s="101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88"/>
      <c r="AI111" s="84"/>
      <c r="AJ111" s="34"/>
      <c r="AK111" s="34"/>
      <c r="AL111" s="88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35">
      <c r="A112" s="90">
        <v>104</v>
      </c>
      <c r="B112" s="31" t="s">
        <v>22</v>
      </c>
      <c r="C112" s="31" t="s">
        <v>42</v>
      </c>
      <c r="D112" s="31"/>
      <c r="E112" s="31" t="s">
        <v>610</v>
      </c>
      <c r="F112" s="31" t="s">
        <v>933</v>
      </c>
      <c r="G112" s="25">
        <f t="shared" si="10"/>
        <v>0</v>
      </c>
      <c r="H112" s="36"/>
      <c r="I112" s="36"/>
      <c r="J112" s="37"/>
      <c r="K112" s="101"/>
      <c r="L112" s="101"/>
      <c r="M112" s="101"/>
      <c r="N112" s="101"/>
      <c r="O112" s="101"/>
      <c r="P112" s="101"/>
      <c r="Q112" s="101"/>
      <c r="R112" s="38"/>
      <c r="S112" s="38"/>
      <c r="T112" s="38"/>
      <c r="U112" s="101"/>
      <c r="V112" s="101"/>
      <c r="W112" s="39"/>
      <c r="X112" s="39"/>
      <c r="Y112" s="39"/>
      <c r="Z112" s="39"/>
      <c r="AA112" s="39"/>
      <c r="AB112" s="38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11"/>
        <v>0</v>
      </c>
      <c r="AF112" s="33"/>
      <c r="AG112" s="34"/>
      <c r="AH112" s="88"/>
      <c r="AI112" s="84"/>
      <c r="AJ112" s="34"/>
      <c r="AK112" s="34"/>
      <c r="AL112" s="88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9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2"/>
      <c r="AZ112" s="12"/>
    </row>
    <row r="113" spans="1:52" ht="21" x14ac:dyDescent="0.35">
      <c r="A113" s="90">
        <v>105</v>
      </c>
      <c r="B113" s="31" t="s">
        <v>22</v>
      </c>
      <c r="C113" s="31" t="s">
        <v>55</v>
      </c>
      <c r="D113" s="31"/>
      <c r="E113" s="31" t="s">
        <v>593</v>
      </c>
      <c r="F113" s="31" t="s">
        <v>11</v>
      </c>
      <c r="G113" s="25">
        <f t="shared" si="10"/>
        <v>0</v>
      </c>
      <c r="H113" s="36"/>
      <c r="I113" s="36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36"/>
      <c r="U113" s="101"/>
      <c r="V113" s="101"/>
      <c r="W113" s="101"/>
      <c r="X113" s="101"/>
      <c r="Y113" s="101"/>
      <c r="Z113" s="101"/>
      <c r="AA113" s="101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11"/>
        <v>0</v>
      </c>
      <c r="AF113" s="33"/>
      <c r="AG113" s="34"/>
      <c r="AH113" s="88"/>
      <c r="AI113" s="84"/>
      <c r="AJ113" s="34"/>
      <c r="AK113" s="34"/>
      <c r="AL113" s="88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9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2"/>
      <c r="AZ113" s="12"/>
    </row>
    <row r="114" spans="1:52" ht="21" x14ac:dyDescent="0.35">
      <c r="A114" s="90">
        <v>106</v>
      </c>
      <c r="B114" s="31" t="s">
        <v>22</v>
      </c>
      <c r="C114" s="31" t="s">
        <v>45</v>
      </c>
      <c r="D114" s="31"/>
      <c r="E114" s="31" t="s">
        <v>738</v>
      </c>
      <c r="F114" s="31" t="s">
        <v>11</v>
      </c>
      <c r="G114" s="25">
        <f t="shared" si="10"/>
        <v>0</v>
      </c>
      <c r="H114" s="36"/>
      <c r="I114" s="36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36"/>
      <c r="U114" s="101"/>
      <c r="V114" s="101"/>
      <c r="W114" s="101"/>
      <c r="X114" s="101"/>
      <c r="Y114" s="101"/>
      <c r="Z114" s="101"/>
      <c r="AA114" s="101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11"/>
        <v>0</v>
      </c>
      <c r="AF114" s="33"/>
      <c r="AG114" s="34"/>
      <c r="AH114" s="88"/>
      <c r="AI114" s="84"/>
      <c r="AJ114" s="34"/>
      <c r="AK114" s="34"/>
      <c r="AL114" s="88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9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2"/>
      <c r="AZ114" s="12"/>
    </row>
    <row r="115" spans="1:52" ht="21" x14ac:dyDescent="0.35">
      <c r="A115" s="90">
        <v>107</v>
      </c>
      <c r="B115" s="31" t="s">
        <v>22</v>
      </c>
      <c r="C115" s="31" t="s">
        <v>70</v>
      </c>
      <c r="D115" s="31"/>
      <c r="E115" s="31" t="s">
        <v>595</v>
      </c>
      <c r="F115" s="31" t="s">
        <v>13</v>
      </c>
      <c r="G115" s="25">
        <f t="shared" si="10"/>
        <v>0</v>
      </c>
      <c r="H115" s="36"/>
      <c r="I115" s="36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36"/>
      <c r="U115" s="101"/>
      <c r="V115" s="101"/>
      <c r="W115" s="101"/>
      <c r="X115" s="101"/>
      <c r="Y115" s="101"/>
      <c r="Z115" s="101"/>
      <c r="AA115" s="101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11"/>
        <v>0</v>
      </c>
      <c r="AF115" s="33"/>
      <c r="AG115" s="34"/>
      <c r="AH115" s="88"/>
      <c r="AI115" s="84"/>
      <c r="AJ115" s="34"/>
      <c r="AK115" s="34"/>
      <c r="AL115" s="88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9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35">
      <c r="A116" s="90">
        <v>108</v>
      </c>
      <c r="B116" s="31" t="s">
        <v>22</v>
      </c>
      <c r="C116" s="31" t="s">
        <v>46</v>
      </c>
      <c r="D116" s="31"/>
      <c r="E116" s="31" t="s">
        <v>603</v>
      </c>
      <c r="F116" s="31" t="s">
        <v>933</v>
      </c>
      <c r="G116" s="25">
        <f t="shared" si="10"/>
        <v>0</v>
      </c>
      <c r="H116" s="36"/>
      <c r="I116" s="36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36"/>
      <c r="U116" s="101"/>
      <c r="V116" s="101"/>
      <c r="W116" s="101"/>
      <c r="X116" s="101"/>
      <c r="Y116" s="101"/>
      <c r="Z116" s="101"/>
      <c r="AA116" s="101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11"/>
        <v>0</v>
      </c>
      <c r="AF116" s="33"/>
      <c r="AG116" s="34"/>
      <c r="AH116" s="88"/>
      <c r="AI116" s="84"/>
      <c r="AJ116" s="34"/>
      <c r="AK116" s="34"/>
      <c r="AL116" s="88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9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35">
      <c r="A117" s="90">
        <v>109</v>
      </c>
      <c r="B117" s="31" t="s">
        <v>22</v>
      </c>
      <c r="C117" s="31" t="s">
        <v>69</v>
      </c>
      <c r="D117" s="31"/>
      <c r="E117" s="31" t="s">
        <v>600</v>
      </c>
      <c r="F117" s="31" t="s">
        <v>13</v>
      </c>
      <c r="G117" s="25">
        <f t="shared" si="10"/>
        <v>0</v>
      </c>
      <c r="H117" s="36"/>
      <c r="I117" s="36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36"/>
      <c r="U117" s="101"/>
      <c r="V117" s="101"/>
      <c r="W117" s="101"/>
      <c r="X117" s="101"/>
      <c r="Y117" s="101"/>
      <c r="Z117" s="101"/>
      <c r="AA117" s="101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11"/>
        <v>0</v>
      </c>
      <c r="AF117" s="33"/>
      <c r="AG117" s="34"/>
      <c r="AH117" s="88"/>
      <c r="AI117" s="84"/>
      <c r="AJ117" s="34"/>
      <c r="AK117" s="34"/>
      <c r="AL117" s="88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9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35">
      <c r="A118" s="90">
        <v>110</v>
      </c>
      <c r="B118" s="31" t="s">
        <v>22</v>
      </c>
      <c r="C118" s="31" t="s">
        <v>54</v>
      </c>
      <c r="D118" s="31"/>
      <c r="E118" s="31" t="s">
        <v>577</v>
      </c>
      <c r="F118" s="31" t="s">
        <v>20</v>
      </c>
      <c r="G118" s="25">
        <f t="shared" si="10"/>
        <v>0</v>
      </c>
      <c r="H118" s="36"/>
      <c r="I118" s="36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36"/>
      <c r="U118" s="101"/>
      <c r="V118" s="101"/>
      <c r="W118" s="101"/>
      <c r="X118" s="101"/>
      <c r="Y118" s="101"/>
      <c r="Z118" s="101"/>
      <c r="AA118" s="101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11"/>
        <v>0</v>
      </c>
      <c r="AF118" s="33"/>
      <c r="AG118" s="34"/>
      <c r="AH118" s="88"/>
      <c r="AI118" s="84"/>
      <c r="AJ118" s="34"/>
      <c r="AK118" s="34"/>
      <c r="AL118" s="88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9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Medium Risk Customer</v>
      </c>
      <c r="AY118" s="12"/>
      <c r="AZ118" s="12"/>
    </row>
    <row r="119" spans="1:52" ht="21" x14ac:dyDescent="0.35">
      <c r="A119" s="90">
        <v>111</v>
      </c>
      <c r="B119" s="31" t="s">
        <v>22</v>
      </c>
      <c r="C119" s="31" t="s">
        <v>66</v>
      </c>
      <c r="D119" s="31"/>
      <c r="E119" s="31" t="s">
        <v>596</v>
      </c>
      <c r="F119" s="31" t="s">
        <v>11</v>
      </c>
      <c r="G119" s="25">
        <f t="shared" si="10"/>
        <v>0</v>
      </c>
      <c r="H119" s="36"/>
      <c r="I119" s="36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36"/>
      <c r="U119" s="101"/>
      <c r="V119" s="101"/>
      <c r="W119" s="101"/>
      <c r="X119" s="101"/>
      <c r="Y119" s="101"/>
      <c r="Z119" s="101"/>
      <c r="AA119" s="101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88"/>
      <c r="AI119" s="84"/>
      <c r="AJ119" s="34"/>
      <c r="AK119" s="34"/>
      <c r="AL119" s="88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High Risk Customer</v>
      </c>
      <c r="AY119" s="12"/>
      <c r="AZ119" s="12"/>
    </row>
    <row r="120" spans="1:52" ht="21" x14ac:dyDescent="0.35">
      <c r="A120" s="90">
        <v>112</v>
      </c>
      <c r="B120" s="31" t="s">
        <v>22</v>
      </c>
      <c r="C120" s="31" t="s">
        <v>482</v>
      </c>
      <c r="D120" s="31"/>
      <c r="E120" s="31" t="s">
        <v>483</v>
      </c>
      <c r="F120" s="31" t="s">
        <v>13</v>
      </c>
      <c r="G120" s="25">
        <f t="shared" si="10"/>
        <v>0</v>
      </c>
      <c r="H120" s="36"/>
      <c r="I120" s="36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36"/>
      <c r="U120" s="101"/>
      <c r="V120" s="101"/>
      <c r="W120" s="101"/>
      <c r="X120" s="101"/>
      <c r="Y120" s="101"/>
      <c r="Z120" s="101"/>
      <c r="AA120" s="101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88"/>
      <c r="AI120" s="84"/>
      <c r="AJ120" s="34"/>
      <c r="AK120" s="34"/>
      <c r="AL120" s="88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35">
      <c r="A121" s="90">
        <v>113</v>
      </c>
      <c r="B121" s="31" t="s">
        <v>22</v>
      </c>
      <c r="C121" s="31" t="s">
        <v>1034</v>
      </c>
      <c r="D121" s="31"/>
      <c r="E121" s="31" t="s">
        <v>532</v>
      </c>
      <c r="F121" s="31" t="s">
        <v>11</v>
      </c>
      <c r="G121" s="25">
        <f t="shared" si="10"/>
        <v>0</v>
      </c>
      <c r="H121" s="36"/>
      <c r="I121" s="36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36"/>
      <c r="U121" s="101"/>
      <c r="V121" s="101"/>
      <c r="W121" s="101"/>
      <c r="X121" s="101"/>
      <c r="Y121" s="101"/>
      <c r="Z121" s="101"/>
      <c r="AA121" s="101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8"/>
      <c r="AI121" s="84"/>
      <c r="AJ121" s="34"/>
      <c r="AK121" s="34"/>
      <c r="AL121" s="88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35">
      <c r="A122" s="90">
        <v>114</v>
      </c>
      <c r="B122" s="31" t="s">
        <v>22</v>
      </c>
      <c r="C122" s="31" t="s">
        <v>67</v>
      </c>
      <c r="D122" s="31"/>
      <c r="E122" s="31" t="s">
        <v>604</v>
      </c>
      <c r="F122" s="31" t="s">
        <v>11</v>
      </c>
      <c r="G122" s="25">
        <f t="shared" si="10"/>
        <v>0</v>
      </c>
      <c r="H122" s="36"/>
      <c r="I122" s="36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36"/>
      <c r="U122" s="101"/>
      <c r="V122" s="101"/>
      <c r="W122" s="101"/>
      <c r="X122" s="101"/>
      <c r="Y122" s="101"/>
      <c r="Z122" s="101"/>
      <c r="AA122" s="101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88"/>
      <c r="AI122" s="84"/>
      <c r="AJ122" s="34"/>
      <c r="AK122" s="34"/>
      <c r="AL122" s="88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2"/>
      <c r="AZ122" s="12"/>
    </row>
    <row r="123" spans="1:52" ht="21" x14ac:dyDescent="0.35">
      <c r="A123" s="90">
        <v>115</v>
      </c>
      <c r="B123" s="31" t="s">
        <v>22</v>
      </c>
      <c r="C123" s="31" t="s">
        <v>44</v>
      </c>
      <c r="D123" s="31"/>
      <c r="E123" s="31" t="s">
        <v>590</v>
      </c>
      <c r="F123" s="31" t="s">
        <v>11</v>
      </c>
      <c r="G123" s="25">
        <f t="shared" si="10"/>
        <v>0</v>
      </c>
      <c r="H123" s="32"/>
      <c r="I123" s="32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32"/>
      <c r="U123" s="95"/>
      <c r="V123" s="95"/>
      <c r="W123" s="95"/>
      <c r="X123" s="95"/>
      <c r="Y123" s="95"/>
      <c r="Z123" s="95"/>
      <c r="AA123" s="95"/>
      <c r="AB123" s="32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11"/>
        <v>0</v>
      </c>
      <c r="AF123" s="33"/>
      <c r="AG123" s="34"/>
      <c r="AH123" s="88"/>
      <c r="AI123" s="84"/>
      <c r="AJ123" s="34"/>
      <c r="AK123" s="34"/>
      <c r="AL123" s="88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9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35">
      <c r="A124" s="90">
        <v>116</v>
      </c>
      <c r="B124" s="31" t="s">
        <v>9</v>
      </c>
      <c r="C124" s="31" t="s">
        <v>14</v>
      </c>
      <c r="D124" s="31"/>
      <c r="E124" s="31" t="s">
        <v>622</v>
      </c>
      <c r="F124" s="31" t="s">
        <v>11</v>
      </c>
      <c r="G124" s="25">
        <f t="shared" si="10"/>
        <v>0</v>
      </c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1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2"/>
      <c r="AZ124" s="12"/>
    </row>
    <row r="125" spans="1:52" ht="21" x14ac:dyDescent="0.35">
      <c r="A125" s="90">
        <v>117</v>
      </c>
      <c r="B125" s="31" t="s">
        <v>9</v>
      </c>
      <c r="C125" s="31" t="s">
        <v>10</v>
      </c>
      <c r="D125" s="31"/>
      <c r="E125" s="31" t="s">
        <v>612</v>
      </c>
      <c r="F125" s="31" t="s">
        <v>13</v>
      </c>
      <c r="G125" s="25">
        <f t="shared" si="10"/>
        <v>0</v>
      </c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11"/>
        <v>0</v>
      </c>
      <c r="AF125" s="33"/>
      <c r="AG125" s="34"/>
      <c r="AH125" s="113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9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35">
      <c r="A126" s="90">
        <v>118</v>
      </c>
      <c r="B126" s="31" t="s">
        <v>9</v>
      </c>
      <c r="C126" s="31" t="s">
        <v>27</v>
      </c>
      <c r="D126" s="31"/>
      <c r="E126" s="31" t="s">
        <v>623</v>
      </c>
      <c r="F126" s="31" t="s">
        <v>11</v>
      </c>
      <c r="G126" s="25">
        <f t="shared" si="10"/>
        <v>0</v>
      </c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11"/>
        <v>0</v>
      </c>
      <c r="AF126" s="33"/>
      <c r="AG126" s="34"/>
      <c r="AH126" s="113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9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35">
      <c r="A127" s="90">
        <v>119</v>
      </c>
      <c r="B127" s="31" t="s">
        <v>9</v>
      </c>
      <c r="C127" s="31" t="s">
        <v>37</v>
      </c>
      <c r="D127" s="31"/>
      <c r="E127" s="31" t="s">
        <v>611</v>
      </c>
      <c r="F127" s="31" t="s">
        <v>11</v>
      </c>
      <c r="G127" s="25">
        <f t="shared" si="10"/>
        <v>0</v>
      </c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11"/>
        <v>0</v>
      </c>
      <c r="AF127" s="33"/>
      <c r="AG127" s="34"/>
      <c r="AH127" s="113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9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35">
      <c r="A128" s="90">
        <v>120</v>
      </c>
      <c r="B128" s="31" t="s">
        <v>9</v>
      </c>
      <c r="C128" s="31" t="s">
        <v>34</v>
      </c>
      <c r="D128" s="31"/>
      <c r="E128" s="31" t="s">
        <v>617</v>
      </c>
      <c r="F128" s="31" t="s">
        <v>13</v>
      </c>
      <c r="G128" s="25">
        <f t="shared" si="10"/>
        <v>0</v>
      </c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11"/>
        <v>0</v>
      </c>
      <c r="AF128" s="33"/>
      <c r="AG128" s="34"/>
      <c r="AH128" s="113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9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"/>
      <c r="AZ128" s="12"/>
    </row>
    <row r="129" spans="1:52" ht="21" x14ac:dyDescent="0.35">
      <c r="A129" s="90">
        <v>121</v>
      </c>
      <c r="B129" s="31" t="s">
        <v>9</v>
      </c>
      <c r="C129" s="31" t="s">
        <v>18</v>
      </c>
      <c r="D129" s="31"/>
      <c r="E129" s="31" t="s">
        <v>618</v>
      </c>
      <c r="F129" s="31" t="s">
        <v>11</v>
      </c>
      <c r="G129" s="25">
        <f t="shared" si="10"/>
        <v>0</v>
      </c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3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35">
      <c r="A130" s="90">
        <v>122</v>
      </c>
      <c r="B130" s="31" t="s">
        <v>9</v>
      </c>
      <c r="C130" s="31" t="s">
        <v>33</v>
      </c>
      <c r="D130" s="31"/>
      <c r="E130" s="31" t="s">
        <v>624</v>
      </c>
      <c r="F130" s="31" t="s">
        <v>11</v>
      </c>
      <c r="G130" s="25">
        <f t="shared" si="10"/>
        <v>0</v>
      </c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11"/>
        <v>0</v>
      </c>
      <c r="AF130" s="33"/>
      <c r="AG130" s="34"/>
      <c r="AH130" s="113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9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Medium Risk Customer</v>
      </c>
      <c r="AY130" s="12"/>
      <c r="AZ130" s="12"/>
    </row>
    <row r="131" spans="1:52" ht="21" x14ac:dyDescent="0.35">
      <c r="A131" s="90">
        <v>123</v>
      </c>
      <c r="B131" s="31" t="s">
        <v>9</v>
      </c>
      <c r="C131" s="31" t="s">
        <v>35</v>
      </c>
      <c r="D131" s="31"/>
      <c r="E131" s="31" t="s">
        <v>627</v>
      </c>
      <c r="F131" s="31" t="s">
        <v>13</v>
      </c>
      <c r="G131" s="25">
        <f t="shared" si="10"/>
        <v>0</v>
      </c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11"/>
        <v>0</v>
      </c>
      <c r="AF131" s="33"/>
      <c r="AG131" s="34"/>
      <c r="AH131" s="113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9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35">
      <c r="A132" s="90">
        <v>124</v>
      </c>
      <c r="B132" s="31" t="s">
        <v>9</v>
      </c>
      <c r="C132" s="31" t="s">
        <v>36</v>
      </c>
      <c r="D132" s="31"/>
      <c r="E132" s="31" t="s">
        <v>626</v>
      </c>
      <c r="F132" s="31" t="s">
        <v>11</v>
      </c>
      <c r="G132" s="25">
        <f t="shared" si="10"/>
        <v>0</v>
      </c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13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2"/>
      <c r="AZ132" s="12"/>
    </row>
    <row r="133" spans="1:52" ht="21" x14ac:dyDescent="0.35">
      <c r="A133" s="90">
        <v>125</v>
      </c>
      <c r="B133" s="31" t="s">
        <v>9</v>
      </c>
      <c r="C133" s="31" t="s">
        <v>25</v>
      </c>
      <c r="D133" s="31"/>
      <c r="E133" s="31" t="s">
        <v>620</v>
      </c>
      <c r="F133" s="31" t="s">
        <v>20</v>
      </c>
      <c r="G133" s="25">
        <f t="shared" si="10"/>
        <v>0</v>
      </c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11"/>
        <v>0</v>
      </c>
      <c r="AF133" s="33"/>
      <c r="AG133" s="34"/>
      <c r="AH133" s="113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9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2"/>
      <c r="AZ133" s="12"/>
    </row>
    <row r="134" spans="1:52" ht="21" x14ac:dyDescent="0.35">
      <c r="A134" s="90">
        <v>126</v>
      </c>
      <c r="B134" s="31" t="s">
        <v>9</v>
      </c>
      <c r="C134" s="31" t="s">
        <v>30</v>
      </c>
      <c r="D134" s="31"/>
      <c r="E134" s="31" t="s">
        <v>614</v>
      </c>
      <c r="F134" s="31" t="s">
        <v>13</v>
      </c>
      <c r="G134" s="25">
        <f t="shared" si="10"/>
        <v>0</v>
      </c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11"/>
        <v>0</v>
      </c>
      <c r="AF134" s="33"/>
      <c r="AG134" s="34"/>
      <c r="AH134" s="113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9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35">
      <c r="A135" s="90">
        <v>127</v>
      </c>
      <c r="B135" s="31" t="s">
        <v>9</v>
      </c>
      <c r="C135" s="31" t="s">
        <v>24</v>
      </c>
      <c r="D135" s="31"/>
      <c r="E135" s="31" t="s">
        <v>619</v>
      </c>
      <c r="F135" s="31" t="s">
        <v>13</v>
      </c>
      <c r="G135" s="25">
        <f t="shared" si="10"/>
        <v>0</v>
      </c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11"/>
        <v>0</v>
      </c>
      <c r="AF135" s="33"/>
      <c r="AG135" s="34"/>
      <c r="AH135" s="113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9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35">
      <c r="A136" s="90">
        <v>128</v>
      </c>
      <c r="B136" s="31" t="s">
        <v>9</v>
      </c>
      <c r="C136" s="31" t="s">
        <v>23</v>
      </c>
      <c r="D136" s="31"/>
      <c r="E136" s="31" t="s">
        <v>613</v>
      </c>
      <c r="F136" s="31" t="s">
        <v>11</v>
      </c>
      <c r="G136" s="25">
        <f t="shared" si="10"/>
        <v>0</v>
      </c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11"/>
        <v>0</v>
      </c>
      <c r="AF136" s="33"/>
      <c r="AG136" s="34"/>
      <c r="AH136" s="113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9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35">
      <c r="A137" s="90">
        <v>129</v>
      </c>
      <c r="B137" s="31" t="s">
        <v>9</v>
      </c>
      <c r="C137" s="31" t="s">
        <v>32</v>
      </c>
      <c r="D137" s="31"/>
      <c r="E137" s="31" t="s">
        <v>621</v>
      </c>
      <c r="F137" s="31" t="s">
        <v>20</v>
      </c>
      <c r="G137" s="25">
        <f t="shared" ref="G137:G168" si="12">SUM(H137:AB137)</f>
        <v>0</v>
      </c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ref="AE137:AE168" si="13">SUM(AF137:AT137)</f>
        <v>0</v>
      </c>
      <c r="AF137" s="33"/>
      <c r="AG137" s="34"/>
      <c r="AH137" s="113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ref="AW137:AW200" si="14">IF(AU137&gt;AV137,"Credit is above Limit. Requires HOTM approval",IF(AU137=0," ",IF(AV137&gt;=AU137,"Credit is within Limit","CheckInput")))</f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35">
      <c r="A138" s="90">
        <v>130</v>
      </c>
      <c r="B138" s="31" t="s">
        <v>9</v>
      </c>
      <c r="C138" s="31" t="s">
        <v>26</v>
      </c>
      <c r="D138" s="31"/>
      <c r="E138" s="31" t="s">
        <v>616</v>
      </c>
      <c r="F138" s="31" t="s">
        <v>20</v>
      </c>
      <c r="G138" s="25">
        <f t="shared" si="12"/>
        <v>0</v>
      </c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13"/>
        <v>0</v>
      </c>
      <c r="AF138" s="33"/>
      <c r="AG138" s="34"/>
      <c r="AH138" s="113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201" si="15">AC138*0.35</f>
        <v>0</v>
      </c>
      <c r="AW138" s="30" t="str">
        <f t="shared" si="14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35">
      <c r="A139" s="90">
        <v>131</v>
      </c>
      <c r="B139" s="31" t="s">
        <v>9</v>
      </c>
      <c r="C139" s="31" t="s">
        <v>29</v>
      </c>
      <c r="D139" s="31"/>
      <c r="E139" s="31" t="s">
        <v>615</v>
      </c>
      <c r="F139" s="31" t="s">
        <v>13</v>
      </c>
      <c r="G139" s="25">
        <f t="shared" si="12"/>
        <v>0</v>
      </c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13"/>
        <v>0</v>
      </c>
      <c r="AF139" s="33"/>
      <c r="AG139" s="34"/>
      <c r="AH139" s="113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5"/>
        <v>0</v>
      </c>
      <c r="AW139" s="30" t="str">
        <f t="shared" si="14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Medium Risk Customer</v>
      </c>
      <c r="AY139" s="12"/>
      <c r="AZ139" s="12"/>
    </row>
    <row r="140" spans="1:52" ht="21" x14ac:dyDescent="0.35">
      <c r="A140" s="90">
        <v>132</v>
      </c>
      <c r="B140" s="31" t="s">
        <v>9</v>
      </c>
      <c r="C140" s="31" t="s">
        <v>28</v>
      </c>
      <c r="D140" s="31"/>
      <c r="E140" s="31" t="s">
        <v>628</v>
      </c>
      <c r="F140" s="31" t="s">
        <v>20</v>
      </c>
      <c r="G140" s="25">
        <f t="shared" si="12"/>
        <v>0</v>
      </c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13"/>
        <v>0</v>
      </c>
      <c r="AF140" s="33"/>
      <c r="AG140" s="34"/>
      <c r="AH140" s="113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5"/>
        <v>0</v>
      </c>
      <c r="AW140" s="30" t="str">
        <f t="shared" si="14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35">
      <c r="A141" s="90">
        <v>133</v>
      </c>
      <c r="B141" s="31" t="s">
        <v>9</v>
      </c>
      <c r="C141" s="31" t="s">
        <v>31</v>
      </c>
      <c r="D141" s="31"/>
      <c r="E141" s="31" t="s">
        <v>625</v>
      </c>
      <c r="F141" s="31" t="s">
        <v>11</v>
      </c>
      <c r="G141" s="25">
        <f t="shared" si="12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13"/>
        <v>0</v>
      </c>
      <c r="AF141" s="33"/>
      <c r="AG141" s="34"/>
      <c r="AH141" s="81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5"/>
        <v>0</v>
      </c>
      <c r="AW141" s="30" t="str">
        <f t="shared" si="14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Medium Risk Customer</v>
      </c>
      <c r="AY141" s="12"/>
      <c r="AZ141" s="12"/>
    </row>
    <row r="142" spans="1:52" ht="21" x14ac:dyDescent="0.35">
      <c r="A142" s="90">
        <v>134</v>
      </c>
      <c r="B142" s="31" t="s">
        <v>431</v>
      </c>
      <c r="C142" s="31" t="s">
        <v>865</v>
      </c>
      <c r="D142" s="31"/>
      <c r="E142" s="31" t="s">
        <v>866</v>
      </c>
      <c r="F142" s="31" t="s">
        <v>13</v>
      </c>
      <c r="G142" s="25">
        <f t="shared" si="12"/>
        <v>0</v>
      </c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34"/>
      <c r="AI142" s="10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High Risk Customer</v>
      </c>
      <c r="AY142" s="12"/>
      <c r="AZ142" s="12"/>
    </row>
    <row r="143" spans="1:52" ht="21" x14ac:dyDescent="0.35">
      <c r="A143" s="90">
        <v>135</v>
      </c>
      <c r="B143" s="31" t="s">
        <v>431</v>
      </c>
      <c r="C143" s="31" t="s">
        <v>1039</v>
      </c>
      <c r="D143" s="31"/>
      <c r="E143" s="31" t="s">
        <v>1045</v>
      </c>
      <c r="F143" s="31" t="s">
        <v>11</v>
      </c>
      <c r="G143" s="25">
        <f t="shared" si="12"/>
        <v>0</v>
      </c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0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35">
      <c r="A144" s="90">
        <v>136</v>
      </c>
      <c r="B144" s="31" t="s">
        <v>431</v>
      </c>
      <c r="C144" s="31" t="s">
        <v>1040</v>
      </c>
      <c r="D144" s="31"/>
      <c r="E144" s="31" t="s">
        <v>532</v>
      </c>
      <c r="F144" s="31" t="s">
        <v>11</v>
      </c>
      <c r="G144" s="25">
        <f t="shared" si="12"/>
        <v>0</v>
      </c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35">
      <c r="A145" s="90">
        <v>137</v>
      </c>
      <c r="B145" s="31" t="s">
        <v>431</v>
      </c>
      <c r="C145" s="31" t="s">
        <v>1041</v>
      </c>
      <c r="D145" s="31"/>
      <c r="E145" s="31" t="s">
        <v>1046</v>
      </c>
      <c r="F145" s="31" t="s">
        <v>11</v>
      </c>
      <c r="G145" s="25">
        <f t="shared" si="12"/>
        <v>0</v>
      </c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0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35">
      <c r="A146" s="90">
        <v>138</v>
      </c>
      <c r="B146" s="31" t="s">
        <v>431</v>
      </c>
      <c r="C146" s="31" t="s">
        <v>446</v>
      </c>
      <c r="D146" s="31"/>
      <c r="E146" s="31" t="s">
        <v>631</v>
      </c>
      <c r="F146" s="31" t="s">
        <v>13</v>
      </c>
      <c r="G146" s="25">
        <f t="shared" si="12"/>
        <v>0</v>
      </c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35">
      <c r="A147" s="90">
        <v>139</v>
      </c>
      <c r="B147" s="31" t="s">
        <v>431</v>
      </c>
      <c r="C147" s="31" t="s">
        <v>1042</v>
      </c>
      <c r="D147" s="31"/>
      <c r="E147" s="31" t="s">
        <v>1047</v>
      </c>
      <c r="F147" s="31" t="s">
        <v>11</v>
      </c>
      <c r="G147" s="25">
        <f t="shared" si="12"/>
        <v>0</v>
      </c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0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35">
      <c r="A148" s="90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0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35">
      <c r="A149" s="90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0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35">
      <c r="A150" s="90">
        <v>142</v>
      </c>
      <c r="B150" s="31" t="s">
        <v>431</v>
      </c>
      <c r="C150" s="31" t="s">
        <v>437</v>
      </c>
      <c r="D150" s="31"/>
      <c r="E150" s="31" t="s">
        <v>779</v>
      </c>
      <c r="F150" s="31" t="s">
        <v>933</v>
      </c>
      <c r="G150" s="25">
        <f t="shared" si="12"/>
        <v>0</v>
      </c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3"/>
        <v>0</v>
      </c>
      <c r="AF150" s="33"/>
      <c r="AG150" s="34"/>
      <c r="AH150" s="34"/>
      <c r="AI150" s="10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5"/>
        <v>0</v>
      </c>
      <c r="AW150" s="30" t="str">
        <f t="shared" si="14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35">
      <c r="A151" s="90">
        <v>143</v>
      </c>
      <c r="B151" s="31" t="s">
        <v>431</v>
      </c>
      <c r="C151" s="31" t="s">
        <v>1139</v>
      </c>
      <c r="D151" s="31"/>
      <c r="E151" s="31" t="s">
        <v>629</v>
      </c>
      <c r="F151" s="31" t="s">
        <v>11</v>
      </c>
      <c r="G151" s="25">
        <f t="shared" si="12"/>
        <v>0</v>
      </c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3"/>
        <v>0</v>
      </c>
      <c r="AF151" s="33"/>
      <c r="AG151" s="34"/>
      <c r="AH151" s="34"/>
      <c r="AI151" s="10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5"/>
        <v>0</v>
      </c>
      <c r="AW151" s="30" t="str">
        <f t="shared" si="14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35">
      <c r="A152" s="90">
        <v>144</v>
      </c>
      <c r="B152" s="31" t="s">
        <v>431</v>
      </c>
      <c r="C152" s="31" t="s">
        <v>455</v>
      </c>
      <c r="D152" s="31"/>
      <c r="E152" s="31" t="s">
        <v>781</v>
      </c>
      <c r="F152" s="31" t="s">
        <v>11</v>
      </c>
      <c r="G152" s="25">
        <f t="shared" si="12"/>
        <v>0</v>
      </c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0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5"/>
        <v>0</v>
      </c>
      <c r="AW152" s="30" t="str">
        <f t="shared" si="14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35">
      <c r="A153" s="90">
        <v>145</v>
      </c>
      <c r="B153" s="31" t="s">
        <v>431</v>
      </c>
      <c r="C153" s="31" t="s">
        <v>454</v>
      </c>
      <c r="D153" s="31"/>
      <c r="E153" s="1" t="s">
        <v>937</v>
      </c>
      <c r="F153" s="31" t="s">
        <v>11</v>
      </c>
      <c r="G153" s="25">
        <f t="shared" si="12"/>
        <v>0</v>
      </c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0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High Risk Customer</v>
      </c>
      <c r="AY153" s="12"/>
      <c r="AZ153" s="12"/>
    </row>
    <row r="154" spans="1:52" ht="21" x14ac:dyDescent="0.35">
      <c r="A154" s="90">
        <v>146</v>
      </c>
      <c r="B154" s="31" t="s">
        <v>431</v>
      </c>
      <c r="C154" s="31" t="s">
        <v>1138</v>
      </c>
      <c r="D154" s="31"/>
      <c r="E154" s="31" t="s">
        <v>632</v>
      </c>
      <c r="F154" s="31" t="s">
        <v>20</v>
      </c>
      <c r="G154" s="25">
        <f t="shared" si="12"/>
        <v>0</v>
      </c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3"/>
        <v>0</v>
      </c>
      <c r="AF154" s="33"/>
      <c r="AG154" s="34"/>
      <c r="AH154" s="34"/>
      <c r="AI154" s="10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5"/>
        <v>0</v>
      </c>
      <c r="AW154" s="30" t="str">
        <f t="shared" si="14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35">
      <c r="A155" s="90">
        <v>147</v>
      </c>
      <c r="B155" s="31" t="s">
        <v>431</v>
      </c>
      <c r="C155" s="31" t="s">
        <v>453</v>
      </c>
      <c r="D155" s="31"/>
      <c r="E155" s="31" t="s">
        <v>633</v>
      </c>
      <c r="F155" s="31" t="s">
        <v>11</v>
      </c>
      <c r="G155" s="25">
        <f t="shared" si="12"/>
        <v>0</v>
      </c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3"/>
        <v>0</v>
      </c>
      <c r="AF155" s="33"/>
      <c r="AG155" s="34"/>
      <c r="AH155" s="34"/>
      <c r="AI155" s="10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5"/>
        <v>0</v>
      </c>
      <c r="AW155" s="30" t="str">
        <f t="shared" si="14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35">
      <c r="A156" s="90">
        <v>148</v>
      </c>
      <c r="B156" s="31" t="s">
        <v>431</v>
      </c>
      <c r="C156" s="31" t="s">
        <v>452</v>
      </c>
      <c r="D156" s="31"/>
      <c r="E156" s="31" t="s">
        <v>630</v>
      </c>
      <c r="F156" s="31" t="s">
        <v>20</v>
      </c>
      <c r="G156" s="25">
        <f t="shared" si="12"/>
        <v>0</v>
      </c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3"/>
        <v>0</v>
      </c>
      <c r="AF156" s="33"/>
      <c r="AG156" s="34"/>
      <c r="AH156" s="34"/>
      <c r="AI156" s="10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5"/>
        <v>0</v>
      </c>
      <c r="AW156" s="30" t="str">
        <f t="shared" si="14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35">
      <c r="A157" s="90">
        <v>149</v>
      </c>
      <c r="B157" s="31" t="s">
        <v>431</v>
      </c>
      <c r="C157" s="31" t="s">
        <v>480</v>
      </c>
      <c r="D157" s="31"/>
      <c r="E157" s="31" t="s">
        <v>786</v>
      </c>
      <c r="F157" s="31" t="s">
        <v>13</v>
      </c>
      <c r="G157" s="25">
        <f t="shared" si="12"/>
        <v>0</v>
      </c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High Risk Customer</v>
      </c>
      <c r="AY157" s="12"/>
      <c r="AZ157" s="12"/>
    </row>
    <row r="158" spans="1:52" ht="21" x14ac:dyDescent="0.35">
      <c r="A158" s="90">
        <v>150</v>
      </c>
      <c r="B158" s="31" t="s">
        <v>431</v>
      </c>
      <c r="C158" s="31" t="s">
        <v>486</v>
      </c>
      <c r="D158" s="31"/>
      <c r="E158" s="31" t="s">
        <v>813</v>
      </c>
      <c r="F158" s="31" t="s">
        <v>11</v>
      </c>
      <c r="G158" s="25">
        <f t="shared" si="12"/>
        <v>0</v>
      </c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0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12"/>
      <c r="AZ158" s="12"/>
    </row>
    <row r="159" spans="1:52" ht="21" x14ac:dyDescent="0.35">
      <c r="A159" s="90">
        <v>151</v>
      </c>
      <c r="B159" s="31" t="s">
        <v>431</v>
      </c>
      <c r="C159" s="31" t="s">
        <v>451</v>
      </c>
      <c r="D159" s="31"/>
      <c r="E159" s="31" t="s">
        <v>843</v>
      </c>
      <c r="F159" s="31" t="s">
        <v>11</v>
      </c>
      <c r="G159" s="25">
        <f t="shared" si="12"/>
        <v>0</v>
      </c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0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35">
      <c r="A160" s="90">
        <v>152</v>
      </c>
      <c r="B160" s="31" t="s">
        <v>431</v>
      </c>
      <c r="C160" s="31" t="s">
        <v>450</v>
      </c>
      <c r="D160" s="31"/>
      <c r="E160" s="31" t="s">
        <v>880</v>
      </c>
      <c r="F160" s="31" t="s">
        <v>11</v>
      </c>
      <c r="G160" s="25">
        <f t="shared" si="12"/>
        <v>0</v>
      </c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0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35">
      <c r="A161" s="90">
        <v>153</v>
      </c>
      <c r="B161" s="31" t="s">
        <v>431</v>
      </c>
      <c r="C161" s="31" t="s">
        <v>449</v>
      </c>
      <c r="D161" s="31"/>
      <c r="E161" s="31" t="s">
        <v>1050</v>
      </c>
      <c r="F161" s="31" t="s">
        <v>20</v>
      </c>
      <c r="G161" s="25">
        <f t="shared" si="12"/>
        <v>0</v>
      </c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3"/>
        <v>0</v>
      </c>
      <c r="AF161" s="33"/>
      <c r="AG161" s="34"/>
      <c r="AH161" s="34"/>
      <c r="AI161" s="10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5"/>
        <v>0</v>
      </c>
      <c r="AW161" s="30" t="str">
        <f t="shared" si="14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35">
      <c r="A162" s="90">
        <v>154</v>
      </c>
      <c r="B162" s="31" t="s">
        <v>431</v>
      </c>
      <c r="C162" s="31" t="s">
        <v>448</v>
      </c>
      <c r="D162" s="31"/>
      <c r="E162" s="31" t="s">
        <v>817</v>
      </c>
      <c r="F162" s="31" t="s">
        <v>20</v>
      </c>
      <c r="G162" s="25">
        <f t="shared" si="12"/>
        <v>0</v>
      </c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3"/>
        <v>0</v>
      </c>
      <c r="AF162" s="33"/>
      <c r="AG162" s="34"/>
      <c r="AH162" s="34"/>
      <c r="AI162" s="10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5"/>
        <v>0</v>
      </c>
      <c r="AW162" s="30" t="str">
        <f t="shared" si="14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35">
      <c r="A163" s="90">
        <v>155</v>
      </c>
      <c r="B163" s="31" t="s">
        <v>431</v>
      </c>
      <c r="C163" s="31" t="s">
        <v>447</v>
      </c>
      <c r="D163" s="31"/>
      <c r="E163" s="31" t="s">
        <v>818</v>
      </c>
      <c r="F163" s="31" t="s">
        <v>13</v>
      </c>
      <c r="G163" s="25">
        <f t="shared" si="12"/>
        <v>0</v>
      </c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3"/>
        <v>0</v>
      </c>
      <c r="AF163" s="33"/>
      <c r="AG163" s="34"/>
      <c r="AH163" s="34"/>
      <c r="AI163" s="10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5"/>
        <v>0</v>
      </c>
      <c r="AW163" s="30" t="str">
        <f t="shared" si="14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35">
      <c r="A164" s="90">
        <v>156</v>
      </c>
      <c r="B164" s="31" t="s">
        <v>431</v>
      </c>
      <c r="C164" s="31" t="s">
        <v>445</v>
      </c>
      <c r="D164" s="31"/>
      <c r="E164" s="31" t="s">
        <v>819</v>
      </c>
      <c r="F164" s="31" t="s">
        <v>11</v>
      </c>
      <c r="G164" s="25">
        <f t="shared" si="12"/>
        <v>0</v>
      </c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High Risk Customer</v>
      </c>
      <c r="AY164" s="12"/>
      <c r="AZ164" s="12"/>
    </row>
    <row r="165" spans="1:52" ht="21" x14ac:dyDescent="0.35">
      <c r="A165" s="90">
        <v>157</v>
      </c>
      <c r="B165" s="31" t="s">
        <v>431</v>
      </c>
      <c r="C165" s="31" t="s">
        <v>444</v>
      </c>
      <c r="D165" s="31"/>
      <c r="E165" s="31" t="s">
        <v>1051</v>
      </c>
      <c r="F165" s="31" t="s">
        <v>13</v>
      </c>
      <c r="G165" s="25">
        <f t="shared" si="12"/>
        <v>0</v>
      </c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3"/>
        <v>0</v>
      </c>
      <c r="AF165" s="33"/>
      <c r="AG165" s="34"/>
      <c r="AH165" s="34"/>
      <c r="AI165" s="10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5"/>
        <v>0</v>
      </c>
      <c r="AW165" s="30" t="str">
        <f t="shared" si="14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35">
      <c r="A166" s="90">
        <v>158</v>
      </c>
      <c r="B166" s="31" t="s">
        <v>431</v>
      </c>
      <c r="C166" s="31" t="s">
        <v>443</v>
      </c>
      <c r="D166" s="31"/>
      <c r="E166" s="31" t="s">
        <v>1052</v>
      </c>
      <c r="F166" s="31" t="s">
        <v>13</v>
      </c>
      <c r="G166" s="25">
        <f t="shared" si="12"/>
        <v>0</v>
      </c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3"/>
        <v>0</v>
      </c>
      <c r="AF166" s="33"/>
      <c r="AG166" s="34"/>
      <c r="AH166" s="34"/>
      <c r="AI166" s="10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5"/>
        <v>0</v>
      </c>
      <c r="AW166" s="30" t="str">
        <f t="shared" si="14"/>
        <v xml:space="preserve"> </v>
      </c>
      <c r="AX166" s="30" t="str">
        <f>IFERROR(IF(VLOOKUP(C166,'Overdue Credits'!$A:$F,6,0)&gt;2,"High Risk Customer",IF(VLOOKUP(C166,'Overdue Credits'!$A:$F,6,0)&gt;0,"Medium Risk Customer","Low Risk Customer")),"Low Risk Customer")</f>
        <v>Medium Risk Customer</v>
      </c>
      <c r="AY166" s="12"/>
      <c r="AZ166" s="12"/>
    </row>
    <row r="167" spans="1:52" ht="21" x14ac:dyDescent="0.35">
      <c r="A167" s="90">
        <v>159</v>
      </c>
      <c r="B167" s="31" t="s">
        <v>431</v>
      </c>
      <c r="C167" s="31" t="s">
        <v>442</v>
      </c>
      <c r="D167" s="31"/>
      <c r="E167" s="31" t="s">
        <v>821</v>
      </c>
      <c r="F167" s="31" t="s">
        <v>13</v>
      </c>
      <c r="G167" s="25">
        <f t="shared" si="12"/>
        <v>0</v>
      </c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3"/>
        <v>0</v>
      </c>
      <c r="AF167" s="33"/>
      <c r="AG167" s="34"/>
      <c r="AH167" s="34"/>
      <c r="AI167" s="10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5"/>
        <v>0</v>
      </c>
      <c r="AW167" s="30" t="str">
        <f t="shared" si="14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35">
      <c r="A168" s="90">
        <v>160</v>
      </c>
      <c r="B168" s="31" t="s">
        <v>431</v>
      </c>
      <c r="C168" s="31" t="s">
        <v>441</v>
      </c>
      <c r="D168" s="31"/>
      <c r="E168" s="31" t="s">
        <v>822</v>
      </c>
      <c r="F168" s="31" t="s">
        <v>20</v>
      </c>
      <c r="G168" s="25">
        <f t="shared" si="12"/>
        <v>0</v>
      </c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0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High Risk Customer</v>
      </c>
      <c r="AY168" s="12"/>
      <c r="AZ168" s="12"/>
    </row>
    <row r="169" spans="1:52" ht="21" x14ac:dyDescent="0.35">
      <c r="A169" s="90">
        <v>161</v>
      </c>
      <c r="B169" s="31" t="s">
        <v>431</v>
      </c>
      <c r="C169" s="31" t="s">
        <v>440</v>
      </c>
      <c r="D169" s="31"/>
      <c r="E169" s="31" t="s">
        <v>1053</v>
      </c>
      <c r="F169" s="31" t="s">
        <v>11</v>
      </c>
      <c r="G169" s="25">
        <f t="shared" ref="G169:G200" si="16">SUM(H169:AB169)</f>
        <v>0</v>
      </c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ref="AE169:AE200" si="17">SUM(AF169:AT169)</f>
        <v>0</v>
      </c>
      <c r="AF169" s="33"/>
      <c r="AG169" s="34"/>
      <c r="AH169" s="34"/>
      <c r="AI169" s="10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35">
      <c r="A170" s="90">
        <v>162</v>
      </c>
      <c r="B170" s="31" t="s">
        <v>431</v>
      </c>
      <c r="C170" s="31" t="s">
        <v>1137</v>
      </c>
      <c r="D170" s="31"/>
      <c r="E170" s="31" t="s">
        <v>824</v>
      </c>
      <c r="F170" s="31" t="s">
        <v>11</v>
      </c>
      <c r="G170" s="25">
        <f t="shared" si="16"/>
        <v>0</v>
      </c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7"/>
        <v>0</v>
      </c>
      <c r="AF170" s="33"/>
      <c r="AG170" s="34"/>
      <c r="AH170" s="34"/>
      <c r="AI170" s="10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5"/>
        <v>0</v>
      </c>
      <c r="AW170" s="30" t="str">
        <f t="shared" si="14"/>
        <v xml:space="preserve"> 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2"/>
      <c r="AZ170" s="12"/>
    </row>
    <row r="171" spans="1:52" ht="21" x14ac:dyDescent="0.35">
      <c r="A171" s="90">
        <v>163</v>
      </c>
      <c r="B171" s="31" t="s">
        <v>431</v>
      </c>
      <c r="C171" s="31" t="s">
        <v>439</v>
      </c>
      <c r="D171" s="31"/>
      <c r="E171" s="31" t="s">
        <v>825</v>
      </c>
      <c r="F171" s="31" t="s">
        <v>13</v>
      </c>
      <c r="G171" s="25">
        <f t="shared" si="16"/>
        <v>0</v>
      </c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0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2"/>
      <c r="AZ171" s="12"/>
    </row>
    <row r="172" spans="1:52" ht="21" x14ac:dyDescent="0.35">
      <c r="A172" s="90">
        <v>164</v>
      </c>
      <c r="B172" s="31" t="s">
        <v>431</v>
      </c>
      <c r="C172" s="31" t="s">
        <v>438</v>
      </c>
      <c r="D172" s="31"/>
      <c r="E172" s="31" t="s">
        <v>826</v>
      </c>
      <c r="F172" s="31" t="s">
        <v>13</v>
      </c>
      <c r="G172" s="25">
        <f t="shared" si="16"/>
        <v>0</v>
      </c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7"/>
        <v>0</v>
      </c>
      <c r="AF172" s="33"/>
      <c r="AG172" s="34"/>
      <c r="AH172" s="34"/>
      <c r="AI172" s="10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5"/>
        <v>0</v>
      </c>
      <c r="AW172" s="30" t="str">
        <f t="shared" si="14"/>
        <v xml:space="preserve"> 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35">
      <c r="A173" s="90">
        <v>165</v>
      </c>
      <c r="B173" s="31" t="s">
        <v>431</v>
      </c>
      <c r="C173" s="31" t="s">
        <v>436</v>
      </c>
      <c r="D173" s="31"/>
      <c r="E173" s="31" t="s">
        <v>827</v>
      </c>
      <c r="F173" s="31" t="s">
        <v>20</v>
      </c>
      <c r="G173" s="25">
        <f t="shared" si="16"/>
        <v>0</v>
      </c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7"/>
        <v>0</v>
      </c>
      <c r="AF173" s="33"/>
      <c r="AG173" s="34"/>
      <c r="AH173" s="34"/>
      <c r="AI173" s="10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5"/>
        <v>0</v>
      </c>
      <c r="AW173" s="30" t="str">
        <f t="shared" si="14"/>
        <v xml:space="preserve"> 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35">
      <c r="A174" s="90">
        <v>166</v>
      </c>
      <c r="B174" s="31" t="s">
        <v>431</v>
      </c>
      <c r="C174" s="31" t="s">
        <v>435</v>
      </c>
      <c r="D174" s="31"/>
      <c r="E174" s="31" t="s">
        <v>828</v>
      </c>
      <c r="F174" s="31" t="s">
        <v>13</v>
      </c>
      <c r="G174" s="25">
        <f t="shared" si="16"/>
        <v>0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0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35">
      <c r="A175" s="90">
        <v>167</v>
      </c>
      <c r="B175" s="31" t="s">
        <v>431</v>
      </c>
      <c r="C175" s="31" t="s">
        <v>434</v>
      </c>
      <c r="D175" s="31"/>
      <c r="E175" s="31" t="s">
        <v>1054</v>
      </c>
      <c r="F175" s="31" t="s">
        <v>13</v>
      </c>
      <c r="G175" s="25">
        <f t="shared" si="16"/>
        <v>0</v>
      </c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7"/>
        <v>0</v>
      </c>
      <c r="AF175" s="33"/>
      <c r="AG175" s="34"/>
      <c r="AH175" s="34"/>
      <c r="AI175" s="10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5"/>
        <v>0</v>
      </c>
      <c r="AW175" s="30" t="str">
        <f t="shared" si="14"/>
        <v xml:space="preserve"> 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2"/>
      <c r="AZ175" s="12"/>
    </row>
    <row r="176" spans="1:52" ht="21" x14ac:dyDescent="0.35">
      <c r="A176" s="90">
        <v>168</v>
      </c>
      <c r="B176" s="31" t="s">
        <v>431</v>
      </c>
      <c r="C176" s="31" t="s">
        <v>433</v>
      </c>
      <c r="D176" s="31"/>
      <c r="E176" s="31" t="s">
        <v>830</v>
      </c>
      <c r="F176" s="31" t="s">
        <v>11</v>
      </c>
      <c r="G176" s="25">
        <f t="shared" si="16"/>
        <v>0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0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2"/>
      <c r="AZ176" s="12"/>
    </row>
    <row r="177" spans="1:52" ht="21" x14ac:dyDescent="0.35">
      <c r="A177" s="90">
        <v>169</v>
      </c>
      <c r="B177" s="31" t="s">
        <v>431</v>
      </c>
      <c r="C177" s="31" t="s">
        <v>432</v>
      </c>
      <c r="D177" s="31"/>
      <c r="E177" s="31" t="s">
        <v>1055</v>
      </c>
      <c r="F177" s="31" t="s">
        <v>13</v>
      </c>
      <c r="G177" s="25">
        <f t="shared" si="16"/>
        <v>0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0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12"/>
      <c r="AZ177" s="12"/>
    </row>
    <row r="178" spans="1:52" ht="21" x14ac:dyDescent="0.35">
      <c r="A178" s="90">
        <v>170</v>
      </c>
      <c r="B178" s="31" t="s">
        <v>456</v>
      </c>
      <c r="C178" s="31" t="s">
        <v>867</v>
      </c>
      <c r="D178" s="31"/>
      <c r="E178" s="31" t="s">
        <v>868</v>
      </c>
      <c r="F178" s="31" t="s">
        <v>13</v>
      </c>
      <c r="G178" s="25">
        <f t="shared" si="16"/>
        <v>0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36"/>
      <c r="U178" s="101"/>
      <c r="V178" s="101"/>
      <c r="W178" s="101"/>
      <c r="X178" s="101"/>
      <c r="Y178" s="101"/>
      <c r="Z178" s="101"/>
      <c r="AA178" s="101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7"/>
        <v>0</v>
      </c>
      <c r="AF178" s="33"/>
      <c r="AG178" s="81"/>
      <c r="AH178" s="81"/>
      <c r="AI178" s="104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5"/>
        <v>0</v>
      </c>
      <c r="AW178" s="30" t="str">
        <f t="shared" si="14"/>
        <v xml:space="preserve"> 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35">
      <c r="A179" s="90">
        <v>171</v>
      </c>
      <c r="B179" s="31" t="s">
        <v>456</v>
      </c>
      <c r="C179" s="31" t="s">
        <v>471</v>
      </c>
      <c r="D179" s="31"/>
      <c r="E179" s="31" t="s">
        <v>787</v>
      </c>
      <c r="F179" s="31" t="s">
        <v>13</v>
      </c>
      <c r="G179" s="25">
        <f t="shared" si="16"/>
        <v>0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36"/>
      <c r="U179" s="101"/>
      <c r="V179" s="101"/>
      <c r="W179" s="101"/>
      <c r="X179" s="101"/>
      <c r="Y179" s="101"/>
      <c r="Z179" s="101"/>
      <c r="AA179" s="101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7"/>
        <v>0</v>
      </c>
      <c r="AF179" s="33"/>
      <c r="AG179" s="81"/>
      <c r="AH179" s="81"/>
      <c r="AI179" s="104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5"/>
        <v>0</v>
      </c>
      <c r="AW179" s="30" t="str">
        <f t="shared" si="14"/>
        <v xml:space="preserve"> 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35">
      <c r="A180" s="90">
        <v>172</v>
      </c>
      <c r="B180" s="31" t="s">
        <v>456</v>
      </c>
      <c r="C180" s="31" t="s">
        <v>470</v>
      </c>
      <c r="D180" s="31"/>
      <c r="E180" s="31" t="s">
        <v>788</v>
      </c>
      <c r="F180" s="31" t="s">
        <v>13</v>
      </c>
      <c r="G180" s="25">
        <f t="shared" si="16"/>
        <v>0</v>
      </c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36"/>
      <c r="U180" s="101"/>
      <c r="V180" s="101"/>
      <c r="W180" s="101"/>
      <c r="X180" s="101"/>
      <c r="Y180" s="101"/>
      <c r="Z180" s="101"/>
      <c r="AA180" s="101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7"/>
        <v>0</v>
      </c>
      <c r="AF180" s="33"/>
      <c r="AG180" s="81"/>
      <c r="AH180" s="81"/>
      <c r="AI180" s="104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5"/>
        <v>0</v>
      </c>
      <c r="AW180" s="30" t="str">
        <f t="shared" si="14"/>
        <v xml:space="preserve"> 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35">
      <c r="A181" s="90">
        <v>173</v>
      </c>
      <c r="B181" s="31" t="s">
        <v>456</v>
      </c>
      <c r="C181" s="31" t="s">
        <v>469</v>
      </c>
      <c r="D181" s="31"/>
      <c r="E181" s="31" t="s">
        <v>789</v>
      </c>
      <c r="F181" s="31" t="s">
        <v>933</v>
      </c>
      <c r="G181" s="25">
        <f t="shared" si="16"/>
        <v>0</v>
      </c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36"/>
      <c r="U181" s="101"/>
      <c r="V181" s="101"/>
      <c r="W181" s="101"/>
      <c r="X181" s="101"/>
      <c r="Y181" s="101"/>
      <c r="Z181" s="101"/>
      <c r="AA181" s="101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7"/>
        <v>0</v>
      </c>
      <c r="AF181" s="33"/>
      <c r="AG181" s="81"/>
      <c r="AH181" s="81"/>
      <c r="AI181" s="104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5"/>
        <v>0</v>
      </c>
      <c r="AW181" s="30" t="str">
        <f t="shared" si="14"/>
        <v xml:space="preserve"> 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35">
      <c r="A182" s="90">
        <v>174</v>
      </c>
      <c r="B182" s="31" t="s">
        <v>456</v>
      </c>
      <c r="C182" s="31" t="s">
        <v>468</v>
      </c>
      <c r="D182" s="31"/>
      <c r="E182" s="31" t="s">
        <v>790</v>
      </c>
      <c r="F182" s="31" t="s">
        <v>20</v>
      </c>
      <c r="G182" s="25">
        <f t="shared" si="16"/>
        <v>0</v>
      </c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36"/>
      <c r="U182" s="101"/>
      <c r="V182" s="101"/>
      <c r="W182" s="101"/>
      <c r="X182" s="101"/>
      <c r="Y182" s="101"/>
      <c r="Z182" s="101"/>
      <c r="AA182" s="101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7"/>
        <v>0</v>
      </c>
      <c r="AF182" s="33"/>
      <c r="AG182" s="81"/>
      <c r="AH182" s="81"/>
      <c r="AI182" s="104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35">
      <c r="A183" s="90">
        <v>175</v>
      </c>
      <c r="B183" s="31" t="s">
        <v>456</v>
      </c>
      <c r="C183" s="31" t="s">
        <v>467</v>
      </c>
      <c r="D183" s="31"/>
      <c r="E183" s="31" t="s">
        <v>791</v>
      </c>
      <c r="F183" s="31" t="s">
        <v>11</v>
      </c>
      <c r="G183" s="25">
        <f t="shared" si="16"/>
        <v>0</v>
      </c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36"/>
      <c r="U183" s="101"/>
      <c r="V183" s="101"/>
      <c r="W183" s="101"/>
      <c r="X183" s="101"/>
      <c r="Y183" s="101"/>
      <c r="Z183" s="101"/>
      <c r="AA183" s="101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1"/>
      <c r="AH183" s="81"/>
      <c r="AI183" s="104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High Risk Customer</v>
      </c>
      <c r="AY183" s="12"/>
      <c r="AZ183" s="12"/>
    </row>
    <row r="184" spans="1:52" ht="21" x14ac:dyDescent="0.35">
      <c r="A184" s="90">
        <v>176</v>
      </c>
      <c r="B184" s="31" t="s">
        <v>456</v>
      </c>
      <c r="C184" s="31" t="s">
        <v>466</v>
      </c>
      <c r="D184" s="31"/>
      <c r="E184" s="31" t="s">
        <v>792</v>
      </c>
      <c r="F184" s="31" t="s">
        <v>20</v>
      </c>
      <c r="G184" s="25">
        <f t="shared" si="16"/>
        <v>0</v>
      </c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36"/>
      <c r="U184" s="101"/>
      <c r="V184" s="101"/>
      <c r="W184" s="101"/>
      <c r="X184" s="101"/>
      <c r="Y184" s="101"/>
      <c r="Z184" s="101"/>
      <c r="AA184" s="101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1"/>
      <c r="AH184" s="81"/>
      <c r="AI184" s="104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35">
      <c r="A185" s="90">
        <v>177</v>
      </c>
      <c r="B185" s="31" t="s">
        <v>456</v>
      </c>
      <c r="C185" s="31" t="s">
        <v>465</v>
      </c>
      <c r="D185" s="31"/>
      <c r="E185" s="31" t="s">
        <v>1056</v>
      </c>
      <c r="F185" s="31" t="s">
        <v>11</v>
      </c>
      <c r="G185" s="25">
        <f t="shared" si="16"/>
        <v>0</v>
      </c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36"/>
      <c r="U185" s="101"/>
      <c r="V185" s="101"/>
      <c r="W185" s="101"/>
      <c r="X185" s="101"/>
      <c r="Y185" s="101"/>
      <c r="Z185" s="101"/>
      <c r="AA185" s="101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7"/>
        <v>0</v>
      </c>
      <c r="AF185" s="33"/>
      <c r="AG185" s="81"/>
      <c r="AH185" s="81"/>
      <c r="AI185" s="104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5"/>
        <v>0</v>
      </c>
      <c r="AW185" s="30" t="str">
        <f t="shared" si="14"/>
        <v xml:space="preserve"> 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2"/>
      <c r="AZ185" s="12"/>
    </row>
    <row r="186" spans="1:52" ht="21" x14ac:dyDescent="0.35">
      <c r="A186" s="90">
        <v>178</v>
      </c>
      <c r="B186" s="31" t="s">
        <v>456</v>
      </c>
      <c r="C186" s="31" t="s">
        <v>464</v>
      </c>
      <c r="D186" s="31"/>
      <c r="E186" s="31" t="s">
        <v>793</v>
      </c>
      <c r="F186" s="31" t="s">
        <v>13</v>
      </c>
      <c r="G186" s="25">
        <f t="shared" si="16"/>
        <v>0</v>
      </c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36"/>
      <c r="U186" s="101"/>
      <c r="V186" s="101"/>
      <c r="W186" s="101"/>
      <c r="X186" s="101"/>
      <c r="Y186" s="101"/>
      <c r="Z186" s="101"/>
      <c r="AA186" s="101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7"/>
        <v>0</v>
      </c>
      <c r="AF186" s="33"/>
      <c r="AG186" s="81"/>
      <c r="AH186" s="81"/>
      <c r="AI186" s="104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5"/>
        <v>0</v>
      </c>
      <c r="AW186" s="30" t="str">
        <f t="shared" si="14"/>
        <v xml:space="preserve"> 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35">
      <c r="A187" s="90">
        <v>179</v>
      </c>
      <c r="B187" s="31" t="s">
        <v>456</v>
      </c>
      <c r="C187" s="31" t="s">
        <v>463</v>
      </c>
      <c r="D187" s="31"/>
      <c r="E187" s="31" t="s">
        <v>794</v>
      </c>
      <c r="F187" s="31" t="s">
        <v>11</v>
      </c>
      <c r="G187" s="25">
        <f t="shared" si="16"/>
        <v>0</v>
      </c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36"/>
      <c r="U187" s="101"/>
      <c r="V187" s="101"/>
      <c r="W187" s="101"/>
      <c r="X187" s="101"/>
      <c r="Y187" s="101"/>
      <c r="Z187" s="101"/>
      <c r="AA187" s="101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1"/>
      <c r="AH187" s="81"/>
      <c r="AI187" s="104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35">
      <c r="A188" s="90">
        <v>180</v>
      </c>
      <c r="B188" s="31" t="s">
        <v>456</v>
      </c>
      <c r="C188" s="31" t="s">
        <v>462</v>
      </c>
      <c r="D188" s="31"/>
      <c r="E188" s="31" t="s">
        <v>1057</v>
      </c>
      <c r="F188" s="31" t="s">
        <v>13</v>
      </c>
      <c r="G188" s="25">
        <f t="shared" si="16"/>
        <v>0</v>
      </c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36"/>
      <c r="U188" s="101"/>
      <c r="V188" s="101"/>
      <c r="W188" s="101"/>
      <c r="X188" s="101"/>
      <c r="Y188" s="101"/>
      <c r="Z188" s="101"/>
      <c r="AA188" s="101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7"/>
        <v>0</v>
      </c>
      <c r="AF188" s="33"/>
      <c r="AG188" s="81"/>
      <c r="AH188" s="81"/>
      <c r="AI188" s="104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0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35">
      <c r="A189" s="90">
        <v>181</v>
      </c>
      <c r="B189" s="31" t="s">
        <v>456</v>
      </c>
      <c r="C189" s="31" t="s">
        <v>477</v>
      </c>
      <c r="D189" s="31"/>
      <c r="E189" s="31" t="s">
        <v>795</v>
      </c>
      <c r="F189" s="31" t="s">
        <v>13</v>
      </c>
      <c r="G189" s="25">
        <f t="shared" si="16"/>
        <v>0</v>
      </c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36"/>
      <c r="U189" s="101"/>
      <c r="V189" s="101"/>
      <c r="W189" s="101"/>
      <c r="X189" s="101"/>
      <c r="Y189" s="101"/>
      <c r="Z189" s="101"/>
      <c r="AA189" s="101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7"/>
        <v>0</v>
      </c>
      <c r="AF189" s="33"/>
      <c r="AG189" s="81"/>
      <c r="AH189" s="81"/>
      <c r="AI189" s="104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5"/>
        <v>0</v>
      </c>
      <c r="AW189" s="30" t="str">
        <f t="shared" si="14"/>
        <v xml:space="preserve"> 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35">
      <c r="A190" s="90">
        <v>182</v>
      </c>
      <c r="B190" s="31" t="s">
        <v>456</v>
      </c>
      <c r="C190" s="31" t="s">
        <v>476</v>
      </c>
      <c r="D190" s="31"/>
      <c r="E190" s="31" t="s">
        <v>636</v>
      </c>
      <c r="F190" s="31" t="s">
        <v>13</v>
      </c>
      <c r="G190" s="25">
        <f t="shared" si="16"/>
        <v>0</v>
      </c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36"/>
      <c r="U190" s="101"/>
      <c r="V190" s="101"/>
      <c r="W190" s="101"/>
      <c r="X190" s="101"/>
      <c r="Y190" s="101"/>
      <c r="Z190" s="101"/>
      <c r="AA190" s="101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7"/>
        <v>0</v>
      </c>
      <c r="AF190" s="33"/>
      <c r="AG190" s="81"/>
      <c r="AH190" s="81"/>
      <c r="AI190" s="104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5"/>
        <v>0</v>
      </c>
      <c r="AW190" s="30" t="str">
        <f t="shared" si="14"/>
        <v xml:space="preserve"> 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35">
      <c r="A191" s="90">
        <v>183</v>
      </c>
      <c r="B191" s="31" t="s">
        <v>456</v>
      </c>
      <c r="C191" s="31" t="s">
        <v>475</v>
      </c>
      <c r="D191" s="31"/>
      <c r="E191" s="31" t="s">
        <v>635</v>
      </c>
      <c r="F191" s="31" t="s">
        <v>13</v>
      </c>
      <c r="G191" s="25">
        <f t="shared" si="16"/>
        <v>0</v>
      </c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36"/>
      <c r="U191" s="101"/>
      <c r="V191" s="101"/>
      <c r="W191" s="101"/>
      <c r="X191" s="101"/>
      <c r="Y191" s="101"/>
      <c r="Z191" s="101"/>
      <c r="AA191" s="101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7"/>
        <v>0</v>
      </c>
      <c r="AF191" s="33"/>
      <c r="AG191" s="81"/>
      <c r="AH191" s="81"/>
      <c r="AI191" s="104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5"/>
        <v>0</v>
      </c>
      <c r="AW191" s="30" t="str">
        <f t="shared" si="14"/>
        <v xml:space="preserve"> 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35">
      <c r="A192" s="90">
        <v>184</v>
      </c>
      <c r="B192" s="31" t="s">
        <v>456</v>
      </c>
      <c r="C192" s="31" t="s">
        <v>474</v>
      </c>
      <c r="D192" s="31"/>
      <c r="E192" s="31" t="s">
        <v>639</v>
      </c>
      <c r="F192" s="31" t="s">
        <v>20</v>
      </c>
      <c r="G192" s="25">
        <f t="shared" si="16"/>
        <v>0</v>
      </c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36"/>
      <c r="U192" s="101"/>
      <c r="V192" s="101"/>
      <c r="W192" s="101"/>
      <c r="X192" s="101"/>
      <c r="Y192" s="101"/>
      <c r="Z192" s="101"/>
      <c r="AA192" s="101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7"/>
        <v>0</v>
      </c>
      <c r="AF192" s="33"/>
      <c r="AG192" s="81"/>
      <c r="AH192" s="81"/>
      <c r="AI192" s="104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5"/>
        <v>0</v>
      </c>
      <c r="AW192" s="30" t="str">
        <f t="shared" si="14"/>
        <v xml:space="preserve"> 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35">
      <c r="A193" s="90">
        <v>185</v>
      </c>
      <c r="B193" s="31" t="s">
        <v>456</v>
      </c>
      <c r="C193" s="31" t="s">
        <v>473</v>
      </c>
      <c r="D193" s="31"/>
      <c r="E193" s="31" t="s">
        <v>637</v>
      </c>
      <c r="F193" s="31" t="s">
        <v>11</v>
      </c>
      <c r="G193" s="25">
        <f t="shared" si="16"/>
        <v>0</v>
      </c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36"/>
      <c r="U193" s="101"/>
      <c r="V193" s="101"/>
      <c r="W193" s="101"/>
      <c r="X193" s="101"/>
      <c r="Y193" s="101"/>
      <c r="Z193" s="101"/>
      <c r="AA193" s="101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7"/>
        <v>0</v>
      </c>
      <c r="AF193" s="33"/>
      <c r="AG193" s="81"/>
      <c r="AH193" s="81"/>
      <c r="AI193" s="104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5"/>
        <v>0</v>
      </c>
      <c r="AW193" s="30" t="str">
        <f t="shared" si="14"/>
        <v xml:space="preserve"> 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35">
      <c r="A194" s="90">
        <v>186</v>
      </c>
      <c r="B194" s="31" t="s">
        <v>456</v>
      </c>
      <c r="C194" s="31" t="s">
        <v>472</v>
      </c>
      <c r="D194" s="31"/>
      <c r="E194" s="31" t="s">
        <v>634</v>
      </c>
      <c r="F194" s="31" t="s">
        <v>13</v>
      </c>
      <c r="G194" s="25">
        <f t="shared" si="16"/>
        <v>0</v>
      </c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36"/>
      <c r="U194" s="101"/>
      <c r="V194" s="101"/>
      <c r="W194" s="101"/>
      <c r="X194" s="101"/>
      <c r="Y194" s="101"/>
      <c r="Z194" s="101"/>
      <c r="AA194" s="101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1"/>
      <c r="AH194" s="81"/>
      <c r="AI194" s="104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High Risk Customer</v>
      </c>
      <c r="AY194" s="12"/>
      <c r="AZ194" s="12"/>
    </row>
    <row r="195" spans="1:52" ht="21" x14ac:dyDescent="0.35">
      <c r="A195" s="90">
        <v>187</v>
      </c>
      <c r="B195" s="31" t="s">
        <v>456</v>
      </c>
      <c r="C195" s="31" t="s">
        <v>484</v>
      </c>
      <c r="D195" s="31"/>
      <c r="E195" s="31" t="s">
        <v>771</v>
      </c>
      <c r="F195" s="31" t="s">
        <v>20</v>
      </c>
      <c r="G195" s="25">
        <f t="shared" si="16"/>
        <v>0</v>
      </c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36"/>
      <c r="U195" s="101"/>
      <c r="V195" s="101"/>
      <c r="W195" s="101"/>
      <c r="X195" s="101"/>
      <c r="Y195" s="101"/>
      <c r="Z195" s="101"/>
      <c r="AA195" s="101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1"/>
      <c r="AH195" s="81"/>
      <c r="AI195" s="104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12"/>
      <c r="AZ195" s="12"/>
    </row>
    <row r="196" spans="1:52" ht="21" x14ac:dyDescent="0.35">
      <c r="A196" s="90">
        <v>188</v>
      </c>
      <c r="B196" s="31" t="s">
        <v>456</v>
      </c>
      <c r="C196" s="31" t="s">
        <v>461</v>
      </c>
      <c r="D196" s="31"/>
      <c r="E196" s="31" t="s">
        <v>796</v>
      </c>
      <c r="F196" s="31" t="s">
        <v>13</v>
      </c>
      <c r="G196" s="25">
        <f t="shared" si="16"/>
        <v>0</v>
      </c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36"/>
      <c r="U196" s="101"/>
      <c r="V196" s="101"/>
      <c r="W196" s="101"/>
      <c r="X196" s="101"/>
      <c r="Y196" s="101"/>
      <c r="Z196" s="101"/>
      <c r="AA196" s="101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7"/>
        <v>0</v>
      </c>
      <c r="AF196" s="33"/>
      <c r="AG196" s="81"/>
      <c r="AH196" s="81"/>
      <c r="AI196" s="104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5"/>
        <v>0</v>
      </c>
      <c r="AW196" s="30" t="str">
        <f t="shared" si="14"/>
        <v xml:space="preserve"> 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35">
      <c r="A197" s="90">
        <v>189</v>
      </c>
      <c r="B197" s="31" t="s">
        <v>456</v>
      </c>
      <c r="C197" s="31" t="s">
        <v>460</v>
      </c>
      <c r="D197" s="31"/>
      <c r="E197" s="31" t="s">
        <v>797</v>
      </c>
      <c r="F197" s="31" t="s">
        <v>13</v>
      </c>
      <c r="G197" s="25">
        <f t="shared" si="16"/>
        <v>0</v>
      </c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36"/>
      <c r="U197" s="101"/>
      <c r="V197" s="101"/>
      <c r="W197" s="101"/>
      <c r="X197" s="101"/>
      <c r="Y197" s="101"/>
      <c r="Z197" s="101"/>
      <c r="AA197" s="101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7"/>
        <v>0</v>
      </c>
      <c r="AF197" s="33"/>
      <c r="AG197" s="81"/>
      <c r="AH197" s="81"/>
      <c r="AI197" s="104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5"/>
        <v>0</v>
      </c>
      <c r="AW197" s="30" t="str">
        <f t="shared" si="14"/>
        <v xml:space="preserve"> 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2"/>
      <c r="AZ197" s="12"/>
    </row>
    <row r="198" spans="1:52" ht="21" x14ac:dyDescent="0.35">
      <c r="A198" s="90">
        <v>190</v>
      </c>
      <c r="B198" s="31" t="s">
        <v>456</v>
      </c>
      <c r="C198" s="31" t="s">
        <v>459</v>
      </c>
      <c r="D198" s="31"/>
      <c r="E198" s="31" t="s">
        <v>798</v>
      </c>
      <c r="F198" s="31" t="s">
        <v>13</v>
      </c>
      <c r="G198" s="25">
        <f t="shared" si="16"/>
        <v>0</v>
      </c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36"/>
      <c r="U198" s="101"/>
      <c r="V198" s="101"/>
      <c r="W198" s="101"/>
      <c r="X198" s="101"/>
      <c r="Y198" s="101"/>
      <c r="Z198" s="101"/>
      <c r="AA198" s="101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7"/>
        <v>0</v>
      </c>
      <c r="AF198" s="33"/>
      <c r="AG198" s="81"/>
      <c r="AH198" s="81"/>
      <c r="AI198" s="104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5"/>
        <v>0</v>
      </c>
      <c r="AW198" s="30" t="str">
        <f t="shared" si="14"/>
        <v xml:space="preserve"> 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35">
      <c r="A199" s="90">
        <v>191</v>
      </c>
      <c r="B199" s="24" t="s">
        <v>456</v>
      </c>
      <c r="C199" s="24" t="s">
        <v>458</v>
      </c>
      <c r="D199" s="31"/>
      <c r="E199" s="31" t="s">
        <v>799</v>
      </c>
      <c r="F199" s="31" t="s">
        <v>13</v>
      </c>
      <c r="G199" s="25">
        <f t="shared" si="16"/>
        <v>0</v>
      </c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96"/>
      <c r="U199" s="112"/>
      <c r="V199" s="112"/>
      <c r="W199" s="112"/>
      <c r="X199" s="112"/>
      <c r="Y199" s="112"/>
      <c r="Z199" s="112"/>
      <c r="AA199" s="112"/>
      <c r="AB199" s="9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7">
        <f t="shared" si="17"/>
        <v>0</v>
      </c>
      <c r="AF199" s="33"/>
      <c r="AG199" s="81"/>
      <c r="AH199" s="81"/>
      <c r="AI199" s="104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7">
        <f t="shared" si="15"/>
        <v>0</v>
      </c>
      <c r="AW199" s="30" t="str">
        <f t="shared" si="14"/>
        <v xml:space="preserve"> 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35">
      <c r="A200" s="90">
        <v>192</v>
      </c>
      <c r="B200" s="31" t="s">
        <v>456</v>
      </c>
      <c r="C200" s="31" t="s">
        <v>457</v>
      </c>
      <c r="D200" s="31"/>
      <c r="E200" s="31" t="s">
        <v>638</v>
      </c>
      <c r="F200" s="31" t="s">
        <v>13</v>
      </c>
      <c r="G200" s="25">
        <f t="shared" si="16"/>
        <v>0</v>
      </c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36"/>
      <c r="U200" s="36"/>
      <c r="V200" s="36"/>
      <c r="W200" s="36"/>
      <c r="X200" s="36"/>
      <c r="Y200" s="36"/>
      <c r="Z200" s="36"/>
      <c r="AA200" s="36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1"/>
      <c r="AH200" s="81"/>
      <c r="AI200" s="104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High Risk Customer</v>
      </c>
      <c r="AY200" s="12"/>
      <c r="AZ200" s="12"/>
    </row>
    <row r="201" spans="1:52" ht="21" x14ac:dyDescent="0.35">
      <c r="AC201" s="97">
        <f>SUM(AC9:AC200)</f>
        <v>0</v>
      </c>
      <c r="AV201" s="27">
        <f t="shared" si="15"/>
        <v>0</v>
      </c>
      <c r="AY201" s="12"/>
      <c r="AZ201" s="12"/>
    </row>
    <row r="202" spans="1:52" ht="21" x14ac:dyDescent="0.35">
      <c r="AY202" s="12"/>
      <c r="AZ202" s="12"/>
    </row>
  </sheetData>
  <sheetProtection algorithmName="SHA-512" hashValue="qFwkIkOvHOuO/H5zWHVPa3vGyDmThwoExOEjjrHOh2Ye9TB+7N7ikFanGpZQUltD2Dv5IrFZ6P4xA37ESdMLwA==" saltValue="Nm8GA5cgrqx6VCZfMdssoA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 AW43:AW1048576">
    <cfRule type="cellIs" dxfId="140" priority="35" operator="equal">
      <formula>"Credit is above Limit. Requires HOTM approval"</formula>
    </cfRule>
    <cfRule type="cellIs" dxfId="139" priority="36" operator="equal">
      <formula>"Credit is within limit"</formula>
    </cfRule>
  </conditionalFormatting>
  <conditionalFormatting sqref="F2">
    <cfRule type="cellIs" dxfId="138" priority="34" operator="greaterThan">
      <formula>$F$1</formula>
    </cfRule>
  </conditionalFormatting>
  <conditionalFormatting sqref="AX8">
    <cfRule type="cellIs" dxfId="137" priority="32" operator="equal">
      <formula>"Credit is above Limit. Requires HOTM approval"</formula>
    </cfRule>
    <cfRule type="cellIs" dxfId="136" priority="33" operator="equal">
      <formula>"Credit is within limit"</formula>
    </cfRule>
  </conditionalFormatting>
  <conditionalFormatting sqref="AW11:AW41">
    <cfRule type="cellIs" dxfId="135" priority="6" operator="equal">
      <formula>"Credit is above Limit. Requires HOTM approval"</formula>
    </cfRule>
    <cfRule type="cellIs" dxfId="134" priority="7" operator="equal">
      <formula>"Credit is within limit"</formula>
    </cfRule>
  </conditionalFormatting>
  <conditionalFormatting sqref="AW42">
    <cfRule type="cellIs" dxfId="133" priority="1" operator="equal">
      <formula>"Credit is above Limit. Requires HOTM approval"</formula>
    </cfRule>
    <cfRule type="cellIs" dxfId="132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AX43:AX165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tabSelected="1"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O2" sqref="O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7109375" style="4" bestFit="1" customWidth="1"/>
    <col min="4" max="4" width="10" style="4" hidden="1" customWidth="1"/>
    <col min="5" max="5" width="36.42578125" style="4" customWidth="1"/>
    <col min="6" max="6" width="18.57031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6" width="10.42578125" style="4" customWidth="1" outlineLevel="1"/>
    <col min="17" max="17" width="11.5703125" style="4" customWidth="1" outlineLevel="1"/>
    <col min="18" max="18" width="12.28515625" style="4" customWidth="1" outlineLevel="1"/>
    <col min="19" max="19" width="10.42578125" style="4" customWidth="1" outlineLevel="1"/>
    <col min="20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5703125" style="4" customWidth="1"/>
    <col min="52" max="52" width="21.425781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Allocation'!G7</f>
        <v>1122256810.9324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1175224625</v>
      </c>
    </row>
    <row r="3" spans="1:52" s="11" customFormat="1" x14ac:dyDescent="0.25"/>
    <row r="4" spans="1:52" ht="15.75" customHeight="1" x14ac:dyDescent="0.35">
      <c r="B4" s="179" t="s">
        <v>1167</v>
      </c>
      <c r="C4" s="180"/>
      <c r="D4" s="180"/>
      <c r="E4" s="180"/>
      <c r="H4" s="181" t="s">
        <v>499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2"/>
      <c r="AE4" s="182" t="s">
        <v>502</v>
      </c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2"/>
      <c r="AZ4" s="12"/>
    </row>
    <row r="5" spans="1:52" ht="15.75" customHeight="1" thickBot="1" x14ac:dyDescent="0.4">
      <c r="B5" s="180"/>
      <c r="C5" s="180"/>
      <c r="D5" s="180"/>
      <c r="E5" s="180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2"/>
      <c r="AZ5" s="12"/>
    </row>
    <row r="6" spans="1:52" ht="21" hidden="1" customHeight="1" x14ac:dyDescent="0.4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121</v>
      </c>
      <c r="C9" s="99" t="s">
        <v>854</v>
      </c>
      <c r="D9" s="99"/>
      <c r="E9" s="99" t="s">
        <v>855</v>
      </c>
      <c r="F9" s="99" t="s">
        <v>43</v>
      </c>
      <c r="G9" s="25">
        <f t="shared" ref="G9:G40" si="0">SUM(H9:AB9)</f>
        <v>535</v>
      </c>
      <c r="H9" s="149"/>
      <c r="I9" s="149"/>
      <c r="J9" s="149">
        <v>135</v>
      </c>
      <c r="K9" s="151"/>
      <c r="L9" s="151">
        <v>7</v>
      </c>
      <c r="M9" s="149"/>
      <c r="N9" s="149"/>
      <c r="O9" s="149">
        <v>122</v>
      </c>
      <c r="P9" s="149">
        <v>2</v>
      </c>
      <c r="Q9" s="149">
        <v>1</v>
      </c>
      <c r="R9" s="149">
        <v>138</v>
      </c>
      <c r="S9" s="149"/>
      <c r="T9" s="149"/>
      <c r="U9" s="149">
        <v>1</v>
      </c>
      <c r="V9" s="149">
        <v>2</v>
      </c>
      <c r="W9" s="149">
        <v>7</v>
      </c>
      <c r="X9" s="149">
        <v>120</v>
      </c>
      <c r="Y9" s="151"/>
      <c r="Z9" s="151"/>
      <c r="AA9" s="151"/>
      <c r="AB9" s="151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92115000</v>
      </c>
      <c r="AE9" s="27">
        <f t="shared" ref="AE9:AE40" si="1">SUM(AF9:AT9)</f>
        <v>173</v>
      </c>
      <c r="AF9" s="154"/>
      <c r="AG9" s="150">
        <v>5</v>
      </c>
      <c r="AH9" s="150">
        <v>65</v>
      </c>
      <c r="AI9" s="150">
        <v>25</v>
      </c>
      <c r="AJ9" s="150"/>
      <c r="AK9" s="150">
        <v>10</v>
      </c>
      <c r="AL9" s="150">
        <v>50</v>
      </c>
      <c r="AM9" s="150"/>
      <c r="AN9" s="150"/>
      <c r="AO9" s="150">
        <v>12</v>
      </c>
      <c r="AP9" s="150">
        <v>3</v>
      </c>
      <c r="AQ9" s="150"/>
      <c r="AR9" s="150"/>
      <c r="AS9" s="150"/>
      <c r="AT9" s="154">
        <v>3</v>
      </c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29826000</v>
      </c>
      <c r="AV9" s="27">
        <f>AC9*0.35</f>
        <v>32240249.999999996</v>
      </c>
      <c r="AW9" s="30" t="str">
        <f t="shared" ref="AW9:AW39" si="2">IF(AU9&gt;AV9,"Credit is above Limit. Requires HOTM approval",IF(AU9=0," ",IF(AV9&gt;=AU9,"Credit is within Limit","CheckInput")))</f>
        <v>Credit is within Limit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121</v>
      </c>
      <c r="C10" s="100" t="s">
        <v>220</v>
      </c>
      <c r="D10" s="100"/>
      <c r="E10" s="100" t="s">
        <v>221</v>
      </c>
      <c r="F10" s="100" t="s">
        <v>13</v>
      </c>
      <c r="G10" s="25">
        <f t="shared" si="0"/>
        <v>0</v>
      </c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>
        <v>0</v>
      </c>
      <c r="X10" s="151"/>
      <c r="Y10" s="151"/>
      <c r="Z10" s="151"/>
      <c r="AA10" s="151"/>
      <c r="AB10" s="151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54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1"/>
      <c r="AZ10" s="81"/>
    </row>
    <row r="11" spans="1:52" x14ac:dyDescent="0.25">
      <c r="A11" s="99">
        <v>3</v>
      </c>
      <c r="B11" s="100" t="s">
        <v>121</v>
      </c>
      <c r="C11" s="100" t="s">
        <v>232</v>
      </c>
      <c r="D11" s="100"/>
      <c r="E11" s="100" t="s">
        <v>233</v>
      </c>
      <c r="F11" s="100" t="s">
        <v>11</v>
      </c>
      <c r="G11" s="25">
        <f t="shared" si="0"/>
        <v>80</v>
      </c>
      <c r="H11" s="151"/>
      <c r="I11" s="151"/>
      <c r="J11" s="151">
        <v>4</v>
      </c>
      <c r="K11" s="151"/>
      <c r="L11" s="151">
        <v>4</v>
      </c>
      <c r="M11" s="151"/>
      <c r="N11" s="151"/>
      <c r="O11" s="151">
        <v>35</v>
      </c>
      <c r="P11" s="151">
        <v>1</v>
      </c>
      <c r="Q11" s="151">
        <v>7</v>
      </c>
      <c r="R11" s="151">
        <v>6</v>
      </c>
      <c r="S11" s="151"/>
      <c r="T11" s="151"/>
      <c r="U11" s="151">
        <v>2</v>
      </c>
      <c r="V11" s="151"/>
      <c r="W11" s="151">
        <v>11</v>
      </c>
      <c r="X11" s="151">
        <v>10</v>
      </c>
      <c r="Y11" s="151"/>
      <c r="Z11" s="151"/>
      <c r="AA11" s="151"/>
      <c r="AB11" s="151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12987500</v>
      </c>
      <c r="AE11" s="27">
        <f t="shared" si="1"/>
        <v>27</v>
      </c>
      <c r="AF11" s="154"/>
      <c r="AG11" s="150">
        <v>1</v>
      </c>
      <c r="AH11" s="150">
        <v>5</v>
      </c>
      <c r="AI11" s="150">
        <v>6</v>
      </c>
      <c r="AJ11" s="150"/>
      <c r="AK11" s="150">
        <v>5</v>
      </c>
      <c r="AL11" s="150">
        <v>4</v>
      </c>
      <c r="AM11" s="150"/>
      <c r="AN11" s="150"/>
      <c r="AO11" s="150">
        <v>3</v>
      </c>
      <c r="AP11" s="150">
        <v>1</v>
      </c>
      <c r="AQ11" s="150"/>
      <c r="AR11" s="150"/>
      <c r="AS11" s="150"/>
      <c r="AT11" s="154">
        <v>2</v>
      </c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4467000</v>
      </c>
      <c r="AV11" s="27">
        <f t="shared" si="3"/>
        <v>4545625</v>
      </c>
      <c r="AW11" s="30" t="str">
        <f t="shared" si="2"/>
        <v>Credit is within Limit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121</v>
      </c>
      <c r="C12" s="100" t="s">
        <v>206</v>
      </c>
      <c r="D12" s="100"/>
      <c r="E12" s="100" t="s">
        <v>207</v>
      </c>
      <c r="F12" s="100" t="s">
        <v>11</v>
      </c>
      <c r="G12" s="25">
        <f t="shared" si="0"/>
        <v>70</v>
      </c>
      <c r="H12" s="151"/>
      <c r="I12" s="151"/>
      <c r="J12" s="151">
        <v>15</v>
      </c>
      <c r="K12" s="151"/>
      <c r="L12" s="151">
        <v>2</v>
      </c>
      <c r="M12" s="151"/>
      <c r="N12" s="151"/>
      <c r="O12" s="151">
        <v>39</v>
      </c>
      <c r="P12" s="151"/>
      <c r="Q12" s="151">
        <v>1</v>
      </c>
      <c r="R12" s="151">
        <v>1</v>
      </c>
      <c r="S12" s="151"/>
      <c r="T12" s="151"/>
      <c r="U12" s="151">
        <v>1</v>
      </c>
      <c r="V12" s="151"/>
      <c r="W12" s="151">
        <v>6</v>
      </c>
      <c r="X12" s="151">
        <v>5</v>
      </c>
      <c r="Y12" s="151"/>
      <c r="Z12" s="151"/>
      <c r="AA12" s="151"/>
      <c r="AB12" s="151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12739000</v>
      </c>
      <c r="AE12" s="27">
        <f t="shared" si="1"/>
        <v>25</v>
      </c>
      <c r="AF12" s="154"/>
      <c r="AG12" s="150">
        <v>1</v>
      </c>
      <c r="AH12" s="150">
        <v>5</v>
      </c>
      <c r="AI12" s="150">
        <v>7</v>
      </c>
      <c r="AJ12" s="150"/>
      <c r="AK12" s="150">
        <v>3</v>
      </c>
      <c r="AL12" s="150">
        <v>4</v>
      </c>
      <c r="AM12" s="150"/>
      <c r="AN12" s="150"/>
      <c r="AO12" s="150">
        <v>4</v>
      </c>
      <c r="AP12" s="150">
        <v>1</v>
      </c>
      <c r="AQ12" s="150"/>
      <c r="AR12" s="150"/>
      <c r="AS12" s="150"/>
      <c r="AT12" s="15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4324500</v>
      </c>
      <c r="AV12" s="27">
        <f t="shared" si="3"/>
        <v>4458650</v>
      </c>
      <c r="AW12" s="30" t="str">
        <f t="shared" si="2"/>
        <v>Credit is within Limit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121</v>
      </c>
      <c r="C13" s="100" t="s">
        <v>195</v>
      </c>
      <c r="D13" s="100"/>
      <c r="E13" s="100" t="s">
        <v>196</v>
      </c>
      <c r="F13" s="100" t="s">
        <v>11</v>
      </c>
      <c r="G13" s="25">
        <f t="shared" si="0"/>
        <v>70</v>
      </c>
      <c r="H13" s="151"/>
      <c r="I13" s="151"/>
      <c r="J13" s="151">
        <v>10</v>
      </c>
      <c r="K13" s="151"/>
      <c r="L13" s="151">
        <v>3</v>
      </c>
      <c r="M13" s="151">
        <v>1</v>
      </c>
      <c r="N13" s="151"/>
      <c r="O13" s="151">
        <v>25</v>
      </c>
      <c r="P13" s="151">
        <v>4</v>
      </c>
      <c r="Q13" s="151">
        <v>3</v>
      </c>
      <c r="R13" s="151">
        <v>1</v>
      </c>
      <c r="S13" s="151"/>
      <c r="T13" s="151"/>
      <c r="U13" s="151">
        <v>1</v>
      </c>
      <c r="V13" s="151">
        <v>3</v>
      </c>
      <c r="W13" s="151">
        <v>6</v>
      </c>
      <c r="X13" s="151">
        <v>13</v>
      </c>
      <c r="Y13" s="151"/>
      <c r="Z13" s="151"/>
      <c r="AA13" s="151"/>
      <c r="AB13" s="151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11975000</v>
      </c>
      <c r="AE13" s="27">
        <f t="shared" si="1"/>
        <v>22</v>
      </c>
      <c r="AF13" s="154"/>
      <c r="AG13" s="150">
        <v>1</v>
      </c>
      <c r="AH13" s="150">
        <v>10</v>
      </c>
      <c r="AI13" s="150">
        <v>6</v>
      </c>
      <c r="AJ13" s="150"/>
      <c r="AK13" s="150">
        <v>3</v>
      </c>
      <c r="AL13" s="150">
        <v>2</v>
      </c>
      <c r="AM13" s="150"/>
      <c r="AN13" s="150"/>
      <c r="AO13" s="150"/>
      <c r="AP13" s="150"/>
      <c r="AQ13" s="150"/>
      <c r="AR13" s="150"/>
      <c r="AS13" s="150"/>
      <c r="AT13" s="15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4108000</v>
      </c>
      <c r="AV13" s="27">
        <f t="shared" si="3"/>
        <v>4191249.9999999995</v>
      </c>
      <c r="AW13" s="30" t="str">
        <f t="shared" si="2"/>
        <v>Credit is within Limit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121</v>
      </c>
      <c r="C14" s="100" t="s">
        <v>218</v>
      </c>
      <c r="D14" s="100"/>
      <c r="E14" s="100" t="s">
        <v>219</v>
      </c>
      <c r="F14" s="100" t="s">
        <v>11</v>
      </c>
      <c r="G14" s="25">
        <f t="shared" si="0"/>
        <v>80</v>
      </c>
      <c r="H14" s="151"/>
      <c r="I14" s="151"/>
      <c r="J14" s="151">
        <v>10</v>
      </c>
      <c r="K14" s="151"/>
      <c r="L14" s="151"/>
      <c r="M14" s="151"/>
      <c r="N14" s="151"/>
      <c r="O14" s="151">
        <v>53</v>
      </c>
      <c r="P14" s="151"/>
      <c r="Q14" s="151">
        <v>12</v>
      </c>
      <c r="R14" s="151"/>
      <c r="S14" s="151"/>
      <c r="T14" s="151"/>
      <c r="U14" s="151"/>
      <c r="V14" s="151"/>
      <c r="W14" s="151">
        <v>1</v>
      </c>
      <c r="X14" s="151">
        <v>4</v>
      </c>
      <c r="Y14" s="151"/>
      <c r="Z14" s="151"/>
      <c r="AA14" s="151"/>
      <c r="AB14" s="151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14752000</v>
      </c>
      <c r="AE14" s="27">
        <f t="shared" si="1"/>
        <v>24</v>
      </c>
      <c r="AF14" s="154"/>
      <c r="AG14" s="150">
        <v>1</v>
      </c>
      <c r="AH14" s="150">
        <v>3</v>
      </c>
      <c r="AI14" s="150">
        <v>7</v>
      </c>
      <c r="AJ14" s="150"/>
      <c r="AK14" s="150">
        <v>1</v>
      </c>
      <c r="AL14" s="150">
        <v>4</v>
      </c>
      <c r="AM14" s="150"/>
      <c r="AN14" s="150"/>
      <c r="AO14" s="150">
        <v>5</v>
      </c>
      <c r="AP14" s="150">
        <v>1</v>
      </c>
      <c r="AQ14" s="150"/>
      <c r="AR14" s="150"/>
      <c r="AS14" s="150"/>
      <c r="AT14" s="154">
        <v>2</v>
      </c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4000500</v>
      </c>
      <c r="AV14" s="27">
        <f t="shared" si="3"/>
        <v>5163200</v>
      </c>
      <c r="AW14" s="30" t="str">
        <f t="shared" si="2"/>
        <v>Credit is within Limit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121</v>
      </c>
      <c r="C15" s="100" t="s">
        <v>224</v>
      </c>
      <c r="D15" s="100"/>
      <c r="E15" s="100" t="s">
        <v>225</v>
      </c>
      <c r="F15" s="100" t="s">
        <v>13</v>
      </c>
      <c r="G15" s="25">
        <f t="shared" si="0"/>
        <v>80</v>
      </c>
      <c r="H15" s="151"/>
      <c r="I15" s="151"/>
      <c r="J15" s="151">
        <v>6</v>
      </c>
      <c r="K15" s="151"/>
      <c r="L15" s="151">
        <v>3</v>
      </c>
      <c r="M15" s="151"/>
      <c r="N15" s="151"/>
      <c r="O15" s="151">
        <v>31</v>
      </c>
      <c r="P15" s="151"/>
      <c r="Q15" s="151">
        <v>7</v>
      </c>
      <c r="R15" s="151">
        <v>1</v>
      </c>
      <c r="S15" s="151"/>
      <c r="T15" s="151"/>
      <c r="U15" s="151">
        <v>2</v>
      </c>
      <c r="V15" s="151">
        <v>10</v>
      </c>
      <c r="W15" s="151">
        <v>8</v>
      </c>
      <c r="X15" s="151">
        <v>12</v>
      </c>
      <c r="Y15" s="151"/>
      <c r="Z15" s="151"/>
      <c r="AA15" s="151"/>
      <c r="AB15" s="151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12693500</v>
      </c>
      <c r="AE15" s="27">
        <f t="shared" si="1"/>
        <v>24</v>
      </c>
      <c r="AF15" s="154"/>
      <c r="AG15" s="150">
        <v>1</v>
      </c>
      <c r="AH15" s="150">
        <v>5</v>
      </c>
      <c r="AI15" s="150">
        <v>3</v>
      </c>
      <c r="AJ15" s="150"/>
      <c r="AK15" s="150">
        <v>5</v>
      </c>
      <c r="AL15" s="150">
        <v>6</v>
      </c>
      <c r="AM15" s="150"/>
      <c r="AN15" s="150"/>
      <c r="AO15" s="150">
        <v>1</v>
      </c>
      <c r="AP15" s="150">
        <v>2</v>
      </c>
      <c r="AQ15" s="150"/>
      <c r="AR15" s="150"/>
      <c r="AS15" s="150"/>
      <c r="AT15" s="154">
        <v>1</v>
      </c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3839500</v>
      </c>
      <c r="AV15" s="27">
        <f t="shared" si="3"/>
        <v>4442725</v>
      </c>
      <c r="AW15" s="30" t="str">
        <f t="shared" si="2"/>
        <v>Credit is within Limit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121</v>
      </c>
      <c r="C16" s="100" t="s">
        <v>216</v>
      </c>
      <c r="D16" s="100"/>
      <c r="E16" s="100" t="s">
        <v>217</v>
      </c>
      <c r="F16" s="100" t="s">
        <v>11</v>
      </c>
      <c r="G16" s="25">
        <f t="shared" si="0"/>
        <v>80</v>
      </c>
      <c r="H16" s="151"/>
      <c r="I16" s="151"/>
      <c r="J16" s="151">
        <v>5</v>
      </c>
      <c r="K16" s="151"/>
      <c r="L16" s="151">
        <v>3</v>
      </c>
      <c r="M16" s="151"/>
      <c r="N16" s="151"/>
      <c r="O16" s="151">
        <v>30</v>
      </c>
      <c r="P16" s="151">
        <v>12</v>
      </c>
      <c r="Q16" s="151">
        <v>4</v>
      </c>
      <c r="R16" s="151">
        <v>1</v>
      </c>
      <c r="S16" s="151"/>
      <c r="T16" s="151"/>
      <c r="U16" s="151">
        <v>2</v>
      </c>
      <c r="V16" s="151">
        <v>1</v>
      </c>
      <c r="W16" s="151">
        <v>10</v>
      </c>
      <c r="X16" s="151">
        <v>12</v>
      </c>
      <c r="Y16" s="151"/>
      <c r="Z16" s="151"/>
      <c r="AA16" s="151"/>
      <c r="AB16" s="151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13693000</v>
      </c>
      <c r="AE16" s="27">
        <f t="shared" si="1"/>
        <v>28</v>
      </c>
      <c r="AF16" s="154"/>
      <c r="AG16" s="150">
        <v>1</v>
      </c>
      <c r="AH16" s="150">
        <v>9</v>
      </c>
      <c r="AI16" s="150">
        <v>5</v>
      </c>
      <c r="AJ16" s="150"/>
      <c r="AK16" s="150">
        <v>5</v>
      </c>
      <c r="AL16" s="150">
        <v>3</v>
      </c>
      <c r="AM16" s="150"/>
      <c r="AN16" s="150"/>
      <c r="AO16" s="150">
        <v>1</v>
      </c>
      <c r="AP16" s="150">
        <v>1</v>
      </c>
      <c r="AQ16" s="150"/>
      <c r="AR16" s="150"/>
      <c r="AS16" s="150"/>
      <c r="AT16" s="154">
        <v>3</v>
      </c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4687000</v>
      </c>
      <c r="AV16" s="27">
        <f t="shared" si="3"/>
        <v>4792550</v>
      </c>
      <c r="AW16" s="30" t="str">
        <f t="shared" si="2"/>
        <v>Credit is within Limit</v>
      </c>
      <c r="AX16" s="30" t="str">
        <f>IFERROR(IF(VLOOKUP(C16,'Overdue Credits'!$A:$F,6,0)&gt;2,"High Risk Customer",IF(VLOOKUP(C16,'Overdue Credits'!$A:$F,6,0)&gt;0,"Medium Risk Customer","Low Risk Customer")),"Low Risk Customer")</f>
        <v>Medium Risk Customer</v>
      </c>
      <c r="AY16" s="81"/>
      <c r="AZ16" s="81"/>
    </row>
    <row r="17" spans="1:52" x14ac:dyDescent="0.25">
      <c r="A17" s="99">
        <v>9</v>
      </c>
      <c r="B17" s="100" t="s">
        <v>121</v>
      </c>
      <c r="C17" s="100" t="s">
        <v>226</v>
      </c>
      <c r="D17" s="100"/>
      <c r="E17" s="100" t="s">
        <v>227</v>
      </c>
      <c r="F17" s="100" t="s">
        <v>13</v>
      </c>
      <c r="G17" s="25">
        <f t="shared" si="0"/>
        <v>80</v>
      </c>
      <c r="H17" s="151"/>
      <c r="I17" s="151"/>
      <c r="J17" s="151">
        <v>10</v>
      </c>
      <c r="K17" s="151"/>
      <c r="L17" s="151">
        <v>1</v>
      </c>
      <c r="M17" s="151"/>
      <c r="N17" s="151"/>
      <c r="O17" s="151">
        <v>21</v>
      </c>
      <c r="P17" s="151">
        <v>2</v>
      </c>
      <c r="Q17" s="151">
        <v>5</v>
      </c>
      <c r="R17" s="151">
        <v>3</v>
      </c>
      <c r="S17" s="151"/>
      <c r="T17" s="151"/>
      <c r="U17" s="151">
        <v>2</v>
      </c>
      <c r="V17" s="151">
        <v>3</v>
      </c>
      <c r="W17" s="151">
        <v>14</v>
      </c>
      <c r="X17" s="151">
        <v>19</v>
      </c>
      <c r="Y17" s="151"/>
      <c r="Z17" s="151"/>
      <c r="AA17" s="151"/>
      <c r="AB17" s="151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12763000</v>
      </c>
      <c r="AE17" s="27">
        <f t="shared" si="1"/>
        <v>25</v>
      </c>
      <c r="AF17" s="154"/>
      <c r="AG17" s="150">
        <v>1</v>
      </c>
      <c r="AH17" s="150">
        <v>8</v>
      </c>
      <c r="AI17" s="150">
        <v>6</v>
      </c>
      <c r="AJ17" s="150"/>
      <c r="AK17" s="150">
        <v>4</v>
      </c>
      <c r="AL17" s="150">
        <v>3</v>
      </c>
      <c r="AM17" s="150"/>
      <c r="AN17" s="150"/>
      <c r="AO17" s="150">
        <v>1</v>
      </c>
      <c r="AP17" s="150">
        <v>1</v>
      </c>
      <c r="AQ17" s="150"/>
      <c r="AR17" s="150"/>
      <c r="AS17" s="150"/>
      <c r="AT17" s="154">
        <v>1</v>
      </c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4368000</v>
      </c>
      <c r="AV17" s="27">
        <f t="shared" si="3"/>
        <v>4467050</v>
      </c>
      <c r="AW17" s="30" t="str">
        <f t="shared" si="2"/>
        <v>Credit is within Limit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121</v>
      </c>
      <c r="C18" s="100" t="s">
        <v>197</v>
      </c>
      <c r="D18" s="100"/>
      <c r="E18" s="100" t="s">
        <v>198</v>
      </c>
      <c r="F18" s="100" t="s">
        <v>43</v>
      </c>
      <c r="G18" s="25">
        <f t="shared" si="0"/>
        <v>550</v>
      </c>
      <c r="H18" s="151"/>
      <c r="I18" s="151"/>
      <c r="J18" s="151">
        <v>58</v>
      </c>
      <c r="K18" s="151"/>
      <c r="L18" s="151">
        <v>9</v>
      </c>
      <c r="M18" s="151">
        <v>2</v>
      </c>
      <c r="N18" s="151"/>
      <c r="O18" s="151">
        <v>160</v>
      </c>
      <c r="P18" s="151">
        <v>5</v>
      </c>
      <c r="Q18" s="151">
        <v>60</v>
      </c>
      <c r="R18" s="151">
        <v>10</v>
      </c>
      <c r="S18" s="151"/>
      <c r="T18" s="151"/>
      <c r="U18" s="151">
        <v>2</v>
      </c>
      <c r="V18" s="151">
        <v>46</v>
      </c>
      <c r="W18" s="151">
        <v>90</v>
      </c>
      <c r="X18" s="151">
        <v>108</v>
      </c>
      <c r="Y18" s="151"/>
      <c r="Z18" s="151"/>
      <c r="AA18" s="151"/>
      <c r="AB18" s="151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86981500</v>
      </c>
      <c r="AE18" s="27">
        <f t="shared" si="1"/>
        <v>162.6</v>
      </c>
      <c r="AF18" s="154"/>
      <c r="AG18" s="150">
        <v>45</v>
      </c>
      <c r="AH18" s="150">
        <v>40</v>
      </c>
      <c r="AI18" s="150">
        <v>54</v>
      </c>
      <c r="AJ18" s="150"/>
      <c r="AK18" s="150">
        <v>13</v>
      </c>
      <c r="AL18" s="150">
        <v>6</v>
      </c>
      <c r="AM18" s="150"/>
      <c r="AN18" s="150"/>
      <c r="AO18" s="150">
        <v>2</v>
      </c>
      <c r="AP18" s="150">
        <v>1.6</v>
      </c>
      <c r="AQ18" s="150"/>
      <c r="AR18" s="150"/>
      <c r="AS18" s="150"/>
      <c r="AT18" s="154">
        <v>1</v>
      </c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29714700</v>
      </c>
      <c r="AV18" s="27">
        <f t="shared" si="3"/>
        <v>30443524.999999996</v>
      </c>
      <c r="AW18" s="30" t="str">
        <f t="shared" si="2"/>
        <v>Credit is within Limit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121</v>
      </c>
      <c r="C19" s="100" t="s">
        <v>228</v>
      </c>
      <c r="D19" s="100"/>
      <c r="E19" s="100" t="s">
        <v>229</v>
      </c>
      <c r="F19" s="100" t="s">
        <v>20</v>
      </c>
      <c r="G19" s="25">
        <f t="shared" si="0"/>
        <v>130</v>
      </c>
      <c r="H19" s="151"/>
      <c r="I19" s="151"/>
      <c r="J19" s="151">
        <v>10</v>
      </c>
      <c r="K19" s="151"/>
      <c r="L19" s="151">
        <v>6</v>
      </c>
      <c r="M19" s="151"/>
      <c r="N19" s="151"/>
      <c r="O19" s="151">
        <v>80</v>
      </c>
      <c r="P19" s="151">
        <v>1</v>
      </c>
      <c r="Q19" s="151">
        <v>1</v>
      </c>
      <c r="R19" s="151">
        <v>1</v>
      </c>
      <c r="S19" s="151"/>
      <c r="T19" s="151"/>
      <c r="U19" s="151">
        <v>2</v>
      </c>
      <c r="V19" s="151"/>
      <c r="W19" s="151">
        <v>1</v>
      </c>
      <c r="X19" s="151">
        <v>28</v>
      </c>
      <c r="Y19" s="151"/>
      <c r="Z19" s="151"/>
      <c r="AA19" s="151"/>
      <c r="AB19" s="151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23212000</v>
      </c>
      <c r="AE19" s="27">
        <f t="shared" si="1"/>
        <v>51</v>
      </c>
      <c r="AF19" s="154"/>
      <c r="AG19" s="150">
        <v>5</v>
      </c>
      <c r="AH19" s="150">
        <v>7</v>
      </c>
      <c r="AI19" s="150">
        <v>6</v>
      </c>
      <c r="AJ19" s="150">
        <v>2</v>
      </c>
      <c r="AK19" s="150">
        <v>10</v>
      </c>
      <c r="AL19" s="150">
        <v>6</v>
      </c>
      <c r="AM19" s="150"/>
      <c r="AN19" s="150"/>
      <c r="AO19" s="150">
        <v>10</v>
      </c>
      <c r="AP19" s="150">
        <v>4</v>
      </c>
      <c r="AQ19" s="150"/>
      <c r="AR19" s="150"/>
      <c r="AS19" s="150"/>
      <c r="AT19" s="154">
        <v>1</v>
      </c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7897000</v>
      </c>
      <c r="AV19" s="27">
        <f t="shared" si="3"/>
        <v>8124199.9999999991</v>
      </c>
      <c r="AW19" s="30" t="str">
        <f t="shared" si="2"/>
        <v>Credit is within Limit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121</v>
      </c>
      <c r="C20" s="100" t="s">
        <v>208</v>
      </c>
      <c r="D20" s="100"/>
      <c r="E20" s="100" t="s">
        <v>209</v>
      </c>
      <c r="F20" s="100" t="s">
        <v>13</v>
      </c>
      <c r="G20" s="25">
        <f t="shared" si="0"/>
        <v>130</v>
      </c>
      <c r="H20" s="151"/>
      <c r="I20" s="151"/>
      <c r="J20" s="151">
        <v>10</v>
      </c>
      <c r="K20" s="151"/>
      <c r="L20" s="151">
        <v>3</v>
      </c>
      <c r="M20" s="151"/>
      <c r="N20" s="151"/>
      <c r="O20" s="151">
        <v>78</v>
      </c>
      <c r="P20" s="151">
        <v>1</v>
      </c>
      <c r="Q20" s="151">
        <v>10</v>
      </c>
      <c r="R20" s="151">
        <v>1</v>
      </c>
      <c r="S20" s="151"/>
      <c r="T20" s="151"/>
      <c r="U20" s="151">
        <v>1</v>
      </c>
      <c r="V20" s="151"/>
      <c r="W20" s="151">
        <v>6</v>
      </c>
      <c r="X20" s="151">
        <v>20</v>
      </c>
      <c r="Y20" s="151"/>
      <c r="Z20" s="151"/>
      <c r="AA20" s="151"/>
      <c r="AB20" s="151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22986500</v>
      </c>
      <c r="AE20" s="27">
        <f t="shared" si="1"/>
        <v>40</v>
      </c>
      <c r="AF20" s="154"/>
      <c r="AG20" s="150">
        <v>2</v>
      </c>
      <c r="AH20" s="150">
        <v>10</v>
      </c>
      <c r="AI20" s="150">
        <v>7</v>
      </c>
      <c r="AJ20" s="150">
        <v>1</v>
      </c>
      <c r="AK20" s="150">
        <v>4</v>
      </c>
      <c r="AL20" s="150">
        <v>6</v>
      </c>
      <c r="AM20" s="150"/>
      <c r="AN20" s="150"/>
      <c r="AO20" s="150">
        <v>5</v>
      </c>
      <c r="AP20" s="150">
        <v>3</v>
      </c>
      <c r="AQ20" s="150"/>
      <c r="AR20" s="150"/>
      <c r="AS20" s="150"/>
      <c r="AT20" s="154">
        <v>2</v>
      </c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6561000</v>
      </c>
      <c r="AV20" s="27">
        <f t="shared" si="3"/>
        <v>8045274.9999999991</v>
      </c>
      <c r="AW20" s="30" t="str">
        <f t="shared" si="2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121</v>
      </c>
      <c r="C21" s="100" t="s">
        <v>193</v>
      </c>
      <c r="D21" s="100"/>
      <c r="E21" s="100" t="s">
        <v>194</v>
      </c>
      <c r="F21" s="100" t="s">
        <v>20</v>
      </c>
      <c r="G21" s="25">
        <f t="shared" si="0"/>
        <v>250</v>
      </c>
      <c r="H21" s="151"/>
      <c r="I21" s="151"/>
      <c r="J21" s="151">
        <v>10</v>
      </c>
      <c r="K21" s="151"/>
      <c r="L21" s="151">
        <v>4</v>
      </c>
      <c r="M21" s="151">
        <v>1</v>
      </c>
      <c r="N21" s="151"/>
      <c r="O21" s="151">
        <v>200</v>
      </c>
      <c r="P21" s="151">
        <v>1</v>
      </c>
      <c r="Q21" s="151">
        <v>27</v>
      </c>
      <c r="R21" s="151">
        <v>1</v>
      </c>
      <c r="S21" s="151"/>
      <c r="T21" s="151"/>
      <c r="U21" s="151">
        <v>1</v>
      </c>
      <c r="V21" s="151"/>
      <c r="W21" s="151">
        <v>5</v>
      </c>
      <c r="X21" s="151"/>
      <c r="Y21" s="151"/>
      <c r="Z21" s="151"/>
      <c r="AA21" s="151"/>
      <c r="AB21" s="151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45711000</v>
      </c>
      <c r="AE21" s="27">
        <f t="shared" si="1"/>
        <v>85</v>
      </c>
      <c r="AF21" s="154"/>
      <c r="AG21" s="150">
        <v>2</v>
      </c>
      <c r="AH21" s="150">
        <v>40</v>
      </c>
      <c r="AI21" s="150">
        <v>26</v>
      </c>
      <c r="AJ21" s="150"/>
      <c r="AK21" s="150">
        <v>5</v>
      </c>
      <c r="AL21" s="150">
        <v>3</v>
      </c>
      <c r="AM21" s="150"/>
      <c r="AN21" s="150"/>
      <c r="AO21" s="150">
        <v>3</v>
      </c>
      <c r="AP21" s="150"/>
      <c r="AQ21" s="150"/>
      <c r="AR21" s="150"/>
      <c r="AS21" s="150"/>
      <c r="AT21" s="154">
        <v>6</v>
      </c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15828000</v>
      </c>
      <c r="AV21" s="27">
        <f t="shared" si="3"/>
        <v>15998849.999999998</v>
      </c>
      <c r="AW21" s="30" t="str">
        <f t="shared" si="2"/>
        <v>Credit is within Limit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121</v>
      </c>
      <c r="C22" s="100" t="s">
        <v>199</v>
      </c>
      <c r="D22" s="100"/>
      <c r="E22" s="100" t="s">
        <v>748</v>
      </c>
      <c r="F22" s="100" t="s">
        <v>11</v>
      </c>
      <c r="G22" s="25">
        <f t="shared" si="0"/>
        <v>105</v>
      </c>
      <c r="H22" s="151"/>
      <c r="I22" s="151"/>
      <c r="J22" s="151">
        <v>10</v>
      </c>
      <c r="K22" s="151"/>
      <c r="L22" s="151">
        <v>2</v>
      </c>
      <c r="M22" s="151"/>
      <c r="N22" s="151"/>
      <c r="O22" s="151">
        <v>41</v>
      </c>
      <c r="P22" s="151">
        <v>1</v>
      </c>
      <c r="Q22" s="151">
        <v>21</v>
      </c>
      <c r="R22" s="151">
        <v>1</v>
      </c>
      <c r="S22" s="151"/>
      <c r="T22" s="151"/>
      <c r="U22" s="151"/>
      <c r="V22" s="151">
        <v>5</v>
      </c>
      <c r="W22" s="151">
        <v>6</v>
      </c>
      <c r="X22" s="151">
        <v>18</v>
      </c>
      <c r="Y22" s="151"/>
      <c r="Z22" s="151"/>
      <c r="AA22" s="151"/>
      <c r="AB22" s="151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17667500</v>
      </c>
      <c r="AE22" s="27">
        <f t="shared" si="1"/>
        <v>38</v>
      </c>
      <c r="AF22" s="154"/>
      <c r="AG22" s="150">
        <v>2</v>
      </c>
      <c r="AH22" s="150">
        <v>10</v>
      </c>
      <c r="AI22" s="150">
        <v>6</v>
      </c>
      <c r="AJ22" s="150"/>
      <c r="AK22" s="150">
        <v>3</v>
      </c>
      <c r="AL22" s="150">
        <v>6</v>
      </c>
      <c r="AM22" s="150"/>
      <c r="AN22" s="150"/>
      <c r="AO22" s="150">
        <v>5</v>
      </c>
      <c r="AP22" s="150">
        <v>3</v>
      </c>
      <c r="AQ22" s="150"/>
      <c r="AR22" s="150"/>
      <c r="AS22" s="150"/>
      <c r="AT22" s="154">
        <v>3</v>
      </c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6155000</v>
      </c>
      <c r="AV22" s="27">
        <f t="shared" si="3"/>
        <v>6183625</v>
      </c>
      <c r="AW22" s="30" t="str">
        <f t="shared" si="2"/>
        <v>Credit is within Limit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121</v>
      </c>
      <c r="C23" s="100" t="s">
        <v>212</v>
      </c>
      <c r="D23" s="100"/>
      <c r="E23" s="100" t="s">
        <v>213</v>
      </c>
      <c r="F23" s="100" t="s">
        <v>11</v>
      </c>
      <c r="G23" s="25">
        <f t="shared" si="0"/>
        <v>130</v>
      </c>
      <c r="H23" s="151"/>
      <c r="I23" s="151"/>
      <c r="J23" s="151">
        <v>8</v>
      </c>
      <c r="K23" s="151"/>
      <c r="L23" s="151">
        <v>12</v>
      </c>
      <c r="M23" s="151"/>
      <c r="N23" s="151"/>
      <c r="O23" s="151">
        <v>69</v>
      </c>
      <c r="P23" s="151">
        <v>0</v>
      </c>
      <c r="Q23" s="151">
        <v>20</v>
      </c>
      <c r="R23" s="151"/>
      <c r="S23" s="151"/>
      <c r="T23" s="151"/>
      <c r="U23" s="151"/>
      <c r="V23" s="151"/>
      <c r="W23" s="151">
        <v>6</v>
      </c>
      <c r="X23" s="151">
        <v>15</v>
      </c>
      <c r="Y23" s="151"/>
      <c r="Z23" s="151"/>
      <c r="AA23" s="151"/>
      <c r="AB23" s="151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22461500</v>
      </c>
      <c r="AE23" s="27">
        <f t="shared" si="1"/>
        <v>47</v>
      </c>
      <c r="AF23" s="154"/>
      <c r="AG23" s="150">
        <v>4</v>
      </c>
      <c r="AH23" s="150">
        <v>11</v>
      </c>
      <c r="AI23" s="150">
        <v>8</v>
      </c>
      <c r="AJ23" s="150"/>
      <c r="AK23" s="150">
        <v>10</v>
      </c>
      <c r="AL23" s="150">
        <v>6</v>
      </c>
      <c r="AM23" s="150"/>
      <c r="AN23" s="150"/>
      <c r="AO23" s="150">
        <v>4</v>
      </c>
      <c r="AP23" s="150">
        <v>2</v>
      </c>
      <c r="AQ23" s="150"/>
      <c r="AR23" s="150"/>
      <c r="AS23" s="150"/>
      <c r="AT23" s="154">
        <v>2</v>
      </c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7759500</v>
      </c>
      <c r="AV23" s="27">
        <f t="shared" si="3"/>
        <v>7861524.9999999991</v>
      </c>
      <c r="AW23" s="30" t="str">
        <f t="shared" si="2"/>
        <v>Credit is within Limit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99">
        <v>16</v>
      </c>
      <c r="B24" s="100" t="s">
        <v>121</v>
      </c>
      <c r="C24" s="100" t="s">
        <v>234</v>
      </c>
      <c r="D24" s="100"/>
      <c r="E24" s="100" t="s">
        <v>235</v>
      </c>
      <c r="F24" s="100" t="s">
        <v>933</v>
      </c>
      <c r="G24" s="25">
        <f t="shared" si="0"/>
        <v>1100</v>
      </c>
      <c r="H24" s="151"/>
      <c r="I24" s="151"/>
      <c r="J24" s="151">
        <v>312</v>
      </c>
      <c r="K24" s="151">
        <v>1</v>
      </c>
      <c r="L24" s="151">
        <v>4</v>
      </c>
      <c r="M24" s="151"/>
      <c r="N24" s="151"/>
      <c r="O24" s="151">
        <v>453</v>
      </c>
      <c r="P24" s="151">
        <v>3</v>
      </c>
      <c r="Q24" s="151">
        <v>12</v>
      </c>
      <c r="R24" s="151">
        <v>81</v>
      </c>
      <c r="S24" s="151"/>
      <c r="T24" s="151"/>
      <c r="U24" s="151"/>
      <c r="V24" s="151">
        <v>2</v>
      </c>
      <c r="W24" s="151">
        <v>7</v>
      </c>
      <c r="X24" s="151">
        <v>225</v>
      </c>
      <c r="Y24" s="151"/>
      <c r="Z24" s="151"/>
      <c r="AA24" s="151"/>
      <c r="AB24" s="151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203844500</v>
      </c>
      <c r="AE24" s="27">
        <f t="shared" si="1"/>
        <v>395.5</v>
      </c>
      <c r="AF24" s="154"/>
      <c r="AG24" s="150">
        <v>10</v>
      </c>
      <c r="AH24" s="150">
        <v>115</v>
      </c>
      <c r="AI24" s="150">
        <v>110</v>
      </c>
      <c r="AJ24" s="150">
        <v>1</v>
      </c>
      <c r="AK24" s="150">
        <v>20</v>
      </c>
      <c r="AL24" s="150">
        <v>74</v>
      </c>
      <c r="AM24" s="150">
        <v>4.5</v>
      </c>
      <c r="AN24" s="150"/>
      <c r="AO24" s="150">
        <v>45</v>
      </c>
      <c r="AP24" s="150">
        <v>12</v>
      </c>
      <c r="AQ24" s="150"/>
      <c r="AR24" s="150"/>
      <c r="AS24" s="150"/>
      <c r="AT24" s="154">
        <v>4</v>
      </c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70240500</v>
      </c>
      <c r="AV24" s="27">
        <f t="shared" si="3"/>
        <v>71345575</v>
      </c>
      <c r="AW24" s="30" t="str">
        <f t="shared" si="2"/>
        <v>Credit is within Limit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121</v>
      </c>
      <c r="C25" s="100" t="s">
        <v>200</v>
      </c>
      <c r="D25" s="100"/>
      <c r="E25" s="100" t="s">
        <v>201</v>
      </c>
      <c r="F25" s="100" t="s">
        <v>933</v>
      </c>
      <c r="G25" s="25">
        <f t="shared" si="0"/>
        <v>1100</v>
      </c>
      <c r="H25" s="151"/>
      <c r="I25" s="151"/>
      <c r="J25" s="151">
        <v>390</v>
      </c>
      <c r="K25" s="151"/>
      <c r="L25" s="151">
        <v>4</v>
      </c>
      <c r="M25" s="151">
        <v>2</v>
      </c>
      <c r="N25" s="151"/>
      <c r="O25" s="151">
        <v>405</v>
      </c>
      <c r="P25" s="151">
        <v>5</v>
      </c>
      <c r="Q25" s="151">
        <v>60</v>
      </c>
      <c r="R25" s="151">
        <v>23</v>
      </c>
      <c r="S25" s="151"/>
      <c r="T25" s="151"/>
      <c r="U25" s="151"/>
      <c r="V25" s="151">
        <v>20</v>
      </c>
      <c r="W25" s="151">
        <v>4</v>
      </c>
      <c r="X25" s="151">
        <v>187</v>
      </c>
      <c r="Y25" s="151"/>
      <c r="Z25" s="151"/>
      <c r="AA25" s="151"/>
      <c r="AB25" s="151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208152000</v>
      </c>
      <c r="AE25" s="27">
        <f t="shared" si="1"/>
        <v>403.5</v>
      </c>
      <c r="AF25" s="154"/>
      <c r="AG25" s="150">
        <v>10</v>
      </c>
      <c r="AH25" s="150">
        <v>115</v>
      </c>
      <c r="AI25" s="150">
        <v>115</v>
      </c>
      <c r="AJ25" s="150">
        <v>3</v>
      </c>
      <c r="AK25" s="150">
        <v>17</v>
      </c>
      <c r="AL25" s="150">
        <v>75</v>
      </c>
      <c r="AM25" s="150">
        <v>3.5</v>
      </c>
      <c r="AN25" s="150"/>
      <c r="AO25" s="150">
        <v>45</v>
      </c>
      <c r="AP25" s="150">
        <v>11</v>
      </c>
      <c r="AQ25" s="150"/>
      <c r="AR25" s="150"/>
      <c r="AS25" s="150"/>
      <c r="AT25" s="154">
        <v>9</v>
      </c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71627000</v>
      </c>
      <c r="AV25" s="27">
        <f t="shared" si="3"/>
        <v>72853200</v>
      </c>
      <c r="AW25" s="30" t="str">
        <f t="shared" si="2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121</v>
      </c>
      <c r="C26" s="100" t="s">
        <v>236</v>
      </c>
      <c r="D26" s="100"/>
      <c r="E26" s="100" t="s">
        <v>237</v>
      </c>
      <c r="F26" s="100" t="s">
        <v>43</v>
      </c>
      <c r="G26" s="25">
        <f t="shared" si="0"/>
        <v>250</v>
      </c>
      <c r="H26" s="151"/>
      <c r="I26" s="151"/>
      <c r="J26" s="151">
        <v>50</v>
      </c>
      <c r="K26" s="151"/>
      <c r="L26" s="151">
        <v>6</v>
      </c>
      <c r="M26" s="151"/>
      <c r="N26" s="151"/>
      <c r="O26" s="151">
        <v>125</v>
      </c>
      <c r="P26" s="151">
        <v>5</v>
      </c>
      <c r="Q26" s="151">
        <v>2</v>
      </c>
      <c r="R26" s="151">
        <v>30</v>
      </c>
      <c r="S26" s="151"/>
      <c r="T26" s="151"/>
      <c r="U26" s="151">
        <v>1</v>
      </c>
      <c r="V26" s="151">
        <v>4</v>
      </c>
      <c r="W26" s="151">
        <v>7</v>
      </c>
      <c r="X26" s="151">
        <v>20</v>
      </c>
      <c r="Y26" s="151"/>
      <c r="Z26" s="151"/>
      <c r="AA26" s="151"/>
      <c r="AB26" s="151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45178500</v>
      </c>
      <c r="AE26" s="27">
        <f t="shared" si="1"/>
        <v>93</v>
      </c>
      <c r="AF26" s="154"/>
      <c r="AG26" s="150">
        <v>10</v>
      </c>
      <c r="AH26" s="150">
        <v>10</v>
      </c>
      <c r="AI26" s="150">
        <v>22</v>
      </c>
      <c r="AJ26" s="150">
        <v>1</v>
      </c>
      <c r="AK26" s="150">
        <v>10</v>
      </c>
      <c r="AL26" s="150">
        <v>17</v>
      </c>
      <c r="AM26" s="150"/>
      <c r="AN26" s="150"/>
      <c r="AO26" s="150">
        <v>20</v>
      </c>
      <c r="AP26" s="150">
        <v>2</v>
      </c>
      <c r="AQ26" s="150"/>
      <c r="AR26" s="150"/>
      <c r="AS26" s="150"/>
      <c r="AT26" s="154">
        <v>1</v>
      </c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15421500</v>
      </c>
      <c r="AV26" s="27">
        <f t="shared" si="3"/>
        <v>15812474.999999998</v>
      </c>
      <c r="AW26" s="30" t="str">
        <f t="shared" si="2"/>
        <v>Credit is within Limit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121</v>
      </c>
      <c r="C27" s="100" t="s">
        <v>222</v>
      </c>
      <c r="D27" s="100"/>
      <c r="E27" s="100" t="s">
        <v>223</v>
      </c>
      <c r="F27" s="100" t="s">
        <v>933</v>
      </c>
      <c r="G27" s="25">
        <f t="shared" si="0"/>
        <v>800</v>
      </c>
      <c r="H27" s="151"/>
      <c r="I27" s="151"/>
      <c r="J27" s="151">
        <v>100</v>
      </c>
      <c r="K27" s="151">
        <v>1</v>
      </c>
      <c r="L27" s="151">
        <v>4</v>
      </c>
      <c r="M27" s="151">
        <v>1</v>
      </c>
      <c r="N27" s="151"/>
      <c r="O27" s="151">
        <v>330</v>
      </c>
      <c r="P27" s="151">
        <v>10</v>
      </c>
      <c r="Q27" s="151">
        <v>12</v>
      </c>
      <c r="R27" s="151">
        <v>130</v>
      </c>
      <c r="S27" s="151"/>
      <c r="T27" s="151"/>
      <c r="U27" s="151">
        <v>2</v>
      </c>
      <c r="V27" s="151">
        <v>3</v>
      </c>
      <c r="W27" s="151">
        <v>4</v>
      </c>
      <c r="X27" s="151">
        <v>203</v>
      </c>
      <c r="Y27" s="151"/>
      <c r="Z27" s="151"/>
      <c r="AA27" s="151"/>
      <c r="AB27" s="151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138245500</v>
      </c>
      <c r="AE27" s="27">
        <f t="shared" si="1"/>
        <v>260</v>
      </c>
      <c r="AF27" s="154"/>
      <c r="AG27" s="150">
        <v>10</v>
      </c>
      <c r="AH27" s="150">
        <v>45</v>
      </c>
      <c r="AI27" s="150">
        <v>70</v>
      </c>
      <c r="AJ27" s="150">
        <v>5</v>
      </c>
      <c r="AK27" s="150">
        <v>15</v>
      </c>
      <c r="AL27" s="150">
        <v>70</v>
      </c>
      <c r="AM27" s="150"/>
      <c r="AN27" s="150"/>
      <c r="AO27" s="150">
        <v>41</v>
      </c>
      <c r="AP27" s="150">
        <v>3</v>
      </c>
      <c r="AQ27" s="150"/>
      <c r="AR27" s="150"/>
      <c r="AS27" s="150"/>
      <c r="AT27" s="154">
        <v>1</v>
      </c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44927500</v>
      </c>
      <c r="AV27" s="27">
        <f t="shared" si="3"/>
        <v>48385925</v>
      </c>
      <c r="AW27" s="30" t="str">
        <f t="shared" si="2"/>
        <v>Credit is within Limit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99">
        <v>20</v>
      </c>
      <c r="B28" s="100" t="s">
        <v>121</v>
      </c>
      <c r="C28" s="100" t="s">
        <v>230</v>
      </c>
      <c r="D28" s="100"/>
      <c r="E28" s="100" t="s">
        <v>231</v>
      </c>
      <c r="F28" s="100" t="s">
        <v>43</v>
      </c>
      <c r="G28" s="25">
        <f t="shared" si="0"/>
        <v>200</v>
      </c>
      <c r="H28" s="151"/>
      <c r="I28" s="151"/>
      <c r="J28" s="151">
        <v>30</v>
      </c>
      <c r="K28" s="151"/>
      <c r="L28" s="151"/>
      <c r="M28" s="151"/>
      <c r="N28" s="151"/>
      <c r="O28" s="151">
        <v>150</v>
      </c>
      <c r="P28" s="151"/>
      <c r="Q28" s="151">
        <v>10</v>
      </c>
      <c r="R28" s="151"/>
      <c r="S28" s="151"/>
      <c r="T28" s="151"/>
      <c r="U28" s="151"/>
      <c r="V28" s="151"/>
      <c r="W28" s="151">
        <v>5</v>
      </c>
      <c r="X28" s="151">
        <v>5</v>
      </c>
      <c r="Y28" s="151"/>
      <c r="Z28" s="151"/>
      <c r="AA28" s="151"/>
      <c r="AB28" s="151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37752500</v>
      </c>
      <c r="AE28" s="27">
        <f t="shared" si="1"/>
        <v>0</v>
      </c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13213375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121</v>
      </c>
      <c r="C29" s="100" t="s">
        <v>1072</v>
      </c>
      <c r="D29" s="100"/>
      <c r="E29" s="100" t="s">
        <v>1073</v>
      </c>
      <c r="F29" s="100" t="s">
        <v>1074</v>
      </c>
      <c r="G29" s="25">
        <f t="shared" si="0"/>
        <v>250</v>
      </c>
      <c r="H29" s="151"/>
      <c r="I29" s="151"/>
      <c r="J29" s="151">
        <v>80</v>
      </c>
      <c r="K29" s="151"/>
      <c r="L29" s="151">
        <v>11</v>
      </c>
      <c r="M29" s="151"/>
      <c r="N29" s="151"/>
      <c r="O29" s="151">
        <v>100</v>
      </c>
      <c r="P29" s="151">
        <v>3</v>
      </c>
      <c r="Q29" s="151">
        <v>26</v>
      </c>
      <c r="R29" s="151"/>
      <c r="S29" s="151"/>
      <c r="T29" s="151"/>
      <c r="U29" s="151">
        <v>2</v>
      </c>
      <c r="V29" s="151">
        <v>2</v>
      </c>
      <c r="W29" s="151">
        <v>16</v>
      </c>
      <c r="X29" s="151">
        <v>10</v>
      </c>
      <c r="Y29" s="151"/>
      <c r="Z29" s="151"/>
      <c r="AA29" s="151"/>
      <c r="AB29" s="151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46418500</v>
      </c>
      <c r="AE29" s="27">
        <f t="shared" si="1"/>
        <v>101</v>
      </c>
      <c r="AF29" s="154"/>
      <c r="AG29" s="150">
        <v>10</v>
      </c>
      <c r="AH29" s="150">
        <v>20</v>
      </c>
      <c r="AI29" s="150">
        <v>15</v>
      </c>
      <c r="AJ29" s="150">
        <v>1</v>
      </c>
      <c r="AK29" s="150">
        <v>12</v>
      </c>
      <c r="AL29" s="150">
        <v>10</v>
      </c>
      <c r="AM29" s="150">
        <v>1</v>
      </c>
      <c r="AN29" s="150"/>
      <c r="AO29" s="150">
        <v>25</v>
      </c>
      <c r="AP29" s="150">
        <v>4</v>
      </c>
      <c r="AQ29" s="150"/>
      <c r="AR29" s="150"/>
      <c r="AS29" s="150"/>
      <c r="AT29" s="154">
        <v>3</v>
      </c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16203000</v>
      </c>
      <c r="AV29" s="27">
        <f t="shared" si="3"/>
        <v>16246474.999999998</v>
      </c>
      <c r="AW29" s="30" t="str">
        <f t="shared" si="2"/>
        <v>Credit is within Limit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118</v>
      </c>
      <c r="C30" s="100" t="s">
        <v>860</v>
      </c>
      <c r="D30" s="100"/>
      <c r="E30" s="100" t="s">
        <v>861</v>
      </c>
      <c r="F30" s="100" t="s">
        <v>13</v>
      </c>
      <c r="G30" s="25">
        <f t="shared" si="0"/>
        <v>0</v>
      </c>
      <c r="H30" s="147"/>
      <c r="I30" s="147"/>
      <c r="J30" s="147">
        <v>0</v>
      </c>
      <c r="K30" s="147">
        <v>0</v>
      </c>
      <c r="L30" s="147">
        <v>0</v>
      </c>
      <c r="M30" s="147">
        <v>0</v>
      </c>
      <c r="N30" s="147"/>
      <c r="O30" s="147">
        <v>0</v>
      </c>
      <c r="P30" s="147">
        <v>0</v>
      </c>
      <c r="Q30" s="147">
        <v>0</v>
      </c>
      <c r="R30" s="147"/>
      <c r="S30" s="147"/>
      <c r="T30" s="147"/>
      <c r="U30" s="147">
        <v>0</v>
      </c>
      <c r="V30" s="147">
        <v>0</v>
      </c>
      <c r="W30" s="147">
        <v>0</v>
      </c>
      <c r="X30" s="147">
        <v>0</v>
      </c>
      <c r="Y30" s="147"/>
      <c r="Z30" s="147"/>
      <c r="AA30" s="147"/>
      <c r="AB30" s="147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52"/>
      <c r="AG30" s="153"/>
      <c r="AH30" s="153"/>
      <c r="AI30" s="154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99">
        <v>23</v>
      </c>
      <c r="B31" s="100" t="s">
        <v>118</v>
      </c>
      <c r="C31" s="100" t="s">
        <v>180</v>
      </c>
      <c r="D31" s="100"/>
      <c r="E31" s="100" t="s">
        <v>706</v>
      </c>
      <c r="F31" s="100" t="s">
        <v>13</v>
      </c>
      <c r="G31" s="25">
        <f t="shared" si="0"/>
        <v>130</v>
      </c>
      <c r="H31" s="147"/>
      <c r="I31" s="147"/>
      <c r="J31" s="147">
        <v>1</v>
      </c>
      <c r="K31" s="147">
        <v>1</v>
      </c>
      <c r="L31" s="147">
        <v>5</v>
      </c>
      <c r="M31" s="147">
        <v>0</v>
      </c>
      <c r="N31" s="147"/>
      <c r="O31" s="147">
        <v>76</v>
      </c>
      <c r="P31" s="147">
        <v>0</v>
      </c>
      <c r="Q31" s="147">
        <v>1</v>
      </c>
      <c r="R31" s="147"/>
      <c r="S31" s="147"/>
      <c r="T31" s="147"/>
      <c r="U31" s="147">
        <v>0</v>
      </c>
      <c r="V31" s="147">
        <v>5</v>
      </c>
      <c r="W31" s="147">
        <v>5</v>
      </c>
      <c r="X31" s="147">
        <v>36</v>
      </c>
      <c r="Y31" s="147"/>
      <c r="Z31" s="147"/>
      <c r="AA31" s="147"/>
      <c r="AB31" s="147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22089500</v>
      </c>
      <c r="AE31" s="27">
        <f t="shared" si="1"/>
        <v>43.7</v>
      </c>
      <c r="AF31" s="152"/>
      <c r="AG31" s="153">
        <v>2</v>
      </c>
      <c r="AH31" s="153">
        <v>16</v>
      </c>
      <c r="AI31" s="154">
        <v>1</v>
      </c>
      <c r="AJ31" s="153">
        <v>5</v>
      </c>
      <c r="AK31" s="153">
        <v>5</v>
      </c>
      <c r="AL31" s="153">
        <v>6</v>
      </c>
      <c r="AM31" s="153">
        <v>1</v>
      </c>
      <c r="AN31" s="153">
        <v>0</v>
      </c>
      <c r="AO31" s="153">
        <v>1.5</v>
      </c>
      <c r="AP31" s="153">
        <v>1.2</v>
      </c>
      <c r="AQ31" s="153">
        <v>0</v>
      </c>
      <c r="AR31" s="153">
        <v>0</v>
      </c>
      <c r="AS31" s="153">
        <v>0</v>
      </c>
      <c r="AT31" s="153">
        <v>5</v>
      </c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6892400</v>
      </c>
      <c r="AV31" s="27">
        <f t="shared" si="3"/>
        <v>7731324.9999999991</v>
      </c>
      <c r="AW31" s="30" t="str">
        <f t="shared" si="2"/>
        <v>Credit is within Limit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1"/>
      <c r="AZ31" s="81"/>
    </row>
    <row r="32" spans="1:52" x14ac:dyDescent="0.25">
      <c r="A32" s="99">
        <v>24</v>
      </c>
      <c r="B32" s="100" t="s">
        <v>118</v>
      </c>
      <c r="C32" s="100" t="s">
        <v>191</v>
      </c>
      <c r="D32" s="100"/>
      <c r="E32" s="100" t="s">
        <v>900</v>
      </c>
      <c r="F32" s="100" t="s">
        <v>13</v>
      </c>
      <c r="G32" s="25">
        <f t="shared" si="0"/>
        <v>200</v>
      </c>
      <c r="H32" s="147"/>
      <c r="I32" s="147"/>
      <c r="J32" s="147">
        <v>4</v>
      </c>
      <c r="K32" s="147">
        <v>1</v>
      </c>
      <c r="L32" s="147">
        <v>20</v>
      </c>
      <c r="M32" s="147">
        <v>0</v>
      </c>
      <c r="N32" s="147"/>
      <c r="O32" s="147">
        <v>112</v>
      </c>
      <c r="P32" s="147">
        <v>2</v>
      </c>
      <c r="Q32" s="147">
        <v>4</v>
      </c>
      <c r="R32" s="147"/>
      <c r="S32" s="147"/>
      <c r="T32" s="147"/>
      <c r="U32" s="147">
        <v>0</v>
      </c>
      <c r="V32" s="147">
        <v>0</v>
      </c>
      <c r="W32" s="147">
        <v>9</v>
      </c>
      <c r="X32" s="147">
        <v>48</v>
      </c>
      <c r="Y32" s="147"/>
      <c r="Z32" s="147"/>
      <c r="AA32" s="147"/>
      <c r="AB32" s="147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34311500</v>
      </c>
      <c r="AE32" s="27">
        <f t="shared" si="1"/>
        <v>55</v>
      </c>
      <c r="AF32" s="152"/>
      <c r="AG32" s="153">
        <v>3</v>
      </c>
      <c r="AH32" s="153">
        <v>17</v>
      </c>
      <c r="AI32" s="154">
        <v>0</v>
      </c>
      <c r="AJ32" s="153"/>
      <c r="AK32" s="153">
        <v>12</v>
      </c>
      <c r="AL32" s="153">
        <v>15</v>
      </c>
      <c r="AM32" s="153">
        <v>1</v>
      </c>
      <c r="AN32" s="153">
        <v>0</v>
      </c>
      <c r="AO32" s="153">
        <v>1</v>
      </c>
      <c r="AP32" s="153">
        <v>1</v>
      </c>
      <c r="AQ32" s="153">
        <v>0</v>
      </c>
      <c r="AR32" s="153">
        <v>0</v>
      </c>
      <c r="AS32" s="153">
        <v>0</v>
      </c>
      <c r="AT32" s="153">
        <v>5</v>
      </c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8579500</v>
      </c>
      <c r="AV32" s="27">
        <f t="shared" si="3"/>
        <v>12009025</v>
      </c>
      <c r="AW32" s="30" t="str">
        <f t="shared" si="2"/>
        <v>Credit is within Limit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118</v>
      </c>
      <c r="C33" s="100" t="s">
        <v>179</v>
      </c>
      <c r="D33" s="100"/>
      <c r="E33" s="100" t="s">
        <v>707</v>
      </c>
      <c r="F33" s="100" t="s">
        <v>13</v>
      </c>
      <c r="G33" s="25">
        <f t="shared" si="0"/>
        <v>180</v>
      </c>
      <c r="H33" s="147"/>
      <c r="I33" s="147"/>
      <c r="J33" s="147">
        <v>5</v>
      </c>
      <c r="K33" s="147">
        <v>1</v>
      </c>
      <c r="L33" s="147">
        <v>15</v>
      </c>
      <c r="M33" s="147">
        <v>0</v>
      </c>
      <c r="N33" s="147"/>
      <c r="O33" s="147">
        <v>80</v>
      </c>
      <c r="P33" s="147">
        <v>0</v>
      </c>
      <c r="Q33" s="147">
        <v>2</v>
      </c>
      <c r="R33" s="147"/>
      <c r="S33" s="147"/>
      <c r="T33" s="147"/>
      <c r="U33" s="147">
        <v>0</v>
      </c>
      <c r="V33" s="147">
        <v>4</v>
      </c>
      <c r="W33" s="147">
        <v>10</v>
      </c>
      <c r="X33" s="147">
        <v>63</v>
      </c>
      <c r="Y33" s="147"/>
      <c r="Z33" s="147"/>
      <c r="AA33" s="147"/>
      <c r="AB33" s="147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29847500</v>
      </c>
      <c r="AE33" s="27">
        <f t="shared" si="1"/>
        <v>62.1</v>
      </c>
      <c r="AF33" s="152"/>
      <c r="AG33" s="153">
        <v>2</v>
      </c>
      <c r="AH33" s="153">
        <v>25</v>
      </c>
      <c r="AI33" s="154">
        <v>1</v>
      </c>
      <c r="AJ33" s="153">
        <v>6.1</v>
      </c>
      <c r="AK33" s="153">
        <v>9</v>
      </c>
      <c r="AL33" s="153">
        <v>10</v>
      </c>
      <c r="AM33" s="153">
        <v>1</v>
      </c>
      <c r="AN33" s="153">
        <v>0</v>
      </c>
      <c r="AO33" s="153">
        <v>1</v>
      </c>
      <c r="AP33" s="153">
        <v>3</v>
      </c>
      <c r="AQ33" s="153">
        <v>0</v>
      </c>
      <c r="AR33" s="153">
        <v>0</v>
      </c>
      <c r="AS33" s="153">
        <v>0</v>
      </c>
      <c r="AT33" s="153">
        <v>4</v>
      </c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9948900</v>
      </c>
      <c r="AV33" s="27">
        <f t="shared" si="3"/>
        <v>10446625</v>
      </c>
      <c r="AW33" s="30" t="str">
        <f t="shared" si="2"/>
        <v>Credit is within Limit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118</v>
      </c>
      <c r="C34" s="100" t="s">
        <v>514</v>
      </c>
      <c r="D34" s="100"/>
      <c r="E34" s="100" t="s">
        <v>515</v>
      </c>
      <c r="F34" s="100" t="s">
        <v>13</v>
      </c>
      <c r="G34" s="25">
        <f t="shared" si="0"/>
        <v>0</v>
      </c>
      <c r="H34" s="147"/>
      <c r="I34" s="147"/>
      <c r="J34" s="147">
        <v>0</v>
      </c>
      <c r="K34" s="147">
        <v>0</v>
      </c>
      <c r="L34" s="147">
        <v>0</v>
      </c>
      <c r="M34" s="147">
        <v>0</v>
      </c>
      <c r="N34" s="147"/>
      <c r="O34" s="147">
        <v>0</v>
      </c>
      <c r="P34" s="147">
        <v>0</v>
      </c>
      <c r="Q34" s="147">
        <v>0</v>
      </c>
      <c r="R34" s="147"/>
      <c r="S34" s="147"/>
      <c r="T34" s="147"/>
      <c r="U34" s="147">
        <v>0</v>
      </c>
      <c r="V34" s="147">
        <v>0</v>
      </c>
      <c r="W34" s="147">
        <v>0</v>
      </c>
      <c r="X34" s="147">
        <v>0</v>
      </c>
      <c r="Y34" s="147"/>
      <c r="Z34" s="147"/>
      <c r="AA34" s="147"/>
      <c r="AB34" s="147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52"/>
      <c r="AG34" s="153"/>
      <c r="AH34" s="153">
        <v>0</v>
      </c>
      <c r="AI34" s="154">
        <v>0</v>
      </c>
      <c r="AJ34" s="153"/>
      <c r="AK34" s="153">
        <v>0</v>
      </c>
      <c r="AL34" s="153">
        <v>0</v>
      </c>
      <c r="AM34" s="153">
        <v>0</v>
      </c>
      <c r="AN34" s="153">
        <v>0</v>
      </c>
      <c r="AO34" s="153">
        <v>0</v>
      </c>
      <c r="AP34" s="153"/>
      <c r="AQ34" s="153">
        <v>0</v>
      </c>
      <c r="AR34" s="153">
        <v>0</v>
      </c>
      <c r="AS34" s="153">
        <v>0</v>
      </c>
      <c r="AT34" s="153">
        <v>0</v>
      </c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  <c r="AZ34" s="81"/>
    </row>
    <row r="35" spans="1:52" x14ac:dyDescent="0.25">
      <c r="A35" s="99">
        <v>27</v>
      </c>
      <c r="B35" s="100" t="s">
        <v>118</v>
      </c>
      <c r="C35" s="100" t="s">
        <v>176</v>
      </c>
      <c r="D35" s="100"/>
      <c r="E35" s="100" t="s">
        <v>754</v>
      </c>
      <c r="F35" s="100" t="s">
        <v>11</v>
      </c>
      <c r="G35" s="25">
        <f t="shared" si="0"/>
        <v>75</v>
      </c>
      <c r="H35" s="147"/>
      <c r="I35" s="147"/>
      <c r="J35" s="147">
        <v>1</v>
      </c>
      <c r="K35" s="147">
        <v>0</v>
      </c>
      <c r="L35" s="147">
        <v>25</v>
      </c>
      <c r="M35" s="147">
        <v>1</v>
      </c>
      <c r="N35" s="147"/>
      <c r="O35" s="147">
        <v>20</v>
      </c>
      <c r="P35" s="147">
        <v>0</v>
      </c>
      <c r="Q35" s="147">
        <v>1</v>
      </c>
      <c r="R35" s="147"/>
      <c r="S35" s="147"/>
      <c r="T35" s="147"/>
      <c r="U35" s="147">
        <v>0</v>
      </c>
      <c r="V35" s="147">
        <v>1</v>
      </c>
      <c r="W35" s="147">
        <v>1</v>
      </c>
      <c r="X35" s="147">
        <v>25</v>
      </c>
      <c r="Y35" s="147"/>
      <c r="Z35" s="147"/>
      <c r="AA35" s="147"/>
      <c r="AB35" s="147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11897500</v>
      </c>
      <c r="AE35" s="27">
        <f t="shared" si="1"/>
        <v>24.1</v>
      </c>
      <c r="AF35" s="152"/>
      <c r="AG35" s="153">
        <v>2</v>
      </c>
      <c r="AH35" s="153">
        <v>7</v>
      </c>
      <c r="AI35" s="154">
        <v>1</v>
      </c>
      <c r="AJ35" s="153">
        <v>2</v>
      </c>
      <c r="AK35" s="153">
        <v>7</v>
      </c>
      <c r="AL35" s="153">
        <v>1</v>
      </c>
      <c r="AM35" s="153">
        <v>0</v>
      </c>
      <c r="AN35" s="153">
        <v>0</v>
      </c>
      <c r="AO35" s="153">
        <v>0</v>
      </c>
      <c r="AP35" s="153">
        <v>2</v>
      </c>
      <c r="AQ35" s="153">
        <v>0</v>
      </c>
      <c r="AR35" s="153">
        <v>0</v>
      </c>
      <c r="AS35" s="153">
        <v>0</v>
      </c>
      <c r="AT35" s="153">
        <v>2.1</v>
      </c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3722450</v>
      </c>
      <c r="AV35" s="27">
        <f t="shared" si="3"/>
        <v>4164124.9999999995</v>
      </c>
      <c r="AW35" s="30" t="str">
        <f t="shared" si="2"/>
        <v>Credit is within Limit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99">
        <v>28</v>
      </c>
      <c r="B36" s="100" t="s">
        <v>118</v>
      </c>
      <c r="C36" s="100" t="s">
        <v>122</v>
      </c>
      <c r="D36" s="100"/>
      <c r="E36" s="100" t="s">
        <v>123</v>
      </c>
      <c r="F36" s="100" t="s">
        <v>20</v>
      </c>
      <c r="G36" s="25">
        <f t="shared" si="0"/>
        <v>180</v>
      </c>
      <c r="H36" s="148"/>
      <c r="I36" s="148"/>
      <c r="J36" s="148">
        <v>2</v>
      </c>
      <c r="K36" s="148">
        <v>2</v>
      </c>
      <c r="L36" s="148">
        <v>5</v>
      </c>
      <c r="M36" s="148">
        <v>0</v>
      </c>
      <c r="N36" s="148"/>
      <c r="O36" s="148">
        <v>90</v>
      </c>
      <c r="P36" s="148">
        <v>0</v>
      </c>
      <c r="Q36" s="148">
        <v>40</v>
      </c>
      <c r="R36" s="148"/>
      <c r="S36" s="148"/>
      <c r="T36" s="147"/>
      <c r="U36" s="148">
        <v>0</v>
      </c>
      <c r="V36" s="147">
        <v>0</v>
      </c>
      <c r="W36" s="148">
        <v>6</v>
      </c>
      <c r="X36" s="148">
        <v>35</v>
      </c>
      <c r="Y36" s="147"/>
      <c r="Z36" s="147"/>
      <c r="AA36" s="147"/>
      <c r="AB36" s="148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30461000</v>
      </c>
      <c r="AE36" s="27">
        <f t="shared" si="1"/>
        <v>49</v>
      </c>
      <c r="AF36" s="152"/>
      <c r="AG36" s="153">
        <v>5</v>
      </c>
      <c r="AH36" s="153">
        <v>17</v>
      </c>
      <c r="AI36" s="154">
        <v>1</v>
      </c>
      <c r="AJ36" s="153"/>
      <c r="AK36" s="153">
        <v>4</v>
      </c>
      <c r="AL36" s="153">
        <v>7</v>
      </c>
      <c r="AM36" s="153">
        <v>2</v>
      </c>
      <c r="AN36" s="153">
        <v>0</v>
      </c>
      <c r="AO36" s="153">
        <v>2</v>
      </c>
      <c r="AP36" s="153">
        <v>6</v>
      </c>
      <c r="AQ36" s="153">
        <v>0</v>
      </c>
      <c r="AR36" s="153">
        <v>0</v>
      </c>
      <c r="AS36" s="153">
        <v>0</v>
      </c>
      <c r="AT36" s="153">
        <v>5</v>
      </c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7544500</v>
      </c>
      <c r="AV36" s="27">
        <f t="shared" si="3"/>
        <v>10661350</v>
      </c>
      <c r="AW36" s="30" t="str">
        <f t="shared" si="2"/>
        <v>Credit is within Limit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99">
        <v>29</v>
      </c>
      <c r="B37" s="100" t="s">
        <v>118</v>
      </c>
      <c r="C37" s="100" t="s">
        <v>192</v>
      </c>
      <c r="D37" s="100"/>
      <c r="E37" s="100" t="s">
        <v>664</v>
      </c>
      <c r="F37" s="100" t="s">
        <v>13</v>
      </c>
      <c r="G37" s="25">
        <f t="shared" si="0"/>
        <v>90</v>
      </c>
      <c r="H37" s="148"/>
      <c r="I37" s="148"/>
      <c r="J37" s="148">
        <v>0</v>
      </c>
      <c r="K37" s="148">
        <v>1</v>
      </c>
      <c r="L37" s="148">
        <v>10</v>
      </c>
      <c r="M37" s="148">
        <v>0</v>
      </c>
      <c r="N37" s="148"/>
      <c r="O37" s="148">
        <v>50</v>
      </c>
      <c r="P37" s="148">
        <v>0</v>
      </c>
      <c r="Q37" s="148">
        <v>2</v>
      </c>
      <c r="R37" s="148"/>
      <c r="S37" s="148"/>
      <c r="T37" s="147"/>
      <c r="U37" s="148">
        <v>0</v>
      </c>
      <c r="V37" s="147">
        <v>0</v>
      </c>
      <c r="W37" s="148">
        <v>4</v>
      </c>
      <c r="X37" s="148">
        <v>23</v>
      </c>
      <c r="Y37" s="147"/>
      <c r="Z37" s="147"/>
      <c r="AA37" s="147"/>
      <c r="AB37" s="148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15235000</v>
      </c>
      <c r="AE37" s="27">
        <f t="shared" si="1"/>
        <v>30</v>
      </c>
      <c r="AF37" s="152"/>
      <c r="AG37" s="153">
        <v>3</v>
      </c>
      <c r="AH37" s="153">
        <v>10</v>
      </c>
      <c r="AI37" s="154">
        <v>5</v>
      </c>
      <c r="AJ37" s="153"/>
      <c r="AK37" s="153">
        <v>5</v>
      </c>
      <c r="AL37" s="153">
        <v>6</v>
      </c>
      <c r="AM37" s="153">
        <v>0</v>
      </c>
      <c r="AN37" s="153">
        <v>0</v>
      </c>
      <c r="AO37" s="153">
        <v>1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5217500</v>
      </c>
      <c r="AV37" s="27">
        <f t="shared" si="3"/>
        <v>5332250</v>
      </c>
      <c r="AW37" s="30" t="str">
        <f t="shared" si="2"/>
        <v>Credit is within Limit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  <c r="AZ37" s="81"/>
    </row>
    <row r="38" spans="1:52" x14ac:dyDescent="0.25">
      <c r="A38" s="99">
        <v>30</v>
      </c>
      <c r="B38" s="100" t="s">
        <v>118</v>
      </c>
      <c r="C38" s="100" t="s">
        <v>185</v>
      </c>
      <c r="D38" s="100"/>
      <c r="E38" s="100" t="s">
        <v>704</v>
      </c>
      <c r="F38" s="100" t="s">
        <v>20</v>
      </c>
      <c r="G38" s="25">
        <f t="shared" si="0"/>
        <v>190</v>
      </c>
      <c r="H38" s="147"/>
      <c r="I38" s="147"/>
      <c r="J38" s="147">
        <v>3</v>
      </c>
      <c r="K38" s="147">
        <v>2</v>
      </c>
      <c r="L38" s="147">
        <v>5</v>
      </c>
      <c r="M38" s="147">
        <v>1</v>
      </c>
      <c r="N38" s="147"/>
      <c r="O38" s="147">
        <v>80</v>
      </c>
      <c r="P38" s="147">
        <v>2</v>
      </c>
      <c r="Q38" s="147">
        <v>5</v>
      </c>
      <c r="R38" s="147"/>
      <c r="S38" s="147"/>
      <c r="T38" s="147"/>
      <c r="U38" s="147">
        <v>5</v>
      </c>
      <c r="V38" s="147">
        <v>20</v>
      </c>
      <c r="W38" s="147">
        <v>22</v>
      </c>
      <c r="X38" s="147">
        <v>45</v>
      </c>
      <c r="Y38" s="147"/>
      <c r="Z38" s="147"/>
      <c r="AA38" s="147"/>
      <c r="AB38" s="147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29792500</v>
      </c>
      <c r="AE38" s="27">
        <f t="shared" si="1"/>
        <v>54.400000000000006</v>
      </c>
      <c r="AF38" s="152"/>
      <c r="AG38" s="153">
        <v>2</v>
      </c>
      <c r="AH38" s="153">
        <v>18</v>
      </c>
      <c r="AI38" s="154">
        <v>1</v>
      </c>
      <c r="AJ38" s="153">
        <v>0.7</v>
      </c>
      <c r="AK38" s="153">
        <v>8</v>
      </c>
      <c r="AL38" s="153">
        <v>10</v>
      </c>
      <c r="AM38" s="153">
        <v>1</v>
      </c>
      <c r="AN38" s="153">
        <v>0</v>
      </c>
      <c r="AO38" s="153">
        <v>1</v>
      </c>
      <c r="AP38" s="153">
        <v>2.7</v>
      </c>
      <c r="AQ38" s="153">
        <v>0</v>
      </c>
      <c r="AR38" s="153">
        <v>0</v>
      </c>
      <c r="AS38" s="153">
        <v>0</v>
      </c>
      <c r="AT38" s="153">
        <v>10</v>
      </c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8303450</v>
      </c>
      <c r="AV38" s="27">
        <f t="shared" si="3"/>
        <v>10427375</v>
      </c>
      <c r="AW38" s="30" t="str">
        <f t="shared" si="2"/>
        <v>Credit is within Limit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118</v>
      </c>
      <c r="C39" s="100" t="s">
        <v>187</v>
      </c>
      <c r="D39" s="100"/>
      <c r="E39" s="100" t="s">
        <v>705</v>
      </c>
      <c r="F39" s="100" t="s">
        <v>11</v>
      </c>
      <c r="G39" s="25">
        <f t="shared" si="0"/>
        <v>70</v>
      </c>
      <c r="H39" s="147"/>
      <c r="I39" s="147"/>
      <c r="J39" s="147">
        <v>1</v>
      </c>
      <c r="K39" s="147">
        <v>1</v>
      </c>
      <c r="L39" s="147">
        <v>4</v>
      </c>
      <c r="M39" s="147">
        <v>0</v>
      </c>
      <c r="N39" s="147"/>
      <c r="O39" s="147">
        <v>20</v>
      </c>
      <c r="P39" s="147">
        <v>0</v>
      </c>
      <c r="Q39" s="147">
        <v>2</v>
      </c>
      <c r="R39" s="147"/>
      <c r="S39" s="147"/>
      <c r="T39" s="147"/>
      <c r="U39" s="147"/>
      <c r="V39" s="147">
        <v>17</v>
      </c>
      <c r="W39" s="147">
        <v>11</v>
      </c>
      <c r="X39" s="147">
        <v>14</v>
      </c>
      <c r="Y39" s="147"/>
      <c r="Z39" s="147"/>
      <c r="AA39" s="147"/>
      <c r="AB39" s="147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10078500</v>
      </c>
      <c r="AE39" s="27">
        <f t="shared" si="1"/>
        <v>22.2</v>
      </c>
      <c r="AF39" s="152"/>
      <c r="AG39" s="153"/>
      <c r="AH39" s="153">
        <v>6</v>
      </c>
      <c r="AI39" s="154">
        <v>1</v>
      </c>
      <c r="AJ39" s="153">
        <v>1</v>
      </c>
      <c r="AK39" s="153">
        <v>3</v>
      </c>
      <c r="AL39" s="153">
        <v>7</v>
      </c>
      <c r="AM39" s="153">
        <v>1</v>
      </c>
      <c r="AN39" s="153">
        <v>0</v>
      </c>
      <c r="AO39" s="153">
        <v>1</v>
      </c>
      <c r="AP39" s="153">
        <v>0</v>
      </c>
      <c r="AQ39" s="153">
        <v>0</v>
      </c>
      <c r="AR39" s="153">
        <v>0</v>
      </c>
      <c r="AS39" s="153">
        <v>0</v>
      </c>
      <c r="AT39" s="153">
        <v>2.2000000000000002</v>
      </c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3507400</v>
      </c>
      <c r="AV39" s="27">
        <f t="shared" si="3"/>
        <v>3527475</v>
      </c>
      <c r="AW39" s="30" t="str">
        <f t="shared" si="2"/>
        <v>Credit is within Limit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118</v>
      </c>
      <c r="C40" s="100" t="s">
        <v>186</v>
      </c>
      <c r="D40" s="100"/>
      <c r="E40" s="100" t="s">
        <v>719</v>
      </c>
      <c r="F40" s="100" t="s">
        <v>20</v>
      </c>
      <c r="G40" s="25">
        <f t="shared" si="0"/>
        <v>190</v>
      </c>
      <c r="H40" s="147"/>
      <c r="I40" s="147"/>
      <c r="J40" s="147">
        <v>10</v>
      </c>
      <c r="K40" s="147">
        <v>1</v>
      </c>
      <c r="L40" s="147">
        <v>6</v>
      </c>
      <c r="M40" s="147">
        <v>0</v>
      </c>
      <c r="N40" s="147"/>
      <c r="O40" s="147">
        <v>95</v>
      </c>
      <c r="P40" s="147">
        <v>0</v>
      </c>
      <c r="Q40" s="147">
        <v>4</v>
      </c>
      <c r="R40" s="147"/>
      <c r="S40" s="147"/>
      <c r="T40" s="147"/>
      <c r="U40" s="147">
        <v>3</v>
      </c>
      <c r="V40" s="147">
        <v>5</v>
      </c>
      <c r="W40" s="147">
        <v>5</v>
      </c>
      <c r="X40" s="147">
        <v>61</v>
      </c>
      <c r="Y40" s="147"/>
      <c r="Z40" s="147"/>
      <c r="AA40" s="147"/>
      <c r="AB40" s="147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32346500</v>
      </c>
      <c r="AE40" s="27">
        <f t="shared" si="1"/>
        <v>51.8</v>
      </c>
      <c r="AF40" s="152"/>
      <c r="AG40" s="153">
        <v>2</v>
      </c>
      <c r="AH40" s="153">
        <v>20</v>
      </c>
      <c r="AI40" s="154">
        <v>3</v>
      </c>
      <c r="AJ40" s="153">
        <v>1</v>
      </c>
      <c r="AK40" s="153">
        <v>4</v>
      </c>
      <c r="AL40" s="153">
        <v>6</v>
      </c>
      <c r="AM40" s="153">
        <v>4</v>
      </c>
      <c r="AN40" s="153">
        <v>0</v>
      </c>
      <c r="AO40" s="153">
        <v>1</v>
      </c>
      <c r="AP40" s="153">
        <v>1.8</v>
      </c>
      <c r="AQ40" s="153">
        <v>0</v>
      </c>
      <c r="AR40" s="153">
        <v>0</v>
      </c>
      <c r="AS40" s="153">
        <v>0</v>
      </c>
      <c r="AT40" s="153">
        <v>9</v>
      </c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8242100</v>
      </c>
      <c r="AV40" s="27">
        <f t="shared" si="3"/>
        <v>11321275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118</v>
      </c>
      <c r="C41" s="100" t="s">
        <v>178</v>
      </c>
      <c r="D41" s="100"/>
      <c r="E41" s="100" t="s">
        <v>720</v>
      </c>
      <c r="F41" s="100" t="s">
        <v>20</v>
      </c>
      <c r="G41" s="25">
        <f t="shared" ref="G41:G72" si="4">SUM(H41:AB41)</f>
        <v>180</v>
      </c>
      <c r="H41" s="147"/>
      <c r="I41" s="147"/>
      <c r="J41" s="147">
        <v>10</v>
      </c>
      <c r="K41" s="147">
        <v>1</v>
      </c>
      <c r="L41" s="147">
        <v>10</v>
      </c>
      <c r="M41" s="147">
        <v>0</v>
      </c>
      <c r="N41" s="147"/>
      <c r="O41" s="147">
        <v>81</v>
      </c>
      <c r="P41" s="147">
        <v>0</v>
      </c>
      <c r="Q41" s="147">
        <v>5</v>
      </c>
      <c r="R41" s="147"/>
      <c r="S41" s="147"/>
      <c r="T41" s="147"/>
      <c r="U41" s="147">
        <v>1</v>
      </c>
      <c r="V41" s="147">
        <v>3</v>
      </c>
      <c r="W41" s="147">
        <v>4</v>
      </c>
      <c r="X41" s="147">
        <v>65</v>
      </c>
      <c r="Y41" s="147"/>
      <c r="Z41" s="147"/>
      <c r="AA41" s="147"/>
      <c r="AB41" s="147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30548000</v>
      </c>
      <c r="AE41" s="27">
        <f t="shared" ref="AE41:AE72" si="5">SUM(AF41:AT41)</f>
        <v>52.1</v>
      </c>
      <c r="AF41" s="152"/>
      <c r="AG41" s="153">
        <v>2</v>
      </c>
      <c r="AH41" s="153">
        <v>15</v>
      </c>
      <c r="AI41" s="154">
        <v>1</v>
      </c>
      <c r="AJ41" s="153"/>
      <c r="AK41" s="153">
        <v>10</v>
      </c>
      <c r="AL41" s="153">
        <v>20</v>
      </c>
      <c r="AM41" s="153">
        <v>1.1000000000000001</v>
      </c>
      <c r="AN41" s="153">
        <v>0</v>
      </c>
      <c r="AO41" s="153">
        <v>1</v>
      </c>
      <c r="AP41" s="153">
        <v>1</v>
      </c>
      <c r="AQ41" s="153">
        <v>0</v>
      </c>
      <c r="AR41" s="153">
        <v>0</v>
      </c>
      <c r="AS41" s="153">
        <v>0</v>
      </c>
      <c r="AT41" s="153">
        <v>1</v>
      </c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8342200</v>
      </c>
      <c r="AV41" s="27">
        <f t="shared" si="3"/>
        <v>10691800</v>
      </c>
      <c r="AW41" s="30" t="str">
        <f t="shared" ref="AW41:AW72" si="6">IF(AU41&gt;AV41,"Credit is above Limit. Requires HOTM approval",IF(AU41=0," ",IF(AV41&gt;=AU41,"Credit is within Limit","CheckInput")))</f>
        <v>Credit is within Limit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99">
        <v>34</v>
      </c>
      <c r="B42" s="100" t="s">
        <v>118</v>
      </c>
      <c r="C42" s="100" t="s">
        <v>189</v>
      </c>
      <c r="D42" s="100"/>
      <c r="E42" s="100" t="s">
        <v>721</v>
      </c>
      <c r="F42" s="100" t="s">
        <v>13</v>
      </c>
      <c r="G42" s="25">
        <f t="shared" si="4"/>
        <v>150</v>
      </c>
      <c r="H42" s="147"/>
      <c r="I42" s="147"/>
      <c r="J42" s="147">
        <v>2</v>
      </c>
      <c r="K42" s="147">
        <v>1</v>
      </c>
      <c r="L42" s="147">
        <v>13</v>
      </c>
      <c r="M42" s="147">
        <v>0</v>
      </c>
      <c r="N42" s="147"/>
      <c r="O42" s="147">
        <v>77</v>
      </c>
      <c r="P42" s="147">
        <v>0</v>
      </c>
      <c r="Q42" s="147">
        <v>3</v>
      </c>
      <c r="R42" s="147"/>
      <c r="S42" s="147"/>
      <c r="T42" s="147"/>
      <c r="U42" s="147">
        <v>3</v>
      </c>
      <c r="V42" s="147">
        <v>1</v>
      </c>
      <c r="W42" s="147">
        <v>8</v>
      </c>
      <c r="X42" s="147">
        <v>42</v>
      </c>
      <c r="Y42" s="147"/>
      <c r="Z42" s="147"/>
      <c r="AA42" s="147"/>
      <c r="AB42" s="147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25037000</v>
      </c>
      <c r="AE42" s="27">
        <f t="shared" si="5"/>
        <v>49.900000000000006</v>
      </c>
      <c r="AF42" s="152"/>
      <c r="AG42" s="153">
        <v>2</v>
      </c>
      <c r="AH42" s="153">
        <v>15</v>
      </c>
      <c r="AI42" s="154">
        <v>1</v>
      </c>
      <c r="AJ42" s="153"/>
      <c r="AK42" s="153">
        <v>10</v>
      </c>
      <c r="AL42" s="153">
        <v>13</v>
      </c>
      <c r="AM42" s="153">
        <v>3</v>
      </c>
      <c r="AN42" s="153">
        <v>0</v>
      </c>
      <c r="AO42" s="153">
        <v>1.2</v>
      </c>
      <c r="AP42" s="153">
        <v>1</v>
      </c>
      <c r="AQ42" s="153">
        <v>0</v>
      </c>
      <c r="AR42" s="153">
        <v>0</v>
      </c>
      <c r="AS42" s="153">
        <v>0</v>
      </c>
      <c r="AT42" s="153">
        <v>3.7</v>
      </c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7875550</v>
      </c>
      <c r="AV42" s="27">
        <f t="shared" si="3"/>
        <v>8762950</v>
      </c>
      <c r="AW42" s="30" t="str">
        <f t="shared" si="6"/>
        <v>Credit is within Limit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118</v>
      </c>
      <c r="C43" s="100" t="s">
        <v>183</v>
      </c>
      <c r="D43" s="100"/>
      <c r="E43" s="100" t="s">
        <v>722</v>
      </c>
      <c r="F43" s="100" t="s">
        <v>43</v>
      </c>
      <c r="G43" s="25">
        <f t="shared" si="4"/>
        <v>357</v>
      </c>
      <c r="H43" s="147"/>
      <c r="I43" s="147"/>
      <c r="J43" s="147">
        <v>26</v>
      </c>
      <c r="K43" s="147">
        <v>1</v>
      </c>
      <c r="L43" s="147">
        <v>40</v>
      </c>
      <c r="M43" s="147">
        <v>1</v>
      </c>
      <c r="N43" s="147"/>
      <c r="O43" s="147">
        <v>120</v>
      </c>
      <c r="P43" s="147">
        <v>5</v>
      </c>
      <c r="Q43" s="147">
        <v>22</v>
      </c>
      <c r="R43" s="147"/>
      <c r="S43" s="147"/>
      <c r="T43" s="147"/>
      <c r="U43" s="147">
        <v>5</v>
      </c>
      <c r="V43" s="147">
        <v>10</v>
      </c>
      <c r="W43" s="147">
        <v>17</v>
      </c>
      <c r="X43" s="147">
        <v>110</v>
      </c>
      <c r="Y43" s="147"/>
      <c r="Z43" s="147"/>
      <c r="AA43" s="147"/>
      <c r="AB43" s="147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58884000</v>
      </c>
      <c r="AE43" s="27">
        <f t="shared" si="5"/>
        <v>98</v>
      </c>
      <c r="AF43" s="152"/>
      <c r="AG43" s="153">
        <v>5</v>
      </c>
      <c r="AH43" s="153">
        <v>45</v>
      </c>
      <c r="AI43" s="154">
        <v>1</v>
      </c>
      <c r="AJ43" s="153">
        <v>10</v>
      </c>
      <c r="AK43" s="153">
        <v>16</v>
      </c>
      <c r="AL43" s="153">
        <v>13</v>
      </c>
      <c r="AM43" s="153">
        <v>0</v>
      </c>
      <c r="AN43" s="153">
        <v>0</v>
      </c>
      <c r="AO43" s="153">
        <v>1</v>
      </c>
      <c r="AP43" s="153">
        <v>2</v>
      </c>
      <c r="AQ43" s="153">
        <v>0</v>
      </c>
      <c r="AR43" s="153">
        <v>0</v>
      </c>
      <c r="AS43" s="153">
        <v>0</v>
      </c>
      <c r="AT43" s="153">
        <v>5</v>
      </c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16048500</v>
      </c>
      <c r="AV43" s="27">
        <f t="shared" si="3"/>
        <v>20609400</v>
      </c>
      <c r="AW43" s="30" t="str">
        <f t="shared" si="6"/>
        <v>Credit is within Limit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118</v>
      </c>
      <c r="C44" s="100" t="s">
        <v>177</v>
      </c>
      <c r="D44" s="100"/>
      <c r="E44" s="100" t="s">
        <v>846</v>
      </c>
      <c r="F44" s="100" t="s">
        <v>43</v>
      </c>
      <c r="G44" s="25">
        <f t="shared" si="4"/>
        <v>375</v>
      </c>
      <c r="H44" s="148"/>
      <c r="I44" s="148"/>
      <c r="J44" s="148">
        <v>15</v>
      </c>
      <c r="K44" s="148">
        <v>2</v>
      </c>
      <c r="L44" s="148">
        <v>9</v>
      </c>
      <c r="M44" s="148">
        <v>1</v>
      </c>
      <c r="N44" s="148"/>
      <c r="O44" s="148">
        <v>140</v>
      </c>
      <c r="P44" s="148">
        <v>10</v>
      </c>
      <c r="Q44" s="148">
        <v>50</v>
      </c>
      <c r="R44" s="148"/>
      <c r="S44" s="148"/>
      <c r="T44" s="148"/>
      <c r="U44" s="148">
        <v>8</v>
      </c>
      <c r="V44" s="147">
        <v>10</v>
      </c>
      <c r="W44" s="148">
        <v>20</v>
      </c>
      <c r="X44" s="148">
        <v>110</v>
      </c>
      <c r="Y44" s="148"/>
      <c r="Z44" s="148"/>
      <c r="AA44" s="148"/>
      <c r="AB44" s="148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61819500</v>
      </c>
      <c r="AE44" s="27">
        <f t="shared" si="5"/>
        <v>81.7</v>
      </c>
      <c r="AF44" s="152"/>
      <c r="AG44" s="153">
        <v>3</v>
      </c>
      <c r="AH44" s="153">
        <v>50</v>
      </c>
      <c r="AI44" s="154">
        <v>1</v>
      </c>
      <c r="AJ44" s="153"/>
      <c r="AK44" s="153">
        <v>6.5</v>
      </c>
      <c r="AL44" s="153">
        <v>14</v>
      </c>
      <c r="AM44" s="153">
        <v>1.2</v>
      </c>
      <c r="AN44" s="153">
        <v>0</v>
      </c>
      <c r="AO44" s="153">
        <v>2</v>
      </c>
      <c r="AP44" s="153">
        <v>2</v>
      </c>
      <c r="AQ44" s="153">
        <v>0</v>
      </c>
      <c r="AR44" s="153">
        <v>0</v>
      </c>
      <c r="AS44" s="153">
        <v>0</v>
      </c>
      <c r="AT44" s="153">
        <v>2</v>
      </c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14031900</v>
      </c>
      <c r="AV44" s="27">
        <f t="shared" si="3"/>
        <v>21636825</v>
      </c>
      <c r="AW44" s="30" t="str">
        <f t="shared" si="6"/>
        <v>Credit is within Limit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99">
        <v>37</v>
      </c>
      <c r="B45" s="100" t="s">
        <v>118</v>
      </c>
      <c r="C45" s="100" t="s">
        <v>190</v>
      </c>
      <c r="D45" s="100"/>
      <c r="E45" s="100" t="s">
        <v>702</v>
      </c>
      <c r="F45" s="100" t="s">
        <v>13</v>
      </c>
      <c r="G45" s="25">
        <f t="shared" si="4"/>
        <v>120</v>
      </c>
      <c r="H45" s="147"/>
      <c r="I45" s="147"/>
      <c r="J45" s="147">
        <v>6</v>
      </c>
      <c r="K45" s="147">
        <v>1</v>
      </c>
      <c r="L45" s="147">
        <v>10</v>
      </c>
      <c r="M45" s="147">
        <v>0</v>
      </c>
      <c r="N45" s="147"/>
      <c r="O45" s="147">
        <v>50</v>
      </c>
      <c r="P45" s="147">
        <v>0</v>
      </c>
      <c r="Q45" s="147">
        <v>5</v>
      </c>
      <c r="R45" s="147"/>
      <c r="S45" s="147"/>
      <c r="T45" s="147"/>
      <c r="U45" s="147"/>
      <c r="V45" s="147">
        <v>1</v>
      </c>
      <c r="W45" s="147">
        <v>1</v>
      </c>
      <c r="X45" s="147">
        <v>46</v>
      </c>
      <c r="Y45" s="147"/>
      <c r="Z45" s="147"/>
      <c r="AA45" s="147"/>
      <c r="AB45" s="147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20313000</v>
      </c>
      <c r="AE45" s="27">
        <f t="shared" si="5"/>
        <v>44</v>
      </c>
      <c r="AF45" s="152"/>
      <c r="AG45" s="153">
        <v>2</v>
      </c>
      <c r="AH45" s="153">
        <v>17</v>
      </c>
      <c r="AI45" s="154">
        <v>1</v>
      </c>
      <c r="AJ45" s="153">
        <v>10</v>
      </c>
      <c r="AK45" s="153">
        <v>0</v>
      </c>
      <c r="AL45" s="153">
        <v>7</v>
      </c>
      <c r="AM45" s="153">
        <v>2</v>
      </c>
      <c r="AN45" s="153">
        <v>0</v>
      </c>
      <c r="AO45" s="153">
        <v>1</v>
      </c>
      <c r="AP45" s="153">
        <v>1</v>
      </c>
      <c r="AQ45" s="153">
        <v>0</v>
      </c>
      <c r="AR45" s="153">
        <v>0</v>
      </c>
      <c r="AS45" s="153">
        <v>0</v>
      </c>
      <c r="AT45" s="153">
        <v>3</v>
      </c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7089000</v>
      </c>
      <c r="AV45" s="27">
        <f t="shared" si="3"/>
        <v>7109550</v>
      </c>
      <c r="AW45" s="30" t="str">
        <f t="shared" si="6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99">
        <v>38</v>
      </c>
      <c r="B46" s="100" t="s">
        <v>118</v>
      </c>
      <c r="C46" s="100" t="s">
        <v>188</v>
      </c>
      <c r="D46" s="100"/>
      <c r="E46" s="100" t="s">
        <v>703</v>
      </c>
      <c r="F46" s="100" t="s">
        <v>13</v>
      </c>
      <c r="G46" s="25">
        <f t="shared" si="4"/>
        <v>180</v>
      </c>
      <c r="H46" s="147"/>
      <c r="I46" s="147"/>
      <c r="J46" s="147">
        <v>6</v>
      </c>
      <c r="K46" s="147">
        <v>1</v>
      </c>
      <c r="L46" s="147">
        <v>20</v>
      </c>
      <c r="M46" s="147">
        <v>0</v>
      </c>
      <c r="N46" s="147"/>
      <c r="O46" s="147">
        <v>83</v>
      </c>
      <c r="P46" s="147">
        <v>0</v>
      </c>
      <c r="Q46" s="147">
        <v>30</v>
      </c>
      <c r="R46" s="147"/>
      <c r="S46" s="147"/>
      <c r="T46" s="147"/>
      <c r="U46" s="147">
        <v>1</v>
      </c>
      <c r="V46" s="147">
        <v>1</v>
      </c>
      <c r="W46" s="147">
        <v>2</v>
      </c>
      <c r="X46" s="147">
        <v>36</v>
      </c>
      <c r="Y46" s="147"/>
      <c r="Z46" s="147"/>
      <c r="AA46" s="147"/>
      <c r="AB46" s="147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30449000</v>
      </c>
      <c r="AE46" s="27">
        <f t="shared" si="5"/>
        <v>61</v>
      </c>
      <c r="AF46" s="152"/>
      <c r="AG46" s="153">
        <v>2</v>
      </c>
      <c r="AH46" s="153">
        <v>30</v>
      </c>
      <c r="AI46" s="154">
        <v>1</v>
      </c>
      <c r="AJ46" s="153">
        <v>12</v>
      </c>
      <c r="AK46" s="153">
        <v>0</v>
      </c>
      <c r="AL46" s="153">
        <v>5</v>
      </c>
      <c r="AM46" s="153">
        <v>3</v>
      </c>
      <c r="AN46" s="153">
        <v>0</v>
      </c>
      <c r="AO46" s="153">
        <v>1</v>
      </c>
      <c r="AP46" s="153">
        <v>1</v>
      </c>
      <c r="AQ46" s="153">
        <v>0</v>
      </c>
      <c r="AR46" s="153">
        <v>0</v>
      </c>
      <c r="AS46" s="153">
        <v>0</v>
      </c>
      <c r="AT46" s="153">
        <v>6</v>
      </c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9989000</v>
      </c>
      <c r="AV46" s="27">
        <f t="shared" si="3"/>
        <v>10657150</v>
      </c>
      <c r="AW46" s="30" t="str">
        <f t="shared" si="6"/>
        <v>Credit is within Limit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118</v>
      </c>
      <c r="C47" s="100" t="s">
        <v>184</v>
      </c>
      <c r="D47" s="100"/>
      <c r="E47" s="100" t="s">
        <v>753</v>
      </c>
      <c r="F47" s="100" t="s">
        <v>13</v>
      </c>
      <c r="G47" s="25">
        <f t="shared" si="4"/>
        <v>70</v>
      </c>
      <c r="H47" s="147"/>
      <c r="I47" s="147"/>
      <c r="J47" s="147">
        <v>3</v>
      </c>
      <c r="K47" s="147">
        <v>1</v>
      </c>
      <c r="L47" s="147">
        <v>5</v>
      </c>
      <c r="M47" s="147">
        <v>0</v>
      </c>
      <c r="N47" s="147"/>
      <c r="O47" s="147">
        <v>33</v>
      </c>
      <c r="P47" s="147">
        <v>0</v>
      </c>
      <c r="Q47" s="147">
        <v>2</v>
      </c>
      <c r="R47" s="147"/>
      <c r="S47" s="147"/>
      <c r="T47" s="147"/>
      <c r="U47" s="147">
        <v>2</v>
      </c>
      <c r="V47" s="147">
        <v>3</v>
      </c>
      <c r="W47" s="147">
        <v>6</v>
      </c>
      <c r="X47" s="147">
        <v>15</v>
      </c>
      <c r="Y47" s="147"/>
      <c r="Z47" s="147"/>
      <c r="AA47" s="147"/>
      <c r="AB47" s="147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11466500</v>
      </c>
      <c r="AE47" s="27">
        <f t="shared" si="5"/>
        <v>23.55</v>
      </c>
      <c r="AF47" s="152"/>
      <c r="AG47" s="153">
        <v>2</v>
      </c>
      <c r="AH47" s="153">
        <v>10</v>
      </c>
      <c r="AI47" s="154">
        <v>1</v>
      </c>
      <c r="AJ47" s="153"/>
      <c r="AK47" s="153">
        <v>2</v>
      </c>
      <c r="AL47" s="153">
        <v>3.1</v>
      </c>
      <c r="AM47" s="153">
        <v>1</v>
      </c>
      <c r="AN47" s="153">
        <v>0</v>
      </c>
      <c r="AO47" s="153">
        <v>1</v>
      </c>
      <c r="AP47" s="153">
        <v>1.45</v>
      </c>
      <c r="AQ47" s="153">
        <v>0</v>
      </c>
      <c r="AR47" s="153">
        <v>0</v>
      </c>
      <c r="AS47" s="153">
        <v>0</v>
      </c>
      <c r="AT47" s="153">
        <v>2</v>
      </c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3815225</v>
      </c>
      <c r="AV47" s="27">
        <f t="shared" si="3"/>
        <v>4013274.9999999995</v>
      </c>
      <c r="AW47" s="30" t="str">
        <f t="shared" si="6"/>
        <v>Credit is within Limit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118</v>
      </c>
      <c r="C48" s="100" t="s">
        <v>174</v>
      </c>
      <c r="D48" s="100"/>
      <c r="E48" s="100" t="s">
        <v>175</v>
      </c>
      <c r="F48" s="100" t="s">
        <v>13</v>
      </c>
      <c r="G48" s="25">
        <f t="shared" si="4"/>
        <v>130</v>
      </c>
      <c r="H48" s="148"/>
      <c r="I48" s="148"/>
      <c r="J48" s="148">
        <v>3</v>
      </c>
      <c r="K48" s="148">
        <v>1</v>
      </c>
      <c r="L48" s="148">
        <v>20</v>
      </c>
      <c r="M48" s="148">
        <v>0</v>
      </c>
      <c r="N48" s="148"/>
      <c r="O48" s="148">
        <v>57</v>
      </c>
      <c r="P48" s="148">
        <v>0</v>
      </c>
      <c r="Q48" s="148">
        <v>5</v>
      </c>
      <c r="R48" s="148"/>
      <c r="S48" s="148"/>
      <c r="T48" s="148"/>
      <c r="U48" s="148">
        <v>3</v>
      </c>
      <c r="V48" s="148">
        <v>2</v>
      </c>
      <c r="W48" s="148">
        <v>9</v>
      </c>
      <c r="X48" s="148">
        <v>30</v>
      </c>
      <c r="Y48" s="148"/>
      <c r="Z48" s="148"/>
      <c r="AA48" s="148"/>
      <c r="AB48" s="148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21186500</v>
      </c>
      <c r="AE48" s="27">
        <f t="shared" si="5"/>
        <v>38</v>
      </c>
      <c r="AF48" s="152"/>
      <c r="AG48" s="153">
        <v>2</v>
      </c>
      <c r="AH48" s="153">
        <v>15</v>
      </c>
      <c r="AI48" s="154">
        <v>1</v>
      </c>
      <c r="AJ48" s="153"/>
      <c r="AK48" s="153">
        <v>7</v>
      </c>
      <c r="AL48" s="153">
        <v>5</v>
      </c>
      <c r="AM48" s="153">
        <v>1</v>
      </c>
      <c r="AN48" s="153">
        <v>0</v>
      </c>
      <c r="AO48" s="153">
        <v>0</v>
      </c>
      <c r="AP48" s="153">
        <v>4</v>
      </c>
      <c r="AQ48" s="153">
        <v>0</v>
      </c>
      <c r="AR48" s="153">
        <v>0</v>
      </c>
      <c r="AS48" s="153">
        <v>0</v>
      </c>
      <c r="AT48" s="153">
        <v>3</v>
      </c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6005500</v>
      </c>
      <c r="AV48" s="27">
        <f t="shared" si="3"/>
        <v>7415274.9999999991</v>
      </c>
      <c r="AW48" s="30" t="str">
        <f t="shared" si="6"/>
        <v>Credit is within Limit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118</v>
      </c>
      <c r="C49" s="100" t="s">
        <v>181</v>
      </c>
      <c r="D49" s="100"/>
      <c r="E49" s="100" t="s">
        <v>182</v>
      </c>
      <c r="F49" s="100" t="s">
        <v>20</v>
      </c>
      <c r="G49" s="25">
        <f t="shared" si="4"/>
        <v>300</v>
      </c>
      <c r="H49" s="147"/>
      <c r="I49" s="148"/>
      <c r="J49" s="147">
        <v>20</v>
      </c>
      <c r="K49" s="147">
        <v>1</v>
      </c>
      <c r="L49" s="147">
        <v>30</v>
      </c>
      <c r="M49" s="147">
        <v>1</v>
      </c>
      <c r="N49" s="147"/>
      <c r="O49" s="147">
        <v>110</v>
      </c>
      <c r="P49" s="147">
        <v>3</v>
      </c>
      <c r="Q49" s="147">
        <v>29</v>
      </c>
      <c r="R49" s="147"/>
      <c r="S49" s="147"/>
      <c r="T49" s="147"/>
      <c r="U49" s="147">
        <v>4</v>
      </c>
      <c r="V49" s="147">
        <v>10</v>
      </c>
      <c r="W49" s="147">
        <v>20</v>
      </c>
      <c r="X49" s="147">
        <v>72</v>
      </c>
      <c r="Y49" s="147"/>
      <c r="Z49" s="147"/>
      <c r="AA49" s="147"/>
      <c r="AB49" s="147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49301500</v>
      </c>
      <c r="AE49" s="27">
        <f t="shared" si="5"/>
        <v>76.5</v>
      </c>
      <c r="AF49" s="152"/>
      <c r="AG49" s="153">
        <v>2</v>
      </c>
      <c r="AH49" s="153">
        <v>30</v>
      </c>
      <c r="AI49" s="154">
        <v>3</v>
      </c>
      <c r="AJ49" s="153">
        <v>1</v>
      </c>
      <c r="AK49" s="153">
        <v>14</v>
      </c>
      <c r="AL49" s="153">
        <v>20</v>
      </c>
      <c r="AM49" s="153">
        <v>1</v>
      </c>
      <c r="AN49" s="153">
        <v>0</v>
      </c>
      <c r="AO49" s="153">
        <v>0</v>
      </c>
      <c r="AP49" s="153">
        <v>1.5</v>
      </c>
      <c r="AQ49" s="153">
        <v>0</v>
      </c>
      <c r="AR49" s="153">
        <v>0</v>
      </c>
      <c r="AS49" s="153">
        <v>0</v>
      </c>
      <c r="AT49" s="153">
        <v>4</v>
      </c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12553250</v>
      </c>
      <c r="AV49" s="27">
        <f t="shared" si="3"/>
        <v>17255525</v>
      </c>
      <c r="AW49" s="30" t="str">
        <f t="shared" si="6"/>
        <v>Credit is within Limit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99">
        <v>42</v>
      </c>
      <c r="B50" s="100" t="s">
        <v>118</v>
      </c>
      <c r="C50" s="100" t="s">
        <v>1075</v>
      </c>
      <c r="D50" s="100"/>
      <c r="E50" s="100" t="s">
        <v>1076</v>
      </c>
      <c r="F50" s="100" t="s">
        <v>1077</v>
      </c>
      <c r="G50" s="25">
        <f t="shared" si="4"/>
        <v>100</v>
      </c>
      <c r="H50" s="147"/>
      <c r="I50" s="148"/>
      <c r="J50" s="147">
        <v>2</v>
      </c>
      <c r="K50" s="147">
        <v>0</v>
      </c>
      <c r="L50" s="147">
        <v>10</v>
      </c>
      <c r="M50" s="147">
        <v>0</v>
      </c>
      <c r="N50" s="147"/>
      <c r="O50" s="147">
        <v>48</v>
      </c>
      <c r="P50" s="147">
        <v>0</v>
      </c>
      <c r="Q50" s="147">
        <v>5</v>
      </c>
      <c r="R50" s="147"/>
      <c r="S50" s="147"/>
      <c r="T50" s="147"/>
      <c r="U50" s="147"/>
      <c r="V50" s="147">
        <v>3</v>
      </c>
      <c r="W50" s="147">
        <v>7</v>
      </c>
      <c r="X50" s="147">
        <v>25</v>
      </c>
      <c r="Y50" s="147"/>
      <c r="Z50" s="147"/>
      <c r="AA50" s="147"/>
      <c r="AB50" s="147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16538000</v>
      </c>
      <c r="AE50" s="27">
        <f t="shared" si="5"/>
        <v>30.3</v>
      </c>
      <c r="AF50" s="152"/>
      <c r="AG50" s="153">
        <v>1</v>
      </c>
      <c r="AH50" s="153">
        <v>15</v>
      </c>
      <c r="AI50" s="154">
        <v>1</v>
      </c>
      <c r="AJ50" s="153"/>
      <c r="AK50" s="153">
        <v>1</v>
      </c>
      <c r="AL50" s="153">
        <v>7</v>
      </c>
      <c r="AM50" s="153">
        <v>1.3</v>
      </c>
      <c r="AN50" s="153">
        <v>0</v>
      </c>
      <c r="AO50" s="153">
        <v>1</v>
      </c>
      <c r="AP50" s="153">
        <v>0</v>
      </c>
      <c r="AQ50" s="153">
        <v>0</v>
      </c>
      <c r="AR50" s="153"/>
      <c r="AS50" s="153">
        <v>0</v>
      </c>
      <c r="AT50" s="153">
        <v>3</v>
      </c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5053100</v>
      </c>
      <c r="AV50" s="27">
        <f t="shared" si="3"/>
        <v>5788300</v>
      </c>
      <c r="AW50" s="30" t="str">
        <f t="shared" si="6"/>
        <v>Credit is within Limit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ht="15" customHeight="1" x14ac:dyDescent="0.25">
      <c r="A51" s="99">
        <v>43</v>
      </c>
      <c r="B51" s="100" t="s">
        <v>1120</v>
      </c>
      <c r="C51" s="100" t="s">
        <v>882</v>
      </c>
      <c r="D51" s="100"/>
      <c r="E51" s="100" t="s">
        <v>883</v>
      </c>
      <c r="F51" s="100" t="s">
        <v>20</v>
      </c>
      <c r="G51" s="25">
        <f t="shared" si="4"/>
        <v>120</v>
      </c>
      <c r="H51" s="146"/>
      <c r="I51" s="146"/>
      <c r="J51" s="146">
        <v>1</v>
      </c>
      <c r="K51" s="146">
        <v>1</v>
      </c>
      <c r="L51" s="146">
        <v>10</v>
      </c>
      <c r="M51" s="146"/>
      <c r="N51" s="146"/>
      <c r="O51" s="146">
        <v>70</v>
      </c>
      <c r="P51" s="146"/>
      <c r="Q51" s="146">
        <v>1</v>
      </c>
      <c r="R51" s="146"/>
      <c r="S51" s="146"/>
      <c r="T51" s="146"/>
      <c r="U51" s="146"/>
      <c r="V51" s="146"/>
      <c r="W51" s="146">
        <v>9</v>
      </c>
      <c r="X51" s="146">
        <v>28</v>
      </c>
      <c r="Y51" s="146"/>
      <c r="Z51" s="146"/>
      <c r="AA51" s="146"/>
      <c r="AB51" s="146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20358000</v>
      </c>
      <c r="AE51" s="27">
        <f t="shared" si="5"/>
        <v>42.5</v>
      </c>
      <c r="AF51" s="152"/>
      <c r="AG51" s="153">
        <v>1</v>
      </c>
      <c r="AH51" s="153">
        <v>15</v>
      </c>
      <c r="AI51" s="154"/>
      <c r="AJ51" s="153"/>
      <c r="AK51" s="153">
        <v>5</v>
      </c>
      <c r="AL51" s="153">
        <v>12</v>
      </c>
      <c r="AM51" s="153"/>
      <c r="AN51" s="153"/>
      <c r="AO51" s="153"/>
      <c r="AP51" s="153">
        <v>5.5</v>
      </c>
      <c r="AQ51" s="153"/>
      <c r="AR51" s="153"/>
      <c r="AS51" s="153"/>
      <c r="AT51" s="153">
        <v>4</v>
      </c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6516250</v>
      </c>
      <c r="AV51" s="27">
        <f t="shared" si="3"/>
        <v>7125300</v>
      </c>
      <c r="AW51" s="30" t="str">
        <f t="shared" si="6"/>
        <v>Credit is within Limit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1120</v>
      </c>
      <c r="C52" s="100" t="s">
        <v>689</v>
      </c>
      <c r="D52" s="100"/>
      <c r="E52" s="100" t="s">
        <v>690</v>
      </c>
      <c r="F52" s="100" t="s">
        <v>20</v>
      </c>
      <c r="G52" s="25">
        <f t="shared" si="4"/>
        <v>120</v>
      </c>
      <c r="H52" s="95"/>
      <c r="I52" s="101"/>
      <c r="J52" s="95">
        <v>5</v>
      </c>
      <c r="K52" s="95"/>
      <c r="L52" s="95">
        <v>2</v>
      </c>
      <c r="M52" s="95"/>
      <c r="N52" s="95"/>
      <c r="O52" s="95">
        <v>64</v>
      </c>
      <c r="P52" s="95">
        <v>2</v>
      </c>
      <c r="Q52" s="95">
        <v>2</v>
      </c>
      <c r="R52" s="95"/>
      <c r="S52" s="95">
        <v>0</v>
      </c>
      <c r="T52" s="95">
        <v>0</v>
      </c>
      <c r="U52" s="95">
        <v>1</v>
      </c>
      <c r="V52" s="95">
        <v>2</v>
      </c>
      <c r="W52" s="95">
        <v>2</v>
      </c>
      <c r="X52" s="95">
        <v>40</v>
      </c>
      <c r="Y52" s="95"/>
      <c r="Z52" s="95">
        <v>0</v>
      </c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20790500</v>
      </c>
      <c r="AE52" s="27">
        <f t="shared" si="5"/>
        <v>0</v>
      </c>
      <c r="AF52" s="105"/>
      <c r="AG52" s="81"/>
      <c r="AH52" s="81">
        <v>0</v>
      </c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7276675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1120</v>
      </c>
      <c r="C53" s="100" t="s">
        <v>173</v>
      </c>
      <c r="D53" s="100"/>
      <c r="E53" s="100" t="s">
        <v>752</v>
      </c>
      <c r="F53" s="100" t="s">
        <v>11</v>
      </c>
      <c r="G53" s="25">
        <f t="shared" si="4"/>
        <v>0</v>
      </c>
      <c r="H53" s="95"/>
      <c r="I53" s="101"/>
      <c r="J53" s="95">
        <v>0</v>
      </c>
      <c r="K53" s="95"/>
      <c r="L53" s="95">
        <v>0</v>
      </c>
      <c r="M53" s="95"/>
      <c r="N53" s="95"/>
      <c r="O53" s="95">
        <v>0</v>
      </c>
      <c r="P53" s="95">
        <v>0</v>
      </c>
      <c r="Q53" s="95">
        <v>0</v>
      </c>
      <c r="R53" s="95"/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/>
      <c r="Z53" s="95">
        <v>0</v>
      </c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5"/>
      <c r="AG53" s="81"/>
      <c r="AH53" s="81">
        <v>0</v>
      </c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99">
        <v>46</v>
      </c>
      <c r="B54" s="100" t="s">
        <v>1120</v>
      </c>
      <c r="C54" s="100" t="s">
        <v>164</v>
      </c>
      <c r="D54" s="100"/>
      <c r="E54" s="100" t="s">
        <v>165</v>
      </c>
      <c r="F54" s="100" t="s">
        <v>11</v>
      </c>
      <c r="G54" s="25">
        <f t="shared" si="4"/>
        <v>0</v>
      </c>
      <c r="H54" s="95"/>
      <c r="I54" s="101"/>
      <c r="J54" s="95"/>
      <c r="K54" s="95"/>
      <c r="L54" s="95"/>
      <c r="M54" s="95"/>
      <c r="N54" s="95"/>
      <c r="O54" s="95"/>
      <c r="P54" s="95"/>
      <c r="Q54" s="95"/>
      <c r="R54" s="95"/>
      <c r="S54" s="95">
        <v>0</v>
      </c>
      <c r="T54" s="95">
        <v>0</v>
      </c>
      <c r="U54" s="95"/>
      <c r="V54" s="95"/>
      <c r="W54" s="95"/>
      <c r="X54" s="95"/>
      <c r="Y54" s="95"/>
      <c r="Z54" s="95">
        <v>0</v>
      </c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5"/>
      <c r="AG54" s="81"/>
      <c r="AH54" s="81">
        <v>0</v>
      </c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99">
        <v>47</v>
      </c>
      <c r="B55" s="100" t="s">
        <v>1120</v>
      </c>
      <c r="C55" s="100" t="s">
        <v>111</v>
      </c>
      <c r="D55" s="100"/>
      <c r="E55" s="100" t="s">
        <v>112</v>
      </c>
      <c r="F55" s="100" t="s">
        <v>13</v>
      </c>
      <c r="G55" s="25">
        <f t="shared" si="4"/>
        <v>140</v>
      </c>
      <c r="H55" s="95"/>
      <c r="I55" s="101"/>
      <c r="J55" s="95">
        <v>8</v>
      </c>
      <c r="K55" s="95">
        <v>0</v>
      </c>
      <c r="L55" s="95">
        <v>3</v>
      </c>
      <c r="M55" s="95"/>
      <c r="N55" s="95"/>
      <c r="O55" s="95">
        <v>100</v>
      </c>
      <c r="P55" s="95">
        <v>3</v>
      </c>
      <c r="Q55" s="95">
        <v>2</v>
      </c>
      <c r="R55" s="95">
        <v>0</v>
      </c>
      <c r="S55" s="95">
        <v>0</v>
      </c>
      <c r="T55" s="95">
        <v>0</v>
      </c>
      <c r="U55" s="95">
        <v>1</v>
      </c>
      <c r="V55" s="95">
        <v>5</v>
      </c>
      <c r="W55" s="95">
        <v>5</v>
      </c>
      <c r="X55" s="95">
        <v>13</v>
      </c>
      <c r="Y55" s="95"/>
      <c r="Z55" s="95">
        <v>0</v>
      </c>
      <c r="AA55" s="95">
        <v>0</v>
      </c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25127500</v>
      </c>
      <c r="AE55" s="27">
        <f t="shared" si="5"/>
        <v>40</v>
      </c>
      <c r="AF55" s="105"/>
      <c r="AG55" s="81">
        <v>1</v>
      </c>
      <c r="AH55" s="81">
        <v>35</v>
      </c>
      <c r="AI55" s="104"/>
      <c r="AJ55" s="81"/>
      <c r="AK55" s="81">
        <v>3</v>
      </c>
      <c r="AL55" s="81"/>
      <c r="AM55" s="81"/>
      <c r="AN55" s="81"/>
      <c r="AO55" s="81"/>
      <c r="AP55" s="81"/>
      <c r="AQ55" s="81"/>
      <c r="AR55" s="81"/>
      <c r="AS55" s="81"/>
      <c r="AT55" s="81">
        <v>1</v>
      </c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7286000</v>
      </c>
      <c r="AV55" s="27">
        <f t="shared" si="3"/>
        <v>8794625</v>
      </c>
      <c r="AW55" s="30" t="str">
        <f t="shared" si="6"/>
        <v>Credit is within Limit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99">
        <v>48</v>
      </c>
      <c r="B56" s="100" t="s">
        <v>1120</v>
      </c>
      <c r="C56" s="100" t="s">
        <v>161</v>
      </c>
      <c r="D56" s="100"/>
      <c r="E56" s="100" t="s">
        <v>708</v>
      </c>
      <c r="F56" s="100" t="s">
        <v>933</v>
      </c>
      <c r="G56" s="25">
        <f t="shared" si="4"/>
        <v>620</v>
      </c>
      <c r="H56" s="95"/>
      <c r="I56" s="101"/>
      <c r="J56" s="95">
        <v>40</v>
      </c>
      <c r="K56" s="95">
        <v>5</v>
      </c>
      <c r="L56" s="95">
        <v>5</v>
      </c>
      <c r="M56" s="95"/>
      <c r="N56" s="95"/>
      <c r="O56" s="95">
        <v>339</v>
      </c>
      <c r="P56" s="95">
        <v>50</v>
      </c>
      <c r="Q56" s="95">
        <v>10</v>
      </c>
      <c r="R56" s="95">
        <v>6</v>
      </c>
      <c r="S56" s="95">
        <v>0</v>
      </c>
      <c r="T56" s="95">
        <v>0</v>
      </c>
      <c r="U56" s="95">
        <v>5</v>
      </c>
      <c r="V56" s="95">
        <v>10</v>
      </c>
      <c r="W56" s="95">
        <v>10</v>
      </c>
      <c r="X56" s="95">
        <v>140</v>
      </c>
      <c r="Y56" s="95"/>
      <c r="Z56" s="95">
        <v>0</v>
      </c>
      <c r="AA56" s="95">
        <v>0</v>
      </c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111243500</v>
      </c>
      <c r="AE56" s="27">
        <f t="shared" si="5"/>
        <v>187</v>
      </c>
      <c r="AF56" s="105"/>
      <c r="AG56" s="81">
        <v>4</v>
      </c>
      <c r="AH56" s="81">
        <v>180</v>
      </c>
      <c r="AI56" s="104"/>
      <c r="AJ56" s="81"/>
      <c r="AK56" s="81">
        <v>3</v>
      </c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34970000</v>
      </c>
      <c r="AV56" s="27">
        <f t="shared" si="3"/>
        <v>38935225</v>
      </c>
      <c r="AW56" s="30" t="str">
        <f t="shared" si="6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81"/>
      <c r="AZ56" s="81"/>
    </row>
    <row r="57" spans="1:52" x14ac:dyDescent="0.25">
      <c r="A57" s="99">
        <v>49</v>
      </c>
      <c r="B57" s="100" t="s">
        <v>1120</v>
      </c>
      <c r="C57" s="100" t="s">
        <v>153</v>
      </c>
      <c r="D57" s="100"/>
      <c r="E57" s="100" t="s">
        <v>709</v>
      </c>
      <c r="F57" s="100" t="s">
        <v>933</v>
      </c>
      <c r="G57" s="25">
        <f t="shared" si="4"/>
        <v>1450</v>
      </c>
      <c r="H57" s="95"/>
      <c r="I57" s="101"/>
      <c r="J57" s="95">
        <v>100</v>
      </c>
      <c r="K57" s="95">
        <v>10</v>
      </c>
      <c r="L57" s="95">
        <v>10</v>
      </c>
      <c r="M57" s="95"/>
      <c r="N57" s="95"/>
      <c r="O57" s="95">
        <v>930</v>
      </c>
      <c r="P57" s="95">
        <v>220</v>
      </c>
      <c r="Q57" s="95">
        <v>10</v>
      </c>
      <c r="R57" s="95">
        <v>10</v>
      </c>
      <c r="S57" s="95">
        <v>0</v>
      </c>
      <c r="T57" s="95">
        <v>0</v>
      </c>
      <c r="U57" s="95">
        <v>10</v>
      </c>
      <c r="V57" s="95">
        <v>20</v>
      </c>
      <c r="W57" s="95">
        <v>30</v>
      </c>
      <c r="X57" s="95">
        <v>100</v>
      </c>
      <c r="Y57" s="95"/>
      <c r="Z57" s="95">
        <v>0</v>
      </c>
      <c r="AA57" s="95">
        <v>0</v>
      </c>
      <c r="AB57" s="95">
        <v>0</v>
      </c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272320000</v>
      </c>
      <c r="AE57" s="27">
        <f t="shared" si="5"/>
        <v>507</v>
      </c>
      <c r="AF57" s="105"/>
      <c r="AG57" s="81">
        <v>3</v>
      </c>
      <c r="AH57" s="81">
        <v>500</v>
      </c>
      <c r="AI57" s="104"/>
      <c r="AJ57" s="81"/>
      <c r="AK57" s="81">
        <v>4</v>
      </c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95282000</v>
      </c>
      <c r="AV57" s="27">
        <f t="shared" si="3"/>
        <v>95312000</v>
      </c>
      <c r="AW57" s="30" t="str">
        <f t="shared" si="6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Medium Risk Customer</v>
      </c>
      <c r="AY57" s="81"/>
      <c r="AZ57" s="81"/>
    </row>
    <row r="58" spans="1:52" x14ac:dyDescent="0.25">
      <c r="A58" s="99">
        <v>50</v>
      </c>
      <c r="B58" s="100" t="s">
        <v>1120</v>
      </c>
      <c r="C58" s="100" t="s">
        <v>157</v>
      </c>
      <c r="D58" s="100"/>
      <c r="E58" s="100" t="s">
        <v>710</v>
      </c>
      <c r="F58" s="100" t="s">
        <v>43</v>
      </c>
      <c r="G58" s="25">
        <f t="shared" si="4"/>
        <v>730</v>
      </c>
      <c r="H58" s="95"/>
      <c r="I58" s="101"/>
      <c r="J58" s="95">
        <v>40</v>
      </c>
      <c r="K58" s="95">
        <v>10</v>
      </c>
      <c r="L58" s="95">
        <v>5</v>
      </c>
      <c r="M58" s="95"/>
      <c r="N58" s="95"/>
      <c r="O58" s="95">
        <v>403</v>
      </c>
      <c r="P58" s="95">
        <v>100</v>
      </c>
      <c r="Q58" s="95">
        <v>12</v>
      </c>
      <c r="R58" s="95">
        <v>10</v>
      </c>
      <c r="S58" s="95">
        <v>0</v>
      </c>
      <c r="T58" s="95">
        <v>0</v>
      </c>
      <c r="U58" s="95">
        <v>10</v>
      </c>
      <c r="V58" s="95">
        <v>10</v>
      </c>
      <c r="W58" s="95">
        <v>10</v>
      </c>
      <c r="X58" s="95">
        <v>120</v>
      </c>
      <c r="Y58" s="95"/>
      <c r="Z58" s="95">
        <v>0</v>
      </c>
      <c r="AA58" s="95">
        <v>0</v>
      </c>
      <c r="AB58" s="95">
        <v>0</v>
      </c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133139500</v>
      </c>
      <c r="AE58" s="27">
        <f t="shared" si="5"/>
        <v>130</v>
      </c>
      <c r="AF58" s="105"/>
      <c r="AG58" s="81">
        <v>3</v>
      </c>
      <c r="AH58" s="81">
        <v>122</v>
      </c>
      <c r="AI58" s="104"/>
      <c r="AJ58" s="81"/>
      <c r="AK58" s="81">
        <v>4</v>
      </c>
      <c r="AL58" s="81"/>
      <c r="AM58" s="81"/>
      <c r="AN58" s="81"/>
      <c r="AO58" s="81"/>
      <c r="AP58" s="81"/>
      <c r="AQ58" s="81"/>
      <c r="AR58" s="81"/>
      <c r="AS58" s="81"/>
      <c r="AT58" s="81">
        <v>1</v>
      </c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24133500</v>
      </c>
      <c r="AV58" s="27">
        <f t="shared" si="3"/>
        <v>46598825</v>
      </c>
      <c r="AW58" s="30" t="str">
        <f t="shared" si="6"/>
        <v>Credit is within Limit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1120</v>
      </c>
      <c r="C59" s="100" t="s">
        <v>158</v>
      </c>
      <c r="D59" s="100"/>
      <c r="E59" s="100" t="s">
        <v>756</v>
      </c>
      <c r="F59" s="100" t="s">
        <v>13</v>
      </c>
      <c r="G59" s="25">
        <f t="shared" si="4"/>
        <v>0</v>
      </c>
      <c r="H59" s="95"/>
      <c r="I59" s="101"/>
      <c r="J59" s="95"/>
      <c r="K59" s="95"/>
      <c r="L59" s="95"/>
      <c r="M59" s="95"/>
      <c r="N59" s="95"/>
      <c r="O59" s="95"/>
      <c r="P59" s="95"/>
      <c r="Q59" s="95"/>
      <c r="R59" s="95"/>
      <c r="S59" s="95">
        <v>0</v>
      </c>
      <c r="T59" s="95">
        <v>0</v>
      </c>
      <c r="U59" s="95"/>
      <c r="V59" s="95"/>
      <c r="W59" s="95"/>
      <c r="X59" s="95"/>
      <c r="Y59" s="95"/>
      <c r="Z59" s="95">
        <v>0</v>
      </c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5"/>
      <c r="AG59" s="81"/>
      <c r="AH59" s="81">
        <v>0</v>
      </c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  <c r="AZ59" s="81"/>
    </row>
    <row r="60" spans="1:52" x14ac:dyDescent="0.25">
      <c r="A60" s="99">
        <v>52</v>
      </c>
      <c r="B60" s="100" t="s">
        <v>1120</v>
      </c>
      <c r="C60" s="100" t="s">
        <v>154</v>
      </c>
      <c r="D60" s="100"/>
      <c r="E60" s="100" t="s">
        <v>155</v>
      </c>
      <c r="F60" s="100" t="s">
        <v>20</v>
      </c>
      <c r="G60" s="25">
        <f t="shared" si="4"/>
        <v>820</v>
      </c>
      <c r="H60" s="95"/>
      <c r="I60" s="101"/>
      <c r="J60" s="95">
        <v>30</v>
      </c>
      <c r="K60" s="95">
        <v>5</v>
      </c>
      <c r="L60" s="95">
        <v>5</v>
      </c>
      <c r="M60" s="95"/>
      <c r="N60" s="95"/>
      <c r="O60" s="95">
        <v>460</v>
      </c>
      <c r="P60" s="95">
        <v>64</v>
      </c>
      <c r="Q60" s="95">
        <v>10</v>
      </c>
      <c r="R60" s="95">
        <v>11</v>
      </c>
      <c r="S60" s="95">
        <v>0</v>
      </c>
      <c r="T60" s="95">
        <v>0</v>
      </c>
      <c r="U60" s="95">
        <v>5</v>
      </c>
      <c r="V60" s="95">
        <v>15</v>
      </c>
      <c r="W60" s="95">
        <v>15</v>
      </c>
      <c r="X60" s="95">
        <v>200</v>
      </c>
      <c r="Y60" s="95"/>
      <c r="Z60" s="95">
        <v>0</v>
      </c>
      <c r="AA60" s="95">
        <v>0</v>
      </c>
      <c r="AB60" s="95">
        <v>0</v>
      </c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145683000</v>
      </c>
      <c r="AE60" s="27">
        <f t="shared" si="5"/>
        <v>163</v>
      </c>
      <c r="AF60" s="105"/>
      <c r="AG60" s="81">
        <v>4</v>
      </c>
      <c r="AH60" s="81">
        <v>152</v>
      </c>
      <c r="AI60" s="104"/>
      <c r="AJ60" s="81"/>
      <c r="AK60" s="81">
        <v>6</v>
      </c>
      <c r="AL60" s="81"/>
      <c r="AM60" s="81"/>
      <c r="AN60" s="81"/>
      <c r="AO60" s="81"/>
      <c r="AP60" s="81"/>
      <c r="AQ60" s="81"/>
      <c r="AR60" s="81"/>
      <c r="AS60" s="81"/>
      <c r="AT60" s="81">
        <v>1</v>
      </c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30228500</v>
      </c>
      <c r="AV60" s="27">
        <f t="shared" si="3"/>
        <v>50989050</v>
      </c>
      <c r="AW60" s="30" t="str">
        <f t="shared" si="6"/>
        <v>Credit is within Limit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1120</v>
      </c>
      <c r="C61" s="100" t="s">
        <v>1101</v>
      </c>
      <c r="D61" s="100"/>
      <c r="E61" s="100" t="s">
        <v>1102</v>
      </c>
      <c r="F61" s="100" t="s">
        <v>13</v>
      </c>
      <c r="G61" s="25">
        <f t="shared" si="4"/>
        <v>140</v>
      </c>
      <c r="H61" s="95"/>
      <c r="I61" s="101"/>
      <c r="J61" s="95">
        <v>19</v>
      </c>
      <c r="K61" s="95">
        <v>0</v>
      </c>
      <c r="L61" s="95">
        <v>2</v>
      </c>
      <c r="M61" s="95"/>
      <c r="N61" s="95"/>
      <c r="O61" s="95">
        <v>87</v>
      </c>
      <c r="P61" s="95">
        <v>3</v>
      </c>
      <c r="Q61" s="95">
        <v>1</v>
      </c>
      <c r="R61" s="95"/>
      <c r="S61" s="95">
        <v>0</v>
      </c>
      <c r="T61" s="95">
        <v>0</v>
      </c>
      <c r="U61" s="95">
        <v>3</v>
      </c>
      <c r="V61" s="95">
        <v>3</v>
      </c>
      <c r="W61" s="95">
        <v>2</v>
      </c>
      <c r="X61" s="95">
        <v>20</v>
      </c>
      <c r="Y61" s="95"/>
      <c r="Z61" s="95">
        <v>0</v>
      </c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25552000</v>
      </c>
      <c r="AE61" s="27">
        <f t="shared" si="5"/>
        <v>45</v>
      </c>
      <c r="AF61" s="105"/>
      <c r="AG61" s="81">
        <v>2</v>
      </c>
      <c r="AH61" s="81">
        <v>40</v>
      </c>
      <c r="AI61" s="104"/>
      <c r="AJ61" s="81"/>
      <c r="AK61" s="81">
        <v>3</v>
      </c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8276000</v>
      </c>
      <c r="AV61" s="27">
        <f t="shared" si="3"/>
        <v>8943200</v>
      </c>
      <c r="AW61" s="30" t="str">
        <f t="shared" si="6"/>
        <v>Credit is within Limit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99">
        <v>54</v>
      </c>
      <c r="B62" s="100" t="s">
        <v>110</v>
      </c>
      <c r="C62" s="100" t="s">
        <v>170</v>
      </c>
      <c r="D62" s="100"/>
      <c r="E62" s="100" t="s">
        <v>713</v>
      </c>
      <c r="F62" s="100" t="s">
        <v>13</v>
      </c>
      <c r="G62" s="25">
        <f t="shared" si="4"/>
        <v>140</v>
      </c>
      <c r="H62" s="95"/>
      <c r="I62" s="101"/>
      <c r="J62" s="95">
        <v>3</v>
      </c>
      <c r="K62" s="95">
        <v>10</v>
      </c>
      <c r="L62" s="95">
        <v>4</v>
      </c>
      <c r="M62" s="95"/>
      <c r="N62" s="95">
        <v>10</v>
      </c>
      <c r="O62" s="95">
        <v>54</v>
      </c>
      <c r="P62" s="95">
        <v>10</v>
      </c>
      <c r="Q62" s="95">
        <v>2</v>
      </c>
      <c r="R62" s="95">
        <v>2</v>
      </c>
      <c r="S62" s="95">
        <v>0</v>
      </c>
      <c r="T62" s="95">
        <v>0</v>
      </c>
      <c r="U62" s="95">
        <v>5</v>
      </c>
      <c r="V62" s="95">
        <v>5</v>
      </c>
      <c r="W62" s="95">
        <v>5</v>
      </c>
      <c r="X62" s="95">
        <v>30</v>
      </c>
      <c r="Y62" s="95"/>
      <c r="Z62" s="95">
        <v>0</v>
      </c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22565500</v>
      </c>
      <c r="AE62" s="27">
        <f t="shared" si="5"/>
        <v>43</v>
      </c>
      <c r="AF62" s="105"/>
      <c r="AG62" s="81">
        <v>2</v>
      </c>
      <c r="AH62" s="81">
        <v>38</v>
      </c>
      <c r="AI62" s="104"/>
      <c r="AJ62" s="81"/>
      <c r="AK62" s="81">
        <v>2</v>
      </c>
      <c r="AL62" s="81"/>
      <c r="AM62" s="81"/>
      <c r="AN62" s="81"/>
      <c r="AO62" s="81"/>
      <c r="AP62" s="81"/>
      <c r="AQ62" s="81"/>
      <c r="AR62" s="81"/>
      <c r="AS62" s="81"/>
      <c r="AT62" s="81">
        <v>1</v>
      </c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7859500</v>
      </c>
      <c r="AV62" s="27">
        <f t="shared" si="3"/>
        <v>7897924.9999999991</v>
      </c>
      <c r="AW62" s="30" t="str">
        <f t="shared" si="6"/>
        <v>Credit is within Limit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99">
        <v>55</v>
      </c>
      <c r="B63" s="100" t="s">
        <v>110</v>
      </c>
      <c r="C63" s="100" t="s">
        <v>163</v>
      </c>
      <c r="D63" s="100"/>
      <c r="E63" s="100" t="s">
        <v>714</v>
      </c>
      <c r="F63" s="100" t="s">
        <v>43</v>
      </c>
      <c r="G63" s="25">
        <f t="shared" si="4"/>
        <v>870</v>
      </c>
      <c r="H63" s="95"/>
      <c r="I63" s="101"/>
      <c r="J63" s="95">
        <v>10</v>
      </c>
      <c r="K63" s="95">
        <v>71</v>
      </c>
      <c r="L63" s="95">
        <v>5</v>
      </c>
      <c r="M63" s="95"/>
      <c r="N63" s="95">
        <v>45</v>
      </c>
      <c r="O63" s="95">
        <v>315</v>
      </c>
      <c r="P63" s="95">
        <v>32</v>
      </c>
      <c r="Q63" s="95">
        <v>2</v>
      </c>
      <c r="R63" s="95">
        <v>10</v>
      </c>
      <c r="S63" s="95">
        <v>0</v>
      </c>
      <c r="T63" s="95">
        <v>0</v>
      </c>
      <c r="U63" s="95">
        <v>20</v>
      </c>
      <c r="V63" s="95">
        <v>30</v>
      </c>
      <c r="W63" s="95">
        <v>30</v>
      </c>
      <c r="X63" s="95">
        <v>300</v>
      </c>
      <c r="Y63" s="95"/>
      <c r="Z63" s="95">
        <v>0</v>
      </c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139091500</v>
      </c>
      <c r="AE63" s="27">
        <f t="shared" si="5"/>
        <v>262</v>
      </c>
      <c r="AF63" s="105"/>
      <c r="AG63" s="81">
        <v>3</v>
      </c>
      <c r="AH63" s="81">
        <v>247</v>
      </c>
      <c r="AI63" s="104"/>
      <c r="AJ63" s="81"/>
      <c r="AK63" s="81">
        <v>10</v>
      </c>
      <c r="AL63" s="81"/>
      <c r="AM63" s="81"/>
      <c r="AN63" s="81"/>
      <c r="AO63" s="81"/>
      <c r="AP63" s="81"/>
      <c r="AQ63" s="81"/>
      <c r="AR63" s="81"/>
      <c r="AS63" s="81"/>
      <c r="AT63" s="81">
        <v>2</v>
      </c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48664500</v>
      </c>
      <c r="AV63" s="27">
        <f t="shared" si="3"/>
        <v>48682025</v>
      </c>
      <c r="AW63" s="30" t="str">
        <f t="shared" si="6"/>
        <v>Credit is within Limit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110</v>
      </c>
      <c r="C64" s="100" t="s">
        <v>167</v>
      </c>
      <c r="D64" s="100"/>
      <c r="E64" s="100" t="s">
        <v>755</v>
      </c>
      <c r="F64" s="100" t="s">
        <v>13</v>
      </c>
      <c r="G64" s="25">
        <f t="shared" si="4"/>
        <v>140</v>
      </c>
      <c r="H64" s="95"/>
      <c r="I64" s="101"/>
      <c r="J64" s="95">
        <v>1</v>
      </c>
      <c r="K64" s="95">
        <v>11</v>
      </c>
      <c r="L64" s="95">
        <v>2</v>
      </c>
      <c r="M64" s="95"/>
      <c r="N64" s="95">
        <v>10</v>
      </c>
      <c r="O64" s="95">
        <v>50</v>
      </c>
      <c r="P64" s="95">
        <v>7</v>
      </c>
      <c r="Q64" s="95">
        <v>2</v>
      </c>
      <c r="R64" s="95">
        <v>2</v>
      </c>
      <c r="S64" s="95">
        <v>0</v>
      </c>
      <c r="T64" s="95">
        <v>0</v>
      </c>
      <c r="U64" s="95">
        <v>5</v>
      </c>
      <c r="V64" s="95">
        <v>5</v>
      </c>
      <c r="W64" s="95">
        <v>5</v>
      </c>
      <c r="X64" s="95">
        <v>40</v>
      </c>
      <c r="Y64" s="95"/>
      <c r="Z64" s="95">
        <v>0</v>
      </c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22101000</v>
      </c>
      <c r="AE64" s="27">
        <f t="shared" si="5"/>
        <v>43</v>
      </c>
      <c r="AF64" s="105"/>
      <c r="AG64" s="81">
        <v>2</v>
      </c>
      <c r="AH64" s="81">
        <v>36</v>
      </c>
      <c r="AI64" s="104"/>
      <c r="AJ64" s="81"/>
      <c r="AK64" s="81">
        <v>3</v>
      </c>
      <c r="AL64" s="81"/>
      <c r="AM64" s="81"/>
      <c r="AN64" s="81"/>
      <c r="AO64" s="81"/>
      <c r="AP64" s="81"/>
      <c r="AQ64" s="81"/>
      <c r="AR64" s="81"/>
      <c r="AS64" s="81"/>
      <c r="AT64" s="81">
        <v>2</v>
      </c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7731000</v>
      </c>
      <c r="AV64" s="27">
        <f t="shared" si="3"/>
        <v>7735349.9999999991</v>
      </c>
      <c r="AW64" s="30" t="str">
        <f t="shared" si="6"/>
        <v>Credit is within Limit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110</v>
      </c>
      <c r="C65" s="100" t="s">
        <v>156</v>
      </c>
      <c r="D65" s="100"/>
      <c r="E65" s="100" t="s">
        <v>757</v>
      </c>
      <c r="F65" s="100" t="s">
        <v>13</v>
      </c>
      <c r="G65" s="25">
        <f t="shared" si="4"/>
        <v>180</v>
      </c>
      <c r="H65" s="95"/>
      <c r="I65" s="101"/>
      <c r="J65" s="95">
        <v>2</v>
      </c>
      <c r="K65" s="95">
        <v>6</v>
      </c>
      <c r="L65" s="95">
        <v>2</v>
      </c>
      <c r="M65" s="95"/>
      <c r="N65" s="95">
        <v>20</v>
      </c>
      <c r="O65" s="95">
        <v>100</v>
      </c>
      <c r="P65" s="95">
        <v>17</v>
      </c>
      <c r="Q65" s="95">
        <v>2</v>
      </c>
      <c r="R65" s="95">
        <v>2</v>
      </c>
      <c r="S65" s="95">
        <v>0</v>
      </c>
      <c r="T65" s="95">
        <v>0</v>
      </c>
      <c r="U65" s="95">
        <v>5</v>
      </c>
      <c r="V65" s="95">
        <v>5</v>
      </c>
      <c r="W65" s="95">
        <v>5</v>
      </c>
      <c r="X65" s="95">
        <v>14</v>
      </c>
      <c r="Y65" s="95"/>
      <c r="Z65" s="95">
        <v>0</v>
      </c>
      <c r="AA65" s="95">
        <v>0</v>
      </c>
      <c r="AB65" s="95">
        <v>0</v>
      </c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30031500</v>
      </c>
      <c r="AE65" s="27">
        <f t="shared" si="5"/>
        <v>54</v>
      </c>
      <c r="AF65" s="105"/>
      <c r="AG65" s="81">
        <v>2</v>
      </c>
      <c r="AH65" s="81">
        <v>48</v>
      </c>
      <c r="AI65" s="104"/>
      <c r="AJ65" s="81"/>
      <c r="AK65" s="81">
        <v>3</v>
      </c>
      <c r="AL65" s="81"/>
      <c r="AM65" s="81"/>
      <c r="AN65" s="81"/>
      <c r="AO65" s="81"/>
      <c r="AP65" s="81"/>
      <c r="AQ65" s="81"/>
      <c r="AR65" s="81"/>
      <c r="AS65" s="81"/>
      <c r="AT65" s="81">
        <v>1</v>
      </c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9888500</v>
      </c>
      <c r="AV65" s="27">
        <f t="shared" si="3"/>
        <v>10511025</v>
      </c>
      <c r="AW65" s="30" t="str">
        <f t="shared" si="6"/>
        <v>Credit is within Limit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110</v>
      </c>
      <c r="C66" s="100" t="s">
        <v>166</v>
      </c>
      <c r="D66" s="100"/>
      <c r="E66" s="100" t="s">
        <v>711</v>
      </c>
      <c r="F66" s="100" t="s">
        <v>11</v>
      </c>
      <c r="G66" s="25">
        <f t="shared" si="4"/>
        <v>70</v>
      </c>
      <c r="H66" s="95"/>
      <c r="I66" s="101"/>
      <c r="J66" s="95">
        <v>1</v>
      </c>
      <c r="K66" s="95">
        <v>0</v>
      </c>
      <c r="L66" s="95">
        <v>5</v>
      </c>
      <c r="M66" s="95"/>
      <c r="N66" s="95"/>
      <c r="O66" s="95">
        <v>45</v>
      </c>
      <c r="P66" s="95">
        <v>1</v>
      </c>
      <c r="Q66" s="95">
        <v>1</v>
      </c>
      <c r="R66" s="95">
        <v>0</v>
      </c>
      <c r="S66" s="95">
        <v>0</v>
      </c>
      <c r="T66" s="95">
        <v>0</v>
      </c>
      <c r="U66" s="95">
        <v>2</v>
      </c>
      <c r="V66" s="95">
        <v>3</v>
      </c>
      <c r="W66" s="95">
        <v>2</v>
      </c>
      <c r="X66" s="95">
        <v>10</v>
      </c>
      <c r="Y66" s="95"/>
      <c r="Z66" s="95">
        <v>0</v>
      </c>
      <c r="AA66" s="95">
        <v>0</v>
      </c>
      <c r="AB66" s="95">
        <v>0</v>
      </c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12018000</v>
      </c>
      <c r="AE66" s="27">
        <f t="shared" si="5"/>
        <v>24</v>
      </c>
      <c r="AF66" s="105"/>
      <c r="AG66" s="81">
        <v>1</v>
      </c>
      <c r="AH66" s="81">
        <v>18</v>
      </c>
      <c r="AI66" s="104"/>
      <c r="AJ66" s="81"/>
      <c r="AK66" s="81">
        <v>3</v>
      </c>
      <c r="AL66" s="81"/>
      <c r="AM66" s="81"/>
      <c r="AN66" s="81"/>
      <c r="AO66" s="81"/>
      <c r="AP66" s="81"/>
      <c r="AQ66" s="81"/>
      <c r="AR66" s="81"/>
      <c r="AS66" s="81"/>
      <c r="AT66" s="81">
        <v>2</v>
      </c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4186000</v>
      </c>
      <c r="AV66" s="27">
        <f t="shared" si="3"/>
        <v>4206300</v>
      </c>
      <c r="AW66" s="30" t="str">
        <f t="shared" si="6"/>
        <v>Credit is within Limit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110</v>
      </c>
      <c r="C67" s="100" t="s">
        <v>162</v>
      </c>
      <c r="D67" s="100"/>
      <c r="E67" s="100" t="s">
        <v>712</v>
      </c>
      <c r="F67" s="100" t="s">
        <v>13</v>
      </c>
      <c r="G67" s="25">
        <f t="shared" si="4"/>
        <v>200</v>
      </c>
      <c r="H67" s="95"/>
      <c r="I67" s="101"/>
      <c r="J67" s="95">
        <v>1</v>
      </c>
      <c r="K67" s="95">
        <v>0</v>
      </c>
      <c r="L67" s="95">
        <v>1</v>
      </c>
      <c r="M67" s="95"/>
      <c r="N67" s="95">
        <v>2</v>
      </c>
      <c r="O67" s="95">
        <v>145</v>
      </c>
      <c r="P67" s="95">
        <v>5</v>
      </c>
      <c r="Q67" s="95">
        <v>1</v>
      </c>
      <c r="R67" s="95">
        <v>0</v>
      </c>
      <c r="S67" s="95">
        <v>0</v>
      </c>
      <c r="T67" s="95">
        <v>0</v>
      </c>
      <c r="U67" s="95">
        <v>10</v>
      </c>
      <c r="V67" s="95">
        <v>10</v>
      </c>
      <c r="W67" s="95">
        <v>5</v>
      </c>
      <c r="X67" s="95">
        <v>20</v>
      </c>
      <c r="Y67" s="95"/>
      <c r="Z67" s="95">
        <v>0</v>
      </c>
      <c r="AA67" s="95">
        <v>0</v>
      </c>
      <c r="AB67" s="95">
        <v>0</v>
      </c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34617000</v>
      </c>
      <c r="AE67" s="27">
        <f t="shared" si="5"/>
        <v>60</v>
      </c>
      <c r="AF67" s="105"/>
      <c r="AG67" s="81">
        <v>1</v>
      </c>
      <c r="AH67" s="81">
        <v>55</v>
      </c>
      <c r="AI67" s="104"/>
      <c r="AJ67" s="81"/>
      <c r="AK67" s="81">
        <v>4</v>
      </c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11095500</v>
      </c>
      <c r="AV67" s="27">
        <f t="shared" si="3"/>
        <v>12115950</v>
      </c>
      <c r="AW67" s="30" t="str">
        <f t="shared" si="6"/>
        <v>Credit is within Limit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110</v>
      </c>
      <c r="C68" s="100" t="s">
        <v>159</v>
      </c>
      <c r="D68" s="100"/>
      <c r="E68" s="100" t="s">
        <v>160</v>
      </c>
      <c r="F68" s="100" t="s">
        <v>11</v>
      </c>
      <c r="G68" s="25">
        <f t="shared" si="4"/>
        <v>80</v>
      </c>
      <c r="H68" s="95"/>
      <c r="I68" s="101"/>
      <c r="J68" s="95">
        <v>1</v>
      </c>
      <c r="K68" s="95">
        <v>0</v>
      </c>
      <c r="L68" s="95">
        <v>5</v>
      </c>
      <c r="M68" s="95"/>
      <c r="N68" s="95"/>
      <c r="O68" s="95">
        <v>50</v>
      </c>
      <c r="P68" s="95">
        <v>6</v>
      </c>
      <c r="Q68" s="95">
        <v>1</v>
      </c>
      <c r="R68" s="95">
        <v>0</v>
      </c>
      <c r="S68" s="95">
        <v>0</v>
      </c>
      <c r="T68" s="95">
        <v>0</v>
      </c>
      <c r="U68" s="95">
        <v>3</v>
      </c>
      <c r="V68" s="95">
        <v>3</v>
      </c>
      <c r="W68" s="95">
        <v>3</v>
      </c>
      <c r="X68" s="95">
        <v>8</v>
      </c>
      <c r="Y68" s="95"/>
      <c r="Z68" s="95">
        <v>0</v>
      </c>
      <c r="AA68" s="95">
        <v>0</v>
      </c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13934500</v>
      </c>
      <c r="AE68" s="27">
        <f t="shared" si="5"/>
        <v>28</v>
      </c>
      <c r="AF68" s="105"/>
      <c r="AG68" s="81">
        <v>1</v>
      </c>
      <c r="AH68" s="81">
        <v>20</v>
      </c>
      <c r="AI68" s="104"/>
      <c r="AJ68" s="81"/>
      <c r="AK68" s="81">
        <v>5</v>
      </c>
      <c r="AL68" s="81"/>
      <c r="AM68" s="81"/>
      <c r="AN68" s="81"/>
      <c r="AO68" s="81"/>
      <c r="AP68" s="81"/>
      <c r="AQ68" s="81"/>
      <c r="AR68" s="81"/>
      <c r="AS68" s="81"/>
      <c r="AT68" s="81">
        <v>2</v>
      </c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4851000</v>
      </c>
      <c r="AV68" s="27">
        <f t="shared" si="3"/>
        <v>4877075</v>
      </c>
      <c r="AW68" s="30" t="str">
        <f t="shared" si="6"/>
        <v>Credit is within Limit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1"/>
      <c r="AZ68" s="81"/>
    </row>
    <row r="69" spans="1:52" x14ac:dyDescent="0.25">
      <c r="A69" s="99">
        <v>61</v>
      </c>
      <c r="B69" s="100" t="s">
        <v>110</v>
      </c>
      <c r="C69" s="100" t="s">
        <v>168</v>
      </c>
      <c r="D69" s="100"/>
      <c r="E69" s="100" t="s">
        <v>169</v>
      </c>
      <c r="F69" s="100" t="s">
        <v>11</v>
      </c>
      <c r="G69" s="25">
        <f t="shared" si="4"/>
        <v>70</v>
      </c>
      <c r="H69" s="95"/>
      <c r="I69" s="95"/>
      <c r="J69" s="95">
        <v>1</v>
      </c>
      <c r="K69" s="95">
        <v>0</v>
      </c>
      <c r="L69" s="95">
        <v>5</v>
      </c>
      <c r="M69" s="95"/>
      <c r="N69" s="95">
        <v>6</v>
      </c>
      <c r="O69" s="95">
        <v>35</v>
      </c>
      <c r="P69" s="95">
        <v>5</v>
      </c>
      <c r="Q69" s="95">
        <v>0</v>
      </c>
      <c r="R69" s="95">
        <v>0</v>
      </c>
      <c r="S69" s="95">
        <v>0</v>
      </c>
      <c r="T69" s="95">
        <v>0</v>
      </c>
      <c r="U69" s="95">
        <v>3</v>
      </c>
      <c r="V69" s="95">
        <v>3</v>
      </c>
      <c r="W69" s="95">
        <v>2</v>
      </c>
      <c r="X69" s="95">
        <v>10</v>
      </c>
      <c r="Y69" s="95"/>
      <c r="Z69" s="95">
        <v>0</v>
      </c>
      <c r="AA69" s="95">
        <v>0</v>
      </c>
      <c r="AB69" s="95">
        <v>0</v>
      </c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11436000</v>
      </c>
      <c r="AE69" s="27">
        <f t="shared" si="5"/>
        <v>22</v>
      </c>
      <c r="AF69" s="105"/>
      <c r="AG69" s="81">
        <v>1</v>
      </c>
      <c r="AH69" s="81">
        <v>18</v>
      </c>
      <c r="AI69" s="104"/>
      <c r="AJ69" s="81"/>
      <c r="AK69" s="81">
        <v>2</v>
      </c>
      <c r="AL69" s="81"/>
      <c r="AM69" s="81"/>
      <c r="AN69" s="81"/>
      <c r="AO69" s="81"/>
      <c r="AP69" s="81"/>
      <c r="AQ69" s="81"/>
      <c r="AR69" s="81"/>
      <c r="AS69" s="81"/>
      <c r="AT69" s="81">
        <v>1</v>
      </c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3937500</v>
      </c>
      <c r="AV69" s="27">
        <f t="shared" si="3"/>
        <v>4002599.9999999995</v>
      </c>
      <c r="AW69" s="30" t="str">
        <f t="shared" si="6"/>
        <v>Credit is within Limit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110</v>
      </c>
      <c r="C70" s="100" t="s">
        <v>119</v>
      </c>
      <c r="D70" s="100"/>
      <c r="E70" s="100" t="s">
        <v>938</v>
      </c>
      <c r="F70" s="100" t="s">
        <v>20</v>
      </c>
      <c r="G70" s="25">
        <f t="shared" si="4"/>
        <v>220</v>
      </c>
      <c r="H70" s="95"/>
      <c r="I70" s="95"/>
      <c r="J70" s="95">
        <v>2</v>
      </c>
      <c r="K70" s="95">
        <v>0</v>
      </c>
      <c r="L70" s="95">
        <v>6</v>
      </c>
      <c r="M70" s="95"/>
      <c r="N70" s="95"/>
      <c r="O70" s="95">
        <v>130</v>
      </c>
      <c r="P70" s="95">
        <v>11</v>
      </c>
      <c r="Q70" s="95">
        <v>1</v>
      </c>
      <c r="R70" s="95">
        <v>0</v>
      </c>
      <c r="S70" s="95">
        <v>0</v>
      </c>
      <c r="T70" s="95">
        <v>0</v>
      </c>
      <c r="U70" s="95">
        <v>10</v>
      </c>
      <c r="V70" s="95">
        <v>10</v>
      </c>
      <c r="W70" s="95">
        <v>10</v>
      </c>
      <c r="X70" s="95">
        <v>40</v>
      </c>
      <c r="Y70" s="95"/>
      <c r="Z70" s="95">
        <v>0</v>
      </c>
      <c r="AA70" s="95">
        <v>0</v>
      </c>
      <c r="AB70" s="95">
        <v>0</v>
      </c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37427500</v>
      </c>
      <c r="AE70" s="27">
        <f t="shared" si="5"/>
        <v>68</v>
      </c>
      <c r="AF70" s="105"/>
      <c r="AG70" s="81">
        <v>2</v>
      </c>
      <c r="AH70" s="81">
        <v>60</v>
      </c>
      <c r="AI70" s="104"/>
      <c r="AJ70" s="81"/>
      <c r="AK70" s="81">
        <v>5</v>
      </c>
      <c r="AL70" s="81"/>
      <c r="AM70" s="81"/>
      <c r="AN70" s="81"/>
      <c r="AO70" s="81"/>
      <c r="AP70" s="81"/>
      <c r="AQ70" s="81"/>
      <c r="AR70" s="81"/>
      <c r="AS70" s="81"/>
      <c r="AT70" s="81">
        <v>1</v>
      </c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12438500</v>
      </c>
      <c r="AV70" s="27">
        <f t="shared" si="3"/>
        <v>13099625</v>
      </c>
      <c r="AW70" s="30" t="str">
        <f t="shared" si="6"/>
        <v>Credit is within Limit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1"/>
      <c r="AZ70" s="81"/>
    </row>
    <row r="71" spans="1:52" x14ac:dyDescent="0.25">
      <c r="A71" s="99">
        <v>63</v>
      </c>
      <c r="B71" s="100" t="s">
        <v>110</v>
      </c>
      <c r="C71" s="100" t="s">
        <v>120</v>
      </c>
      <c r="D71" s="100"/>
      <c r="E71" s="100" t="s">
        <v>716</v>
      </c>
      <c r="F71" s="100" t="s">
        <v>20</v>
      </c>
      <c r="G71" s="25">
        <f t="shared" si="4"/>
        <v>270</v>
      </c>
      <c r="H71" s="121"/>
      <c r="I71" s="121"/>
      <c r="J71" s="95">
        <v>3</v>
      </c>
      <c r="K71" s="95">
        <v>0</v>
      </c>
      <c r="L71" s="95">
        <v>3</v>
      </c>
      <c r="M71" s="95"/>
      <c r="N71" s="95"/>
      <c r="O71" s="95">
        <v>162</v>
      </c>
      <c r="P71" s="95">
        <v>17</v>
      </c>
      <c r="Q71" s="95">
        <v>2</v>
      </c>
      <c r="R71" s="95">
        <v>0</v>
      </c>
      <c r="S71" s="95">
        <v>0</v>
      </c>
      <c r="T71" s="95">
        <v>0</v>
      </c>
      <c r="U71" s="95">
        <v>3</v>
      </c>
      <c r="V71" s="95">
        <v>10</v>
      </c>
      <c r="W71" s="95">
        <v>10</v>
      </c>
      <c r="X71" s="95">
        <v>60</v>
      </c>
      <c r="Y71" s="95"/>
      <c r="Z71" s="95">
        <v>0</v>
      </c>
      <c r="AA71" s="95">
        <v>0</v>
      </c>
      <c r="AB71" s="95">
        <v>0</v>
      </c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47104000</v>
      </c>
      <c r="AE71" s="27">
        <f t="shared" si="5"/>
        <v>83</v>
      </c>
      <c r="AF71" s="105"/>
      <c r="AG71" s="81">
        <v>2</v>
      </c>
      <c r="AH71" s="81">
        <v>75</v>
      </c>
      <c r="AI71" s="104"/>
      <c r="AJ71" s="81"/>
      <c r="AK71" s="81">
        <v>5</v>
      </c>
      <c r="AL71" s="81"/>
      <c r="AM71" s="81"/>
      <c r="AN71" s="81"/>
      <c r="AO71" s="81"/>
      <c r="AP71" s="81"/>
      <c r="AQ71" s="81"/>
      <c r="AR71" s="81"/>
      <c r="AS71" s="81"/>
      <c r="AT71" s="81">
        <v>1</v>
      </c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15266000</v>
      </c>
      <c r="AV71" s="27">
        <f t="shared" si="3"/>
        <v>16486399.999999998</v>
      </c>
      <c r="AW71" s="30" t="str">
        <f t="shared" si="6"/>
        <v>Credit is within Limit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1"/>
      <c r="AZ71" s="81"/>
    </row>
    <row r="72" spans="1:52" x14ac:dyDescent="0.25">
      <c r="A72" s="99">
        <v>64</v>
      </c>
      <c r="B72" s="100" t="s">
        <v>110</v>
      </c>
      <c r="C72" s="100" t="s">
        <v>171</v>
      </c>
      <c r="D72" s="100"/>
      <c r="E72" s="100" t="s">
        <v>172</v>
      </c>
      <c r="F72" s="100" t="s">
        <v>13</v>
      </c>
      <c r="G72" s="25">
        <f t="shared" si="4"/>
        <v>140</v>
      </c>
      <c r="H72" s="95"/>
      <c r="I72" s="95"/>
      <c r="J72" s="95">
        <v>2</v>
      </c>
      <c r="K72" s="95">
        <v>0</v>
      </c>
      <c r="L72" s="95">
        <v>3</v>
      </c>
      <c r="M72" s="95"/>
      <c r="N72" s="95"/>
      <c r="O72" s="95">
        <v>81</v>
      </c>
      <c r="P72" s="95">
        <v>11</v>
      </c>
      <c r="Q72" s="95">
        <v>1</v>
      </c>
      <c r="R72" s="95">
        <v>0</v>
      </c>
      <c r="S72" s="95">
        <v>0</v>
      </c>
      <c r="T72" s="95">
        <v>0</v>
      </c>
      <c r="U72" s="95">
        <v>2</v>
      </c>
      <c r="V72" s="95">
        <v>5</v>
      </c>
      <c r="W72" s="95">
        <v>5</v>
      </c>
      <c r="X72" s="95">
        <v>30</v>
      </c>
      <c r="Y72" s="95"/>
      <c r="Z72" s="95">
        <v>0</v>
      </c>
      <c r="AA72" s="95">
        <v>0</v>
      </c>
      <c r="AB72" s="95">
        <v>0</v>
      </c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24466000</v>
      </c>
      <c r="AE72" s="27">
        <f t="shared" si="5"/>
        <v>47</v>
      </c>
      <c r="AF72" s="105"/>
      <c r="AG72" s="105">
        <v>2</v>
      </c>
      <c r="AH72" s="81">
        <v>40</v>
      </c>
      <c r="AI72" s="106"/>
      <c r="AJ72" s="103"/>
      <c r="AK72" s="81">
        <v>4</v>
      </c>
      <c r="AL72" s="81"/>
      <c r="AM72" s="81"/>
      <c r="AN72" s="81"/>
      <c r="AO72" s="81"/>
      <c r="AP72" s="81"/>
      <c r="AQ72" s="81"/>
      <c r="AR72" s="81"/>
      <c r="AS72" s="81"/>
      <c r="AT72" s="81">
        <v>1</v>
      </c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8524500</v>
      </c>
      <c r="AV72" s="27">
        <f t="shared" si="3"/>
        <v>8563100</v>
      </c>
      <c r="AW72" s="30" t="str">
        <f t="shared" si="6"/>
        <v>Credit is within Limit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110</v>
      </c>
      <c r="C73" s="100" t="s">
        <v>1103</v>
      </c>
      <c r="D73" s="100"/>
      <c r="E73" s="100" t="s">
        <v>1106</v>
      </c>
      <c r="F73" s="100" t="s">
        <v>13</v>
      </c>
      <c r="G73" s="25">
        <f t="shared" ref="G73:G100" si="7">SUM(H73:AB73)</f>
        <v>140</v>
      </c>
      <c r="H73" s="95"/>
      <c r="I73" s="95"/>
      <c r="J73" s="95">
        <v>2</v>
      </c>
      <c r="K73" s="95">
        <v>2</v>
      </c>
      <c r="L73" s="95">
        <v>3</v>
      </c>
      <c r="M73" s="95"/>
      <c r="N73" s="95"/>
      <c r="O73" s="95">
        <v>96</v>
      </c>
      <c r="P73" s="95">
        <v>10</v>
      </c>
      <c r="Q73" s="95">
        <v>2</v>
      </c>
      <c r="R73" s="95">
        <v>0</v>
      </c>
      <c r="S73" s="95">
        <v>0</v>
      </c>
      <c r="T73" s="95">
        <v>0</v>
      </c>
      <c r="U73" s="95">
        <v>5</v>
      </c>
      <c r="V73" s="95">
        <v>5</v>
      </c>
      <c r="W73" s="95">
        <v>5</v>
      </c>
      <c r="X73" s="95">
        <v>10</v>
      </c>
      <c r="Y73" s="95"/>
      <c r="Z73" s="95">
        <v>0</v>
      </c>
      <c r="AA73" s="95">
        <v>0</v>
      </c>
      <c r="AB73" s="95">
        <v>0</v>
      </c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24766000</v>
      </c>
      <c r="AE73" s="27">
        <f t="shared" ref="AE73:AE100" si="8">SUM(AF73:AT73)</f>
        <v>48</v>
      </c>
      <c r="AF73" s="105"/>
      <c r="AG73" s="105">
        <v>2</v>
      </c>
      <c r="AH73" s="81">
        <v>40</v>
      </c>
      <c r="AI73" s="106"/>
      <c r="AJ73" s="103"/>
      <c r="AK73" s="81">
        <v>4</v>
      </c>
      <c r="AL73" s="81"/>
      <c r="AM73" s="81"/>
      <c r="AN73" s="81"/>
      <c r="AO73" s="81"/>
      <c r="AP73" s="81"/>
      <c r="AQ73" s="81"/>
      <c r="AR73" s="81"/>
      <c r="AS73" s="81"/>
      <c r="AT73" s="81">
        <v>2</v>
      </c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8629000</v>
      </c>
      <c r="AV73" s="27">
        <f t="shared" si="3"/>
        <v>8668100</v>
      </c>
      <c r="AW73" s="30" t="str">
        <f t="shared" ref="AW73:AW100" si="9">IF(AU73&gt;AV73,"Credit is above Limit. Requires HOTM approval",IF(AU73=0," ",IF(AV73&gt;=AU73,"Credit is within Limit","CheckInput")))</f>
        <v>Credit is within Limit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113</v>
      </c>
      <c r="C74" s="100" t="s">
        <v>876</v>
      </c>
      <c r="D74" s="100"/>
      <c r="E74" s="100" t="s">
        <v>877</v>
      </c>
      <c r="F74" s="100" t="s">
        <v>13</v>
      </c>
      <c r="G74" s="25">
        <f t="shared" si="7"/>
        <v>130</v>
      </c>
      <c r="H74" s="159"/>
      <c r="I74" s="161"/>
      <c r="J74" s="161">
        <v>2</v>
      </c>
      <c r="K74" s="161">
        <v>30</v>
      </c>
      <c r="L74" s="161">
        <v>10</v>
      </c>
      <c r="M74" s="161"/>
      <c r="N74" s="161"/>
      <c r="O74" s="161">
        <v>30</v>
      </c>
      <c r="P74" s="159"/>
      <c r="Q74" s="161">
        <v>6</v>
      </c>
      <c r="R74" s="161"/>
      <c r="S74" s="161"/>
      <c r="T74" s="161"/>
      <c r="U74" s="161">
        <v>2</v>
      </c>
      <c r="V74" s="161">
        <v>5</v>
      </c>
      <c r="W74" s="161">
        <v>5</v>
      </c>
      <c r="X74" s="161">
        <v>40</v>
      </c>
      <c r="Y74" s="161"/>
      <c r="Z74" s="161"/>
      <c r="AA74" s="159"/>
      <c r="AB74" s="159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20319000</v>
      </c>
      <c r="AE74" s="27">
        <f t="shared" si="8"/>
        <v>51</v>
      </c>
      <c r="AF74" s="166"/>
      <c r="AG74" s="167">
        <v>1</v>
      </c>
      <c r="AH74" s="167">
        <v>4</v>
      </c>
      <c r="AI74" s="167">
        <v>1</v>
      </c>
      <c r="AJ74" s="167"/>
      <c r="AK74" s="167">
        <v>8</v>
      </c>
      <c r="AL74" s="167">
        <v>11</v>
      </c>
      <c r="AM74" s="167">
        <v>3</v>
      </c>
      <c r="AN74" s="167">
        <v>1</v>
      </c>
      <c r="AO74" s="167"/>
      <c r="AP74" s="167">
        <v>2</v>
      </c>
      <c r="AQ74" s="167"/>
      <c r="AR74" s="167"/>
      <c r="AS74" s="165"/>
      <c r="AT74" s="167">
        <v>20</v>
      </c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6787500</v>
      </c>
      <c r="AV74" s="27">
        <f t="shared" ref="AV74:AV100" si="10">AC74*0.35</f>
        <v>7111650</v>
      </c>
      <c r="AW74" s="30" t="str">
        <f t="shared" si="9"/>
        <v>Credit is within Limit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113</v>
      </c>
      <c r="C75" s="100" t="s">
        <v>839</v>
      </c>
      <c r="D75" s="100"/>
      <c r="E75" s="100" t="s">
        <v>842</v>
      </c>
      <c r="F75" s="100" t="s">
        <v>13</v>
      </c>
      <c r="G75" s="25">
        <f t="shared" si="7"/>
        <v>160</v>
      </c>
      <c r="H75" s="159"/>
      <c r="I75" s="161"/>
      <c r="J75" s="161">
        <v>2</v>
      </c>
      <c r="K75" s="161">
        <v>2</v>
      </c>
      <c r="L75" s="161">
        <v>12</v>
      </c>
      <c r="M75" s="161"/>
      <c r="N75" s="161">
        <v>4</v>
      </c>
      <c r="O75" s="161">
        <v>40</v>
      </c>
      <c r="P75" s="159"/>
      <c r="Q75" s="161">
        <v>6</v>
      </c>
      <c r="R75" s="161"/>
      <c r="S75" s="161"/>
      <c r="T75" s="161"/>
      <c r="U75" s="161">
        <v>2</v>
      </c>
      <c r="V75" s="161">
        <v>5</v>
      </c>
      <c r="W75" s="161">
        <v>7</v>
      </c>
      <c r="X75" s="161">
        <v>80</v>
      </c>
      <c r="Y75" s="161"/>
      <c r="Z75" s="161"/>
      <c r="AA75" s="159"/>
      <c r="AB75" s="159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24857000</v>
      </c>
      <c r="AE75" s="27">
        <f t="shared" si="8"/>
        <v>61</v>
      </c>
      <c r="AF75" s="166"/>
      <c r="AG75" s="167">
        <v>1</v>
      </c>
      <c r="AH75" s="167">
        <v>4</v>
      </c>
      <c r="AI75" s="167">
        <v>1</v>
      </c>
      <c r="AJ75" s="167"/>
      <c r="AK75" s="167">
        <v>7</v>
      </c>
      <c r="AL75" s="167">
        <v>10</v>
      </c>
      <c r="AM75" s="167">
        <v>4</v>
      </c>
      <c r="AN75" s="167"/>
      <c r="AO75" s="167"/>
      <c r="AP75" s="167">
        <v>2</v>
      </c>
      <c r="AQ75" s="167"/>
      <c r="AR75" s="167"/>
      <c r="AS75" s="165"/>
      <c r="AT75" s="167">
        <v>32</v>
      </c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7817500</v>
      </c>
      <c r="AV75" s="27">
        <f t="shared" si="10"/>
        <v>8699950</v>
      </c>
      <c r="AW75" s="30" t="str">
        <f t="shared" si="9"/>
        <v>Credit is within Limit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113</v>
      </c>
      <c r="C76" s="100" t="s">
        <v>844</v>
      </c>
      <c r="D76" s="100"/>
      <c r="E76" s="100" t="s">
        <v>1058</v>
      </c>
      <c r="F76" s="100" t="s">
        <v>20</v>
      </c>
      <c r="G76" s="25">
        <f t="shared" si="7"/>
        <v>200</v>
      </c>
      <c r="H76" s="159"/>
      <c r="I76" s="161"/>
      <c r="J76" s="161">
        <v>2</v>
      </c>
      <c r="K76" s="161">
        <v>2</v>
      </c>
      <c r="L76" s="161">
        <v>7</v>
      </c>
      <c r="M76" s="161"/>
      <c r="N76" s="161">
        <v>1</v>
      </c>
      <c r="O76" s="161">
        <v>44</v>
      </c>
      <c r="P76" s="159"/>
      <c r="Q76" s="161">
        <v>6</v>
      </c>
      <c r="R76" s="161"/>
      <c r="S76" s="161"/>
      <c r="T76" s="161"/>
      <c r="U76" s="161">
        <v>1</v>
      </c>
      <c r="V76" s="161">
        <v>1</v>
      </c>
      <c r="W76" s="161">
        <v>1</v>
      </c>
      <c r="X76" s="161">
        <v>135</v>
      </c>
      <c r="Y76" s="161"/>
      <c r="Z76" s="161"/>
      <c r="AA76" s="159"/>
      <c r="AB76" s="159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31866000</v>
      </c>
      <c r="AE76" s="27">
        <f t="shared" si="8"/>
        <v>73</v>
      </c>
      <c r="AF76" s="166"/>
      <c r="AG76" s="167">
        <v>2</v>
      </c>
      <c r="AH76" s="167">
        <v>4</v>
      </c>
      <c r="AI76" s="167"/>
      <c r="AJ76" s="167">
        <v>2</v>
      </c>
      <c r="AK76" s="167">
        <v>7</v>
      </c>
      <c r="AL76" s="167">
        <v>20</v>
      </c>
      <c r="AM76" s="167">
        <v>3</v>
      </c>
      <c r="AN76" s="167"/>
      <c r="AO76" s="167"/>
      <c r="AP76" s="167">
        <v>14</v>
      </c>
      <c r="AQ76" s="167"/>
      <c r="AR76" s="167"/>
      <c r="AS76" s="165"/>
      <c r="AT76" s="167">
        <v>21</v>
      </c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9507500</v>
      </c>
      <c r="AV76" s="27">
        <f t="shared" si="10"/>
        <v>11153100</v>
      </c>
      <c r="AW76" s="30" t="str">
        <f t="shared" si="9"/>
        <v>Credit is within Limit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113</v>
      </c>
      <c r="C77" s="100" t="s">
        <v>141</v>
      </c>
      <c r="D77" s="100"/>
      <c r="E77" s="100" t="s">
        <v>701</v>
      </c>
      <c r="F77" s="100" t="s">
        <v>11</v>
      </c>
      <c r="G77" s="25">
        <f t="shared" si="7"/>
        <v>120</v>
      </c>
      <c r="H77" s="159"/>
      <c r="I77" s="161"/>
      <c r="J77" s="161">
        <v>2</v>
      </c>
      <c r="K77" s="161">
        <v>2</v>
      </c>
      <c r="L77" s="161">
        <v>7</v>
      </c>
      <c r="M77" s="161"/>
      <c r="N77" s="161"/>
      <c r="O77" s="161">
        <v>40</v>
      </c>
      <c r="P77" s="159"/>
      <c r="Q77" s="161">
        <v>5</v>
      </c>
      <c r="R77" s="161"/>
      <c r="S77" s="161"/>
      <c r="T77" s="161"/>
      <c r="U77" s="161">
        <v>1</v>
      </c>
      <c r="V77" s="161">
        <v>1</v>
      </c>
      <c r="W77" s="161">
        <v>2</v>
      </c>
      <c r="X77" s="161">
        <v>60</v>
      </c>
      <c r="Y77" s="161"/>
      <c r="Z77" s="161"/>
      <c r="AA77" s="159"/>
      <c r="AB77" s="159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19581500</v>
      </c>
      <c r="AE77" s="27">
        <f t="shared" si="8"/>
        <v>37</v>
      </c>
      <c r="AF77" s="166"/>
      <c r="AG77" s="167">
        <v>1</v>
      </c>
      <c r="AH77" s="167">
        <v>4</v>
      </c>
      <c r="AI77" s="167"/>
      <c r="AJ77" s="167"/>
      <c r="AK77" s="167">
        <v>2</v>
      </c>
      <c r="AL77" s="167">
        <v>18</v>
      </c>
      <c r="AM77" s="167">
        <v>3</v>
      </c>
      <c r="AN77" s="167"/>
      <c r="AO77" s="167"/>
      <c r="AP77" s="167"/>
      <c r="AQ77" s="167"/>
      <c r="AR77" s="167"/>
      <c r="AS77" s="165"/>
      <c r="AT77" s="167">
        <v>9</v>
      </c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5326500</v>
      </c>
      <c r="AV77" s="27">
        <f t="shared" si="10"/>
        <v>6853525</v>
      </c>
      <c r="AW77" s="30" t="str">
        <f t="shared" si="9"/>
        <v>Credit is within Limit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  <c r="AZ77" s="81"/>
    </row>
    <row r="78" spans="1:52" x14ac:dyDescent="0.25">
      <c r="A78" s="99">
        <v>70</v>
      </c>
      <c r="B78" s="100" t="s">
        <v>113</v>
      </c>
      <c r="C78" s="100" t="s">
        <v>114</v>
      </c>
      <c r="D78" s="100"/>
      <c r="E78" s="100" t="s">
        <v>115</v>
      </c>
      <c r="F78" s="100" t="s">
        <v>13</v>
      </c>
      <c r="G78" s="25">
        <f t="shared" si="7"/>
        <v>200</v>
      </c>
      <c r="H78" s="159"/>
      <c r="I78" s="161"/>
      <c r="J78" s="161">
        <v>2</v>
      </c>
      <c r="K78" s="161">
        <v>2</v>
      </c>
      <c r="L78" s="161">
        <v>1</v>
      </c>
      <c r="M78" s="161"/>
      <c r="N78" s="161">
        <v>5</v>
      </c>
      <c r="O78" s="161">
        <v>25</v>
      </c>
      <c r="P78" s="159"/>
      <c r="Q78" s="161">
        <v>27</v>
      </c>
      <c r="R78" s="161"/>
      <c r="S78" s="161"/>
      <c r="T78" s="161"/>
      <c r="U78" s="161">
        <v>2</v>
      </c>
      <c r="V78" s="161">
        <v>2</v>
      </c>
      <c r="W78" s="161">
        <v>5</v>
      </c>
      <c r="X78" s="161">
        <v>129</v>
      </c>
      <c r="Y78" s="161"/>
      <c r="Z78" s="161"/>
      <c r="AA78" s="159"/>
      <c r="AB78" s="159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30646000</v>
      </c>
      <c r="AE78" s="27">
        <f t="shared" si="8"/>
        <v>69</v>
      </c>
      <c r="AF78" s="166"/>
      <c r="AG78" s="167">
        <v>8</v>
      </c>
      <c r="AH78" s="167">
        <v>8</v>
      </c>
      <c r="AI78" s="167">
        <v>2</v>
      </c>
      <c r="AJ78" s="167"/>
      <c r="AK78" s="167">
        <v>5</v>
      </c>
      <c r="AL78" s="167">
        <v>15</v>
      </c>
      <c r="AM78" s="167">
        <v>8</v>
      </c>
      <c r="AN78" s="167"/>
      <c r="AO78" s="167"/>
      <c r="AP78" s="167">
        <v>22</v>
      </c>
      <c r="AQ78" s="167"/>
      <c r="AR78" s="167"/>
      <c r="AS78" s="165"/>
      <c r="AT78" s="167">
        <v>1</v>
      </c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9788500</v>
      </c>
      <c r="AV78" s="27">
        <f t="shared" si="10"/>
        <v>10726100</v>
      </c>
      <c r="AW78" s="30" t="str">
        <f t="shared" si="9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99">
        <v>71</v>
      </c>
      <c r="B79" s="100" t="s">
        <v>113</v>
      </c>
      <c r="C79" s="100" t="s">
        <v>539</v>
      </c>
      <c r="D79" s="100"/>
      <c r="E79" s="100" t="s">
        <v>540</v>
      </c>
      <c r="F79" s="100" t="s">
        <v>11</v>
      </c>
      <c r="G79" s="25">
        <f t="shared" si="7"/>
        <v>100</v>
      </c>
      <c r="H79" s="159"/>
      <c r="I79" s="161"/>
      <c r="J79" s="161">
        <v>1</v>
      </c>
      <c r="K79" s="161">
        <v>2</v>
      </c>
      <c r="L79" s="161">
        <v>1</v>
      </c>
      <c r="M79" s="161"/>
      <c r="N79" s="161"/>
      <c r="O79" s="161">
        <v>20</v>
      </c>
      <c r="P79" s="159"/>
      <c r="Q79" s="161"/>
      <c r="R79" s="161"/>
      <c r="S79" s="161"/>
      <c r="T79" s="161"/>
      <c r="U79" s="161">
        <v>2</v>
      </c>
      <c r="V79" s="161">
        <v>2</v>
      </c>
      <c r="W79" s="161">
        <v>2</v>
      </c>
      <c r="X79" s="161">
        <v>70</v>
      </c>
      <c r="Y79" s="161"/>
      <c r="Z79" s="161"/>
      <c r="AA79" s="159"/>
      <c r="AB79" s="159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15680500</v>
      </c>
      <c r="AE79" s="27">
        <f t="shared" si="8"/>
        <v>34</v>
      </c>
      <c r="AF79" s="166"/>
      <c r="AG79" s="167">
        <v>3</v>
      </c>
      <c r="AH79" s="167">
        <v>2</v>
      </c>
      <c r="AI79" s="167">
        <v>1</v>
      </c>
      <c r="AJ79" s="167"/>
      <c r="AK79" s="167">
        <v>5</v>
      </c>
      <c r="AL79" s="167">
        <v>8</v>
      </c>
      <c r="AM79" s="167">
        <v>2</v>
      </c>
      <c r="AN79" s="167"/>
      <c r="AO79" s="167"/>
      <c r="AP79" s="167">
        <v>1</v>
      </c>
      <c r="AQ79" s="167"/>
      <c r="AR79" s="167"/>
      <c r="AS79" s="165"/>
      <c r="AT79" s="167">
        <v>12</v>
      </c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4654000</v>
      </c>
      <c r="AV79" s="27">
        <f t="shared" si="10"/>
        <v>5488175</v>
      </c>
      <c r="AW79" s="30" t="str">
        <f t="shared" si="9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113</v>
      </c>
      <c r="C80" s="100" t="s">
        <v>126</v>
      </c>
      <c r="D80" s="100"/>
      <c r="E80" s="100" t="s">
        <v>127</v>
      </c>
      <c r="F80" s="100" t="s">
        <v>43</v>
      </c>
      <c r="G80" s="25">
        <f t="shared" si="7"/>
        <v>400</v>
      </c>
      <c r="H80" s="159"/>
      <c r="I80" s="161"/>
      <c r="J80" s="161">
        <v>2</v>
      </c>
      <c r="K80" s="161">
        <v>2</v>
      </c>
      <c r="L80" s="161">
        <v>4</v>
      </c>
      <c r="M80" s="161">
        <v>1</v>
      </c>
      <c r="N80" s="161">
        <v>30</v>
      </c>
      <c r="O80" s="161">
        <v>40</v>
      </c>
      <c r="P80" s="159"/>
      <c r="Q80" s="161">
        <v>43</v>
      </c>
      <c r="R80" s="161"/>
      <c r="S80" s="161"/>
      <c r="T80" s="161"/>
      <c r="U80" s="161">
        <v>24</v>
      </c>
      <c r="V80" s="161">
        <v>45</v>
      </c>
      <c r="W80" s="161">
        <v>25</v>
      </c>
      <c r="X80" s="161">
        <v>184</v>
      </c>
      <c r="Y80" s="161"/>
      <c r="Z80" s="161"/>
      <c r="AA80" s="159"/>
      <c r="AB80" s="159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55502000</v>
      </c>
      <c r="AE80" s="27">
        <f t="shared" si="8"/>
        <v>0</v>
      </c>
      <c r="AF80" s="166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5"/>
      <c r="AT80" s="167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19425700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99">
        <v>73</v>
      </c>
      <c r="B81" s="100" t="s">
        <v>113</v>
      </c>
      <c r="C81" s="100" t="s">
        <v>552</v>
      </c>
      <c r="D81" s="100"/>
      <c r="E81" s="100" t="s">
        <v>749</v>
      </c>
      <c r="F81" s="100" t="s">
        <v>20</v>
      </c>
      <c r="G81" s="25">
        <f t="shared" si="7"/>
        <v>250</v>
      </c>
      <c r="H81" s="159"/>
      <c r="I81" s="161"/>
      <c r="J81" s="161">
        <v>2</v>
      </c>
      <c r="K81" s="161">
        <v>5</v>
      </c>
      <c r="L81" s="161">
        <v>2</v>
      </c>
      <c r="M81" s="161"/>
      <c r="N81" s="161">
        <v>2</v>
      </c>
      <c r="O81" s="161">
        <v>50</v>
      </c>
      <c r="P81" s="159"/>
      <c r="Q81" s="161">
        <v>20</v>
      </c>
      <c r="R81" s="161"/>
      <c r="S81" s="161"/>
      <c r="T81" s="161"/>
      <c r="U81" s="161">
        <v>9</v>
      </c>
      <c r="V81" s="161">
        <v>5</v>
      </c>
      <c r="W81" s="161">
        <v>5</v>
      </c>
      <c r="X81" s="161">
        <v>150</v>
      </c>
      <c r="Y81" s="161"/>
      <c r="Z81" s="161"/>
      <c r="AA81" s="159"/>
      <c r="AB81" s="159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38788000</v>
      </c>
      <c r="AE81" s="27">
        <f t="shared" si="8"/>
        <v>84</v>
      </c>
      <c r="AF81" s="166"/>
      <c r="AG81" s="167">
        <v>15</v>
      </c>
      <c r="AH81" s="167">
        <v>7</v>
      </c>
      <c r="AI81" s="167">
        <v>1</v>
      </c>
      <c r="AJ81" s="167"/>
      <c r="AK81" s="167">
        <v>6</v>
      </c>
      <c r="AL81" s="167">
        <v>30</v>
      </c>
      <c r="AM81" s="167">
        <v>10</v>
      </c>
      <c r="AN81" s="167"/>
      <c r="AO81" s="167"/>
      <c r="AP81" s="167">
        <v>6</v>
      </c>
      <c r="AQ81" s="167"/>
      <c r="AR81" s="167"/>
      <c r="AS81" s="165"/>
      <c r="AT81" s="167">
        <v>9</v>
      </c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12333500</v>
      </c>
      <c r="AV81" s="27">
        <f t="shared" si="10"/>
        <v>13575800</v>
      </c>
      <c r="AW81" s="30" t="str">
        <f t="shared" si="9"/>
        <v>Credit is within Limit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  <c r="AZ81" s="81"/>
    </row>
    <row r="82" spans="1:52" ht="15.75" x14ac:dyDescent="0.25">
      <c r="A82" s="99">
        <v>74</v>
      </c>
      <c r="B82" s="100" t="s">
        <v>113</v>
      </c>
      <c r="C82" s="100" t="s">
        <v>551</v>
      </c>
      <c r="D82" s="100"/>
      <c r="E82" s="100" t="s">
        <v>750</v>
      </c>
      <c r="F82" s="100" t="s">
        <v>933</v>
      </c>
      <c r="G82" s="25">
        <f t="shared" si="7"/>
        <v>1050</v>
      </c>
      <c r="H82" s="162"/>
      <c r="I82" s="162"/>
      <c r="J82" s="162">
        <v>10</v>
      </c>
      <c r="K82" s="162">
        <v>8</v>
      </c>
      <c r="L82" s="162">
        <v>20</v>
      </c>
      <c r="M82" s="162"/>
      <c r="N82" s="162">
        <v>62</v>
      </c>
      <c r="O82" s="162">
        <v>50</v>
      </c>
      <c r="P82" s="162"/>
      <c r="Q82" s="162">
        <v>50</v>
      </c>
      <c r="R82" s="162"/>
      <c r="S82" s="162"/>
      <c r="T82" s="162"/>
      <c r="U82" s="162">
        <v>50</v>
      </c>
      <c r="V82" s="162">
        <v>350</v>
      </c>
      <c r="W82" s="162">
        <v>200</v>
      </c>
      <c r="X82" s="162">
        <v>250</v>
      </c>
      <c r="Y82" s="162"/>
      <c r="Z82" s="162"/>
      <c r="AA82" s="162"/>
      <c r="AB82" s="160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128517000</v>
      </c>
      <c r="AE82" s="27">
        <f t="shared" si="8"/>
        <v>258</v>
      </c>
      <c r="AF82" s="166"/>
      <c r="AG82" s="167">
        <v>30</v>
      </c>
      <c r="AH82" s="167">
        <v>25</v>
      </c>
      <c r="AI82" s="167">
        <v>2</v>
      </c>
      <c r="AJ82" s="167">
        <v>1</v>
      </c>
      <c r="AK82" s="167">
        <v>20</v>
      </c>
      <c r="AL82" s="167">
        <v>70</v>
      </c>
      <c r="AM82" s="167">
        <v>11</v>
      </c>
      <c r="AN82" s="167"/>
      <c r="AO82" s="167"/>
      <c r="AP82" s="167">
        <v>50</v>
      </c>
      <c r="AQ82" s="167"/>
      <c r="AR82" s="167"/>
      <c r="AS82" s="165"/>
      <c r="AT82" s="167">
        <v>49</v>
      </c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35399000</v>
      </c>
      <c r="AV82" s="27">
        <f t="shared" si="10"/>
        <v>44980950</v>
      </c>
      <c r="AW82" s="30" t="str">
        <f t="shared" si="9"/>
        <v>Credit is within Limit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1"/>
      <c r="AZ82" s="81"/>
    </row>
    <row r="83" spans="1:52" ht="15.75" x14ac:dyDescent="0.25">
      <c r="A83" s="99">
        <v>75</v>
      </c>
      <c r="B83" s="100" t="s">
        <v>113</v>
      </c>
      <c r="C83" s="100" t="s">
        <v>150</v>
      </c>
      <c r="D83" s="100"/>
      <c r="E83" s="100" t="s">
        <v>665</v>
      </c>
      <c r="F83" s="100" t="s">
        <v>20</v>
      </c>
      <c r="G83" s="25">
        <f t="shared" si="7"/>
        <v>386</v>
      </c>
      <c r="H83" s="162"/>
      <c r="I83" s="162"/>
      <c r="J83" s="162">
        <v>2</v>
      </c>
      <c r="K83" s="162">
        <v>1</v>
      </c>
      <c r="L83" s="162">
        <v>4</v>
      </c>
      <c r="M83" s="162"/>
      <c r="N83" s="162">
        <v>5</v>
      </c>
      <c r="O83" s="162">
        <v>82</v>
      </c>
      <c r="P83" s="162"/>
      <c r="Q83" s="162">
        <v>30</v>
      </c>
      <c r="R83" s="162"/>
      <c r="S83" s="162"/>
      <c r="T83" s="162"/>
      <c r="U83" s="162">
        <v>5</v>
      </c>
      <c r="V83" s="162">
        <v>50</v>
      </c>
      <c r="W83" s="162">
        <v>50</v>
      </c>
      <c r="X83" s="162">
        <v>157</v>
      </c>
      <c r="Y83" s="162"/>
      <c r="Z83" s="162"/>
      <c r="AA83" s="162"/>
      <c r="AB83" s="159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56374000</v>
      </c>
      <c r="AE83" s="27">
        <f t="shared" si="8"/>
        <v>127</v>
      </c>
      <c r="AF83" s="166"/>
      <c r="AG83" s="167">
        <v>23</v>
      </c>
      <c r="AH83" s="167">
        <v>20</v>
      </c>
      <c r="AI83" s="167">
        <v>2</v>
      </c>
      <c r="AJ83" s="167"/>
      <c r="AK83" s="167">
        <v>26</v>
      </c>
      <c r="AL83" s="167">
        <v>12</v>
      </c>
      <c r="AM83" s="167">
        <v>10</v>
      </c>
      <c r="AN83" s="167"/>
      <c r="AO83" s="167">
        <v>0</v>
      </c>
      <c r="AP83" s="167">
        <v>9</v>
      </c>
      <c r="AQ83" s="167">
        <v>0</v>
      </c>
      <c r="AR83" s="167"/>
      <c r="AS83" s="165"/>
      <c r="AT83" s="167">
        <v>25</v>
      </c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18352000</v>
      </c>
      <c r="AV83" s="27">
        <f t="shared" si="10"/>
        <v>19730900</v>
      </c>
      <c r="AW83" s="30" t="str">
        <f t="shared" si="9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1"/>
      <c r="AZ83" s="81"/>
    </row>
    <row r="84" spans="1:52" x14ac:dyDescent="0.25">
      <c r="A84" s="99">
        <v>76</v>
      </c>
      <c r="B84" s="100" t="s">
        <v>113</v>
      </c>
      <c r="C84" s="100" t="s">
        <v>151</v>
      </c>
      <c r="D84" s="100"/>
      <c r="E84" s="100" t="s">
        <v>152</v>
      </c>
      <c r="F84" s="100" t="s">
        <v>11</v>
      </c>
      <c r="G84" s="25">
        <f t="shared" si="7"/>
        <v>89</v>
      </c>
      <c r="H84" s="159"/>
      <c r="I84" s="161"/>
      <c r="J84" s="161">
        <v>2</v>
      </c>
      <c r="K84" s="161">
        <v>4</v>
      </c>
      <c r="L84" s="161">
        <v>2</v>
      </c>
      <c r="M84" s="161"/>
      <c r="N84" s="161">
        <v>5</v>
      </c>
      <c r="O84" s="161">
        <v>19</v>
      </c>
      <c r="P84" s="159"/>
      <c r="Q84" s="161">
        <v>3</v>
      </c>
      <c r="R84" s="161"/>
      <c r="S84" s="161"/>
      <c r="T84" s="161"/>
      <c r="U84" s="161">
        <v>6</v>
      </c>
      <c r="V84" s="161">
        <v>3</v>
      </c>
      <c r="W84" s="161">
        <v>20</v>
      </c>
      <c r="X84" s="161">
        <v>25</v>
      </c>
      <c r="Y84" s="161"/>
      <c r="Z84" s="161"/>
      <c r="AA84" s="159"/>
      <c r="AB84" s="159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12543000</v>
      </c>
      <c r="AE84" s="27">
        <f t="shared" si="8"/>
        <v>0</v>
      </c>
      <c r="AF84" s="166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5"/>
      <c r="AT84" s="167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4390050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113</v>
      </c>
      <c r="C85" s="100" t="s">
        <v>148</v>
      </c>
      <c r="D85" s="100"/>
      <c r="E85" s="100" t="s">
        <v>149</v>
      </c>
      <c r="F85" s="100" t="s">
        <v>20</v>
      </c>
      <c r="G85" s="25">
        <f t="shared" si="7"/>
        <v>300</v>
      </c>
      <c r="H85" s="159"/>
      <c r="I85" s="161"/>
      <c r="J85" s="161">
        <v>8</v>
      </c>
      <c r="K85" s="161">
        <v>9</v>
      </c>
      <c r="L85" s="161">
        <v>4</v>
      </c>
      <c r="M85" s="161"/>
      <c r="N85" s="161">
        <v>4</v>
      </c>
      <c r="O85" s="161">
        <v>43</v>
      </c>
      <c r="P85" s="159"/>
      <c r="Q85" s="161">
        <v>14</v>
      </c>
      <c r="R85" s="161"/>
      <c r="S85" s="161"/>
      <c r="T85" s="161"/>
      <c r="U85" s="161">
        <v>2</v>
      </c>
      <c r="V85" s="161">
        <v>6</v>
      </c>
      <c r="W85" s="161">
        <v>10</v>
      </c>
      <c r="X85" s="161">
        <v>200</v>
      </c>
      <c r="Y85" s="161"/>
      <c r="Z85" s="161"/>
      <c r="AA85" s="159"/>
      <c r="AB85" s="159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46543500</v>
      </c>
      <c r="AE85" s="27">
        <f t="shared" si="8"/>
        <v>104</v>
      </c>
      <c r="AF85" s="166"/>
      <c r="AG85" s="167">
        <v>15</v>
      </c>
      <c r="AH85" s="167">
        <v>10</v>
      </c>
      <c r="AI85" s="167">
        <v>5</v>
      </c>
      <c r="AJ85" s="167"/>
      <c r="AK85" s="167">
        <v>5</v>
      </c>
      <c r="AL85" s="167">
        <v>30</v>
      </c>
      <c r="AM85" s="167">
        <v>12</v>
      </c>
      <c r="AN85" s="167"/>
      <c r="AO85" s="167"/>
      <c r="AP85" s="167">
        <v>9</v>
      </c>
      <c r="AQ85" s="167"/>
      <c r="AR85" s="167"/>
      <c r="AS85" s="165"/>
      <c r="AT85" s="167">
        <v>18</v>
      </c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15203000</v>
      </c>
      <c r="AV85" s="27">
        <f t="shared" si="10"/>
        <v>16290224.999999998</v>
      </c>
      <c r="AW85" s="30" t="str">
        <f t="shared" si="9"/>
        <v>Credit is within Limit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99">
        <v>78</v>
      </c>
      <c r="B86" s="100" t="s">
        <v>113</v>
      </c>
      <c r="C86" s="100" t="s">
        <v>146</v>
      </c>
      <c r="D86" s="100"/>
      <c r="E86" s="100" t="s">
        <v>147</v>
      </c>
      <c r="F86" s="100" t="s">
        <v>20</v>
      </c>
      <c r="G86" s="25">
        <f t="shared" si="7"/>
        <v>300</v>
      </c>
      <c r="H86" s="159"/>
      <c r="I86" s="161"/>
      <c r="J86" s="161">
        <v>10</v>
      </c>
      <c r="K86" s="161">
        <v>9</v>
      </c>
      <c r="L86" s="161">
        <v>4</v>
      </c>
      <c r="M86" s="161"/>
      <c r="N86" s="161">
        <v>17</v>
      </c>
      <c r="O86" s="161">
        <v>43</v>
      </c>
      <c r="P86" s="159"/>
      <c r="Q86" s="161">
        <v>19</v>
      </c>
      <c r="R86" s="161"/>
      <c r="S86" s="161"/>
      <c r="T86" s="161"/>
      <c r="U86" s="161">
        <v>2</v>
      </c>
      <c r="V86" s="161">
        <v>10</v>
      </c>
      <c r="W86" s="161">
        <v>5</v>
      </c>
      <c r="X86" s="161">
        <v>181</v>
      </c>
      <c r="Y86" s="161"/>
      <c r="Z86" s="161"/>
      <c r="AA86" s="159"/>
      <c r="AB86" s="159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45835000</v>
      </c>
      <c r="AE86" s="27">
        <f t="shared" si="8"/>
        <v>96</v>
      </c>
      <c r="AF86" s="166"/>
      <c r="AG86" s="167">
        <v>15</v>
      </c>
      <c r="AH86" s="167">
        <v>10</v>
      </c>
      <c r="AI86" s="167">
        <v>10</v>
      </c>
      <c r="AJ86" s="167"/>
      <c r="AK86" s="167">
        <v>4</v>
      </c>
      <c r="AL86" s="167">
        <v>30</v>
      </c>
      <c r="AM86" s="167">
        <v>10</v>
      </c>
      <c r="AN86" s="167"/>
      <c r="AO86" s="167"/>
      <c r="AP86" s="167">
        <v>9</v>
      </c>
      <c r="AQ86" s="167"/>
      <c r="AR86" s="167"/>
      <c r="AS86" s="165"/>
      <c r="AT86" s="167">
        <v>8</v>
      </c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14822500</v>
      </c>
      <c r="AV86" s="27">
        <f t="shared" si="10"/>
        <v>16042249.999999998</v>
      </c>
      <c r="AW86" s="30" t="str">
        <f t="shared" si="9"/>
        <v>Credit is within Limit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ht="15.75" x14ac:dyDescent="0.25">
      <c r="A87" s="99">
        <v>79</v>
      </c>
      <c r="B87" s="100" t="s">
        <v>113</v>
      </c>
      <c r="C87" s="100" t="s">
        <v>142</v>
      </c>
      <c r="D87" s="100"/>
      <c r="E87" s="100" t="s">
        <v>143</v>
      </c>
      <c r="F87" s="100" t="s">
        <v>933</v>
      </c>
      <c r="G87" s="25">
        <f t="shared" si="7"/>
        <v>1050</v>
      </c>
      <c r="H87" s="162"/>
      <c r="I87" s="162"/>
      <c r="J87" s="162">
        <v>10</v>
      </c>
      <c r="K87" s="162">
        <v>8</v>
      </c>
      <c r="L87" s="162">
        <v>20</v>
      </c>
      <c r="M87" s="162"/>
      <c r="N87" s="162">
        <v>160</v>
      </c>
      <c r="O87" s="162">
        <v>25</v>
      </c>
      <c r="P87" s="162"/>
      <c r="Q87" s="162">
        <v>50</v>
      </c>
      <c r="R87" s="162"/>
      <c r="S87" s="162"/>
      <c r="T87" s="162"/>
      <c r="U87" s="162">
        <v>50</v>
      </c>
      <c r="V87" s="162">
        <v>320</v>
      </c>
      <c r="W87" s="162">
        <v>207</v>
      </c>
      <c r="X87" s="162">
        <v>200</v>
      </c>
      <c r="Y87" s="162"/>
      <c r="Z87" s="162"/>
      <c r="AA87" s="162"/>
      <c r="AB87" s="159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121935000</v>
      </c>
      <c r="AE87" s="27">
        <f t="shared" si="8"/>
        <v>226</v>
      </c>
      <c r="AF87" s="166"/>
      <c r="AG87" s="167">
        <v>40</v>
      </c>
      <c r="AH87" s="167">
        <v>45</v>
      </c>
      <c r="AI87" s="167">
        <v>2</v>
      </c>
      <c r="AJ87" s="167"/>
      <c r="AK87" s="167">
        <v>22</v>
      </c>
      <c r="AL87" s="167">
        <v>40</v>
      </c>
      <c r="AM87" s="167">
        <v>32</v>
      </c>
      <c r="AN87" s="167"/>
      <c r="AO87" s="167"/>
      <c r="AP87" s="167">
        <v>28</v>
      </c>
      <c r="AQ87" s="167"/>
      <c r="AR87" s="167"/>
      <c r="AS87" s="165"/>
      <c r="AT87" s="167">
        <v>17</v>
      </c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33822000</v>
      </c>
      <c r="AV87" s="27">
        <f t="shared" si="10"/>
        <v>42677250</v>
      </c>
      <c r="AW87" s="30" t="str">
        <f t="shared" si="9"/>
        <v>Credit is within Limit</v>
      </c>
      <c r="AX87" s="30" t="str">
        <f>IFERROR(IF(VLOOKUP(C87,'Overdue Credits'!$A:$F,6,0)&gt;2,"High Risk Customer",IF(VLOOKUP(C87,'Overdue Credits'!$A:$F,6,0)&gt;0,"Medium Risk Customer","Low Risk Customer")),"Low Risk Customer")</f>
        <v>Medium Risk Customer</v>
      </c>
      <c r="AY87" s="81"/>
      <c r="AZ87" s="81"/>
    </row>
    <row r="88" spans="1:52" x14ac:dyDescent="0.25">
      <c r="A88" s="99">
        <v>80</v>
      </c>
      <c r="B88" s="100" t="s">
        <v>113</v>
      </c>
      <c r="C88" s="100" t="s">
        <v>1104</v>
      </c>
      <c r="D88" s="100"/>
      <c r="E88" s="100" t="s">
        <v>1105</v>
      </c>
      <c r="F88" s="100" t="s">
        <v>516</v>
      </c>
      <c r="G88" s="25">
        <f>SUM(H88:AB88)</f>
        <v>0</v>
      </c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  <c r="AZ88" s="81"/>
    </row>
    <row r="89" spans="1:52" ht="15.75" x14ac:dyDescent="0.25">
      <c r="A89" s="99">
        <v>81</v>
      </c>
      <c r="B89" s="100" t="s">
        <v>113</v>
      </c>
      <c r="C89" s="100" t="s">
        <v>1135</v>
      </c>
      <c r="D89" s="100"/>
      <c r="E89" s="100" t="s">
        <v>1136</v>
      </c>
      <c r="F89" s="100" t="s">
        <v>11</v>
      </c>
      <c r="G89" s="25">
        <f t="shared" si="7"/>
        <v>0</v>
      </c>
      <c r="H89" s="159"/>
      <c r="I89" s="159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59"/>
      <c r="AB89" s="159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1"/>
      <c r="AZ89" s="81"/>
    </row>
    <row r="90" spans="1:52" ht="15" customHeight="1" x14ac:dyDescent="0.25">
      <c r="A90" s="99">
        <v>82</v>
      </c>
      <c r="B90" s="100" t="s">
        <v>666</v>
      </c>
      <c r="C90" s="100" t="s">
        <v>849</v>
      </c>
      <c r="D90" s="100"/>
      <c r="E90" s="100" t="s">
        <v>850</v>
      </c>
      <c r="F90" s="100" t="s">
        <v>13</v>
      </c>
      <c r="G90" s="25">
        <f t="shared" si="7"/>
        <v>120</v>
      </c>
      <c r="H90" s="168"/>
      <c r="I90" s="168"/>
      <c r="J90" s="168">
        <v>3</v>
      </c>
      <c r="K90" s="168">
        <v>1</v>
      </c>
      <c r="L90" s="168">
        <v>5</v>
      </c>
      <c r="M90" s="168">
        <v>1</v>
      </c>
      <c r="N90" s="168"/>
      <c r="O90" s="168">
        <v>40</v>
      </c>
      <c r="P90" s="168">
        <v>1</v>
      </c>
      <c r="Q90" s="168">
        <v>2</v>
      </c>
      <c r="R90" s="168">
        <v>1</v>
      </c>
      <c r="S90" s="168"/>
      <c r="T90" s="168"/>
      <c r="U90" s="168">
        <v>4</v>
      </c>
      <c r="V90" s="168">
        <v>3</v>
      </c>
      <c r="W90" s="168">
        <v>2</v>
      </c>
      <c r="X90" s="168">
        <v>57</v>
      </c>
      <c r="Y90" s="168"/>
      <c r="Z90" s="168"/>
      <c r="AA90" s="168"/>
      <c r="AB90" s="168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19426500</v>
      </c>
      <c r="AE90" s="27">
        <f t="shared" si="8"/>
        <v>40</v>
      </c>
      <c r="AF90" s="176"/>
      <c r="AG90" s="177"/>
      <c r="AH90" s="177">
        <v>30</v>
      </c>
      <c r="AI90" s="178"/>
      <c r="AJ90" s="177"/>
      <c r="AK90" s="177"/>
      <c r="AL90" s="177"/>
      <c r="AM90" s="177"/>
      <c r="AN90" s="177"/>
      <c r="AO90" s="177"/>
      <c r="AP90" s="177">
        <v>10</v>
      </c>
      <c r="AQ90" s="177"/>
      <c r="AR90" s="177"/>
      <c r="AS90" s="177"/>
      <c r="AT90" s="177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6700000</v>
      </c>
      <c r="AV90" s="27">
        <f t="shared" si="10"/>
        <v>6799275</v>
      </c>
      <c r="AW90" s="30" t="str">
        <f t="shared" si="9"/>
        <v>Credit is within Limit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99">
        <v>83</v>
      </c>
      <c r="B91" s="100" t="s">
        <v>666</v>
      </c>
      <c r="C91" s="100" t="s">
        <v>139</v>
      </c>
      <c r="D91" s="100"/>
      <c r="E91" s="100" t="s">
        <v>140</v>
      </c>
      <c r="F91" s="100" t="s">
        <v>13</v>
      </c>
      <c r="G91" s="25">
        <f t="shared" si="7"/>
        <v>120</v>
      </c>
      <c r="H91" s="169"/>
      <c r="I91" s="169"/>
      <c r="J91" s="169">
        <v>3</v>
      </c>
      <c r="K91" s="169">
        <v>3</v>
      </c>
      <c r="L91" s="169">
        <v>2</v>
      </c>
      <c r="M91" s="169">
        <v>2</v>
      </c>
      <c r="N91" s="169"/>
      <c r="O91" s="169">
        <v>55</v>
      </c>
      <c r="P91" s="169">
        <v>1</v>
      </c>
      <c r="Q91" s="169">
        <v>2</v>
      </c>
      <c r="R91" s="169">
        <v>1</v>
      </c>
      <c r="S91" s="169"/>
      <c r="T91" s="169"/>
      <c r="U91" s="169">
        <v>4</v>
      </c>
      <c r="V91" s="169">
        <v>5</v>
      </c>
      <c r="W91" s="169">
        <v>2</v>
      </c>
      <c r="X91" s="169">
        <v>40</v>
      </c>
      <c r="Y91" s="169"/>
      <c r="Z91" s="169"/>
      <c r="AA91" s="169"/>
      <c r="AB91" s="169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19895000</v>
      </c>
      <c r="AE91" s="27">
        <f t="shared" si="8"/>
        <v>42</v>
      </c>
      <c r="AF91" s="176"/>
      <c r="AG91" s="177"/>
      <c r="AH91" s="177">
        <v>30</v>
      </c>
      <c r="AI91" s="178"/>
      <c r="AJ91" s="177"/>
      <c r="AK91" s="177"/>
      <c r="AL91" s="177"/>
      <c r="AM91" s="177"/>
      <c r="AN91" s="177"/>
      <c r="AO91" s="177"/>
      <c r="AP91" s="177">
        <v>12</v>
      </c>
      <c r="AQ91" s="177"/>
      <c r="AR91" s="177"/>
      <c r="AS91" s="177"/>
      <c r="AT91" s="177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6909000</v>
      </c>
      <c r="AV91" s="27">
        <f t="shared" si="10"/>
        <v>6963250</v>
      </c>
      <c r="AW91" s="30" t="str">
        <f t="shared" si="9"/>
        <v>Credit is within Limit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  <c r="AZ91" s="81"/>
    </row>
    <row r="92" spans="1:52" x14ac:dyDescent="0.25">
      <c r="A92" s="99">
        <v>84</v>
      </c>
      <c r="B92" s="100" t="s">
        <v>666</v>
      </c>
      <c r="C92" s="100" t="s">
        <v>130</v>
      </c>
      <c r="D92" s="100"/>
      <c r="E92" s="100" t="s">
        <v>131</v>
      </c>
      <c r="F92" s="100" t="s">
        <v>43</v>
      </c>
      <c r="G92" s="25">
        <f t="shared" si="7"/>
        <v>250</v>
      </c>
      <c r="H92" s="168"/>
      <c r="I92" s="168"/>
      <c r="J92" s="168">
        <v>3</v>
      </c>
      <c r="K92" s="168">
        <v>1</v>
      </c>
      <c r="L92" s="168">
        <v>10</v>
      </c>
      <c r="M92" s="168"/>
      <c r="N92" s="168"/>
      <c r="O92" s="168">
        <v>100</v>
      </c>
      <c r="P92" s="168">
        <v>2</v>
      </c>
      <c r="Q92" s="168">
        <v>32</v>
      </c>
      <c r="R92" s="168">
        <v>1</v>
      </c>
      <c r="S92" s="168"/>
      <c r="T92" s="168"/>
      <c r="U92" s="168">
        <v>4</v>
      </c>
      <c r="V92" s="168">
        <v>2</v>
      </c>
      <c r="W92" s="168">
        <v>2</v>
      </c>
      <c r="X92" s="168">
        <v>93</v>
      </c>
      <c r="Y92" s="168"/>
      <c r="Z92" s="168"/>
      <c r="AA92" s="168"/>
      <c r="AB92" s="168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41456500</v>
      </c>
      <c r="AE92" s="27">
        <f t="shared" si="8"/>
        <v>67</v>
      </c>
      <c r="AF92" s="176"/>
      <c r="AG92" s="177"/>
      <c r="AH92" s="177">
        <v>66</v>
      </c>
      <c r="AI92" s="178"/>
      <c r="AJ92" s="177"/>
      <c r="AK92" s="177"/>
      <c r="AL92" s="177"/>
      <c r="AM92" s="177"/>
      <c r="AN92" s="177"/>
      <c r="AO92" s="177"/>
      <c r="AP92" s="177">
        <v>1</v>
      </c>
      <c r="AQ92" s="177"/>
      <c r="AR92" s="177"/>
      <c r="AS92" s="177"/>
      <c r="AT92" s="177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12545500</v>
      </c>
      <c r="AV92" s="27">
        <f t="shared" si="10"/>
        <v>14509775</v>
      </c>
      <c r="AW92" s="30" t="str">
        <f t="shared" si="9"/>
        <v>Credit is within Limit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  <c r="AZ92" s="81"/>
    </row>
    <row r="93" spans="1:52" x14ac:dyDescent="0.25">
      <c r="A93" s="99">
        <v>85</v>
      </c>
      <c r="B93" s="100" t="s">
        <v>666</v>
      </c>
      <c r="C93" s="100" t="s">
        <v>132</v>
      </c>
      <c r="D93" s="100"/>
      <c r="E93" s="100" t="s">
        <v>717</v>
      </c>
      <c r="F93" s="100" t="s">
        <v>43</v>
      </c>
      <c r="G93" s="25">
        <f t="shared" si="7"/>
        <v>500</v>
      </c>
      <c r="H93" s="169"/>
      <c r="I93" s="169"/>
      <c r="J93" s="169">
        <v>6</v>
      </c>
      <c r="K93" s="169">
        <v>1</v>
      </c>
      <c r="L93" s="169">
        <v>6</v>
      </c>
      <c r="M93" s="169"/>
      <c r="N93" s="169"/>
      <c r="O93" s="169">
        <v>345</v>
      </c>
      <c r="P93" s="169">
        <v>2</v>
      </c>
      <c r="Q93" s="169">
        <v>2</v>
      </c>
      <c r="R93" s="169">
        <v>1</v>
      </c>
      <c r="S93" s="169"/>
      <c r="T93" s="169"/>
      <c r="U93" s="169">
        <v>4</v>
      </c>
      <c r="V93" s="169">
        <v>4</v>
      </c>
      <c r="W93" s="169">
        <v>8</v>
      </c>
      <c r="X93" s="169">
        <v>121</v>
      </c>
      <c r="Y93" s="169"/>
      <c r="Z93" s="169"/>
      <c r="AA93" s="169"/>
      <c r="AB93" s="169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88262500</v>
      </c>
      <c r="AE93" s="27">
        <f t="shared" si="8"/>
        <v>117</v>
      </c>
      <c r="AF93" s="176"/>
      <c r="AG93" s="177"/>
      <c r="AH93" s="177">
        <v>110</v>
      </c>
      <c r="AI93" s="178"/>
      <c r="AJ93" s="177"/>
      <c r="AK93" s="177"/>
      <c r="AL93" s="177"/>
      <c r="AM93" s="177"/>
      <c r="AN93" s="177"/>
      <c r="AO93" s="177"/>
      <c r="AP93" s="177">
        <v>7</v>
      </c>
      <c r="AQ93" s="177"/>
      <c r="AR93" s="177"/>
      <c r="AS93" s="177"/>
      <c r="AT93" s="177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21466500</v>
      </c>
      <c r="AV93" s="27">
        <f t="shared" si="10"/>
        <v>30891874.999999996</v>
      </c>
      <c r="AW93" s="30" t="str">
        <f t="shared" si="9"/>
        <v>Credit is within Limit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99">
        <v>86</v>
      </c>
      <c r="B94" s="100" t="s">
        <v>666</v>
      </c>
      <c r="C94" s="100" t="s">
        <v>128</v>
      </c>
      <c r="D94" s="100"/>
      <c r="E94" s="100" t="s">
        <v>909</v>
      </c>
      <c r="F94" s="100" t="s">
        <v>20</v>
      </c>
      <c r="G94" s="25">
        <f t="shared" si="7"/>
        <v>500</v>
      </c>
      <c r="H94" s="169"/>
      <c r="I94" s="169"/>
      <c r="J94" s="169">
        <v>6</v>
      </c>
      <c r="K94" s="169">
        <v>1</v>
      </c>
      <c r="L94" s="169">
        <v>6</v>
      </c>
      <c r="M94" s="169"/>
      <c r="N94" s="169"/>
      <c r="O94" s="169">
        <v>360</v>
      </c>
      <c r="P94" s="169">
        <v>2</v>
      </c>
      <c r="Q94" s="169">
        <v>2</v>
      </c>
      <c r="R94" s="169">
        <v>1</v>
      </c>
      <c r="S94" s="169"/>
      <c r="T94" s="169"/>
      <c r="U94" s="169">
        <v>4</v>
      </c>
      <c r="V94" s="169">
        <v>4</v>
      </c>
      <c r="W94" s="169">
        <v>8</v>
      </c>
      <c r="X94" s="169">
        <v>106</v>
      </c>
      <c r="Y94" s="169"/>
      <c r="Z94" s="169"/>
      <c r="AA94" s="169"/>
      <c r="AB94" s="169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88810000</v>
      </c>
      <c r="AE94" s="27">
        <f t="shared" si="8"/>
        <v>111</v>
      </c>
      <c r="AF94" s="176"/>
      <c r="AG94" s="177"/>
      <c r="AH94" s="177">
        <v>110</v>
      </c>
      <c r="AI94" s="178"/>
      <c r="AJ94" s="177"/>
      <c r="AK94" s="177"/>
      <c r="AL94" s="177"/>
      <c r="AM94" s="177"/>
      <c r="AN94" s="177"/>
      <c r="AO94" s="177"/>
      <c r="AP94" s="177">
        <v>1</v>
      </c>
      <c r="AQ94" s="177"/>
      <c r="AR94" s="177"/>
      <c r="AS94" s="177"/>
      <c r="AT94" s="177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20839500</v>
      </c>
      <c r="AV94" s="27">
        <f t="shared" si="10"/>
        <v>31083499.999999996</v>
      </c>
      <c r="AW94" s="30" t="str">
        <f t="shared" si="9"/>
        <v>Credit is within Limit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1"/>
      <c r="AZ94" s="81"/>
    </row>
    <row r="95" spans="1:52" x14ac:dyDescent="0.25">
      <c r="A95" s="99">
        <v>87</v>
      </c>
      <c r="B95" s="100" t="s">
        <v>666</v>
      </c>
      <c r="C95" s="100" t="s">
        <v>109</v>
      </c>
      <c r="D95" s="100"/>
      <c r="E95" s="100" t="s">
        <v>902</v>
      </c>
      <c r="F95" s="100" t="s">
        <v>11</v>
      </c>
      <c r="G95" s="25">
        <f t="shared" si="7"/>
        <v>120</v>
      </c>
      <c r="H95" s="169"/>
      <c r="I95" s="169"/>
      <c r="J95" s="169">
        <v>3</v>
      </c>
      <c r="K95" s="169">
        <v>1</v>
      </c>
      <c r="L95" s="169">
        <v>2</v>
      </c>
      <c r="M95" s="169"/>
      <c r="N95" s="169"/>
      <c r="O95" s="169">
        <v>80</v>
      </c>
      <c r="P95" s="169">
        <v>2</v>
      </c>
      <c r="Q95" s="169">
        <v>2</v>
      </c>
      <c r="R95" s="169">
        <v>1</v>
      </c>
      <c r="S95" s="169"/>
      <c r="T95" s="169"/>
      <c r="U95" s="169">
        <v>4</v>
      </c>
      <c r="V95" s="169">
        <v>3</v>
      </c>
      <c r="W95" s="169">
        <v>6</v>
      </c>
      <c r="X95" s="169">
        <v>16</v>
      </c>
      <c r="Y95" s="169"/>
      <c r="Z95" s="169"/>
      <c r="AA95" s="169"/>
      <c r="AB95" s="169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20793000</v>
      </c>
      <c r="AE95" s="27">
        <f t="shared" si="8"/>
        <v>36</v>
      </c>
      <c r="AF95" s="176"/>
      <c r="AG95" s="177"/>
      <c r="AH95" s="177">
        <v>35</v>
      </c>
      <c r="AI95" s="178"/>
      <c r="AJ95" s="177"/>
      <c r="AK95" s="177"/>
      <c r="AL95" s="177"/>
      <c r="AM95" s="177"/>
      <c r="AN95" s="177"/>
      <c r="AO95" s="177"/>
      <c r="AP95" s="177">
        <v>1</v>
      </c>
      <c r="AQ95" s="177"/>
      <c r="AR95" s="177"/>
      <c r="AS95" s="177"/>
      <c r="AT95" s="177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6702000</v>
      </c>
      <c r="AV95" s="27">
        <f t="shared" si="10"/>
        <v>7277550</v>
      </c>
      <c r="AW95" s="30" t="str">
        <f t="shared" si="9"/>
        <v>Credit is within Limit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1"/>
      <c r="AZ95" s="81"/>
    </row>
    <row r="96" spans="1:52" x14ac:dyDescent="0.25">
      <c r="A96" s="99">
        <v>88</v>
      </c>
      <c r="B96" s="100" t="s">
        <v>666</v>
      </c>
      <c r="C96" s="100" t="s">
        <v>138</v>
      </c>
      <c r="D96" s="100"/>
      <c r="E96" s="100" t="s">
        <v>886</v>
      </c>
      <c r="F96" s="100" t="s">
        <v>20</v>
      </c>
      <c r="G96" s="25">
        <f t="shared" si="7"/>
        <v>250</v>
      </c>
      <c r="H96" s="169"/>
      <c r="I96" s="169"/>
      <c r="J96" s="169">
        <v>3</v>
      </c>
      <c r="K96" s="169">
        <v>1</v>
      </c>
      <c r="L96" s="169">
        <v>5</v>
      </c>
      <c r="M96" s="169"/>
      <c r="N96" s="169"/>
      <c r="O96" s="169">
        <v>130</v>
      </c>
      <c r="P96" s="169">
        <v>2</v>
      </c>
      <c r="Q96" s="169">
        <v>2</v>
      </c>
      <c r="R96" s="169">
        <v>1</v>
      </c>
      <c r="S96" s="169"/>
      <c r="T96" s="169"/>
      <c r="U96" s="169">
        <v>4</v>
      </c>
      <c r="V96" s="169">
        <v>2</v>
      </c>
      <c r="W96" s="169">
        <v>2</v>
      </c>
      <c r="X96" s="169">
        <v>98</v>
      </c>
      <c r="Y96" s="169"/>
      <c r="Z96" s="169"/>
      <c r="AA96" s="169"/>
      <c r="AB96" s="169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42591500</v>
      </c>
      <c r="AE96" s="27">
        <f t="shared" si="8"/>
        <v>65</v>
      </c>
      <c r="AF96" s="176"/>
      <c r="AG96" s="177"/>
      <c r="AH96" s="177">
        <v>65</v>
      </c>
      <c r="AI96" s="178"/>
      <c r="AJ96" s="177"/>
      <c r="AK96" s="177"/>
      <c r="AL96" s="177"/>
      <c r="AM96" s="177"/>
      <c r="AN96" s="177"/>
      <c r="AO96" s="177"/>
      <c r="AP96" s="177">
        <v>0</v>
      </c>
      <c r="AQ96" s="177"/>
      <c r="AR96" s="177"/>
      <c r="AS96" s="177"/>
      <c r="AT96" s="177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12252500</v>
      </c>
      <c r="AV96" s="27">
        <f t="shared" si="10"/>
        <v>14907024.999999998</v>
      </c>
      <c r="AW96" s="30" t="str">
        <f t="shared" si="9"/>
        <v>Credit is within Limit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99">
        <v>89</v>
      </c>
      <c r="B97" s="99" t="s">
        <v>666</v>
      </c>
      <c r="C97" s="99" t="s">
        <v>137</v>
      </c>
      <c r="D97" s="99"/>
      <c r="E97" s="99" t="s">
        <v>901</v>
      </c>
      <c r="F97" s="99" t="s">
        <v>11</v>
      </c>
      <c r="G97" s="25">
        <f t="shared" si="7"/>
        <v>201</v>
      </c>
      <c r="H97" s="168"/>
      <c r="I97" s="168"/>
      <c r="J97" s="168">
        <v>3</v>
      </c>
      <c r="K97" s="168">
        <v>1</v>
      </c>
      <c r="L97" s="168">
        <v>2</v>
      </c>
      <c r="M97" s="168"/>
      <c r="N97" s="168"/>
      <c r="O97" s="168">
        <v>100</v>
      </c>
      <c r="P97" s="168">
        <v>2</v>
      </c>
      <c r="Q97" s="168">
        <v>2</v>
      </c>
      <c r="R97" s="168">
        <v>1</v>
      </c>
      <c r="S97" s="168"/>
      <c r="T97" s="168"/>
      <c r="U97" s="168">
        <v>4</v>
      </c>
      <c r="V97" s="168">
        <v>5</v>
      </c>
      <c r="W97" s="168">
        <v>2</v>
      </c>
      <c r="X97" s="168">
        <v>79</v>
      </c>
      <c r="Y97" s="168"/>
      <c r="Z97" s="168"/>
      <c r="AA97" s="168"/>
      <c r="AB97" s="168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33930000</v>
      </c>
      <c r="AE97" s="27">
        <f t="shared" si="8"/>
        <v>33</v>
      </c>
      <c r="AF97" s="174"/>
      <c r="AG97" s="175"/>
      <c r="AH97" s="175">
        <v>0</v>
      </c>
      <c r="AI97" s="178"/>
      <c r="AJ97" s="175"/>
      <c r="AK97" s="175"/>
      <c r="AL97" s="175">
        <v>33</v>
      </c>
      <c r="AM97" s="175"/>
      <c r="AN97" s="175"/>
      <c r="AO97" s="175"/>
      <c r="AP97" s="175"/>
      <c r="AQ97" s="175"/>
      <c r="AR97" s="175"/>
      <c r="AS97" s="175"/>
      <c r="AT97" s="175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5016000</v>
      </c>
      <c r="AV97" s="27">
        <f t="shared" si="10"/>
        <v>11875500</v>
      </c>
      <c r="AW97" s="30" t="str">
        <f t="shared" si="9"/>
        <v>Credit is within Limit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99">
        <v>90</v>
      </c>
      <c r="B98" s="99" t="s">
        <v>666</v>
      </c>
      <c r="C98" s="100" t="s">
        <v>129</v>
      </c>
      <c r="D98" s="100"/>
      <c r="E98" s="100" t="s">
        <v>723</v>
      </c>
      <c r="F98" s="99" t="s">
        <v>20</v>
      </c>
      <c r="G98" s="25">
        <f t="shared" si="7"/>
        <v>300</v>
      </c>
      <c r="H98" s="169"/>
      <c r="I98" s="169"/>
      <c r="J98" s="169">
        <v>3</v>
      </c>
      <c r="K98" s="169">
        <v>1</v>
      </c>
      <c r="L98" s="169">
        <v>10</v>
      </c>
      <c r="M98" s="169">
        <v>1</v>
      </c>
      <c r="N98" s="169"/>
      <c r="O98" s="169">
        <v>110</v>
      </c>
      <c r="P98" s="169">
        <v>1</v>
      </c>
      <c r="Q98" s="169">
        <v>2</v>
      </c>
      <c r="R98" s="169">
        <v>1</v>
      </c>
      <c r="S98" s="169"/>
      <c r="T98" s="169"/>
      <c r="U98" s="169">
        <v>4</v>
      </c>
      <c r="V98" s="169">
        <v>2</v>
      </c>
      <c r="W98" s="169">
        <v>2</v>
      </c>
      <c r="X98" s="169">
        <v>163</v>
      </c>
      <c r="Y98" s="169"/>
      <c r="Z98" s="169"/>
      <c r="AA98" s="169"/>
      <c r="AB98" s="169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49349000</v>
      </c>
      <c r="AE98" s="27">
        <f t="shared" si="8"/>
        <v>82</v>
      </c>
      <c r="AF98" s="176"/>
      <c r="AG98" s="177"/>
      <c r="AH98" s="177">
        <v>81</v>
      </c>
      <c r="AI98" s="178"/>
      <c r="AJ98" s="177"/>
      <c r="AK98" s="177"/>
      <c r="AL98" s="177"/>
      <c r="AM98" s="177"/>
      <c r="AN98" s="177"/>
      <c r="AO98" s="177"/>
      <c r="AP98" s="177">
        <v>1</v>
      </c>
      <c r="AQ98" s="177"/>
      <c r="AR98" s="177"/>
      <c r="AS98" s="177"/>
      <c r="AT98" s="177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15373000</v>
      </c>
      <c r="AV98" s="27">
        <f t="shared" si="10"/>
        <v>17272150</v>
      </c>
      <c r="AW98" s="30" t="str">
        <f t="shared" si="9"/>
        <v>Credit is within Limit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99">
        <v>91</v>
      </c>
      <c r="B99" s="99" t="s">
        <v>666</v>
      </c>
      <c r="C99" s="99" t="s">
        <v>135</v>
      </c>
      <c r="D99" s="99"/>
      <c r="E99" s="99" t="s">
        <v>724</v>
      </c>
      <c r="F99" s="99" t="s">
        <v>43</v>
      </c>
      <c r="G99" s="25">
        <f t="shared" si="7"/>
        <v>600</v>
      </c>
      <c r="H99" s="168"/>
      <c r="I99" s="168"/>
      <c r="J99" s="168">
        <v>7</v>
      </c>
      <c r="K99" s="168">
        <v>1</v>
      </c>
      <c r="L99" s="168">
        <v>10</v>
      </c>
      <c r="M99" s="168">
        <v>5</v>
      </c>
      <c r="N99" s="168"/>
      <c r="O99" s="168">
        <v>280</v>
      </c>
      <c r="P99" s="168">
        <v>3</v>
      </c>
      <c r="Q99" s="168">
        <v>2</v>
      </c>
      <c r="R99" s="168">
        <v>1</v>
      </c>
      <c r="S99" s="168"/>
      <c r="T99" s="168"/>
      <c r="U99" s="168">
        <v>4</v>
      </c>
      <c r="V99" s="168">
        <v>2</v>
      </c>
      <c r="W99" s="168">
        <v>2</v>
      </c>
      <c r="X99" s="168">
        <v>283</v>
      </c>
      <c r="Y99" s="168"/>
      <c r="Z99" s="168"/>
      <c r="AA99" s="168"/>
      <c r="AB99" s="168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101533000</v>
      </c>
      <c r="AE99" s="27">
        <f t="shared" si="8"/>
        <v>140</v>
      </c>
      <c r="AF99" s="176"/>
      <c r="AG99" s="177"/>
      <c r="AH99" s="177">
        <v>140</v>
      </c>
      <c r="AI99" s="178"/>
      <c r="AJ99" s="177"/>
      <c r="AK99" s="177"/>
      <c r="AL99" s="177"/>
      <c r="AM99" s="177"/>
      <c r="AN99" s="177"/>
      <c r="AO99" s="177"/>
      <c r="AP99" s="177">
        <v>0</v>
      </c>
      <c r="AQ99" s="177"/>
      <c r="AR99" s="177"/>
      <c r="AS99" s="177"/>
      <c r="AT99" s="177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26390000</v>
      </c>
      <c r="AV99" s="27">
        <f t="shared" si="10"/>
        <v>35536550</v>
      </c>
      <c r="AW99" s="30" t="str">
        <f t="shared" si="9"/>
        <v>Credit is within Limit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  <c r="AZ99" s="81"/>
    </row>
    <row r="100" spans="1:52" x14ac:dyDescent="0.25">
      <c r="A100" s="99">
        <v>92</v>
      </c>
      <c r="B100" s="99" t="s">
        <v>666</v>
      </c>
      <c r="C100" s="99" t="s">
        <v>133</v>
      </c>
      <c r="D100" s="99"/>
      <c r="E100" s="99" t="s">
        <v>134</v>
      </c>
      <c r="F100" s="99" t="s">
        <v>516</v>
      </c>
      <c r="G100" s="25">
        <f t="shared" si="7"/>
        <v>110</v>
      </c>
      <c r="H100" s="168"/>
      <c r="I100" s="168"/>
      <c r="J100" s="169">
        <v>3</v>
      </c>
      <c r="K100" s="169">
        <v>1</v>
      </c>
      <c r="L100" s="169">
        <v>2</v>
      </c>
      <c r="M100" s="168"/>
      <c r="N100" s="168"/>
      <c r="O100" s="169">
        <v>60</v>
      </c>
      <c r="P100" s="169">
        <v>1</v>
      </c>
      <c r="Q100" s="169">
        <v>2</v>
      </c>
      <c r="R100" s="168"/>
      <c r="S100" s="168"/>
      <c r="T100" s="168"/>
      <c r="U100" s="169">
        <v>4</v>
      </c>
      <c r="V100" s="169">
        <v>2</v>
      </c>
      <c r="W100" s="169">
        <v>2</v>
      </c>
      <c r="X100" s="169">
        <v>33</v>
      </c>
      <c r="Y100" s="168"/>
      <c r="Z100" s="168"/>
      <c r="AA100" s="168"/>
      <c r="AB100" s="168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18736000</v>
      </c>
      <c r="AE100" s="27">
        <f t="shared" si="8"/>
        <v>0</v>
      </c>
      <c r="AF100" s="176"/>
      <c r="AG100" s="177"/>
      <c r="AH100" s="177"/>
      <c r="AI100" s="178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6557600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1"/>
      <c r="AZ100" s="81"/>
    </row>
    <row r="101" spans="1:52" ht="15.75" x14ac:dyDescent="0.25">
      <c r="A101" s="99">
        <v>93</v>
      </c>
      <c r="B101" s="99" t="s">
        <v>113</v>
      </c>
      <c r="C101" s="99" t="s">
        <v>1161</v>
      </c>
      <c r="D101" s="99"/>
      <c r="E101" s="99" t="s">
        <v>1164</v>
      </c>
      <c r="F101" s="99" t="s">
        <v>516</v>
      </c>
      <c r="G101" s="25">
        <f t="shared" ref="G101:G104" si="11">SUM(H101:AB101)</f>
        <v>120</v>
      </c>
      <c r="H101" s="164"/>
      <c r="I101" s="164"/>
      <c r="J101" s="163">
        <v>1</v>
      </c>
      <c r="K101" s="163">
        <v>2</v>
      </c>
      <c r="L101" s="163">
        <v>2</v>
      </c>
      <c r="M101" s="163"/>
      <c r="N101" s="163">
        <v>5</v>
      </c>
      <c r="O101" s="163">
        <v>9</v>
      </c>
      <c r="P101" s="163"/>
      <c r="Q101" s="163">
        <v>3</v>
      </c>
      <c r="R101" s="163"/>
      <c r="S101" s="163"/>
      <c r="T101" s="163"/>
      <c r="U101" s="163">
        <v>9</v>
      </c>
      <c r="V101" s="163">
        <v>36</v>
      </c>
      <c r="W101" s="163">
        <v>23</v>
      </c>
      <c r="X101" s="163">
        <v>30</v>
      </c>
      <c r="Y101" s="163"/>
      <c r="Z101" s="163"/>
      <c r="AA101" s="164"/>
      <c r="AB101" s="164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14926500</v>
      </c>
      <c r="AE101" s="27">
        <f t="shared" ref="AE101:AE104" si="12">SUM(AF101:AT101)</f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ref="AV101:AV104" si="13">AC101*0.35</f>
        <v>5224275</v>
      </c>
      <c r="AW101" s="30" t="str">
        <f t="shared" ref="AW101:AW104" si="14">IF(AU101&gt;AV101,"Credit is above Limit. Requires HOTM approval",IF(AU101=0," ",IF(AV101&gt;=AU101,"Credit is within Limit","CheckInput")))</f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99">
        <v>94</v>
      </c>
      <c r="B102" s="99" t="s">
        <v>1120</v>
      </c>
      <c r="C102" s="99" t="s">
        <v>1162</v>
      </c>
      <c r="D102" s="99"/>
      <c r="E102" s="99" t="s">
        <v>1165</v>
      </c>
      <c r="F102" s="99" t="s">
        <v>516</v>
      </c>
      <c r="G102" s="25">
        <f t="shared" si="11"/>
        <v>70</v>
      </c>
      <c r="H102" s="98"/>
      <c r="I102" s="98"/>
      <c r="J102" s="98">
        <v>5</v>
      </c>
      <c r="K102" s="98"/>
      <c r="L102" s="98">
        <v>1</v>
      </c>
      <c r="M102" s="98"/>
      <c r="N102" s="98"/>
      <c r="O102" s="98">
        <v>49</v>
      </c>
      <c r="P102" s="98">
        <v>1</v>
      </c>
      <c r="Q102" s="98">
        <v>1</v>
      </c>
      <c r="R102" s="98"/>
      <c r="S102" s="98">
        <v>0</v>
      </c>
      <c r="T102" s="98">
        <v>0</v>
      </c>
      <c r="U102" s="98">
        <v>1</v>
      </c>
      <c r="V102" s="98">
        <v>1</v>
      </c>
      <c r="W102" s="98">
        <v>1</v>
      </c>
      <c r="X102" s="98">
        <v>10</v>
      </c>
      <c r="Y102" s="98"/>
      <c r="Z102" s="98">
        <v>0</v>
      </c>
      <c r="AA102" s="98"/>
      <c r="AB102" s="98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12681500</v>
      </c>
      <c r="AE102" s="27">
        <f t="shared" si="12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3"/>
        <v>4438525</v>
      </c>
      <c r="AW102" s="30" t="str">
        <f t="shared" si="1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99">
        <v>95</v>
      </c>
      <c r="B103" s="99" t="s">
        <v>666</v>
      </c>
      <c r="C103" s="99" t="s">
        <v>1145</v>
      </c>
      <c r="D103" s="99"/>
      <c r="E103" s="99" t="s">
        <v>1166</v>
      </c>
      <c r="F103" s="99" t="s">
        <v>516</v>
      </c>
      <c r="G103" s="25">
        <f t="shared" si="11"/>
        <v>100</v>
      </c>
      <c r="H103" s="170"/>
      <c r="I103" s="170"/>
      <c r="J103" s="170">
        <v>4</v>
      </c>
      <c r="K103" s="170">
        <v>0</v>
      </c>
      <c r="L103" s="170">
        <v>2</v>
      </c>
      <c r="M103" s="170"/>
      <c r="N103" s="170"/>
      <c r="O103" s="170">
        <v>70</v>
      </c>
      <c r="P103" s="170">
        <v>2</v>
      </c>
      <c r="Q103" s="170">
        <v>2</v>
      </c>
      <c r="R103" s="170"/>
      <c r="S103" s="170"/>
      <c r="T103" s="170"/>
      <c r="U103" s="170">
        <v>2</v>
      </c>
      <c r="V103" s="170">
        <v>2</v>
      </c>
      <c r="W103" s="170">
        <v>1</v>
      </c>
      <c r="X103" s="170">
        <v>15</v>
      </c>
      <c r="Y103" s="170"/>
      <c r="Z103" s="170"/>
      <c r="AA103" s="170"/>
      <c r="AB103" s="170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17885500</v>
      </c>
      <c r="AE103" s="27">
        <f t="shared" si="12"/>
        <v>30</v>
      </c>
      <c r="AF103" s="171"/>
      <c r="AG103" s="172"/>
      <c r="AH103" s="172">
        <v>30</v>
      </c>
      <c r="AI103" s="173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5655000</v>
      </c>
      <c r="AV103" s="27">
        <f t="shared" si="13"/>
        <v>6259925</v>
      </c>
      <c r="AW103" s="30" t="str">
        <f t="shared" si="14"/>
        <v>Credit is within Limit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99">
        <v>96</v>
      </c>
      <c r="B104" s="99" t="s">
        <v>118</v>
      </c>
      <c r="C104" s="99" t="s">
        <v>1163</v>
      </c>
      <c r="D104" s="99"/>
      <c r="E104" s="99" t="s">
        <v>1153</v>
      </c>
      <c r="F104" s="99" t="s">
        <v>516</v>
      </c>
      <c r="G104" s="25">
        <f t="shared" si="11"/>
        <v>120</v>
      </c>
      <c r="H104" s="155"/>
      <c r="I104" s="155"/>
      <c r="J104" s="155">
        <v>1</v>
      </c>
      <c r="K104" s="155">
        <v>1</v>
      </c>
      <c r="L104" s="155">
        <v>10</v>
      </c>
      <c r="M104" s="155"/>
      <c r="N104" s="155"/>
      <c r="O104" s="155">
        <v>70</v>
      </c>
      <c r="P104" s="155"/>
      <c r="Q104" s="155">
        <v>1</v>
      </c>
      <c r="R104" s="155"/>
      <c r="S104" s="155"/>
      <c r="T104" s="155"/>
      <c r="U104" s="155"/>
      <c r="V104" s="155"/>
      <c r="W104" s="155">
        <v>9</v>
      </c>
      <c r="X104" s="155">
        <v>28</v>
      </c>
      <c r="Y104" s="155"/>
      <c r="Z104" s="155"/>
      <c r="AA104" s="155"/>
      <c r="AB104" s="155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20358000</v>
      </c>
      <c r="AE104" s="27">
        <f t="shared" si="12"/>
        <v>45.5</v>
      </c>
      <c r="AF104" s="156"/>
      <c r="AG104" s="157">
        <v>1</v>
      </c>
      <c r="AH104" s="157">
        <v>18</v>
      </c>
      <c r="AI104" s="158"/>
      <c r="AJ104" s="157"/>
      <c r="AK104" s="157">
        <v>5</v>
      </c>
      <c r="AL104" s="157">
        <v>12</v>
      </c>
      <c r="AM104" s="157"/>
      <c r="AN104" s="157"/>
      <c r="AO104" s="157"/>
      <c r="AP104" s="157">
        <v>5.5</v>
      </c>
      <c r="AQ104" s="157"/>
      <c r="AR104" s="157"/>
      <c r="AS104" s="157"/>
      <c r="AT104" s="157">
        <v>4</v>
      </c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7081750</v>
      </c>
      <c r="AV104" s="27">
        <f t="shared" si="13"/>
        <v>7125300</v>
      </c>
      <c r="AW104" s="30" t="str">
        <f t="shared" si="14"/>
        <v>Credit is within Limit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  <c r="AZ104" s="81"/>
    </row>
  </sheetData>
  <sheetProtection algorithmName="SHA-512" hashValue="4UBddr0poe2ed5m86wVXEfEBAmkDEuoP2l6Nt2MOA973nNQ7lJEat890Z0MabLuvnmLrw9kl9YfG/3WWlJENyQ==" saltValue="YbIzqQbYOdW2CcoR9aMfFg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:V104" name="Range1_3_2_1"/>
    <protectedRange sqref="W100:AB104 H100:U104" name="Range1_2_3"/>
  </protectedRanges>
  <autoFilter ref="A8:AX104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5:AW1048576 AW89:AW93">
    <cfRule type="cellIs" dxfId="119" priority="45" operator="equal">
      <formula>"Credit is above Limit. Requires HOTM approval"</formula>
    </cfRule>
    <cfRule type="cellIs" dxfId="118" priority="46" operator="equal">
      <formula>"Credit is within limit"</formula>
    </cfRule>
  </conditionalFormatting>
  <conditionalFormatting sqref="F2">
    <cfRule type="cellIs" dxfId="117" priority="44" operator="greaterThan">
      <formula>$F$1</formula>
    </cfRule>
  </conditionalFormatting>
  <conditionalFormatting sqref="AX8">
    <cfRule type="cellIs" dxfId="116" priority="42" operator="equal">
      <formula>"Credit is above Limit. Requires HOTM approval"</formula>
    </cfRule>
    <cfRule type="cellIs" dxfId="115" priority="43" operator="equal">
      <formula>"Credit is within limit"</formula>
    </cfRule>
  </conditionalFormatting>
  <conditionalFormatting sqref="AW70">
    <cfRule type="cellIs" dxfId="114" priority="37" operator="equal">
      <formula>"Credit is above Limit. Requires HOTM approval"</formula>
    </cfRule>
    <cfRule type="cellIs" dxfId="113" priority="38" operator="equal">
      <formula>"Credit is within limit"</formula>
    </cfRule>
  </conditionalFormatting>
  <conditionalFormatting sqref="AW60">
    <cfRule type="cellIs" dxfId="112" priority="33" operator="equal">
      <formula>"Credit is above Limit. Requires HOTM approval"</formula>
    </cfRule>
    <cfRule type="cellIs" dxfId="111" priority="34" operator="equal">
      <formula>"Credit is within limit"</formula>
    </cfRule>
  </conditionalFormatting>
  <conditionalFormatting sqref="AW94:AW96">
    <cfRule type="cellIs" dxfId="110" priority="24" operator="equal">
      <formula>"Credit is above Limit. Requires HOTM approval"</formula>
    </cfRule>
    <cfRule type="cellIs" dxfId="109" priority="25" operator="equal">
      <formula>"Credit is within limit"</formula>
    </cfRule>
  </conditionalFormatting>
  <conditionalFormatting sqref="AW97">
    <cfRule type="cellIs" dxfId="108" priority="19" operator="equal">
      <formula>"Credit is above Limit. Requires HOTM approval"</formula>
    </cfRule>
    <cfRule type="cellIs" dxfId="107" priority="20" operator="equal">
      <formula>"Credit is within limit"</formula>
    </cfRule>
  </conditionalFormatting>
  <conditionalFormatting sqref="AW98:AW99">
    <cfRule type="cellIs" dxfId="106" priority="14" operator="equal">
      <formula>"Credit is above Limit. Requires HOTM approval"</formula>
    </cfRule>
    <cfRule type="cellIs" dxfId="105" priority="15" operator="equal">
      <formula>"Credit is within limit"</formula>
    </cfRule>
  </conditionalFormatting>
  <conditionalFormatting sqref="AW88">
    <cfRule type="cellIs" dxfId="104" priority="9" operator="equal">
      <formula>"Credit is above Limit. Requires HOTM approval"</formula>
    </cfRule>
    <cfRule type="cellIs" dxfId="103" priority="10" operator="equal">
      <formula>"Credit is within limit"</formula>
    </cfRule>
  </conditionalFormatting>
  <conditionalFormatting sqref="AW100:AW104">
    <cfRule type="cellIs" dxfId="102" priority="4" operator="equal">
      <formula>"Credit is above Limit. Requires HOTM approval"</formula>
    </cfRule>
    <cfRule type="cellIs" dxfId="101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0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1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21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6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11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AX98:AX99</xm:sqref>
        </x14:conditionalFormatting>
        <x14:conditionalFormatting xmlns:xm="http://schemas.microsoft.com/office/excel/2006/main">
          <x14:cfRule type="cellIs" priority="6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  <x14:conditionalFormatting xmlns:xm="http://schemas.microsoft.com/office/excel/2006/main">
          <x14:cfRule type="cellIs" priority="1" operator="equal" id="{A1222DA2-3B4D-4064-AC06-0AD85C30C16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FBD9DE0-07FD-4C66-B373-4DBB5C18E62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79E54A9-7828-486F-A985-B8FB4059DA3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AX100:AX104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AP87" activePane="bottomRight" state="frozen"/>
      <selection activeCell="I17" sqref="I17"/>
      <selection pane="topRight" activeCell="I17" sqref="I17"/>
      <selection pane="bottomLeft" activeCell="I17" sqref="I17"/>
      <selection pane="bottomRight" activeCell="AX42" sqref="AX40:AX4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7.42578125" style="4" customWidth="1"/>
    <col min="6" max="6" width="17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3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10.42578125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7109375" style="4" hidden="1" customWidth="1"/>
    <col min="52" max="52" width="21.28515625" style="4" hidden="1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Allocation'!G6</f>
        <v>760741942.68599999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79" t="s">
        <v>1167</v>
      </c>
      <c r="C4" s="180"/>
      <c r="D4" s="180"/>
      <c r="E4" s="180"/>
      <c r="H4" s="181" t="s">
        <v>499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2"/>
      <c r="AE4" s="182" t="s">
        <v>502</v>
      </c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2"/>
      <c r="AZ4" s="12"/>
    </row>
    <row r="5" spans="1:52" ht="15.75" customHeight="1" thickBot="1" x14ac:dyDescent="0.4">
      <c r="B5" s="180"/>
      <c r="C5" s="180"/>
      <c r="D5" s="180"/>
      <c r="E5" s="180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238</v>
      </c>
      <c r="C9" s="99" t="s">
        <v>939</v>
      </c>
      <c r="D9" s="99"/>
      <c r="E9" s="99" t="s">
        <v>943</v>
      </c>
      <c r="F9" s="99" t="s">
        <v>11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100">
        <v>2</v>
      </c>
      <c r="B10" s="100" t="s">
        <v>238</v>
      </c>
      <c r="C10" s="100" t="s">
        <v>864</v>
      </c>
      <c r="D10" s="100"/>
      <c r="E10" s="100" t="s">
        <v>906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100">
        <v>3</v>
      </c>
      <c r="B11" s="100" t="s">
        <v>238</v>
      </c>
      <c r="C11" s="100" t="s">
        <v>940</v>
      </c>
      <c r="D11" s="100"/>
      <c r="E11" s="100" t="s">
        <v>944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100">
        <v>4</v>
      </c>
      <c r="B12" s="100" t="s">
        <v>238</v>
      </c>
      <c r="C12" s="100" t="s">
        <v>314</v>
      </c>
      <c r="D12" s="100"/>
      <c r="E12" s="100" t="s">
        <v>930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100">
        <v>5</v>
      </c>
      <c r="B13" s="100" t="s">
        <v>238</v>
      </c>
      <c r="C13" s="100" t="s">
        <v>517</v>
      </c>
      <c r="D13" s="100"/>
      <c r="E13" s="100" t="s">
        <v>945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100">
        <v>6</v>
      </c>
      <c r="B14" s="100" t="s">
        <v>238</v>
      </c>
      <c r="C14" s="100" t="s">
        <v>941</v>
      </c>
      <c r="D14" s="100"/>
      <c r="E14" s="100" t="s">
        <v>946</v>
      </c>
      <c r="F14" s="100" t="s">
        <v>516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100">
        <v>7</v>
      </c>
      <c r="B15" s="100" t="s">
        <v>238</v>
      </c>
      <c r="C15" s="100" t="s">
        <v>942</v>
      </c>
      <c r="D15" s="100"/>
      <c r="E15" s="100" t="s">
        <v>947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100">
        <v>8</v>
      </c>
      <c r="B16" s="100" t="s">
        <v>238</v>
      </c>
      <c r="C16" s="100" t="s">
        <v>340</v>
      </c>
      <c r="D16" s="100"/>
      <c r="E16" s="100" t="s">
        <v>518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100">
        <v>9</v>
      </c>
      <c r="B17" s="100" t="s">
        <v>238</v>
      </c>
      <c r="C17" s="100" t="s">
        <v>308</v>
      </c>
      <c r="D17" s="100"/>
      <c r="E17" s="100" t="s">
        <v>309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1"/>
      <c r="AZ17" s="81"/>
    </row>
    <row r="18" spans="1:52" x14ac:dyDescent="0.25">
      <c r="A18" s="100">
        <v>10</v>
      </c>
      <c r="B18" s="100" t="s">
        <v>238</v>
      </c>
      <c r="C18" s="100" t="s">
        <v>339</v>
      </c>
      <c r="D18" s="100"/>
      <c r="E18" s="100" t="s">
        <v>770</v>
      </c>
      <c r="F18" s="100" t="s">
        <v>20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100">
        <v>11</v>
      </c>
      <c r="B19" s="100" t="s">
        <v>238</v>
      </c>
      <c r="C19" s="100" t="s">
        <v>351</v>
      </c>
      <c r="D19" s="100"/>
      <c r="E19" s="100" t="s">
        <v>352</v>
      </c>
      <c r="F19" s="100" t="s">
        <v>11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100">
        <v>12</v>
      </c>
      <c r="B20" s="100" t="s">
        <v>238</v>
      </c>
      <c r="C20" s="100" t="s">
        <v>324</v>
      </c>
      <c r="D20" s="100"/>
      <c r="E20" s="100" t="s">
        <v>325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100">
        <v>13</v>
      </c>
      <c r="B21" s="100" t="s">
        <v>238</v>
      </c>
      <c r="C21" s="100" t="s">
        <v>341</v>
      </c>
      <c r="D21" s="100"/>
      <c r="E21" s="100" t="s">
        <v>342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100">
        <v>14</v>
      </c>
      <c r="B22" s="100" t="s">
        <v>238</v>
      </c>
      <c r="C22" s="100" t="s">
        <v>320</v>
      </c>
      <c r="D22" s="100"/>
      <c r="E22" s="100" t="s">
        <v>321</v>
      </c>
      <c r="F22" s="100" t="s">
        <v>43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1"/>
      <c r="AZ22" s="81"/>
    </row>
    <row r="23" spans="1:52" x14ac:dyDescent="0.25">
      <c r="A23" s="100">
        <v>15</v>
      </c>
      <c r="B23" s="100" t="s">
        <v>238</v>
      </c>
      <c r="C23" s="100" t="s">
        <v>333</v>
      </c>
      <c r="D23" s="100"/>
      <c r="E23" s="100" t="s">
        <v>732</v>
      </c>
      <c r="F23" s="100" t="s">
        <v>13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100">
        <v>16</v>
      </c>
      <c r="B24" s="100" t="s">
        <v>238</v>
      </c>
      <c r="C24" s="100" t="s">
        <v>315</v>
      </c>
      <c r="D24" s="100"/>
      <c r="E24" s="100" t="s">
        <v>316</v>
      </c>
      <c r="F24" s="100" t="s">
        <v>20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100">
        <v>17</v>
      </c>
      <c r="B25" s="100" t="s">
        <v>238</v>
      </c>
      <c r="C25" s="100" t="s">
        <v>306</v>
      </c>
      <c r="D25" s="100"/>
      <c r="E25" s="100" t="s">
        <v>725</v>
      </c>
      <c r="F25" s="100" t="s">
        <v>13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81"/>
      <c r="AZ25" s="81"/>
    </row>
    <row r="26" spans="1:52" x14ac:dyDescent="0.25">
      <c r="A26" s="100">
        <v>18</v>
      </c>
      <c r="B26" s="100" t="s">
        <v>238</v>
      </c>
      <c r="C26" s="100" t="s">
        <v>862</v>
      </c>
      <c r="D26" s="100"/>
      <c r="E26" s="100" t="s">
        <v>863</v>
      </c>
      <c r="F26" s="100" t="s">
        <v>13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100">
        <v>19</v>
      </c>
      <c r="B27" s="100" t="s">
        <v>238</v>
      </c>
      <c r="C27" s="100" t="s">
        <v>317</v>
      </c>
      <c r="D27" s="100"/>
      <c r="E27" s="100" t="s">
        <v>318</v>
      </c>
      <c r="F27" s="100" t="s">
        <v>20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100">
        <v>20</v>
      </c>
      <c r="B28" s="100" t="s">
        <v>238</v>
      </c>
      <c r="C28" s="100" t="s">
        <v>521</v>
      </c>
      <c r="D28" s="100"/>
      <c r="E28" s="100" t="s">
        <v>948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100">
        <v>21</v>
      </c>
      <c r="B29" s="100" t="s">
        <v>238</v>
      </c>
      <c r="C29" s="100" t="s">
        <v>344</v>
      </c>
      <c r="D29" s="100"/>
      <c r="E29" s="100" t="s">
        <v>345</v>
      </c>
      <c r="F29" s="100" t="s">
        <v>20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1"/>
      <c r="AZ29" s="81"/>
    </row>
    <row r="30" spans="1:52" x14ac:dyDescent="0.25">
      <c r="A30" s="100">
        <v>22</v>
      </c>
      <c r="B30" s="100" t="s">
        <v>238</v>
      </c>
      <c r="C30" s="100" t="s">
        <v>553</v>
      </c>
      <c r="D30" s="100"/>
      <c r="E30" s="100" t="s">
        <v>348</v>
      </c>
      <c r="F30" s="100" t="s">
        <v>20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100">
        <v>23</v>
      </c>
      <c r="B31" s="100" t="s">
        <v>238</v>
      </c>
      <c r="C31" s="100" t="s">
        <v>346</v>
      </c>
      <c r="D31" s="100"/>
      <c r="E31" s="100" t="s">
        <v>347</v>
      </c>
      <c r="F31" s="100" t="s">
        <v>20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100">
        <v>24</v>
      </c>
      <c r="B32" s="100" t="s">
        <v>238</v>
      </c>
      <c r="C32" s="100" t="s">
        <v>337</v>
      </c>
      <c r="D32" s="100"/>
      <c r="E32" s="100" t="s">
        <v>338</v>
      </c>
      <c r="F32" s="100" t="s">
        <v>20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100">
        <v>25</v>
      </c>
      <c r="B33" s="100" t="s">
        <v>238</v>
      </c>
      <c r="C33" s="100" t="s">
        <v>349</v>
      </c>
      <c r="D33" s="100"/>
      <c r="E33" s="100" t="s">
        <v>350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Medium Risk Customer</v>
      </c>
      <c r="AY33" s="81"/>
      <c r="AZ33" s="81"/>
    </row>
    <row r="34" spans="1:52" x14ac:dyDescent="0.25">
      <c r="A34" s="100">
        <v>26</v>
      </c>
      <c r="B34" s="100" t="s">
        <v>238</v>
      </c>
      <c r="C34" s="100" t="s">
        <v>334</v>
      </c>
      <c r="D34" s="100"/>
      <c r="E34" s="100" t="s">
        <v>335</v>
      </c>
      <c r="F34" s="100" t="s">
        <v>43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100">
        <v>27</v>
      </c>
      <c r="B35" s="100" t="s">
        <v>238</v>
      </c>
      <c r="C35" s="100" t="s">
        <v>319</v>
      </c>
      <c r="D35" s="100"/>
      <c r="E35" s="100" t="s">
        <v>671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100">
        <v>28</v>
      </c>
      <c r="B36" s="100" t="s">
        <v>238</v>
      </c>
      <c r="C36" s="100" t="s">
        <v>331</v>
      </c>
      <c r="D36" s="100"/>
      <c r="E36" s="100" t="s">
        <v>332</v>
      </c>
      <c r="F36" s="100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100">
        <v>29</v>
      </c>
      <c r="B37" s="100" t="s">
        <v>238</v>
      </c>
      <c r="C37" s="100" t="s">
        <v>328</v>
      </c>
      <c r="D37" s="100"/>
      <c r="E37" s="100" t="s">
        <v>329</v>
      </c>
      <c r="F37" s="100" t="s">
        <v>20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100">
        <v>30</v>
      </c>
      <c r="B38" s="100" t="s">
        <v>238</v>
      </c>
      <c r="C38" s="100" t="s">
        <v>307</v>
      </c>
      <c r="D38" s="100"/>
      <c r="E38" s="100" t="s">
        <v>668</v>
      </c>
      <c r="F38" s="100" t="s">
        <v>20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5"/>
      <c r="S38" s="95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100">
        <v>31</v>
      </c>
      <c r="B39" s="100" t="s">
        <v>238</v>
      </c>
      <c r="C39" s="100" t="s">
        <v>330</v>
      </c>
      <c r="D39" s="100"/>
      <c r="E39" s="100" t="s">
        <v>667</v>
      </c>
      <c r="F39" s="100" t="s">
        <v>20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95"/>
      <c r="S39" s="95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100">
        <v>32</v>
      </c>
      <c r="B40" s="100" t="s">
        <v>238</v>
      </c>
      <c r="C40" s="100" t="s">
        <v>336</v>
      </c>
      <c r="D40" s="100"/>
      <c r="E40" s="100" t="s">
        <v>669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100">
        <v>33</v>
      </c>
      <c r="B41" s="100" t="s">
        <v>238</v>
      </c>
      <c r="C41" s="100" t="s">
        <v>322</v>
      </c>
      <c r="D41" s="100"/>
      <c r="E41" s="100" t="s">
        <v>323</v>
      </c>
      <c r="F41" s="100" t="s">
        <v>20</v>
      </c>
      <c r="G41" s="25">
        <f t="shared" ref="G41:G72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100">
        <v>34</v>
      </c>
      <c r="B42" s="100" t="s">
        <v>238</v>
      </c>
      <c r="C42" s="100" t="s">
        <v>310</v>
      </c>
      <c r="D42" s="100"/>
      <c r="E42" s="100" t="s">
        <v>311</v>
      </c>
      <c r="F42" s="100" t="s">
        <v>20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100">
        <v>35</v>
      </c>
      <c r="B43" s="100" t="s">
        <v>238</v>
      </c>
      <c r="C43" s="100" t="s">
        <v>343</v>
      </c>
      <c r="D43" s="100"/>
      <c r="E43" s="100" t="s">
        <v>672</v>
      </c>
      <c r="F43" s="100" t="s">
        <v>43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Medium Risk Customer</v>
      </c>
      <c r="AY43" s="81"/>
      <c r="AZ43" s="81"/>
    </row>
    <row r="44" spans="1:52" x14ac:dyDescent="0.25">
      <c r="A44" s="100">
        <v>36</v>
      </c>
      <c r="B44" s="100" t="s">
        <v>238</v>
      </c>
      <c r="C44" s="100" t="s">
        <v>312</v>
      </c>
      <c r="D44" s="100"/>
      <c r="E44" s="100" t="s">
        <v>313</v>
      </c>
      <c r="F44" s="100" t="s">
        <v>43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100">
        <v>37</v>
      </c>
      <c r="B45" s="100" t="s">
        <v>238</v>
      </c>
      <c r="C45" s="100" t="s">
        <v>519</v>
      </c>
      <c r="D45" s="100"/>
      <c r="E45" s="100" t="s">
        <v>520</v>
      </c>
      <c r="F45" s="100" t="s">
        <v>20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100">
        <v>38</v>
      </c>
      <c r="B46" s="100" t="s">
        <v>238</v>
      </c>
      <c r="C46" s="100" t="s">
        <v>353</v>
      </c>
      <c r="D46" s="100"/>
      <c r="E46" s="100" t="s">
        <v>670</v>
      </c>
      <c r="F46" s="100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100">
        <v>39</v>
      </c>
      <c r="B47" s="100" t="s">
        <v>238</v>
      </c>
      <c r="C47" s="100" t="s">
        <v>326</v>
      </c>
      <c r="D47" s="100"/>
      <c r="E47" s="100" t="s">
        <v>327</v>
      </c>
      <c r="F47" s="100" t="s">
        <v>43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100">
        <v>40</v>
      </c>
      <c r="B48" s="100" t="s">
        <v>238</v>
      </c>
      <c r="C48" s="100" t="s">
        <v>239</v>
      </c>
      <c r="D48" s="100"/>
      <c r="E48" s="100" t="s">
        <v>240</v>
      </c>
      <c r="F48" s="100" t="s">
        <v>13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1"/>
      <c r="AZ48" s="81"/>
    </row>
    <row r="49" spans="1:52" x14ac:dyDescent="0.25">
      <c r="A49" s="100">
        <v>41</v>
      </c>
      <c r="B49" s="100" t="s">
        <v>238</v>
      </c>
      <c r="C49" s="100" t="s">
        <v>1110</v>
      </c>
      <c r="D49" s="100"/>
      <c r="E49" s="100" t="s">
        <v>1109</v>
      </c>
      <c r="F49" s="100" t="s">
        <v>516</v>
      </c>
      <c r="G49" s="25">
        <f t="shared" si="5"/>
        <v>0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100">
        <v>42</v>
      </c>
      <c r="B50" s="100" t="s">
        <v>238</v>
      </c>
      <c r="C50" s="100" t="s">
        <v>1130</v>
      </c>
      <c r="D50" s="100"/>
      <c r="E50" s="100" t="s">
        <v>1129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100">
        <v>43</v>
      </c>
      <c r="B51" s="100" t="s">
        <v>294</v>
      </c>
      <c r="C51" s="100" t="s">
        <v>949</v>
      </c>
      <c r="D51" s="100"/>
      <c r="E51" s="100" t="s">
        <v>934</v>
      </c>
      <c r="F51" s="100" t="s">
        <v>11</v>
      </c>
      <c r="G51" s="25">
        <f t="shared" si="5"/>
        <v>0</v>
      </c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Medium Risk Customer</v>
      </c>
      <c r="AY51" s="81"/>
      <c r="AZ51" s="81"/>
    </row>
    <row r="52" spans="1:52" x14ac:dyDescent="0.25">
      <c r="A52" s="100">
        <v>44</v>
      </c>
      <c r="B52" s="100" t="s">
        <v>294</v>
      </c>
      <c r="C52" s="100" t="s">
        <v>299</v>
      </c>
      <c r="D52" s="100"/>
      <c r="E52" s="100" t="s">
        <v>300</v>
      </c>
      <c r="F52" s="100" t="s">
        <v>13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100">
        <v>45</v>
      </c>
      <c r="B53" s="100" t="s">
        <v>294</v>
      </c>
      <c r="C53" s="100" t="s">
        <v>295</v>
      </c>
      <c r="D53" s="100"/>
      <c r="E53" s="100" t="s">
        <v>296</v>
      </c>
      <c r="F53" s="100" t="s">
        <v>11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100">
        <v>46</v>
      </c>
      <c r="B54" s="100" t="s">
        <v>294</v>
      </c>
      <c r="C54" s="100" t="s">
        <v>522</v>
      </c>
      <c r="D54" s="100"/>
      <c r="E54" s="100" t="s">
        <v>523</v>
      </c>
      <c r="F54" s="100" t="s">
        <v>11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100">
        <v>47</v>
      </c>
      <c r="B55" s="100" t="s">
        <v>294</v>
      </c>
      <c r="C55" s="100" t="s">
        <v>305</v>
      </c>
      <c r="D55" s="100"/>
      <c r="E55" s="100" t="s">
        <v>734</v>
      </c>
      <c r="F55" s="100" t="s">
        <v>20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100">
        <v>48</v>
      </c>
      <c r="B56" s="100" t="s">
        <v>294</v>
      </c>
      <c r="C56" s="100" t="s">
        <v>303</v>
      </c>
      <c r="D56" s="100"/>
      <c r="E56" s="100" t="s">
        <v>304</v>
      </c>
      <c r="F56" s="100" t="s">
        <v>11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100">
        <v>49</v>
      </c>
      <c r="B57" s="100" t="s">
        <v>294</v>
      </c>
      <c r="C57" s="100" t="s">
        <v>301</v>
      </c>
      <c r="D57" s="100"/>
      <c r="E57" s="100" t="s">
        <v>302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100">
        <v>50</v>
      </c>
      <c r="B58" s="100" t="s">
        <v>294</v>
      </c>
      <c r="C58" s="100" t="s">
        <v>297</v>
      </c>
      <c r="D58" s="100"/>
      <c r="E58" s="100" t="s">
        <v>298</v>
      </c>
      <c r="F58" s="100" t="s">
        <v>13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100">
        <v>51</v>
      </c>
      <c r="B59" s="100" t="s">
        <v>294</v>
      </c>
      <c r="C59" s="100" t="s">
        <v>524</v>
      </c>
      <c r="D59" s="100"/>
      <c r="E59" s="100" t="s">
        <v>950</v>
      </c>
      <c r="F59" s="100" t="s">
        <v>516</v>
      </c>
      <c r="G59" s="25">
        <f t="shared" si="5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1"/>
      <c r="AZ59" s="81"/>
    </row>
    <row r="60" spans="1:52" x14ac:dyDescent="0.25">
      <c r="A60" s="100">
        <v>52</v>
      </c>
      <c r="B60" s="100" t="s">
        <v>294</v>
      </c>
      <c r="C60" s="100" t="s">
        <v>1099</v>
      </c>
      <c r="D60" s="100"/>
      <c r="E60" s="100" t="s">
        <v>1100</v>
      </c>
      <c r="F60" s="100" t="s">
        <v>516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1"/>
      <c r="AZ60" s="81"/>
    </row>
    <row r="61" spans="1:52" x14ac:dyDescent="0.25">
      <c r="A61" s="100">
        <v>53</v>
      </c>
      <c r="B61" s="100" t="s">
        <v>241</v>
      </c>
      <c r="C61" s="100" t="s">
        <v>286</v>
      </c>
      <c r="D61" s="100"/>
      <c r="E61" s="100" t="s">
        <v>287</v>
      </c>
      <c r="F61" s="100" t="s">
        <v>11</v>
      </c>
      <c r="G61" s="25">
        <f t="shared" si="5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100">
        <v>54</v>
      </c>
      <c r="B62" s="100" t="s">
        <v>241</v>
      </c>
      <c r="C62" s="100" t="s">
        <v>951</v>
      </c>
      <c r="D62" s="100"/>
      <c r="E62" s="100" t="s">
        <v>678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100">
        <v>55</v>
      </c>
      <c r="B63" s="100" t="s">
        <v>241</v>
      </c>
      <c r="C63" s="100" t="s">
        <v>768</v>
      </c>
      <c r="D63" s="100"/>
      <c r="E63" s="100" t="s">
        <v>525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1"/>
      <c r="AZ63" s="81"/>
    </row>
    <row r="64" spans="1:52" x14ac:dyDescent="0.25">
      <c r="A64" s="100">
        <v>56</v>
      </c>
      <c r="B64" s="100" t="s">
        <v>241</v>
      </c>
      <c r="C64" s="100" t="s">
        <v>952</v>
      </c>
      <c r="D64" s="100"/>
      <c r="E64" s="100" t="s">
        <v>954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100">
        <v>57</v>
      </c>
      <c r="B65" s="100" t="s">
        <v>241</v>
      </c>
      <c r="C65" s="100" t="s">
        <v>953</v>
      </c>
      <c r="D65" s="100"/>
      <c r="E65" s="100" t="s">
        <v>955</v>
      </c>
      <c r="F65" s="100" t="s">
        <v>11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100">
        <v>58</v>
      </c>
      <c r="B66" s="100" t="s">
        <v>241</v>
      </c>
      <c r="C66" s="100" t="s">
        <v>276</v>
      </c>
      <c r="D66" s="100"/>
      <c r="E66" s="100" t="s">
        <v>277</v>
      </c>
      <c r="F66" s="100" t="s">
        <v>20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1"/>
      <c r="AZ66" s="81"/>
    </row>
    <row r="67" spans="1:52" x14ac:dyDescent="0.25">
      <c r="A67" s="100">
        <v>59</v>
      </c>
      <c r="B67" s="100" t="s">
        <v>241</v>
      </c>
      <c r="C67" s="100" t="s">
        <v>284</v>
      </c>
      <c r="D67" s="100"/>
      <c r="E67" s="100" t="s">
        <v>679</v>
      </c>
      <c r="F67" s="100" t="s">
        <v>43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1"/>
      <c r="AZ67" s="81"/>
    </row>
    <row r="68" spans="1:52" x14ac:dyDescent="0.25">
      <c r="A68" s="100">
        <v>60</v>
      </c>
      <c r="B68" s="100" t="s">
        <v>241</v>
      </c>
      <c r="C68" s="100" t="s">
        <v>274</v>
      </c>
      <c r="D68" s="100"/>
      <c r="E68" s="100" t="s">
        <v>677</v>
      </c>
      <c r="F68" s="100" t="s">
        <v>43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1"/>
      <c r="AZ68" s="81"/>
    </row>
    <row r="69" spans="1:52" x14ac:dyDescent="0.25">
      <c r="A69" s="100">
        <v>61</v>
      </c>
      <c r="B69" s="100" t="s">
        <v>241</v>
      </c>
      <c r="C69" s="100" t="s">
        <v>529</v>
      </c>
      <c r="D69" s="100"/>
      <c r="E69" s="100" t="s">
        <v>680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100">
        <v>62</v>
      </c>
      <c r="B70" s="100" t="s">
        <v>241</v>
      </c>
      <c r="C70" s="100" t="s">
        <v>558</v>
      </c>
      <c r="D70" s="100"/>
      <c r="E70" s="100" t="s">
        <v>528</v>
      </c>
      <c r="F70" s="100" t="s">
        <v>13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100">
        <v>63</v>
      </c>
      <c r="B71" s="100" t="s">
        <v>241</v>
      </c>
      <c r="C71" s="100" t="s">
        <v>356</v>
      </c>
      <c r="D71" s="100"/>
      <c r="E71" s="100" t="s">
        <v>675</v>
      </c>
      <c r="F71" s="100" t="s">
        <v>11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1"/>
      <c r="AZ71" s="81"/>
    </row>
    <row r="72" spans="1:52" x14ac:dyDescent="0.25">
      <c r="A72" s="100">
        <v>64</v>
      </c>
      <c r="B72" s="100" t="s">
        <v>241</v>
      </c>
      <c r="C72" s="100" t="s">
        <v>269</v>
      </c>
      <c r="D72" s="100"/>
      <c r="E72" s="100" t="s">
        <v>270</v>
      </c>
      <c r="F72" s="100" t="s">
        <v>43</v>
      </c>
      <c r="G72" s="25">
        <f t="shared" si="5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81"/>
      <c r="AZ72" s="81"/>
    </row>
    <row r="73" spans="1:52" x14ac:dyDescent="0.25">
      <c r="A73" s="100">
        <v>65</v>
      </c>
      <c r="B73" s="100" t="s">
        <v>241</v>
      </c>
      <c r="C73" s="100" t="s">
        <v>281</v>
      </c>
      <c r="D73" s="100"/>
      <c r="E73" s="100" t="s">
        <v>282</v>
      </c>
      <c r="F73" s="100" t="s">
        <v>13</v>
      </c>
      <c r="G73" s="25">
        <f t="shared" ref="G73:G104" si="9">SUM(H73:AB73)</f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Medium Risk Customer</v>
      </c>
      <c r="AY73" s="81"/>
      <c r="AZ73" s="81"/>
    </row>
    <row r="74" spans="1:52" x14ac:dyDescent="0.25">
      <c r="A74" s="100">
        <v>66</v>
      </c>
      <c r="B74" s="100" t="s">
        <v>241</v>
      </c>
      <c r="C74" s="100" t="s">
        <v>555</v>
      </c>
      <c r="D74" s="100"/>
      <c r="E74" s="100" t="s">
        <v>271</v>
      </c>
      <c r="F74" s="100" t="s">
        <v>43</v>
      </c>
      <c r="G74" s="25">
        <f t="shared" si="9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100">
        <v>67</v>
      </c>
      <c r="B75" s="100" t="s">
        <v>241</v>
      </c>
      <c r="C75" s="100" t="s">
        <v>526</v>
      </c>
      <c r="D75" s="100"/>
      <c r="E75" s="100" t="s">
        <v>881</v>
      </c>
      <c r="F75" s="100" t="s">
        <v>11</v>
      </c>
      <c r="G75" s="25">
        <f t="shared" si="9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100">
        <v>68</v>
      </c>
      <c r="B76" s="100" t="s">
        <v>241</v>
      </c>
      <c r="C76" s="100" t="s">
        <v>288</v>
      </c>
      <c r="D76" s="100"/>
      <c r="E76" s="100" t="s">
        <v>289</v>
      </c>
      <c r="F76" s="100" t="s">
        <v>11</v>
      </c>
      <c r="G76" s="25">
        <f t="shared" si="9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100">
        <v>69</v>
      </c>
      <c r="B77" s="100" t="s">
        <v>241</v>
      </c>
      <c r="C77" s="100" t="s">
        <v>279</v>
      </c>
      <c r="D77" s="100"/>
      <c r="E77" s="100" t="s">
        <v>280</v>
      </c>
      <c r="F77" s="100" t="s">
        <v>20</v>
      </c>
      <c r="G77" s="25">
        <f t="shared" si="9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100">
        <v>70</v>
      </c>
      <c r="B78" s="100" t="s">
        <v>241</v>
      </c>
      <c r="C78" s="100" t="s">
        <v>285</v>
      </c>
      <c r="D78" s="100"/>
      <c r="E78" s="100" t="s">
        <v>676</v>
      </c>
      <c r="F78" s="100" t="s">
        <v>20</v>
      </c>
      <c r="G78" s="25">
        <f t="shared" si="9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100">
        <v>71</v>
      </c>
      <c r="B79" s="100" t="s">
        <v>241</v>
      </c>
      <c r="C79" s="100" t="s">
        <v>290</v>
      </c>
      <c r="D79" s="100"/>
      <c r="E79" s="100" t="s">
        <v>291</v>
      </c>
      <c r="F79" s="100" t="s">
        <v>13</v>
      </c>
      <c r="G79" s="25">
        <f t="shared" si="9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100">
        <v>72</v>
      </c>
      <c r="B80" s="100" t="s">
        <v>241</v>
      </c>
      <c r="C80" s="100" t="s">
        <v>556</v>
      </c>
      <c r="D80" s="100"/>
      <c r="E80" s="100" t="s">
        <v>557</v>
      </c>
      <c r="F80" s="100" t="s">
        <v>13</v>
      </c>
      <c r="G80" s="25">
        <f t="shared" si="9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100">
        <v>73</v>
      </c>
      <c r="B81" s="100" t="s">
        <v>241</v>
      </c>
      <c r="C81" s="100" t="s">
        <v>266</v>
      </c>
      <c r="D81" s="100"/>
      <c r="E81" s="100" t="s">
        <v>267</v>
      </c>
      <c r="F81" s="100" t="s">
        <v>43</v>
      </c>
      <c r="G81" s="25">
        <f t="shared" si="9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1"/>
      <c r="AZ81" s="81"/>
    </row>
    <row r="82" spans="1:52" x14ac:dyDescent="0.25">
      <c r="A82" s="100">
        <v>74</v>
      </c>
      <c r="B82" s="100" t="s">
        <v>241</v>
      </c>
      <c r="C82" s="100" t="s">
        <v>292</v>
      </c>
      <c r="D82" s="100"/>
      <c r="E82" s="100" t="s">
        <v>293</v>
      </c>
      <c r="F82" s="100" t="s">
        <v>11</v>
      </c>
      <c r="G82" s="25">
        <f t="shared" si="9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100">
        <v>75</v>
      </c>
      <c r="B83" s="100" t="s">
        <v>241</v>
      </c>
      <c r="C83" s="100" t="s">
        <v>272</v>
      </c>
      <c r="D83" s="100"/>
      <c r="E83" s="100" t="s">
        <v>273</v>
      </c>
      <c r="F83" s="100" t="s">
        <v>13</v>
      </c>
      <c r="G83" s="25">
        <f t="shared" si="9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100">
        <v>76</v>
      </c>
      <c r="B84" s="100" t="s">
        <v>241</v>
      </c>
      <c r="C84" s="100" t="s">
        <v>283</v>
      </c>
      <c r="D84" s="100"/>
      <c r="E84" s="100" t="s">
        <v>674</v>
      </c>
      <c r="F84" s="100" t="s">
        <v>13</v>
      </c>
      <c r="G84" s="25">
        <f t="shared" si="9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1"/>
      <c r="AZ84" s="81"/>
    </row>
    <row r="85" spans="1:52" x14ac:dyDescent="0.25">
      <c r="A85" s="100">
        <v>77</v>
      </c>
      <c r="B85" s="100" t="s">
        <v>241</v>
      </c>
      <c r="C85" s="100" t="s">
        <v>242</v>
      </c>
      <c r="D85" s="100"/>
      <c r="E85" s="100" t="s">
        <v>243</v>
      </c>
      <c r="F85" s="100" t="s">
        <v>20</v>
      </c>
      <c r="G85" s="25">
        <f t="shared" si="9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100">
        <v>78</v>
      </c>
      <c r="B86" s="100" t="s">
        <v>241</v>
      </c>
      <c r="C86" s="100" t="s">
        <v>527</v>
      </c>
      <c r="D86" s="100"/>
      <c r="E86" s="100" t="s">
        <v>766</v>
      </c>
      <c r="F86" s="100" t="s">
        <v>13</v>
      </c>
      <c r="G86" s="25">
        <f t="shared" si="9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100">
        <v>79</v>
      </c>
      <c r="B87" s="100" t="s">
        <v>241</v>
      </c>
      <c r="C87" s="100" t="s">
        <v>278</v>
      </c>
      <c r="D87" s="100"/>
      <c r="E87" s="100" t="s">
        <v>769</v>
      </c>
      <c r="F87" s="100" t="s">
        <v>13</v>
      </c>
      <c r="G87" s="25">
        <f t="shared" si="9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88" s="100">
        <v>80</v>
      </c>
      <c r="B88" s="100" t="s">
        <v>241</v>
      </c>
      <c r="C88" s="100" t="s">
        <v>275</v>
      </c>
      <c r="D88" s="100"/>
      <c r="E88" s="100" t="s">
        <v>673</v>
      </c>
      <c r="F88" s="100" t="s">
        <v>11</v>
      </c>
      <c r="G88" s="25">
        <f t="shared" si="9"/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1"/>
      <c r="AZ88" s="81"/>
    </row>
    <row r="89" spans="1:52" x14ac:dyDescent="0.25">
      <c r="A89" s="100">
        <v>81</v>
      </c>
      <c r="B89" s="100" t="s">
        <v>241</v>
      </c>
      <c r="C89" s="100" t="s">
        <v>554</v>
      </c>
      <c r="D89" s="100"/>
      <c r="E89" s="100" t="s">
        <v>268</v>
      </c>
      <c r="F89" s="100" t="s">
        <v>20</v>
      </c>
      <c r="G89" s="25">
        <f t="shared" si="9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  <c r="AZ89" s="81"/>
    </row>
    <row r="90" spans="1:52" x14ac:dyDescent="0.25">
      <c r="A90" s="100">
        <v>82</v>
      </c>
      <c r="B90" s="100" t="s">
        <v>241</v>
      </c>
      <c r="C90" s="100" t="s">
        <v>1127</v>
      </c>
      <c r="D90" s="100"/>
      <c r="E90" s="100" t="s">
        <v>1128</v>
      </c>
      <c r="F90" s="100" t="s">
        <v>13</v>
      </c>
      <c r="G90" s="25">
        <f t="shared" si="9"/>
        <v>0</v>
      </c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100">
        <v>83</v>
      </c>
      <c r="B91" s="100" t="s">
        <v>244</v>
      </c>
      <c r="C91" s="100" t="s">
        <v>956</v>
      </c>
      <c r="D91" s="100"/>
      <c r="E91" s="100" t="s">
        <v>958</v>
      </c>
      <c r="F91" s="100" t="s">
        <v>11</v>
      </c>
      <c r="G91" s="25">
        <f t="shared" si="9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1"/>
      <c r="AZ91" s="81"/>
    </row>
    <row r="92" spans="1:52" x14ac:dyDescent="0.25">
      <c r="A92" s="100">
        <v>84</v>
      </c>
      <c r="B92" s="100" t="s">
        <v>244</v>
      </c>
      <c r="C92" s="100" t="s">
        <v>840</v>
      </c>
      <c r="D92" s="100"/>
      <c r="E92" s="100" t="s">
        <v>874</v>
      </c>
      <c r="F92" s="100" t="s">
        <v>11</v>
      </c>
      <c r="G92" s="25">
        <f t="shared" si="9"/>
        <v>0</v>
      </c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1"/>
      <c r="AZ92" s="81"/>
    </row>
    <row r="93" spans="1:52" x14ac:dyDescent="0.25">
      <c r="A93" s="100">
        <v>85</v>
      </c>
      <c r="B93" s="100" t="s">
        <v>244</v>
      </c>
      <c r="C93" s="100" t="s">
        <v>957</v>
      </c>
      <c r="D93" s="100"/>
      <c r="E93" s="100" t="s">
        <v>959</v>
      </c>
      <c r="F93" s="100" t="s">
        <v>13</v>
      </c>
      <c r="G93" s="25">
        <f t="shared" si="9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100">
        <v>86</v>
      </c>
      <c r="B94" s="100" t="s">
        <v>244</v>
      </c>
      <c r="C94" s="100" t="s">
        <v>262</v>
      </c>
      <c r="D94" s="100"/>
      <c r="E94" s="100" t="s">
        <v>263</v>
      </c>
      <c r="F94" s="100" t="s">
        <v>11</v>
      </c>
      <c r="G94" s="25">
        <f t="shared" si="9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  <c r="AZ94" s="81"/>
    </row>
    <row r="95" spans="1:52" x14ac:dyDescent="0.25">
      <c r="A95" s="100">
        <v>87</v>
      </c>
      <c r="B95" s="100" t="s">
        <v>244</v>
      </c>
      <c r="C95" s="100" t="s">
        <v>354</v>
      </c>
      <c r="D95" s="100"/>
      <c r="E95" s="100" t="s">
        <v>355</v>
      </c>
      <c r="F95" s="100" t="s">
        <v>13</v>
      </c>
      <c r="G95" s="25">
        <f t="shared" si="9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1"/>
      <c r="AZ95" s="81"/>
    </row>
    <row r="96" spans="1:52" x14ac:dyDescent="0.25">
      <c r="A96" s="100">
        <v>88</v>
      </c>
      <c r="B96" s="100" t="s">
        <v>244</v>
      </c>
      <c r="C96" s="100" t="s">
        <v>264</v>
      </c>
      <c r="D96" s="100"/>
      <c r="E96" s="100" t="s">
        <v>265</v>
      </c>
      <c r="F96" s="100" t="s">
        <v>11</v>
      </c>
      <c r="G96" s="25">
        <f t="shared" si="9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100">
        <v>89</v>
      </c>
      <c r="B97" s="100" t="s">
        <v>244</v>
      </c>
      <c r="C97" s="100" t="s">
        <v>254</v>
      </c>
      <c r="D97" s="100"/>
      <c r="E97" s="100" t="s">
        <v>255</v>
      </c>
      <c r="F97" s="100" t="s">
        <v>20</v>
      </c>
      <c r="G97" s="25">
        <f t="shared" si="9"/>
        <v>0</v>
      </c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05"/>
      <c r="AG97" s="81"/>
      <c r="AH97" s="81"/>
      <c r="AI97" s="104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100">
        <v>90</v>
      </c>
      <c r="B98" s="100" t="s">
        <v>244</v>
      </c>
      <c r="C98" s="100" t="s">
        <v>245</v>
      </c>
      <c r="D98" s="100"/>
      <c r="E98" s="100" t="s">
        <v>246</v>
      </c>
      <c r="F98" s="100" t="s">
        <v>43</v>
      </c>
      <c r="G98" s="25">
        <f t="shared" si="9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100">
        <v>91</v>
      </c>
      <c r="B99" s="100" t="s">
        <v>244</v>
      </c>
      <c r="C99" s="100" t="s">
        <v>530</v>
      </c>
      <c r="D99" s="100"/>
      <c r="E99" s="100" t="s">
        <v>767</v>
      </c>
      <c r="F99" s="100" t="s">
        <v>11</v>
      </c>
      <c r="G99" s="25">
        <f t="shared" si="9"/>
        <v>0</v>
      </c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1"/>
      <c r="AZ99" s="81"/>
    </row>
    <row r="100" spans="1:52" x14ac:dyDescent="0.25">
      <c r="A100" s="100">
        <v>92</v>
      </c>
      <c r="B100" s="100" t="s">
        <v>244</v>
      </c>
      <c r="C100" s="100" t="s">
        <v>252</v>
      </c>
      <c r="D100" s="100"/>
      <c r="E100" s="100" t="s">
        <v>253</v>
      </c>
      <c r="F100" s="100" t="s">
        <v>20</v>
      </c>
      <c r="G100" s="25">
        <f t="shared" si="9"/>
        <v>0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  <c r="AZ100" s="81"/>
    </row>
    <row r="101" spans="1:52" x14ac:dyDescent="0.25">
      <c r="A101" s="100">
        <v>93</v>
      </c>
      <c r="B101" s="100" t="s">
        <v>244</v>
      </c>
      <c r="C101" s="100" t="s">
        <v>251</v>
      </c>
      <c r="D101" s="100"/>
      <c r="E101" s="100" t="s">
        <v>730</v>
      </c>
      <c r="F101" s="100" t="s">
        <v>20</v>
      </c>
      <c r="G101" s="25">
        <f t="shared" si="9"/>
        <v>0</v>
      </c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100">
        <v>94</v>
      </c>
      <c r="B102" s="100" t="s">
        <v>244</v>
      </c>
      <c r="C102" s="100" t="s">
        <v>260</v>
      </c>
      <c r="D102" s="100"/>
      <c r="E102" s="100" t="s">
        <v>261</v>
      </c>
      <c r="F102" s="100" t="s">
        <v>20</v>
      </c>
      <c r="G102" s="25">
        <f t="shared" si="9"/>
        <v>0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100">
        <v>95</v>
      </c>
      <c r="B103" s="100" t="s">
        <v>244</v>
      </c>
      <c r="C103" s="100" t="s">
        <v>247</v>
      </c>
      <c r="D103" s="100"/>
      <c r="E103" s="100" t="s">
        <v>727</v>
      </c>
      <c r="F103" s="100" t="s">
        <v>20</v>
      </c>
      <c r="G103" s="25">
        <f t="shared" si="9"/>
        <v>0</v>
      </c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100">
        <v>96</v>
      </c>
      <c r="B104" s="100" t="s">
        <v>244</v>
      </c>
      <c r="C104" s="100" t="s">
        <v>258</v>
      </c>
      <c r="D104" s="100"/>
      <c r="E104" s="99" t="s">
        <v>259</v>
      </c>
      <c r="F104" s="100" t="s">
        <v>43</v>
      </c>
      <c r="G104" s="25">
        <f t="shared" si="9"/>
        <v>0</v>
      </c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81"/>
      <c r="AZ104" s="81"/>
    </row>
    <row r="105" spans="1:52" x14ac:dyDescent="0.25">
      <c r="A105" s="100">
        <v>97</v>
      </c>
      <c r="B105" s="100" t="s">
        <v>244</v>
      </c>
      <c r="C105" s="100" t="s">
        <v>248</v>
      </c>
      <c r="D105" s="100"/>
      <c r="E105" s="100" t="s">
        <v>731</v>
      </c>
      <c r="F105" s="100" t="s">
        <v>20</v>
      </c>
      <c r="G105" s="25">
        <f>SUM(H105:AB105)</f>
        <v>0</v>
      </c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05"/>
      <c r="AG105" s="81"/>
      <c r="AH105" s="81"/>
      <c r="AI105" s="104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  <c r="AZ105" s="81"/>
    </row>
    <row r="106" spans="1:52" x14ac:dyDescent="0.25">
      <c r="A106" s="100">
        <v>98</v>
      </c>
      <c r="B106" s="100" t="s">
        <v>244</v>
      </c>
      <c r="C106" s="100" t="s">
        <v>249</v>
      </c>
      <c r="D106" s="100"/>
      <c r="E106" s="100" t="s">
        <v>250</v>
      </c>
      <c r="F106" s="100" t="s">
        <v>43</v>
      </c>
      <c r="G106" s="25">
        <f>SUM(H106:AB106)</f>
        <v>0</v>
      </c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5"/>
      <c r="AG106" s="81"/>
      <c r="AH106" s="81"/>
      <c r="AI106" s="104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1"/>
      <c r="AZ106" s="81"/>
    </row>
    <row r="107" spans="1:52" x14ac:dyDescent="0.25">
      <c r="A107" s="100">
        <v>99</v>
      </c>
      <c r="B107" s="100" t="s">
        <v>244</v>
      </c>
      <c r="C107" s="100" t="s">
        <v>256</v>
      </c>
      <c r="D107" s="100"/>
      <c r="E107" s="100" t="s">
        <v>257</v>
      </c>
      <c r="F107" s="100" t="s">
        <v>13</v>
      </c>
      <c r="G107" s="25">
        <f>SUM(H107:AB107)</f>
        <v>0</v>
      </c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05"/>
      <c r="AG107" s="81"/>
      <c r="AH107" s="81"/>
      <c r="AI107" s="104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  <c r="AZ107" s="81"/>
    </row>
    <row r="108" spans="1:52" x14ac:dyDescent="0.25">
      <c r="AC108" s="97">
        <f>SUM(AC9:AC107)</f>
        <v>0</v>
      </c>
      <c r="AV108" s="4">
        <f t="shared" si="11"/>
        <v>0</v>
      </c>
    </row>
  </sheetData>
  <sheetProtection algorithmName="SHA-512" hashValue="KGNJqqROzFsxZuGR0N3o2lusKjVptRa7ZRczcxhS/sMzZNCByTdHwrOzMjDuUJYNTj4Jr3R3jBPlRGGoR1rUaw==" saltValue="NtMoVrTqGBFvanAmrkAAdw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zoomScale="80" zoomScaleNormal="80" workbookViewId="0">
      <pane xSplit="5" ySplit="8" topLeftCell="F22" activePane="bottomRight" state="frozen"/>
      <selection activeCell="N19" sqref="N19"/>
      <selection pane="topRight" activeCell="N19" sqref="N19"/>
      <selection pane="bottomLeft" activeCell="N19" sqref="N19"/>
      <selection pane="bottomRight" activeCell="E28" sqref="E28"/>
    </sheetView>
  </sheetViews>
  <sheetFormatPr defaultColWidth="8.7109375" defaultRowHeight="15" outlineLevelCol="1" x14ac:dyDescent="0.25"/>
  <cols>
    <col min="1" max="1" width="5" style="4" bestFit="1" customWidth="1"/>
    <col min="2" max="2" width="10.28515625" style="4" bestFit="1" customWidth="1"/>
    <col min="3" max="3" width="14.28515625" style="4" customWidth="1"/>
    <col min="4" max="4" width="10" style="4" hidden="1" customWidth="1"/>
    <col min="5" max="5" width="29.7109375" style="4" customWidth="1"/>
    <col min="6" max="6" width="16.285156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1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" style="4" bestFit="1" customWidth="1"/>
    <col min="51" max="51" width="6.85546875" style="4" hidden="1" customWidth="1"/>
    <col min="52" max="52" width="12.7109375" style="4" hidden="1" customWidth="1"/>
    <col min="53" max="54" width="0" style="4" hidden="1" customWidth="1"/>
    <col min="55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Allocation'!G9</f>
        <v>792485446.56000006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79" t="s">
        <v>1167</v>
      </c>
      <c r="C4" s="180"/>
      <c r="D4" s="180"/>
      <c r="E4" s="180"/>
      <c r="H4" s="181" t="s">
        <v>499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2"/>
      <c r="AE4" s="182" t="s">
        <v>502</v>
      </c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2"/>
      <c r="AZ4" s="12"/>
    </row>
    <row r="5" spans="1:52" ht="15.75" customHeight="1" thickBot="1" x14ac:dyDescent="0.4">
      <c r="B5" s="180"/>
      <c r="C5" s="180"/>
      <c r="D5" s="180"/>
      <c r="E5" s="180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363</v>
      </c>
      <c r="C9" s="99" t="s">
        <v>888</v>
      </c>
      <c r="D9" s="99"/>
      <c r="E9" s="99" t="s">
        <v>889</v>
      </c>
      <c r="F9" s="99" t="s">
        <v>20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363</v>
      </c>
      <c r="C10" s="100" t="s">
        <v>841</v>
      </c>
      <c r="D10" s="100"/>
      <c r="E10" s="100" t="s">
        <v>851</v>
      </c>
      <c r="F10" s="100" t="s">
        <v>43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99">
        <v>3</v>
      </c>
      <c r="B11" s="100" t="s">
        <v>363</v>
      </c>
      <c r="C11" s="100" t="s">
        <v>693</v>
      </c>
      <c r="D11" s="100"/>
      <c r="E11" s="100" t="s">
        <v>694</v>
      </c>
      <c r="F11" s="100" t="s">
        <v>933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363</v>
      </c>
      <c r="C12" s="100" t="s">
        <v>960</v>
      </c>
      <c r="D12" s="100"/>
      <c r="E12" s="100" t="s">
        <v>967</v>
      </c>
      <c r="F12" s="100" t="s">
        <v>516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363</v>
      </c>
      <c r="C13" s="100" t="s">
        <v>961</v>
      </c>
      <c r="D13" s="100"/>
      <c r="E13" s="100" t="s">
        <v>968</v>
      </c>
      <c r="F13" s="100" t="s">
        <v>20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363</v>
      </c>
      <c r="C14" s="100" t="s">
        <v>962</v>
      </c>
      <c r="D14" s="100"/>
      <c r="E14" s="100" t="s">
        <v>969</v>
      </c>
      <c r="F14" s="100" t="s">
        <v>13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363</v>
      </c>
      <c r="C15" s="100" t="s">
        <v>963</v>
      </c>
      <c r="D15" s="100"/>
      <c r="E15" s="100" t="s">
        <v>970</v>
      </c>
      <c r="F15" s="100" t="s">
        <v>43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363</v>
      </c>
      <c r="C16" s="100" t="s">
        <v>964</v>
      </c>
      <c r="D16" s="100"/>
      <c r="E16" s="100" t="s">
        <v>971</v>
      </c>
      <c r="F16" s="100" t="s">
        <v>13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99">
        <v>9</v>
      </c>
      <c r="B17" s="100" t="s">
        <v>363</v>
      </c>
      <c r="C17" s="100" t="s">
        <v>965</v>
      </c>
      <c r="D17" s="100"/>
      <c r="E17" s="100" t="s">
        <v>972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363</v>
      </c>
      <c r="C18" s="100" t="s">
        <v>897</v>
      </c>
      <c r="D18" s="100"/>
      <c r="E18" s="100" t="s">
        <v>973</v>
      </c>
      <c r="F18" s="100" t="s">
        <v>11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363</v>
      </c>
      <c r="C19" s="100" t="s">
        <v>373</v>
      </c>
      <c r="D19" s="100"/>
      <c r="E19" s="100" t="s">
        <v>374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363</v>
      </c>
      <c r="C20" s="100" t="s">
        <v>366</v>
      </c>
      <c r="D20" s="100"/>
      <c r="E20" s="100" t="s">
        <v>745</v>
      </c>
      <c r="F20" s="100" t="s">
        <v>933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363</v>
      </c>
      <c r="C21" s="100" t="s">
        <v>370</v>
      </c>
      <c r="D21" s="100"/>
      <c r="E21" s="100" t="s">
        <v>746</v>
      </c>
      <c r="F21" s="122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363</v>
      </c>
      <c r="C22" s="100" t="s">
        <v>367</v>
      </c>
      <c r="D22" s="100"/>
      <c r="E22" s="100" t="s">
        <v>368</v>
      </c>
      <c r="F22" s="100" t="s">
        <v>933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363</v>
      </c>
      <c r="C23" s="100" t="s">
        <v>369</v>
      </c>
      <c r="D23" s="100"/>
      <c r="E23" s="100" t="s">
        <v>856</v>
      </c>
      <c r="F23" s="100" t="s">
        <v>933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Medium Risk Customer</v>
      </c>
      <c r="AY23" s="81"/>
      <c r="AZ23" s="81"/>
    </row>
    <row r="24" spans="1:52" x14ac:dyDescent="0.25">
      <c r="A24" s="99">
        <v>16</v>
      </c>
      <c r="B24" s="100" t="s">
        <v>363</v>
      </c>
      <c r="C24" s="100" t="s">
        <v>371</v>
      </c>
      <c r="D24" s="100"/>
      <c r="E24" s="100" t="s">
        <v>372</v>
      </c>
      <c r="F24" s="100" t="s">
        <v>43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363</v>
      </c>
      <c r="C25" s="100" t="s">
        <v>364</v>
      </c>
      <c r="D25" s="100"/>
      <c r="E25" s="100" t="s">
        <v>365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363</v>
      </c>
      <c r="C26" s="100" t="s">
        <v>966</v>
      </c>
      <c r="D26" s="100"/>
      <c r="E26" s="100" t="s">
        <v>974</v>
      </c>
      <c r="F26" s="100" t="s">
        <v>20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375</v>
      </c>
      <c r="C27" s="100" t="s">
        <v>682</v>
      </c>
      <c r="D27" s="100"/>
      <c r="E27" s="100" t="s">
        <v>683</v>
      </c>
      <c r="F27" s="100" t="s">
        <v>13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1"/>
      <c r="AZ27" s="81"/>
    </row>
    <row r="28" spans="1:52" x14ac:dyDescent="0.25">
      <c r="A28" s="99">
        <v>20</v>
      </c>
      <c r="B28" s="100" t="s">
        <v>375</v>
      </c>
      <c r="C28" s="100" t="s">
        <v>376</v>
      </c>
      <c r="D28" s="100"/>
      <c r="E28" s="100" t="s">
        <v>976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375</v>
      </c>
      <c r="C29" s="100" t="s">
        <v>975</v>
      </c>
      <c r="D29" s="100"/>
      <c r="E29" s="100" t="s">
        <v>977</v>
      </c>
      <c r="F29" s="100" t="s">
        <v>11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375</v>
      </c>
      <c r="C30" s="100" t="s">
        <v>377</v>
      </c>
      <c r="D30" s="100"/>
      <c r="E30" s="100" t="s">
        <v>378</v>
      </c>
      <c r="F30" s="100" t="s">
        <v>11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1"/>
      <c r="AZ30" s="81"/>
    </row>
    <row r="31" spans="1:52" x14ac:dyDescent="0.25">
      <c r="A31" s="99">
        <v>23</v>
      </c>
      <c r="B31" s="100" t="s">
        <v>375</v>
      </c>
      <c r="C31" s="100" t="s">
        <v>691</v>
      </c>
      <c r="D31" s="100"/>
      <c r="E31" s="100" t="s">
        <v>692</v>
      </c>
      <c r="F31" s="100" t="s">
        <v>11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99">
        <v>24</v>
      </c>
      <c r="B32" s="100" t="s">
        <v>375</v>
      </c>
      <c r="C32" s="100" t="s">
        <v>379</v>
      </c>
      <c r="D32" s="100"/>
      <c r="E32" s="100" t="s">
        <v>380</v>
      </c>
      <c r="F32" s="100" t="s">
        <v>933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375</v>
      </c>
      <c r="C33" s="100" t="s">
        <v>382</v>
      </c>
      <c r="D33" s="100"/>
      <c r="E33" s="100" t="s">
        <v>383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375</v>
      </c>
      <c r="C34" s="100" t="s">
        <v>381</v>
      </c>
      <c r="D34" s="100"/>
      <c r="E34" s="100" t="s">
        <v>744</v>
      </c>
      <c r="F34" s="100" t="s">
        <v>20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99">
        <v>27</v>
      </c>
      <c r="B35" s="100" t="s">
        <v>375</v>
      </c>
      <c r="C35" s="100" t="s">
        <v>384</v>
      </c>
      <c r="D35" s="100"/>
      <c r="E35" s="100" t="s">
        <v>764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1"/>
      <c r="AZ35" s="81"/>
    </row>
    <row r="36" spans="1:52" x14ac:dyDescent="0.25">
      <c r="A36" s="99">
        <v>28</v>
      </c>
      <c r="B36" s="100" t="s">
        <v>358</v>
      </c>
      <c r="C36" s="100" t="s">
        <v>978</v>
      </c>
      <c r="D36" s="100"/>
      <c r="E36" s="100" t="s">
        <v>983</v>
      </c>
      <c r="F36" s="122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Medium Risk Customer</v>
      </c>
      <c r="AY36" s="81"/>
      <c r="AZ36" s="81"/>
    </row>
    <row r="37" spans="1:52" x14ac:dyDescent="0.25">
      <c r="A37" s="99">
        <v>29</v>
      </c>
      <c r="B37" s="100" t="s">
        <v>358</v>
      </c>
      <c r="C37" s="100" t="s">
        <v>979</v>
      </c>
      <c r="D37" s="100"/>
      <c r="E37" s="100" t="s">
        <v>984</v>
      </c>
      <c r="F37" s="100" t="s">
        <v>989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99">
        <v>30</v>
      </c>
      <c r="B38" s="100" t="s">
        <v>358</v>
      </c>
      <c r="C38" s="100" t="s">
        <v>697</v>
      </c>
      <c r="D38" s="100"/>
      <c r="E38" s="100" t="s">
        <v>698</v>
      </c>
      <c r="F38" s="100" t="s">
        <v>11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358</v>
      </c>
      <c r="C39" s="100" t="s">
        <v>980</v>
      </c>
      <c r="D39" s="100"/>
      <c r="E39" s="100" t="s">
        <v>985</v>
      </c>
      <c r="F39" s="100" t="s">
        <v>11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358</v>
      </c>
      <c r="C40" s="100" t="s">
        <v>360</v>
      </c>
      <c r="D40" s="100"/>
      <c r="E40" s="100" t="s">
        <v>361</v>
      </c>
      <c r="F40" s="100" t="s">
        <v>13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358</v>
      </c>
      <c r="C41" s="100" t="s">
        <v>536</v>
      </c>
      <c r="D41" s="100"/>
      <c r="E41" s="100" t="s">
        <v>537</v>
      </c>
      <c r="F41" s="100" t="s">
        <v>13</v>
      </c>
      <c r="G41" s="25">
        <f t="shared" ref="G41:G74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Medium Risk Customer</v>
      </c>
      <c r="AY41" s="81"/>
      <c r="AZ41" s="81"/>
    </row>
    <row r="42" spans="1:52" x14ac:dyDescent="0.25">
      <c r="A42" s="99">
        <v>34</v>
      </c>
      <c r="B42" s="100" t="s">
        <v>358</v>
      </c>
      <c r="C42" s="100" t="s">
        <v>385</v>
      </c>
      <c r="D42" s="100"/>
      <c r="E42" s="100" t="s">
        <v>386</v>
      </c>
      <c r="F42" s="100" t="s">
        <v>43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358</v>
      </c>
      <c r="C43" s="100" t="s">
        <v>684</v>
      </c>
      <c r="D43" s="100"/>
      <c r="E43" s="100" t="s">
        <v>685</v>
      </c>
      <c r="F43" s="100" t="s">
        <v>11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358</v>
      </c>
      <c r="C44" s="100" t="s">
        <v>387</v>
      </c>
      <c r="D44" s="100"/>
      <c r="E44" s="100" t="s">
        <v>388</v>
      </c>
      <c r="F44" s="100" t="s">
        <v>13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1"/>
      <c r="AZ44" s="81"/>
    </row>
    <row r="45" spans="1:52" x14ac:dyDescent="0.25">
      <c r="A45" s="99">
        <v>37</v>
      </c>
      <c r="B45" s="100" t="s">
        <v>358</v>
      </c>
      <c r="C45" s="100" t="s">
        <v>559</v>
      </c>
      <c r="D45" s="100"/>
      <c r="E45" s="100" t="s">
        <v>389</v>
      </c>
      <c r="F45" s="100" t="s">
        <v>13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Medium Risk Customer</v>
      </c>
      <c r="AY45" s="81"/>
      <c r="AZ45" s="81"/>
    </row>
    <row r="46" spans="1:52" x14ac:dyDescent="0.25">
      <c r="A46" s="99">
        <v>38</v>
      </c>
      <c r="B46" s="100" t="s">
        <v>358</v>
      </c>
      <c r="C46" s="100" t="s">
        <v>686</v>
      </c>
      <c r="D46" s="100"/>
      <c r="E46" s="100" t="s">
        <v>687</v>
      </c>
      <c r="F46" s="122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358</v>
      </c>
      <c r="C47" s="100" t="s">
        <v>396</v>
      </c>
      <c r="D47" s="100"/>
      <c r="E47" s="100" t="s">
        <v>397</v>
      </c>
      <c r="F47" s="100" t="s">
        <v>20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358</v>
      </c>
      <c r="C48" s="100" t="s">
        <v>391</v>
      </c>
      <c r="D48" s="100"/>
      <c r="E48" s="100" t="s">
        <v>392</v>
      </c>
      <c r="F48" s="100" t="s">
        <v>20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358</v>
      </c>
      <c r="C49" s="100" t="s">
        <v>560</v>
      </c>
      <c r="D49" s="100"/>
      <c r="E49" s="100" t="s">
        <v>535</v>
      </c>
      <c r="F49" s="100" t="s">
        <v>13</v>
      </c>
      <c r="G49" s="25">
        <f t="shared" si="5"/>
        <v>0</v>
      </c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Medium Risk Customer</v>
      </c>
      <c r="AY49" s="81"/>
      <c r="AZ49" s="81"/>
    </row>
    <row r="50" spans="1:52" x14ac:dyDescent="0.25">
      <c r="A50" s="99">
        <v>42</v>
      </c>
      <c r="B50" s="100" t="s">
        <v>358</v>
      </c>
      <c r="C50" s="100" t="s">
        <v>981</v>
      </c>
      <c r="D50" s="100"/>
      <c r="E50" s="100" t="s">
        <v>986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358</v>
      </c>
      <c r="C51" s="100" t="s">
        <v>393</v>
      </c>
      <c r="D51" s="100"/>
      <c r="E51" s="100" t="s">
        <v>394</v>
      </c>
      <c r="F51" s="100" t="s">
        <v>20</v>
      </c>
      <c r="G51" s="25">
        <f t="shared" si="5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358</v>
      </c>
      <c r="C52" s="100" t="s">
        <v>395</v>
      </c>
      <c r="D52" s="100"/>
      <c r="E52" s="100" t="s">
        <v>760</v>
      </c>
      <c r="F52" s="100" t="s">
        <v>933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358</v>
      </c>
      <c r="C53" s="100" t="s">
        <v>390</v>
      </c>
      <c r="D53" s="100"/>
      <c r="E53" s="100" t="s">
        <v>763</v>
      </c>
      <c r="F53" s="100" t="s">
        <v>20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81"/>
      <c r="AZ53" s="81"/>
    </row>
    <row r="54" spans="1:52" x14ac:dyDescent="0.25">
      <c r="A54" s="99">
        <v>46</v>
      </c>
      <c r="B54" s="100" t="s">
        <v>358</v>
      </c>
      <c r="C54" s="100" t="s">
        <v>1098</v>
      </c>
      <c r="D54" s="100"/>
      <c r="E54" s="100" t="s">
        <v>903</v>
      </c>
      <c r="F54" s="100" t="s">
        <v>13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  <c r="AZ54" s="81"/>
    </row>
    <row r="55" spans="1:52" x14ac:dyDescent="0.25">
      <c r="A55" s="99">
        <v>47</v>
      </c>
      <c r="B55" s="100" t="s">
        <v>358</v>
      </c>
      <c r="C55" s="100" t="s">
        <v>359</v>
      </c>
      <c r="D55" s="100"/>
      <c r="E55" s="100" t="s">
        <v>726</v>
      </c>
      <c r="F55" s="100" t="s">
        <v>933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81"/>
      <c r="AZ55" s="81"/>
    </row>
    <row r="56" spans="1:52" x14ac:dyDescent="0.25">
      <c r="A56" s="99">
        <v>48</v>
      </c>
      <c r="B56" s="100" t="s">
        <v>358</v>
      </c>
      <c r="C56" s="100" t="s">
        <v>538</v>
      </c>
      <c r="D56" s="100"/>
      <c r="E56" s="100" t="s">
        <v>987</v>
      </c>
      <c r="F56" s="122" t="s">
        <v>13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99">
        <v>49</v>
      </c>
      <c r="B57" s="100" t="s">
        <v>358</v>
      </c>
      <c r="C57" s="100" t="s">
        <v>534</v>
      </c>
      <c r="D57" s="100"/>
      <c r="E57" s="100" t="s">
        <v>765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99">
        <v>50</v>
      </c>
      <c r="B58" s="100" t="s">
        <v>358</v>
      </c>
      <c r="C58" s="100" t="s">
        <v>982</v>
      </c>
      <c r="D58" s="100"/>
      <c r="E58" s="100" t="s">
        <v>988</v>
      </c>
      <c r="F58" s="100" t="s">
        <v>11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358</v>
      </c>
      <c r="C59" s="100" t="s">
        <v>1068</v>
      </c>
      <c r="D59" s="100" t="s">
        <v>1069</v>
      </c>
      <c r="E59" s="100" t="s">
        <v>1070</v>
      </c>
      <c r="F59" s="100" t="s">
        <v>11</v>
      </c>
      <c r="G59" s="25">
        <f>SUM(H59:AB59)</f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1"/>
      <c r="AZ59" s="81"/>
    </row>
    <row r="60" spans="1:52" x14ac:dyDescent="0.25">
      <c r="A60" s="99">
        <v>52</v>
      </c>
      <c r="B60" s="100" t="s">
        <v>358</v>
      </c>
      <c r="C60" s="100" t="s">
        <v>1133</v>
      </c>
      <c r="D60" s="100" t="s">
        <v>1069</v>
      </c>
      <c r="E60" s="100" t="s">
        <v>1134</v>
      </c>
      <c r="F60" s="100" t="s">
        <v>11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358</v>
      </c>
      <c r="C61" s="100" t="s">
        <v>1125</v>
      </c>
      <c r="D61" s="100" t="s">
        <v>1069</v>
      </c>
      <c r="E61" s="100" t="s">
        <v>1126</v>
      </c>
      <c r="F61" s="100" t="s">
        <v>11</v>
      </c>
      <c r="G61" s="25">
        <f>SUM(H61:AB61)</f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1"/>
      <c r="AZ61" s="81"/>
    </row>
    <row r="62" spans="1:52" x14ac:dyDescent="0.25">
      <c r="A62" s="99">
        <v>54</v>
      </c>
      <c r="B62" s="100" t="s">
        <v>398</v>
      </c>
      <c r="C62" s="100" t="s">
        <v>990</v>
      </c>
      <c r="D62" s="100"/>
      <c r="E62" s="100" t="s">
        <v>995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1"/>
      <c r="AZ62" s="81"/>
    </row>
    <row r="63" spans="1:52" x14ac:dyDescent="0.25">
      <c r="A63" s="99">
        <v>55</v>
      </c>
      <c r="B63" s="100" t="s">
        <v>398</v>
      </c>
      <c r="C63" s="100" t="s">
        <v>991</v>
      </c>
      <c r="D63" s="100"/>
      <c r="E63" s="100" t="s">
        <v>996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398</v>
      </c>
      <c r="C64" s="100" t="s">
        <v>695</v>
      </c>
      <c r="D64" s="100"/>
      <c r="E64" s="100" t="s">
        <v>696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398</v>
      </c>
      <c r="C65" s="100" t="s">
        <v>992</v>
      </c>
      <c r="D65" s="100"/>
      <c r="E65" s="100" t="s">
        <v>997</v>
      </c>
      <c r="F65" s="100" t="s">
        <v>13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398</v>
      </c>
      <c r="C66" s="100" t="s">
        <v>417</v>
      </c>
      <c r="D66" s="100"/>
      <c r="E66" s="100" t="s">
        <v>688</v>
      </c>
      <c r="F66" s="100" t="s">
        <v>11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398</v>
      </c>
      <c r="C67" s="100" t="s">
        <v>993</v>
      </c>
      <c r="D67" s="100"/>
      <c r="E67" s="100" t="s">
        <v>998</v>
      </c>
      <c r="F67" s="100" t="s">
        <v>13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398</v>
      </c>
      <c r="C68" s="100" t="s">
        <v>531</v>
      </c>
      <c r="D68" s="100"/>
      <c r="E68" s="100" t="s">
        <v>532</v>
      </c>
      <c r="F68" s="100" t="s">
        <v>20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1"/>
      <c r="AZ68" s="81"/>
    </row>
    <row r="69" spans="1:52" x14ac:dyDescent="0.25">
      <c r="A69" s="99">
        <v>61</v>
      </c>
      <c r="B69" s="100" t="s">
        <v>398</v>
      </c>
      <c r="C69" s="100" t="s">
        <v>402</v>
      </c>
      <c r="D69" s="100"/>
      <c r="E69" s="100" t="s">
        <v>403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398</v>
      </c>
      <c r="C70" s="100" t="s">
        <v>411</v>
      </c>
      <c r="D70" s="100"/>
      <c r="E70" s="100" t="s">
        <v>412</v>
      </c>
      <c r="F70" s="100" t="s">
        <v>11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99">
        <v>63</v>
      </c>
      <c r="B71" s="100" t="s">
        <v>398</v>
      </c>
      <c r="C71" s="100" t="s">
        <v>407</v>
      </c>
      <c r="D71" s="100"/>
      <c r="E71" s="100" t="s">
        <v>408</v>
      </c>
      <c r="F71" s="100" t="s">
        <v>20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  <c r="AZ71" s="81"/>
    </row>
    <row r="72" spans="1:52" x14ac:dyDescent="0.25">
      <c r="A72" s="99">
        <v>64</v>
      </c>
      <c r="B72" s="100" t="s">
        <v>398</v>
      </c>
      <c r="C72" s="100" t="s">
        <v>406</v>
      </c>
      <c r="D72" s="100"/>
      <c r="E72" s="100" t="s">
        <v>847</v>
      </c>
      <c r="F72" s="100" t="s">
        <v>11</v>
      </c>
      <c r="G72" s="25">
        <f t="shared" si="5"/>
        <v>0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398</v>
      </c>
      <c r="C73" s="100" t="s">
        <v>423</v>
      </c>
      <c r="D73" s="100"/>
      <c r="E73" s="100" t="s">
        <v>741</v>
      </c>
      <c r="F73" s="100" t="s">
        <v>13</v>
      </c>
      <c r="G73" s="25">
        <f t="shared" si="5"/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398</v>
      </c>
      <c r="C74" s="100" t="s">
        <v>409</v>
      </c>
      <c r="D74" s="100"/>
      <c r="E74" s="100" t="s">
        <v>410</v>
      </c>
      <c r="F74" s="100" t="s">
        <v>13</v>
      </c>
      <c r="G74" s="25">
        <f t="shared" si="5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398</v>
      </c>
      <c r="C75" s="100" t="s">
        <v>415</v>
      </c>
      <c r="D75" s="100"/>
      <c r="E75" s="100" t="s">
        <v>416</v>
      </c>
      <c r="F75" s="100" t="s">
        <v>933</v>
      </c>
      <c r="G75" s="25">
        <f t="shared" ref="G75:G87" si="8">SUM(H75:AB75)</f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398</v>
      </c>
      <c r="C76" s="100" t="s">
        <v>424</v>
      </c>
      <c r="D76" s="100"/>
      <c r="E76" s="100" t="s">
        <v>425</v>
      </c>
      <c r="F76" s="100" t="s">
        <v>20</v>
      </c>
      <c r="G76" s="25">
        <f t="shared" si="8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398</v>
      </c>
      <c r="C77" s="100" t="s">
        <v>399</v>
      </c>
      <c r="D77" s="100"/>
      <c r="E77" s="100" t="s">
        <v>400</v>
      </c>
      <c r="F77" s="100" t="s">
        <v>13</v>
      </c>
      <c r="G77" s="25">
        <f t="shared" si="8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99">
        <v>70</v>
      </c>
      <c r="B78" s="100" t="s">
        <v>398</v>
      </c>
      <c r="C78" s="100" t="s">
        <v>413</v>
      </c>
      <c r="D78" s="100"/>
      <c r="E78" s="100" t="s">
        <v>414</v>
      </c>
      <c r="F78" s="100" t="s">
        <v>20</v>
      </c>
      <c r="G78" s="25">
        <f t="shared" si="8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1"/>
      <c r="AZ78" s="81"/>
    </row>
    <row r="79" spans="1:52" x14ac:dyDescent="0.25">
      <c r="A79" s="99">
        <v>71</v>
      </c>
      <c r="B79" s="100" t="s">
        <v>398</v>
      </c>
      <c r="C79" s="100" t="s">
        <v>420</v>
      </c>
      <c r="D79" s="100"/>
      <c r="E79" s="100" t="s">
        <v>421</v>
      </c>
      <c r="F79" s="100" t="s">
        <v>20</v>
      </c>
      <c r="G79" s="25">
        <f t="shared" si="8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398</v>
      </c>
      <c r="C80" s="100" t="s">
        <v>994</v>
      </c>
      <c r="D80" s="100"/>
      <c r="E80" s="100" t="s">
        <v>999</v>
      </c>
      <c r="F80" s="100" t="s">
        <v>11</v>
      </c>
      <c r="G80" s="25">
        <f t="shared" si="8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  <c r="AZ80" s="81"/>
    </row>
    <row r="81" spans="1:52" x14ac:dyDescent="0.25">
      <c r="A81" s="99">
        <v>73</v>
      </c>
      <c r="B81" s="100" t="s">
        <v>398</v>
      </c>
      <c r="C81" s="100" t="s">
        <v>418</v>
      </c>
      <c r="D81" s="100"/>
      <c r="E81" s="100" t="s">
        <v>419</v>
      </c>
      <c r="F81" s="100" t="s">
        <v>11</v>
      </c>
      <c r="G81" s="25">
        <f t="shared" si="8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1"/>
      <c r="AZ81" s="81"/>
    </row>
    <row r="82" spans="1:52" x14ac:dyDescent="0.25">
      <c r="A82" s="99">
        <v>74</v>
      </c>
      <c r="B82" s="100" t="s">
        <v>398</v>
      </c>
      <c r="C82" s="100" t="s">
        <v>401</v>
      </c>
      <c r="D82" s="100"/>
      <c r="E82" s="100" t="s">
        <v>759</v>
      </c>
      <c r="F82" s="122" t="s">
        <v>13</v>
      </c>
      <c r="G82" s="25">
        <f t="shared" si="8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99">
        <v>75</v>
      </c>
      <c r="B83" s="100" t="s">
        <v>398</v>
      </c>
      <c r="C83" s="100" t="s">
        <v>422</v>
      </c>
      <c r="D83" s="100"/>
      <c r="E83" s="100" t="s">
        <v>905</v>
      </c>
      <c r="F83" s="122" t="s">
        <v>13</v>
      </c>
      <c r="G83" s="25">
        <f t="shared" si="8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99">
        <v>76</v>
      </c>
      <c r="B84" s="100" t="s">
        <v>398</v>
      </c>
      <c r="C84" s="100" t="s">
        <v>426</v>
      </c>
      <c r="D84" s="100"/>
      <c r="E84" s="100" t="s">
        <v>427</v>
      </c>
      <c r="F84" s="100" t="s">
        <v>13</v>
      </c>
      <c r="G84" s="25">
        <f t="shared" si="8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398</v>
      </c>
      <c r="C85" s="100" t="s">
        <v>533</v>
      </c>
      <c r="D85" s="100"/>
      <c r="E85" s="100" t="s">
        <v>1000</v>
      </c>
      <c r="F85" s="100" t="s">
        <v>13</v>
      </c>
      <c r="G85" s="25">
        <f t="shared" si="8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  <c r="AZ85" s="81"/>
    </row>
    <row r="86" spans="1:52" x14ac:dyDescent="0.25">
      <c r="A86" s="99">
        <v>78</v>
      </c>
      <c r="B86" s="100" t="s">
        <v>398</v>
      </c>
      <c r="C86" s="100" t="s">
        <v>404</v>
      </c>
      <c r="D86" s="100"/>
      <c r="E86" s="100" t="s">
        <v>405</v>
      </c>
      <c r="F86" s="100" t="s">
        <v>43</v>
      </c>
      <c r="G86" s="25">
        <f t="shared" si="8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398</v>
      </c>
      <c r="C87" s="100" t="s">
        <v>1078</v>
      </c>
      <c r="D87" s="100" t="s">
        <v>1069</v>
      </c>
      <c r="E87" s="100" t="s">
        <v>1079</v>
      </c>
      <c r="F87" s="100" t="s">
        <v>20</v>
      </c>
      <c r="G87" s="25">
        <f t="shared" si="8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C88" s="97">
        <f>SUM(AC9:AC87)</f>
        <v>0</v>
      </c>
      <c r="AV88" s="4">
        <f>AC88*0.3</f>
        <v>0</v>
      </c>
    </row>
  </sheetData>
  <sheetProtection algorithmName="SHA-512" hashValue="EnGR/xJ6NFLfEUnra7Tw9z+dUKORuqzM+QchXNBtD1lI84BynZvATM0zv891CXFblZhic1CeH3VFKEhgPAcYpw==" saltValue="gsURI2eT7Y+NjsEezydCOg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F17" sqref="F17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2.42578125" style="4" hidden="1" customWidth="1"/>
    <col min="5" max="5" width="31.28515625" style="4" customWidth="1"/>
    <col min="6" max="6" width="20" style="4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9.8554687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42" style="4" bestFit="1" customWidth="1"/>
    <col min="52" max="52" width="26.710937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/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79" t="s">
        <v>1167</v>
      </c>
      <c r="C4" s="180"/>
      <c r="D4" s="180"/>
      <c r="E4" s="180"/>
      <c r="H4" s="181" t="s">
        <v>499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2"/>
      <c r="AE4" s="182" t="s">
        <v>502</v>
      </c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2"/>
      <c r="AZ4" s="12"/>
    </row>
    <row r="5" spans="1:52" ht="15.75" customHeight="1" thickBot="1" x14ac:dyDescent="0.4">
      <c r="B5" s="180"/>
      <c r="C5" s="180"/>
      <c r="D5" s="180"/>
      <c r="E5" s="180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5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80"/>
    </row>
    <row r="9" spans="1:52" x14ac:dyDescent="0.25">
      <c r="A9" s="24">
        <v>1</v>
      </c>
      <c r="B9" s="100"/>
      <c r="C9" s="100"/>
      <c r="D9" s="99"/>
      <c r="E9" s="99"/>
      <c r="F9" s="100"/>
      <c r="G9" s="114">
        <f>SUM(H9:AB9)</f>
        <v>0</v>
      </c>
      <c r="H9" s="98"/>
      <c r="I9" s="98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77" si="0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</row>
    <row r="10" spans="1:52" x14ac:dyDescent="0.25">
      <c r="A10" s="31">
        <v>2</v>
      </c>
      <c r="B10" s="99"/>
      <c r="C10" s="99"/>
      <c r="D10" s="99"/>
      <c r="E10" s="99"/>
      <c r="F10" s="99"/>
      <c r="G10" s="114">
        <f>SUM(H10:AB10)</f>
        <v>0</v>
      </c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0"/>
        <v>0</v>
      </c>
      <c r="AF10" s="102"/>
      <c r="AG10" s="103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103"/>
      <c r="AS10" s="103"/>
      <c r="AT10" s="103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1">AC10*0.35</f>
        <v>0</v>
      </c>
      <c r="AW10" s="30" t="str">
        <f t="shared" ref="AW10:AW38" si="2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</row>
    <row r="11" spans="1:52" x14ac:dyDescent="0.25">
      <c r="A11" s="31">
        <v>3</v>
      </c>
      <c r="B11" s="99"/>
      <c r="C11" s="99"/>
      <c r="D11" s="99"/>
      <c r="E11" s="99"/>
      <c r="F11" s="99"/>
      <c r="G11" s="25">
        <f t="shared" ref="G11:G72" si="3">SUM(H11:AB11)</f>
        <v>0</v>
      </c>
      <c r="H11" s="98"/>
      <c r="I11" s="32"/>
      <c r="J11" s="98"/>
      <c r="K11" s="98"/>
      <c r="L11" s="32"/>
      <c r="M11" s="98"/>
      <c r="N11" s="98"/>
      <c r="O11" s="98"/>
      <c r="P11" s="98"/>
      <c r="Q11" s="32"/>
      <c r="R11" s="32"/>
      <c r="S11" s="32"/>
      <c r="T11" s="32"/>
      <c r="U11" s="32"/>
      <c r="V11" s="98"/>
      <c r="W11" s="32"/>
      <c r="X11" s="98"/>
      <c r="Y11" s="32"/>
      <c r="Z11" s="32"/>
      <c r="AA11" s="98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0"/>
        <v>0</v>
      </c>
      <c r="AF11" s="102"/>
      <c r="AG11" s="103"/>
      <c r="AH11" s="103"/>
      <c r="AI11" s="104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1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</row>
    <row r="12" spans="1:52" x14ac:dyDescent="0.25">
      <c r="A12" s="31">
        <v>4</v>
      </c>
      <c r="B12" s="100"/>
      <c r="C12" s="100"/>
      <c r="D12" s="99"/>
      <c r="E12" s="99"/>
      <c r="F12" s="100"/>
      <c r="G12" s="25">
        <f t="shared" si="3"/>
        <v>0</v>
      </c>
      <c r="H12" s="95"/>
      <c r="I12" s="32"/>
      <c r="J12" s="95"/>
      <c r="K12" s="95"/>
      <c r="L12" s="32"/>
      <c r="M12" s="95"/>
      <c r="N12" s="95"/>
      <c r="O12" s="95"/>
      <c r="P12" s="95"/>
      <c r="Q12" s="32"/>
      <c r="R12" s="32"/>
      <c r="S12" s="32"/>
      <c r="T12" s="32"/>
      <c r="U12" s="32"/>
      <c r="V12" s="95"/>
      <c r="W12" s="32"/>
      <c r="X12" s="95"/>
      <c r="Y12" s="32"/>
      <c r="Z12" s="32"/>
      <c r="AA12" s="95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0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1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</row>
    <row r="13" spans="1:52" x14ac:dyDescent="0.25">
      <c r="A13" s="31">
        <v>5</v>
      </c>
      <c r="B13" s="100"/>
      <c r="C13" s="99"/>
      <c r="D13" s="99"/>
      <c r="E13" s="99"/>
      <c r="F13" s="99"/>
      <c r="G13" s="25">
        <f t="shared" si="3"/>
        <v>0</v>
      </c>
      <c r="H13" s="95"/>
      <c r="I13" s="32"/>
      <c r="J13" s="95"/>
      <c r="K13" s="95"/>
      <c r="L13" s="32"/>
      <c r="M13" s="95"/>
      <c r="N13" s="95"/>
      <c r="O13" s="95"/>
      <c r="P13" s="95"/>
      <c r="Q13" s="32"/>
      <c r="R13" s="32"/>
      <c r="S13" s="32"/>
      <c r="T13" s="32"/>
      <c r="U13" s="32"/>
      <c r="V13" s="95"/>
      <c r="W13" s="32"/>
      <c r="X13" s="95"/>
      <c r="Y13" s="32"/>
      <c r="Z13" s="32"/>
      <c r="AA13" s="95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0"/>
        <v>0</v>
      </c>
      <c r="AF13" s="105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1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</row>
    <row r="14" spans="1:52" x14ac:dyDescent="0.2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</row>
    <row r="15" spans="1:52" x14ac:dyDescent="0.2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</row>
    <row r="16" spans="1:52" x14ac:dyDescent="0.2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</row>
    <row r="17" spans="1:51" x14ac:dyDescent="0.2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</row>
    <row r="18" spans="1:51" x14ac:dyDescent="0.2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</row>
    <row r="19" spans="1:51" x14ac:dyDescent="0.2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</row>
    <row r="20" spans="1:51" x14ac:dyDescent="0.2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</row>
    <row r="21" spans="1:51" x14ac:dyDescent="0.2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</row>
    <row r="22" spans="1:51" x14ac:dyDescent="0.2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</row>
    <row r="23" spans="1:51" x14ac:dyDescent="0.2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</row>
    <row r="24" spans="1:51" x14ac:dyDescent="0.2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</row>
    <row r="25" spans="1:51" x14ac:dyDescent="0.2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</row>
    <row r="26" spans="1:51" x14ac:dyDescent="0.2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</row>
    <row r="27" spans="1:51" x14ac:dyDescent="0.2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</row>
    <row r="28" spans="1:51" x14ac:dyDescent="0.2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</row>
    <row r="29" spans="1:51" x14ac:dyDescent="0.2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</row>
    <row r="30" spans="1:51" x14ac:dyDescent="0.2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</row>
    <row r="31" spans="1:51" x14ac:dyDescent="0.2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</row>
    <row r="32" spans="1:51" x14ac:dyDescent="0.2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</row>
    <row r="33" spans="1:51" x14ac:dyDescent="0.2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</row>
    <row r="34" spans="1:51" x14ac:dyDescent="0.2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</row>
    <row r="35" spans="1:51" x14ac:dyDescent="0.2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</row>
    <row r="36" spans="1:51" x14ac:dyDescent="0.2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</row>
    <row r="37" spans="1:51" x14ac:dyDescent="0.2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</row>
    <row r="38" spans="1:51" x14ac:dyDescent="0.2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</row>
    <row r="39" spans="1:51" x14ac:dyDescent="0.2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</row>
    <row r="40" spans="1:51" x14ac:dyDescent="0.2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</row>
    <row r="41" spans="1:51" x14ac:dyDescent="0.2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</row>
    <row r="42" spans="1:51" x14ac:dyDescent="0.2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</row>
    <row r="43" spans="1:51" x14ac:dyDescent="0.2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</row>
    <row r="44" spans="1:51" x14ac:dyDescent="0.2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</row>
    <row r="45" spans="1:51" x14ac:dyDescent="0.2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</row>
    <row r="46" spans="1:51" x14ac:dyDescent="0.2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</row>
    <row r="47" spans="1:51" x14ac:dyDescent="0.2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</row>
    <row r="48" spans="1:51" x14ac:dyDescent="0.2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</row>
    <row r="49" spans="1:51" x14ac:dyDescent="0.2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</row>
    <row r="50" spans="1:51" x14ac:dyDescent="0.2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</row>
    <row r="51" spans="1:51" x14ac:dyDescent="0.2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</row>
    <row r="52" spans="1:51" x14ac:dyDescent="0.2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</row>
    <row r="53" spans="1:51" x14ac:dyDescent="0.2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</row>
    <row r="54" spans="1:51" x14ac:dyDescent="0.2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</row>
    <row r="55" spans="1:51" x14ac:dyDescent="0.2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</row>
    <row r="56" spans="1:51" x14ac:dyDescent="0.2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</row>
    <row r="57" spans="1:51" x14ac:dyDescent="0.2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</row>
    <row r="58" spans="1:51" x14ac:dyDescent="0.2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</row>
    <row r="59" spans="1:51" x14ac:dyDescent="0.2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</row>
    <row r="60" spans="1:51" x14ac:dyDescent="0.2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</row>
    <row r="61" spans="1:51" x14ac:dyDescent="0.2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</row>
    <row r="62" spans="1:51" x14ac:dyDescent="0.2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</row>
    <row r="63" spans="1:51" x14ac:dyDescent="0.2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</row>
    <row r="64" spans="1:51" x14ac:dyDescent="0.2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</row>
    <row r="65" spans="1:51" x14ac:dyDescent="0.2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</row>
    <row r="66" spans="1:51" x14ac:dyDescent="0.2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</row>
    <row r="67" spans="1:51" x14ac:dyDescent="0.2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</row>
    <row r="68" spans="1:51" x14ac:dyDescent="0.2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1"/>
    </row>
    <row r="69" spans="1:51" x14ac:dyDescent="0.2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</row>
    <row r="70" spans="1:51" x14ac:dyDescent="0.2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1"/>
    </row>
    <row r="71" spans="1:51" x14ac:dyDescent="0.2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</row>
    <row r="72" spans="1:51" x14ac:dyDescent="0.2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</row>
    <row r="73" spans="1:51" x14ac:dyDescent="0.2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</row>
    <row r="74" spans="1:51" x14ac:dyDescent="0.2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</row>
    <row r="75" spans="1:51" x14ac:dyDescent="0.2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</row>
    <row r="76" spans="1:51" x14ac:dyDescent="0.2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</row>
    <row r="77" spans="1:51" x14ac:dyDescent="0.2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</row>
    <row r="78" spans="1:51" x14ac:dyDescent="0.2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</row>
    <row r="79" spans="1:51" x14ac:dyDescent="0.2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</row>
    <row r="80" spans="1:51" x14ac:dyDescent="0.2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</row>
    <row r="81" spans="1:51" x14ac:dyDescent="0.2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</row>
    <row r="82" spans="1:51" x14ac:dyDescent="0.2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</row>
    <row r="83" spans="1:51" x14ac:dyDescent="0.2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</row>
    <row r="84" spans="1:51" x14ac:dyDescent="0.2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</row>
    <row r="85" spans="1:51" x14ac:dyDescent="0.2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</row>
    <row r="86" spans="1:51" x14ac:dyDescent="0.2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</row>
    <row r="87" spans="1:51" x14ac:dyDescent="0.2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</row>
    <row r="88" spans="1:51" x14ac:dyDescent="0.2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</row>
    <row r="89" spans="1:51" x14ac:dyDescent="0.2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</row>
    <row r="90" spans="1:51" x14ac:dyDescent="0.2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</row>
    <row r="91" spans="1:51" x14ac:dyDescent="0.2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</row>
    <row r="92" spans="1:51" x14ac:dyDescent="0.2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</row>
    <row r="93" spans="1:51" x14ac:dyDescent="0.2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</row>
    <row r="94" spans="1:51" x14ac:dyDescent="0.2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</row>
    <row r="95" spans="1:51" x14ac:dyDescent="0.2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1"/>
    </row>
    <row r="96" spans="1:51" x14ac:dyDescent="0.2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</row>
    <row r="97" spans="1:51" x14ac:dyDescent="0.2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</row>
    <row r="98" spans="1:51" x14ac:dyDescent="0.2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</row>
    <row r="99" spans="1:51" x14ac:dyDescent="0.2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</row>
    <row r="100" spans="1:51" x14ac:dyDescent="0.2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</row>
    <row r="101" spans="1:51" x14ac:dyDescent="0.2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</row>
    <row r="102" spans="1:51" x14ac:dyDescent="0.2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</row>
    <row r="103" spans="1:51" x14ac:dyDescent="0.2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</row>
    <row r="104" spans="1:51" x14ac:dyDescent="0.2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</row>
    <row r="105" spans="1:51" x14ac:dyDescent="0.2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</row>
    <row r="106" spans="1:51" x14ac:dyDescent="0.2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1"/>
    </row>
    <row r="107" spans="1:51" x14ac:dyDescent="0.2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</row>
    <row r="108" spans="1:51" x14ac:dyDescent="0.2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1"/>
    </row>
    <row r="109" spans="1:51" x14ac:dyDescent="0.2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1"/>
    </row>
    <row r="110" spans="1:51" x14ac:dyDescent="0.2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1"/>
    </row>
    <row r="111" spans="1:51" x14ac:dyDescent="0.2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1"/>
    </row>
    <row r="112" spans="1:51" x14ac:dyDescent="0.2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1"/>
    </row>
    <row r="113" spans="1:51" x14ac:dyDescent="0.2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1"/>
    </row>
    <row r="114" spans="1:51" x14ac:dyDescent="0.2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1"/>
    </row>
    <row r="115" spans="1:51" x14ac:dyDescent="0.2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1"/>
    </row>
    <row r="116" spans="1:51" x14ac:dyDescent="0.2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1"/>
    </row>
    <row r="117" spans="1:51" x14ac:dyDescent="0.2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1"/>
    </row>
    <row r="118" spans="1:51" x14ac:dyDescent="0.2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1"/>
    </row>
    <row r="119" spans="1:51" x14ac:dyDescent="0.2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1"/>
    </row>
    <row r="120" spans="1:51" x14ac:dyDescent="0.2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1"/>
    </row>
    <row r="121" spans="1:51" x14ac:dyDescent="0.2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1"/>
    </row>
    <row r="122" spans="1:51" x14ac:dyDescent="0.2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1"/>
    </row>
    <row r="123" spans="1:51" x14ac:dyDescent="0.2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1"/>
    </row>
    <row r="124" spans="1:51" x14ac:dyDescent="0.2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1"/>
    </row>
    <row r="125" spans="1:51" x14ac:dyDescent="0.2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1"/>
    </row>
    <row r="126" spans="1:51" x14ac:dyDescent="0.2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1"/>
    </row>
    <row r="127" spans="1:51" x14ac:dyDescent="0.2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1"/>
    </row>
    <row r="128" spans="1:51" x14ac:dyDescent="0.2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1"/>
    </row>
    <row r="129" spans="1:51" x14ac:dyDescent="0.2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1"/>
    </row>
    <row r="130" spans="1:51" x14ac:dyDescent="0.2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1"/>
    </row>
    <row r="131" spans="1:51" x14ac:dyDescent="0.2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1"/>
    </row>
    <row r="132" spans="1:51" x14ac:dyDescent="0.2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1"/>
    </row>
    <row r="133" spans="1:51" x14ac:dyDescent="0.2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1"/>
    </row>
    <row r="134" spans="1:51" x14ac:dyDescent="0.2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1"/>
    </row>
    <row r="135" spans="1:51" x14ac:dyDescent="0.2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1"/>
    </row>
    <row r="136" spans="1:51" x14ac:dyDescent="0.2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1"/>
    </row>
    <row r="137" spans="1:51" x14ac:dyDescent="0.2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1"/>
    </row>
    <row r="138" spans="1:51" x14ac:dyDescent="0.2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1"/>
    </row>
    <row r="139" spans="1:51" x14ac:dyDescent="0.2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1"/>
    </row>
    <row r="140" spans="1:51" x14ac:dyDescent="0.2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1"/>
    </row>
    <row r="141" spans="1:51" x14ac:dyDescent="0.2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1"/>
    </row>
    <row r="142" spans="1:51" x14ac:dyDescent="0.2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1"/>
    </row>
    <row r="143" spans="1:51" x14ac:dyDescent="0.2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1"/>
    </row>
    <row r="144" spans="1:51" x14ac:dyDescent="0.2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1"/>
    </row>
    <row r="145" spans="1:51" x14ac:dyDescent="0.2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1"/>
    </row>
    <row r="146" spans="1:51" x14ac:dyDescent="0.2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1"/>
    </row>
    <row r="147" spans="1:51" x14ac:dyDescent="0.2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1"/>
    </row>
    <row r="148" spans="1:51" x14ac:dyDescent="0.2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1"/>
    </row>
    <row r="149" spans="1:51" x14ac:dyDescent="0.2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1"/>
    </row>
    <row r="150" spans="1:51" x14ac:dyDescent="0.2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1"/>
    </row>
    <row r="151" spans="1:51" x14ac:dyDescent="0.2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1"/>
    </row>
    <row r="152" spans="1:51" x14ac:dyDescent="0.2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1"/>
    </row>
    <row r="153" spans="1:51" x14ac:dyDescent="0.2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1"/>
    </row>
    <row r="154" spans="1:51" x14ac:dyDescent="0.2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1"/>
    </row>
    <row r="155" spans="1:51" x14ac:dyDescent="0.2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1"/>
    </row>
    <row r="156" spans="1:51" x14ac:dyDescent="0.2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1"/>
    </row>
    <row r="157" spans="1:51" x14ac:dyDescent="0.2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1"/>
    </row>
    <row r="158" spans="1:51" x14ac:dyDescent="0.2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1"/>
    </row>
    <row r="159" spans="1:51" x14ac:dyDescent="0.2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1"/>
    </row>
    <row r="160" spans="1:51" x14ac:dyDescent="0.2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1"/>
    </row>
    <row r="161" spans="1:51" x14ac:dyDescent="0.2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1"/>
    </row>
    <row r="162" spans="1:51" x14ac:dyDescent="0.2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1"/>
    </row>
    <row r="163" spans="1:51" x14ac:dyDescent="0.2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1"/>
    </row>
    <row r="164" spans="1:51" x14ac:dyDescent="0.2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1"/>
    </row>
    <row r="165" spans="1:51" x14ac:dyDescent="0.2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1"/>
    </row>
    <row r="166" spans="1:51" x14ac:dyDescent="0.2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1"/>
    </row>
    <row r="167" spans="1:51" x14ac:dyDescent="0.2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1"/>
    </row>
    <row r="168" spans="1:51" x14ac:dyDescent="0.2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1"/>
    </row>
    <row r="169" spans="1:51" x14ac:dyDescent="0.2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1"/>
    </row>
    <row r="170" spans="1:51" x14ac:dyDescent="0.2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1"/>
    </row>
    <row r="171" spans="1:51" x14ac:dyDescent="0.2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1"/>
    </row>
    <row r="172" spans="1:51" x14ac:dyDescent="0.2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1"/>
    </row>
    <row r="173" spans="1:51" x14ac:dyDescent="0.2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1"/>
    </row>
    <row r="174" spans="1:51" x14ac:dyDescent="0.2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1"/>
    </row>
    <row r="175" spans="1:51" x14ac:dyDescent="0.2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1"/>
    </row>
    <row r="176" spans="1:51" x14ac:dyDescent="0.2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1"/>
    </row>
    <row r="177" spans="1:51" x14ac:dyDescent="0.2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1"/>
    </row>
    <row r="178" spans="1:51" x14ac:dyDescent="0.2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1"/>
    </row>
    <row r="179" spans="1:51" x14ac:dyDescent="0.2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1"/>
    </row>
    <row r="180" spans="1:51" x14ac:dyDescent="0.2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1"/>
    </row>
    <row r="181" spans="1:51" x14ac:dyDescent="0.2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1"/>
    </row>
    <row r="182" spans="1:51" x14ac:dyDescent="0.2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1"/>
    </row>
    <row r="183" spans="1:51" x14ac:dyDescent="0.2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1"/>
    </row>
    <row r="184" spans="1:51" x14ac:dyDescent="0.2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1"/>
    </row>
    <row r="185" spans="1:51" x14ac:dyDescent="0.2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1"/>
    </row>
    <row r="186" spans="1:51" x14ac:dyDescent="0.2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1"/>
    </row>
    <row r="187" spans="1:51" x14ac:dyDescent="0.2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1"/>
    </row>
    <row r="188" spans="1:51" x14ac:dyDescent="0.2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1"/>
    </row>
    <row r="189" spans="1:51" x14ac:dyDescent="0.2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1"/>
    </row>
    <row r="190" spans="1:51" x14ac:dyDescent="0.2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1"/>
    </row>
    <row r="191" spans="1:51" x14ac:dyDescent="0.2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1"/>
    </row>
    <row r="192" spans="1:51" x14ac:dyDescent="0.2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1"/>
    </row>
    <row r="193" spans="1:51" x14ac:dyDescent="0.2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1"/>
    </row>
    <row r="194" spans="1:51" x14ac:dyDescent="0.2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1"/>
    </row>
    <row r="195" spans="1:51" x14ac:dyDescent="0.2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1"/>
    </row>
    <row r="196" spans="1:51" x14ac:dyDescent="0.2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1"/>
    </row>
    <row r="197" spans="1:51" x14ac:dyDescent="0.2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1"/>
    </row>
    <row r="198" spans="1:51" x14ac:dyDescent="0.2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1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workbookViewId="0">
      <selection activeCell="K7" sqref="K7"/>
    </sheetView>
  </sheetViews>
  <sheetFormatPr defaultRowHeight="15" x14ac:dyDescent="0.25"/>
  <cols>
    <col min="1" max="1" width="16" customWidth="1"/>
    <col min="2" max="2" width="33" bestFit="1" customWidth="1"/>
    <col min="3" max="5" width="15.42578125" bestFit="1" customWidth="1"/>
    <col min="6" max="6" width="18" bestFit="1" customWidth="1"/>
    <col min="9" max="9" width="18.42578125" bestFit="1" customWidth="1"/>
    <col min="11" max="11" width="20.42578125" customWidth="1"/>
    <col min="12" max="12" width="14.28515625" customWidth="1"/>
  </cols>
  <sheetData>
    <row r="1" spans="1:12" x14ac:dyDescent="0.25">
      <c r="A1" t="s">
        <v>832</v>
      </c>
      <c r="B1" t="s">
        <v>6</v>
      </c>
      <c r="C1" s="141" t="s">
        <v>509</v>
      </c>
      <c r="D1" s="141" t="s">
        <v>510</v>
      </c>
      <c r="E1" t="s">
        <v>428</v>
      </c>
      <c r="F1" t="s">
        <v>838</v>
      </c>
      <c r="K1" s="139"/>
      <c r="L1" s="140"/>
    </row>
    <row r="2" spans="1:12" x14ac:dyDescent="0.25">
      <c r="A2" t="s">
        <v>339</v>
      </c>
      <c r="B2" t="s">
        <v>770</v>
      </c>
      <c r="C2" s="127">
        <v>0</v>
      </c>
      <c r="D2" s="127">
        <v>0</v>
      </c>
      <c r="E2" s="127">
        <v>0</v>
      </c>
      <c r="F2">
        <f>COUNTIF(C2:E2,"&gt;0")</f>
        <v>0</v>
      </c>
      <c r="I2" t="s">
        <v>834</v>
      </c>
      <c r="K2" s="139"/>
      <c r="L2" s="140"/>
    </row>
    <row r="3" spans="1:12" x14ac:dyDescent="0.25">
      <c r="A3" t="s">
        <v>239</v>
      </c>
      <c r="B3" t="s">
        <v>240</v>
      </c>
      <c r="C3" s="127">
        <v>2474777.19</v>
      </c>
      <c r="D3" s="127">
        <v>2424777.19</v>
      </c>
      <c r="E3" s="127">
        <v>2424777.19</v>
      </c>
      <c r="F3" s="141">
        <f t="shared" ref="F3:F66" si="0">COUNTIF(C3:E3,"&gt;0")</f>
        <v>3</v>
      </c>
      <c r="I3" t="s">
        <v>835</v>
      </c>
      <c r="K3" s="139"/>
      <c r="L3" s="140"/>
    </row>
    <row r="4" spans="1:12" x14ac:dyDescent="0.25">
      <c r="A4" t="s">
        <v>315</v>
      </c>
      <c r="B4" t="s">
        <v>316</v>
      </c>
      <c r="C4" s="127">
        <v>0</v>
      </c>
      <c r="D4" s="127">
        <v>0</v>
      </c>
      <c r="E4" s="127">
        <v>0</v>
      </c>
      <c r="F4" s="141">
        <f t="shared" si="0"/>
        <v>0</v>
      </c>
      <c r="I4" t="s">
        <v>836</v>
      </c>
      <c r="K4" s="139"/>
      <c r="L4" s="140"/>
    </row>
    <row r="5" spans="1:12" x14ac:dyDescent="0.25">
      <c r="A5" t="s">
        <v>326</v>
      </c>
      <c r="B5" t="s">
        <v>327</v>
      </c>
      <c r="C5" s="127">
        <v>0</v>
      </c>
      <c r="D5" s="127">
        <v>0</v>
      </c>
      <c r="E5" s="127">
        <v>0</v>
      </c>
      <c r="F5" s="141">
        <f t="shared" si="0"/>
        <v>0</v>
      </c>
      <c r="K5" s="139"/>
      <c r="L5" s="140"/>
    </row>
    <row r="6" spans="1:12" x14ac:dyDescent="0.25">
      <c r="A6" t="s">
        <v>346</v>
      </c>
      <c r="B6" t="s">
        <v>347</v>
      </c>
      <c r="C6" s="127">
        <v>0</v>
      </c>
      <c r="D6" s="127">
        <v>0</v>
      </c>
      <c r="E6" s="127">
        <v>0</v>
      </c>
      <c r="F6" s="141">
        <f t="shared" si="0"/>
        <v>0</v>
      </c>
      <c r="K6" s="139"/>
      <c r="L6" s="140"/>
    </row>
    <row r="7" spans="1:12" x14ac:dyDescent="0.25">
      <c r="A7" t="s">
        <v>353</v>
      </c>
      <c r="B7" t="s">
        <v>670</v>
      </c>
      <c r="C7" s="127">
        <v>0</v>
      </c>
      <c r="D7" s="127">
        <v>0</v>
      </c>
      <c r="E7" s="127">
        <v>0</v>
      </c>
      <c r="F7" s="141">
        <f t="shared" si="0"/>
        <v>0</v>
      </c>
      <c r="K7" s="139"/>
      <c r="L7" s="140"/>
    </row>
    <row r="8" spans="1:12" x14ac:dyDescent="0.25">
      <c r="A8" t="s">
        <v>553</v>
      </c>
      <c r="B8" t="s">
        <v>348</v>
      </c>
      <c r="C8" s="127">
        <v>0</v>
      </c>
      <c r="D8" s="127">
        <v>0</v>
      </c>
      <c r="E8" s="127">
        <v>0</v>
      </c>
      <c r="F8" s="141">
        <f t="shared" si="0"/>
        <v>0</v>
      </c>
      <c r="K8" s="139"/>
      <c r="L8" s="140"/>
    </row>
    <row r="9" spans="1:12" x14ac:dyDescent="0.25">
      <c r="A9" t="s">
        <v>519</v>
      </c>
      <c r="B9" t="s">
        <v>520</v>
      </c>
      <c r="C9" s="127">
        <v>0</v>
      </c>
      <c r="D9" s="127">
        <v>0</v>
      </c>
      <c r="E9" s="127">
        <v>0</v>
      </c>
      <c r="F9" s="141">
        <f t="shared" si="0"/>
        <v>0</v>
      </c>
      <c r="K9" s="139"/>
      <c r="L9" s="140"/>
    </row>
    <row r="10" spans="1:12" x14ac:dyDescent="0.25">
      <c r="A10" t="s">
        <v>862</v>
      </c>
      <c r="B10" t="s">
        <v>863</v>
      </c>
      <c r="C10" s="127">
        <v>0</v>
      </c>
      <c r="D10" s="127">
        <v>0</v>
      </c>
      <c r="E10" s="127">
        <v>0</v>
      </c>
      <c r="F10" s="141">
        <f t="shared" si="0"/>
        <v>0</v>
      </c>
      <c r="K10" s="139"/>
      <c r="L10" s="140"/>
    </row>
    <row r="11" spans="1:12" x14ac:dyDescent="0.25">
      <c r="A11" t="s">
        <v>312</v>
      </c>
      <c r="B11" t="s">
        <v>313</v>
      </c>
      <c r="C11" s="127">
        <v>0</v>
      </c>
      <c r="D11" s="127">
        <v>0</v>
      </c>
      <c r="E11" s="127">
        <v>0</v>
      </c>
      <c r="F11" s="141">
        <f t="shared" si="0"/>
        <v>0</v>
      </c>
      <c r="K11" s="139"/>
      <c r="L11" s="140"/>
    </row>
    <row r="12" spans="1:12" x14ac:dyDescent="0.25">
      <c r="A12" t="s">
        <v>343</v>
      </c>
      <c r="B12" t="s">
        <v>672</v>
      </c>
      <c r="C12" s="127">
        <v>0</v>
      </c>
      <c r="D12" s="127">
        <v>0</v>
      </c>
      <c r="E12" s="127">
        <v>25264727.949999996</v>
      </c>
      <c r="F12" s="141">
        <f t="shared" si="0"/>
        <v>1</v>
      </c>
      <c r="K12" s="139"/>
      <c r="L12" s="140"/>
    </row>
    <row r="13" spans="1:12" x14ac:dyDescent="0.25">
      <c r="A13" t="s">
        <v>310</v>
      </c>
      <c r="B13" t="s">
        <v>311</v>
      </c>
      <c r="C13" s="127">
        <v>0</v>
      </c>
      <c r="D13" s="127">
        <v>0</v>
      </c>
      <c r="E13" s="127">
        <v>0</v>
      </c>
      <c r="F13" s="141">
        <f t="shared" si="0"/>
        <v>0</v>
      </c>
      <c r="K13" s="139"/>
      <c r="L13" s="140"/>
    </row>
    <row r="14" spans="1:12" x14ac:dyDescent="0.25">
      <c r="A14" t="s">
        <v>322</v>
      </c>
      <c r="B14" t="s">
        <v>323</v>
      </c>
      <c r="C14" s="127">
        <v>0</v>
      </c>
      <c r="D14" s="127">
        <v>0</v>
      </c>
      <c r="E14" s="127">
        <v>0</v>
      </c>
      <c r="F14" s="141">
        <f t="shared" si="0"/>
        <v>0</v>
      </c>
      <c r="K14" s="139"/>
      <c r="L14" s="140"/>
    </row>
    <row r="15" spans="1:12" x14ac:dyDescent="0.25">
      <c r="A15" t="s">
        <v>517</v>
      </c>
      <c r="B15" t="s">
        <v>857</v>
      </c>
      <c r="C15" s="127">
        <v>0</v>
      </c>
      <c r="D15" s="127">
        <v>0</v>
      </c>
      <c r="E15" s="127">
        <v>0</v>
      </c>
      <c r="F15" s="141">
        <f t="shared" si="0"/>
        <v>0</v>
      </c>
      <c r="K15" s="139"/>
      <c r="L15" s="140"/>
    </row>
    <row r="16" spans="1:12" x14ac:dyDescent="0.25">
      <c r="A16" t="s">
        <v>336</v>
      </c>
      <c r="B16" t="s">
        <v>669</v>
      </c>
      <c r="C16" s="127">
        <v>0</v>
      </c>
      <c r="D16" s="127">
        <v>0</v>
      </c>
      <c r="E16" s="127">
        <v>0</v>
      </c>
      <c r="F16" s="141">
        <f t="shared" si="0"/>
        <v>0</v>
      </c>
      <c r="K16" s="139"/>
      <c r="L16" s="140"/>
    </row>
    <row r="17" spans="1:12" x14ac:dyDescent="0.25">
      <c r="A17" t="s">
        <v>330</v>
      </c>
      <c r="B17" t="s">
        <v>667</v>
      </c>
      <c r="C17" s="127">
        <v>0</v>
      </c>
      <c r="D17" s="127">
        <v>0</v>
      </c>
      <c r="E17" s="127">
        <v>0</v>
      </c>
      <c r="F17" s="141">
        <f t="shared" si="0"/>
        <v>0</v>
      </c>
      <c r="K17" s="139"/>
      <c r="L17" s="140"/>
    </row>
    <row r="18" spans="1:12" x14ac:dyDescent="0.25">
      <c r="A18" t="s">
        <v>307</v>
      </c>
      <c r="B18" t="s">
        <v>668</v>
      </c>
      <c r="C18" s="127">
        <v>0</v>
      </c>
      <c r="D18" s="127">
        <v>0</v>
      </c>
      <c r="E18" s="127">
        <v>0</v>
      </c>
      <c r="F18" s="141">
        <f t="shared" si="0"/>
        <v>0</v>
      </c>
      <c r="K18" s="139"/>
      <c r="L18" s="140"/>
    </row>
    <row r="19" spans="1:12" x14ac:dyDescent="0.25">
      <c r="A19" t="s">
        <v>328</v>
      </c>
      <c r="B19" s="115" t="s">
        <v>329</v>
      </c>
      <c r="C19" s="127">
        <v>19809850.440000001</v>
      </c>
      <c r="D19" s="127">
        <v>0</v>
      </c>
      <c r="E19" s="127">
        <v>7454888.9800000004</v>
      </c>
      <c r="F19" s="141">
        <f t="shared" si="0"/>
        <v>2</v>
      </c>
      <c r="K19" s="139"/>
      <c r="L19" s="140"/>
    </row>
    <row r="20" spans="1:12" x14ac:dyDescent="0.25">
      <c r="A20" t="s">
        <v>331</v>
      </c>
      <c r="B20" t="s">
        <v>332</v>
      </c>
      <c r="C20" s="127">
        <v>0</v>
      </c>
      <c r="D20" s="127">
        <v>0</v>
      </c>
      <c r="E20" s="127">
        <v>0</v>
      </c>
      <c r="F20" s="141">
        <f t="shared" si="0"/>
        <v>0</v>
      </c>
      <c r="K20" s="139"/>
      <c r="L20" s="140"/>
    </row>
    <row r="21" spans="1:12" x14ac:dyDescent="0.25">
      <c r="A21" t="s">
        <v>333</v>
      </c>
      <c r="B21" t="s">
        <v>732</v>
      </c>
      <c r="C21" s="127">
        <v>0</v>
      </c>
      <c r="D21" s="127">
        <v>0</v>
      </c>
      <c r="E21" s="127">
        <v>0</v>
      </c>
      <c r="F21" s="141">
        <f t="shared" si="0"/>
        <v>0</v>
      </c>
      <c r="K21" s="139"/>
      <c r="L21" s="140"/>
    </row>
    <row r="22" spans="1:12" x14ac:dyDescent="0.25">
      <c r="A22" t="s">
        <v>320</v>
      </c>
      <c r="B22" t="s">
        <v>321</v>
      </c>
      <c r="C22" s="127">
        <v>2716398.0399999991</v>
      </c>
      <c r="D22" s="127">
        <v>0</v>
      </c>
      <c r="E22" s="127">
        <v>26907672.579999998</v>
      </c>
      <c r="F22" s="141">
        <f t="shared" si="0"/>
        <v>2</v>
      </c>
      <c r="K22" s="139"/>
      <c r="L22" s="140"/>
    </row>
    <row r="23" spans="1:12" x14ac:dyDescent="0.25">
      <c r="A23" t="s">
        <v>341</v>
      </c>
      <c r="B23" t="s">
        <v>342</v>
      </c>
      <c r="C23" s="127">
        <v>0</v>
      </c>
      <c r="D23" s="127">
        <v>0</v>
      </c>
      <c r="E23" s="127">
        <v>0</v>
      </c>
      <c r="F23" s="141">
        <f t="shared" si="0"/>
        <v>0</v>
      </c>
      <c r="K23" s="139"/>
      <c r="L23" s="140"/>
    </row>
    <row r="24" spans="1:12" x14ac:dyDescent="0.25">
      <c r="A24" t="s">
        <v>324</v>
      </c>
      <c r="B24" t="s">
        <v>325</v>
      </c>
      <c r="C24" s="127">
        <v>0</v>
      </c>
      <c r="D24" s="127">
        <v>0</v>
      </c>
      <c r="E24" s="127">
        <v>0</v>
      </c>
      <c r="F24" s="141">
        <f t="shared" si="0"/>
        <v>0</v>
      </c>
      <c r="K24" s="139"/>
      <c r="L24" s="140"/>
    </row>
    <row r="25" spans="1:12" x14ac:dyDescent="0.25">
      <c r="A25" t="s">
        <v>317</v>
      </c>
      <c r="B25" t="s">
        <v>318</v>
      </c>
      <c r="C25" s="127">
        <v>0</v>
      </c>
      <c r="D25" s="127">
        <v>0</v>
      </c>
      <c r="E25" s="127">
        <v>0</v>
      </c>
      <c r="F25" s="141">
        <f t="shared" si="0"/>
        <v>0</v>
      </c>
      <c r="K25" s="139"/>
      <c r="L25" s="140"/>
    </row>
    <row r="26" spans="1:12" x14ac:dyDescent="0.25">
      <c r="A26" t="s">
        <v>308</v>
      </c>
      <c r="B26" t="s">
        <v>309</v>
      </c>
      <c r="C26" s="127">
        <v>0</v>
      </c>
      <c r="D26" s="127">
        <v>4151418.8899999997</v>
      </c>
      <c r="E26" s="127">
        <v>2797418.8900000006</v>
      </c>
      <c r="F26" s="141">
        <f t="shared" si="0"/>
        <v>2</v>
      </c>
      <c r="K26" s="139"/>
      <c r="L26" s="140"/>
    </row>
    <row r="27" spans="1:12" x14ac:dyDescent="0.25">
      <c r="A27" t="s">
        <v>334</v>
      </c>
      <c r="B27" t="s">
        <v>335</v>
      </c>
      <c r="C27" s="127">
        <v>0</v>
      </c>
      <c r="D27" s="127">
        <v>57357071.800000012</v>
      </c>
      <c r="E27" s="127">
        <v>0</v>
      </c>
      <c r="F27" s="141">
        <f t="shared" si="0"/>
        <v>1</v>
      </c>
      <c r="K27" s="139"/>
      <c r="L27" s="140"/>
    </row>
    <row r="28" spans="1:12" x14ac:dyDescent="0.25">
      <c r="A28" t="s">
        <v>349</v>
      </c>
      <c r="B28" t="s">
        <v>350</v>
      </c>
      <c r="C28" s="127">
        <v>0</v>
      </c>
      <c r="D28" s="127">
        <v>0</v>
      </c>
      <c r="E28" s="127">
        <v>4682825.82</v>
      </c>
      <c r="F28" s="141">
        <f t="shared" si="0"/>
        <v>1</v>
      </c>
      <c r="K28" s="139"/>
      <c r="L28" s="140"/>
    </row>
    <row r="29" spans="1:12" x14ac:dyDescent="0.25">
      <c r="A29" t="s">
        <v>337</v>
      </c>
      <c r="B29" t="s">
        <v>338</v>
      </c>
      <c r="C29" s="127">
        <v>0</v>
      </c>
      <c r="D29" s="127">
        <v>0</v>
      </c>
      <c r="E29" s="127">
        <v>0</v>
      </c>
      <c r="F29" s="141">
        <f t="shared" si="0"/>
        <v>0</v>
      </c>
      <c r="K29" s="139"/>
      <c r="L29" s="140"/>
    </row>
    <row r="30" spans="1:12" x14ac:dyDescent="0.25">
      <c r="A30" t="s">
        <v>306</v>
      </c>
      <c r="B30" t="s">
        <v>725</v>
      </c>
      <c r="C30" s="127">
        <v>0</v>
      </c>
      <c r="D30" s="127">
        <v>0</v>
      </c>
      <c r="E30" s="127">
        <v>3237517.0800000019</v>
      </c>
      <c r="F30" s="141">
        <f t="shared" si="0"/>
        <v>1</v>
      </c>
      <c r="K30" s="139"/>
      <c r="L30" s="140"/>
    </row>
    <row r="31" spans="1:12" x14ac:dyDescent="0.25">
      <c r="A31" t="s">
        <v>344</v>
      </c>
      <c r="B31" t="s">
        <v>345</v>
      </c>
      <c r="C31" s="127">
        <v>0</v>
      </c>
      <c r="D31" s="127">
        <v>2433337.84</v>
      </c>
      <c r="E31" s="127">
        <v>18950407.84</v>
      </c>
      <c r="F31" s="141">
        <f t="shared" si="0"/>
        <v>2</v>
      </c>
      <c r="K31" s="139"/>
      <c r="L31" s="140"/>
    </row>
    <row r="32" spans="1:12" x14ac:dyDescent="0.25">
      <c r="A32" t="s">
        <v>319</v>
      </c>
      <c r="B32" t="s">
        <v>671</v>
      </c>
      <c r="C32" s="127">
        <v>0</v>
      </c>
      <c r="D32" s="127">
        <v>0</v>
      </c>
      <c r="E32" s="127">
        <v>0</v>
      </c>
      <c r="F32" s="141">
        <f t="shared" si="0"/>
        <v>0</v>
      </c>
      <c r="K32" s="139"/>
      <c r="L32" s="140"/>
    </row>
    <row r="33" spans="1:12" x14ac:dyDescent="0.25">
      <c r="A33" t="s">
        <v>864</v>
      </c>
      <c r="B33" t="s">
        <v>906</v>
      </c>
      <c r="C33" s="127">
        <v>0</v>
      </c>
      <c r="D33" s="127">
        <v>0</v>
      </c>
      <c r="E33" s="127">
        <v>0</v>
      </c>
      <c r="F33" s="141">
        <f t="shared" si="0"/>
        <v>0</v>
      </c>
      <c r="K33" s="139"/>
      <c r="L33" s="140"/>
    </row>
    <row r="34" spans="1:12" x14ac:dyDescent="0.25">
      <c r="A34" t="s">
        <v>522</v>
      </c>
      <c r="B34" t="s">
        <v>523</v>
      </c>
      <c r="C34" s="127">
        <v>2107164.46</v>
      </c>
      <c r="D34" s="127">
        <v>2107164.46</v>
      </c>
      <c r="E34" s="127">
        <v>2107164.46</v>
      </c>
      <c r="F34" s="141">
        <f t="shared" si="0"/>
        <v>3</v>
      </c>
      <c r="K34" s="139"/>
      <c r="L34" s="140"/>
    </row>
    <row r="35" spans="1:12" x14ac:dyDescent="0.25">
      <c r="A35" t="s">
        <v>524</v>
      </c>
      <c r="B35" t="s">
        <v>747</v>
      </c>
      <c r="C35" s="127">
        <v>194997.5</v>
      </c>
      <c r="D35" s="127">
        <v>194997.5</v>
      </c>
      <c r="E35" s="127">
        <v>194997.5</v>
      </c>
      <c r="F35" s="141">
        <f t="shared" si="0"/>
        <v>3</v>
      </c>
      <c r="K35" s="139"/>
      <c r="L35" s="140"/>
    </row>
    <row r="36" spans="1:12" x14ac:dyDescent="0.25">
      <c r="A36" t="s">
        <v>297</v>
      </c>
      <c r="B36" t="s">
        <v>298</v>
      </c>
      <c r="C36" s="127">
        <v>0</v>
      </c>
      <c r="D36" s="127">
        <v>0</v>
      </c>
      <c r="E36" s="127">
        <v>0</v>
      </c>
      <c r="F36" s="141">
        <f t="shared" si="0"/>
        <v>0</v>
      </c>
      <c r="K36" s="139"/>
      <c r="L36" s="140"/>
    </row>
    <row r="37" spans="1:12" x14ac:dyDescent="0.25">
      <c r="A37" t="s">
        <v>301</v>
      </c>
      <c r="B37" t="s">
        <v>302</v>
      </c>
      <c r="C37" s="127">
        <v>0</v>
      </c>
      <c r="D37" s="127">
        <v>0</v>
      </c>
      <c r="E37" s="127">
        <v>0</v>
      </c>
      <c r="F37" s="141">
        <f t="shared" si="0"/>
        <v>0</v>
      </c>
      <c r="K37" s="139"/>
      <c r="L37" s="140"/>
    </row>
    <row r="38" spans="1:12" x14ac:dyDescent="0.25">
      <c r="A38" t="s">
        <v>303</v>
      </c>
      <c r="B38" t="s">
        <v>304</v>
      </c>
      <c r="C38" s="127">
        <v>0</v>
      </c>
      <c r="D38" s="127">
        <v>0</v>
      </c>
      <c r="E38" s="127">
        <v>0</v>
      </c>
      <c r="F38" s="141">
        <f t="shared" si="0"/>
        <v>0</v>
      </c>
      <c r="K38" s="139"/>
      <c r="L38" s="140"/>
    </row>
    <row r="39" spans="1:12" x14ac:dyDescent="0.25">
      <c r="A39" t="s">
        <v>305</v>
      </c>
      <c r="B39" t="s">
        <v>734</v>
      </c>
      <c r="C39" s="127">
        <v>0</v>
      </c>
      <c r="D39" s="127">
        <v>0</v>
      </c>
      <c r="E39" s="127">
        <v>0</v>
      </c>
      <c r="F39" s="141">
        <f t="shared" si="0"/>
        <v>0</v>
      </c>
      <c r="K39" s="139"/>
      <c r="L39" s="140"/>
    </row>
    <row r="40" spans="1:12" x14ac:dyDescent="0.25">
      <c r="A40" t="s">
        <v>299</v>
      </c>
      <c r="B40" t="s">
        <v>300</v>
      </c>
      <c r="C40" s="127">
        <v>0</v>
      </c>
      <c r="D40" s="127">
        <v>0</v>
      </c>
      <c r="E40" s="127">
        <v>0</v>
      </c>
      <c r="F40" s="141">
        <f t="shared" si="0"/>
        <v>0</v>
      </c>
      <c r="K40" s="139"/>
      <c r="L40" s="140"/>
    </row>
    <row r="41" spans="1:12" x14ac:dyDescent="0.25">
      <c r="A41" t="s">
        <v>554</v>
      </c>
      <c r="B41" t="s">
        <v>268</v>
      </c>
      <c r="C41" s="127">
        <v>0</v>
      </c>
      <c r="D41" s="127">
        <v>0</v>
      </c>
      <c r="E41" s="127">
        <v>0</v>
      </c>
      <c r="F41" s="141">
        <f t="shared" si="0"/>
        <v>0</v>
      </c>
      <c r="K41" s="139"/>
      <c r="L41" s="140"/>
    </row>
    <row r="42" spans="1:12" x14ac:dyDescent="0.25">
      <c r="A42" t="s">
        <v>275</v>
      </c>
      <c r="B42" t="s">
        <v>673</v>
      </c>
      <c r="C42" s="127">
        <v>853902.75</v>
      </c>
      <c r="D42" s="127">
        <v>853902.75</v>
      </c>
      <c r="E42" s="127">
        <v>853902.75</v>
      </c>
      <c r="F42" s="141">
        <f t="shared" si="0"/>
        <v>3</v>
      </c>
      <c r="K42" s="139"/>
      <c r="L42" s="140"/>
    </row>
    <row r="43" spans="1:12" x14ac:dyDescent="0.25">
      <c r="A43" t="s">
        <v>278</v>
      </c>
      <c r="B43" t="s">
        <v>769</v>
      </c>
      <c r="C43" s="127">
        <v>0</v>
      </c>
      <c r="D43" s="127">
        <v>0</v>
      </c>
      <c r="E43" s="127">
        <v>0</v>
      </c>
      <c r="F43" s="141">
        <f t="shared" si="0"/>
        <v>0</v>
      </c>
      <c r="K43" s="139"/>
      <c r="L43" s="140"/>
    </row>
    <row r="44" spans="1:12" x14ac:dyDescent="0.25">
      <c r="A44" t="s">
        <v>290</v>
      </c>
      <c r="B44" t="s">
        <v>291</v>
      </c>
      <c r="C44" s="127">
        <v>0</v>
      </c>
      <c r="D44" s="127">
        <v>0</v>
      </c>
      <c r="E44" s="127">
        <v>0</v>
      </c>
      <c r="F44" s="141">
        <f t="shared" si="0"/>
        <v>0</v>
      </c>
      <c r="K44" s="139"/>
      <c r="L44" s="140"/>
    </row>
    <row r="45" spans="1:12" x14ac:dyDescent="0.25">
      <c r="A45" t="s">
        <v>768</v>
      </c>
      <c r="B45" t="s">
        <v>525</v>
      </c>
      <c r="C45" s="127">
        <v>0</v>
      </c>
      <c r="D45" s="127">
        <v>9677242.1500000004</v>
      </c>
      <c r="E45" s="127">
        <v>0</v>
      </c>
      <c r="F45" s="141">
        <f t="shared" si="0"/>
        <v>1</v>
      </c>
      <c r="K45" s="139"/>
      <c r="L45" s="140"/>
    </row>
    <row r="46" spans="1:12" x14ac:dyDescent="0.25">
      <c r="A46" t="s">
        <v>527</v>
      </c>
      <c r="B46" s="115" t="s">
        <v>766</v>
      </c>
      <c r="C46" s="127">
        <v>0</v>
      </c>
      <c r="D46" s="127">
        <v>0</v>
      </c>
      <c r="E46" s="127">
        <v>0</v>
      </c>
      <c r="F46" s="141">
        <f t="shared" si="0"/>
        <v>0</v>
      </c>
      <c r="K46" s="139"/>
      <c r="L46" s="140"/>
    </row>
    <row r="47" spans="1:12" x14ac:dyDescent="0.25">
      <c r="A47" t="s">
        <v>526</v>
      </c>
      <c r="B47" t="s">
        <v>881</v>
      </c>
      <c r="C47" s="127">
        <v>0</v>
      </c>
      <c r="D47" s="127">
        <v>0</v>
      </c>
      <c r="E47" s="127">
        <v>0</v>
      </c>
      <c r="F47" s="141">
        <f t="shared" si="0"/>
        <v>0</v>
      </c>
      <c r="K47" s="139"/>
      <c r="L47" s="140"/>
    </row>
    <row r="48" spans="1:12" x14ac:dyDescent="0.25">
      <c r="A48" t="s">
        <v>951</v>
      </c>
      <c r="B48" t="s">
        <v>678</v>
      </c>
      <c r="C48" s="127">
        <v>0</v>
      </c>
      <c r="D48" s="127">
        <v>0</v>
      </c>
      <c r="E48" s="127">
        <v>0</v>
      </c>
      <c r="F48" s="141">
        <f t="shared" si="0"/>
        <v>0</v>
      </c>
      <c r="K48" s="139"/>
      <c r="L48" s="140"/>
    </row>
    <row r="49" spans="1:12" x14ac:dyDescent="0.25">
      <c r="A49" t="s">
        <v>558</v>
      </c>
      <c r="B49" t="s">
        <v>528</v>
      </c>
      <c r="C49" s="127">
        <v>0</v>
      </c>
      <c r="D49" s="127">
        <v>5181735.57</v>
      </c>
      <c r="E49" s="127">
        <v>4233735.57</v>
      </c>
      <c r="F49" s="141">
        <f t="shared" si="0"/>
        <v>2</v>
      </c>
      <c r="K49" s="139"/>
      <c r="L49" s="140"/>
    </row>
    <row r="50" spans="1:12" x14ac:dyDescent="0.25">
      <c r="A50" t="s">
        <v>529</v>
      </c>
      <c r="B50" t="s">
        <v>680</v>
      </c>
      <c r="C50" s="127">
        <v>0</v>
      </c>
      <c r="D50" s="127">
        <v>0</v>
      </c>
      <c r="E50" s="127">
        <v>0</v>
      </c>
      <c r="F50" s="141">
        <f t="shared" si="0"/>
        <v>0</v>
      </c>
      <c r="K50" s="139"/>
      <c r="L50" s="140"/>
    </row>
    <row r="51" spans="1:12" x14ac:dyDescent="0.25">
      <c r="A51" t="s">
        <v>242</v>
      </c>
      <c r="B51" t="s">
        <v>243</v>
      </c>
      <c r="C51" s="127">
        <v>0</v>
      </c>
      <c r="D51" s="127">
        <v>0</v>
      </c>
      <c r="E51" s="127">
        <v>9612042.0500000007</v>
      </c>
      <c r="F51" s="141">
        <f t="shared" si="0"/>
        <v>1</v>
      </c>
      <c r="K51" s="139"/>
      <c r="L51" s="140"/>
    </row>
    <row r="52" spans="1:12" x14ac:dyDescent="0.25">
      <c r="A52" t="s">
        <v>283</v>
      </c>
      <c r="B52" s="115" t="s">
        <v>674</v>
      </c>
      <c r="C52" s="127">
        <v>0</v>
      </c>
      <c r="D52" s="127">
        <v>5364282.3899999987</v>
      </c>
      <c r="E52" s="127">
        <v>164282.38999999966</v>
      </c>
      <c r="F52" s="141">
        <f t="shared" si="0"/>
        <v>2</v>
      </c>
      <c r="K52" s="139"/>
      <c r="L52" s="140"/>
    </row>
    <row r="53" spans="1:12" x14ac:dyDescent="0.25">
      <c r="A53" t="s">
        <v>272</v>
      </c>
      <c r="B53" t="s">
        <v>273</v>
      </c>
      <c r="C53" s="127">
        <v>0</v>
      </c>
      <c r="D53" s="127">
        <v>0</v>
      </c>
      <c r="E53" s="127">
        <v>0</v>
      </c>
      <c r="F53" s="141">
        <f t="shared" si="0"/>
        <v>0</v>
      </c>
      <c r="K53" s="139"/>
      <c r="L53" s="140"/>
    </row>
    <row r="54" spans="1:12" x14ac:dyDescent="0.25">
      <c r="A54" t="s">
        <v>266</v>
      </c>
      <c r="B54" t="s">
        <v>267</v>
      </c>
      <c r="C54" s="127">
        <v>0</v>
      </c>
      <c r="D54" s="127">
        <v>5666681.3599999994</v>
      </c>
      <c r="E54" s="127">
        <v>0</v>
      </c>
      <c r="F54" s="141">
        <f t="shared" si="0"/>
        <v>1</v>
      </c>
      <c r="K54" s="139"/>
      <c r="L54" s="140"/>
    </row>
    <row r="55" spans="1:12" x14ac:dyDescent="0.25">
      <c r="A55" t="s">
        <v>286</v>
      </c>
      <c r="B55" t="s">
        <v>287</v>
      </c>
      <c r="C55" s="127">
        <v>0</v>
      </c>
      <c r="D55" s="127">
        <v>0</v>
      </c>
      <c r="E55" s="127">
        <v>0</v>
      </c>
      <c r="F55" s="141">
        <f t="shared" si="0"/>
        <v>0</v>
      </c>
      <c r="K55" s="139"/>
      <c r="L55" s="140"/>
    </row>
    <row r="56" spans="1:12" x14ac:dyDescent="0.25">
      <c r="A56" t="s">
        <v>555</v>
      </c>
      <c r="B56" t="s">
        <v>271</v>
      </c>
      <c r="C56" s="127">
        <v>0</v>
      </c>
      <c r="D56" s="127">
        <v>0</v>
      </c>
      <c r="E56" s="127">
        <v>0</v>
      </c>
      <c r="F56" s="141">
        <f t="shared" si="0"/>
        <v>0</v>
      </c>
      <c r="K56" s="139"/>
      <c r="L56" s="140"/>
    </row>
    <row r="57" spans="1:12" x14ac:dyDescent="0.25">
      <c r="A57" t="s">
        <v>281</v>
      </c>
      <c r="B57" t="s">
        <v>282</v>
      </c>
      <c r="C57" s="127">
        <v>0</v>
      </c>
      <c r="D57" s="127">
        <v>0</v>
      </c>
      <c r="E57" s="127">
        <v>1758762.5399999991</v>
      </c>
      <c r="F57" s="141">
        <f t="shared" si="0"/>
        <v>1</v>
      </c>
      <c r="K57" s="139"/>
      <c r="L57" s="140"/>
    </row>
    <row r="58" spans="1:12" x14ac:dyDescent="0.25">
      <c r="A58" t="s">
        <v>285</v>
      </c>
      <c r="B58" t="s">
        <v>729</v>
      </c>
      <c r="C58" s="127">
        <v>0</v>
      </c>
      <c r="D58" s="127">
        <v>0</v>
      </c>
      <c r="E58" s="127">
        <v>0</v>
      </c>
      <c r="F58" s="141">
        <f t="shared" si="0"/>
        <v>0</v>
      </c>
      <c r="K58" s="139"/>
      <c r="L58" s="140"/>
    </row>
    <row r="59" spans="1:12" x14ac:dyDescent="0.25">
      <c r="A59" t="s">
        <v>279</v>
      </c>
      <c r="B59" t="s">
        <v>280</v>
      </c>
      <c r="C59" s="127">
        <v>0</v>
      </c>
      <c r="D59" s="127">
        <v>3919842.5099999979</v>
      </c>
      <c r="E59" s="127">
        <v>0</v>
      </c>
      <c r="F59" s="141">
        <f t="shared" si="0"/>
        <v>1</v>
      </c>
      <c r="K59" s="139"/>
      <c r="L59" s="140"/>
    </row>
    <row r="60" spans="1:12" x14ac:dyDescent="0.25">
      <c r="A60" t="s">
        <v>288</v>
      </c>
      <c r="B60" t="s">
        <v>289</v>
      </c>
      <c r="C60" s="127">
        <v>0</v>
      </c>
      <c r="D60" s="127">
        <v>0</v>
      </c>
      <c r="E60" s="127">
        <v>0</v>
      </c>
      <c r="F60" s="141">
        <f t="shared" si="0"/>
        <v>0</v>
      </c>
      <c r="K60" s="139"/>
      <c r="L60" s="140"/>
    </row>
    <row r="61" spans="1:12" x14ac:dyDescent="0.25">
      <c r="A61" t="s">
        <v>274</v>
      </c>
      <c r="B61" t="s">
        <v>677</v>
      </c>
      <c r="C61" s="127">
        <v>0</v>
      </c>
      <c r="D61" s="127">
        <v>12839863.420000002</v>
      </c>
      <c r="E61" s="127">
        <v>0</v>
      </c>
      <c r="F61" s="141">
        <f t="shared" si="0"/>
        <v>1</v>
      </c>
      <c r="K61" s="139"/>
      <c r="L61" s="140"/>
    </row>
    <row r="62" spans="1:12" x14ac:dyDescent="0.25">
      <c r="A62" t="s">
        <v>284</v>
      </c>
      <c r="B62" t="s">
        <v>679</v>
      </c>
      <c r="C62" s="127">
        <v>0</v>
      </c>
      <c r="D62" s="127">
        <v>0</v>
      </c>
      <c r="E62" s="127">
        <v>33694330.299999982</v>
      </c>
      <c r="F62" s="141">
        <f t="shared" si="0"/>
        <v>1</v>
      </c>
      <c r="K62" s="139"/>
      <c r="L62" s="140"/>
    </row>
    <row r="63" spans="1:12" x14ac:dyDescent="0.25">
      <c r="A63" t="s">
        <v>556</v>
      </c>
      <c r="B63" t="s">
        <v>557</v>
      </c>
      <c r="C63" s="127">
        <v>5149432.99</v>
      </c>
      <c r="D63" s="127">
        <v>0</v>
      </c>
      <c r="E63" s="127">
        <v>0</v>
      </c>
      <c r="F63" s="141">
        <f t="shared" si="0"/>
        <v>1</v>
      </c>
      <c r="K63" s="139"/>
      <c r="L63" s="140"/>
    </row>
    <row r="64" spans="1:12" x14ac:dyDescent="0.25">
      <c r="A64" t="s">
        <v>276</v>
      </c>
      <c r="B64" t="s">
        <v>277</v>
      </c>
      <c r="C64" s="127">
        <v>0</v>
      </c>
      <c r="D64" s="127">
        <v>15265608.779999997</v>
      </c>
      <c r="E64" s="127">
        <v>0</v>
      </c>
      <c r="F64" s="141">
        <f t="shared" si="0"/>
        <v>1</v>
      </c>
      <c r="K64" s="139"/>
      <c r="L64" s="140"/>
    </row>
    <row r="65" spans="1:12" x14ac:dyDescent="0.25">
      <c r="A65" t="s">
        <v>356</v>
      </c>
      <c r="B65" t="s">
        <v>675</v>
      </c>
      <c r="C65" s="127">
        <v>1511557.79</v>
      </c>
      <c r="D65" s="127">
        <v>1511557.79</v>
      </c>
      <c r="E65" s="127">
        <v>1511557.79</v>
      </c>
      <c r="F65" s="141">
        <f t="shared" si="0"/>
        <v>3</v>
      </c>
      <c r="K65" s="139"/>
      <c r="L65" s="140"/>
    </row>
    <row r="66" spans="1:12" x14ac:dyDescent="0.25">
      <c r="A66" t="s">
        <v>254</v>
      </c>
      <c r="B66" t="s">
        <v>255</v>
      </c>
      <c r="C66" s="127">
        <v>0</v>
      </c>
      <c r="D66" s="127">
        <v>0</v>
      </c>
      <c r="E66" s="127">
        <v>0</v>
      </c>
      <c r="F66" s="141">
        <f t="shared" si="0"/>
        <v>0</v>
      </c>
      <c r="K66" s="139"/>
      <c r="L66" s="140"/>
    </row>
    <row r="67" spans="1:12" x14ac:dyDescent="0.25">
      <c r="A67" t="s">
        <v>354</v>
      </c>
      <c r="B67" t="s">
        <v>355</v>
      </c>
      <c r="C67" s="127">
        <v>1207030.06</v>
      </c>
      <c r="D67" s="127">
        <v>1207030.06</v>
      </c>
      <c r="E67" s="127">
        <v>1207030.06</v>
      </c>
      <c r="F67" s="141">
        <f t="shared" ref="F67:F130" si="1">COUNTIF(C67:E67,"&gt;0")</f>
        <v>3</v>
      </c>
      <c r="K67" s="139"/>
      <c r="L67" s="140"/>
    </row>
    <row r="68" spans="1:12" x14ac:dyDescent="0.25">
      <c r="A68" t="s">
        <v>530</v>
      </c>
      <c r="B68" t="s">
        <v>767</v>
      </c>
      <c r="C68" s="127">
        <v>2623591.1700000009</v>
      </c>
      <c r="D68" s="127">
        <v>1708644.7199999997</v>
      </c>
      <c r="E68" s="127">
        <v>0</v>
      </c>
      <c r="F68" s="141">
        <f t="shared" si="1"/>
        <v>2</v>
      </c>
      <c r="K68" s="139"/>
      <c r="L68" s="140"/>
    </row>
    <row r="69" spans="1:12" x14ac:dyDescent="0.25">
      <c r="A69" t="s">
        <v>249</v>
      </c>
      <c r="B69" t="s">
        <v>250</v>
      </c>
      <c r="C69" s="127">
        <v>11618331.52</v>
      </c>
      <c r="D69" s="127">
        <v>11618331.52</v>
      </c>
      <c r="E69" s="127">
        <v>11618331.52</v>
      </c>
      <c r="F69" s="141">
        <f t="shared" si="1"/>
        <v>3</v>
      </c>
      <c r="K69" s="139"/>
      <c r="L69" s="140"/>
    </row>
    <row r="70" spans="1:12" x14ac:dyDescent="0.25">
      <c r="A70" t="s">
        <v>248</v>
      </c>
      <c r="B70" t="s">
        <v>731</v>
      </c>
      <c r="C70" s="127">
        <v>0</v>
      </c>
      <c r="D70" s="127">
        <v>0</v>
      </c>
      <c r="E70" s="127">
        <v>0</v>
      </c>
      <c r="F70" s="141">
        <f t="shared" si="1"/>
        <v>0</v>
      </c>
      <c r="K70" s="139"/>
      <c r="L70" s="140"/>
    </row>
    <row r="71" spans="1:12" x14ac:dyDescent="0.25">
      <c r="A71" t="s">
        <v>258</v>
      </c>
      <c r="B71" t="s">
        <v>259</v>
      </c>
      <c r="C71" s="127">
        <v>0</v>
      </c>
      <c r="D71" s="127">
        <v>0</v>
      </c>
      <c r="E71" s="127">
        <v>12781160.480000012</v>
      </c>
      <c r="F71" s="141">
        <f t="shared" si="1"/>
        <v>1</v>
      </c>
      <c r="K71" s="139"/>
      <c r="L71" s="140"/>
    </row>
    <row r="72" spans="1:12" x14ac:dyDescent="0.25">
      <c r="A72" t="s">
        <v>251</v>
      </c>
      <c r="B72" t="s">
        <v>730</v>
      </c>
      <c r="C72" s="127">
        <v>0</v>
      </c>
      <c r="D72" s="127">
        <v>0</v>
      </c>
      <c r="E72" s="127">
        <v>0</v>
      </c>
      <c r="F72" s="141">
        <f t="shared" si="1"/>
        <v>0</v>
      </c>
      <c r="K72" s="139"/>
      <c r="L72" s="140"/>
    </row>
    <row r="73" spans="1:12" x14ac:dyDescent="0.25">
      <c r="A73" t="s">
        <v>252</v>
      </c>
      <c r="B73" t="s">
        <v>253</v>
      </c>
      <c r="C73" s="127">
        <v>0</v>
      </c>
      <c r="D73" s="127">
        <v>0</v>
      </c>
      <c r="E73" s="127">
        <v>0</v>
      </c>
      <c r="F73" s="141">
        <f t="shared" si="1"/>
        <v>0</v>
      </c>
      <c r="K73" s="139"/>
      <c r="L73" s="140"/>
    </row>
    <row r="74" spans="1:12" x14ac:dyDescent="0.25">
      <c r="A74" t="s">
        <v>245</v>
      </c>
      <c r="B74" t="s">
        <v>246</v>
      </c>
      <c r="C74" s="127">
        <v>0</v>
      </c>
      <c r="D74" s="127">
        <v>0</v>
      </c>
      <c r="E74" s="127">
        <v>0</v>
      </c>
      <c r="F74" s="141">
        <f t="shared" si="1"/>
        <v>0</v>
      </c>
      <c r="K74" s="139"/>
      <c r="L74" s="140"/>
    </row>
    <row r="75" spans="1:12" x14ac:dyDescent="0.25">
      <c r="A75" t="s">
        <v>840</v>
      </c>
      <c r="B75" t="s">
        <v>874</v>
      </c>
      <c r="C75" s="127">
        <v>4910804.1100000003</v>
      </c>
      <c r="D75" s="127">
        <v>4910804.1100000003</v>
      </c>
      <c r="E75" s="127">
        <v>4410804.1100000003</v>
      </c>
      <c r="F75" s="141">
        <f t="shared" si="1"/>
        <v>3</v>
      </c>
      <c r="K75" s="139"/>
      <c r="L75" s="140"/>
    </row>
    <row r="76" spans="1:12" x14ac:dyDescent="0.25">
      <c r="A76" t="s">
        <v>264</v>
      </c>
      <c r="B76" t="s">
        <v>265</v>
      </c>
      <c r="C76" s="127">
        <v>0</v>
      </c>
      <c r="D76" s="127">
        <v>0</v>
      </c>
      <c r="E76" s="127">
        <v>0</v>
      </c>
      <c r="F76" s="141">
        <f t="shared" si="1"/>
        <v>0</v>
      </c>
      <c r="K76" s="139"/>
      <c r="L76" s="140"/>
    </row>
    <row r="77" spans="1:12" x14ac:dyDescent="0.25">
      <c r="A77" t="s">
        <v>247</v>
      </c>
      <c r="B77" t="s">
        <v>727</v>
      </c>
      <c r="C77" s="127">
        <v>0</v>
      </c>
      <c r="D77" s="127">
        <v>0</v>
      </c>
      <c r="E77" s="127">
        <v>0</v>
      </c>
      <c r="F77" s="141">
        <f t="shared" si="1"/>
        <v>0</v>
      </c>
      <c r="K77" s="139"/>
      <c r="L77" s="140"/>
    </row>
    <row r="78" spans="1:12" x14ac:dyDescent="0.25">
      <c r="A78" t="s">
        <v>260</v>
      </c>
      <c r="B78" t="s">
        <v>261</v>
      </c>
      <c r="C78" s="127">
        <v>0</v>
      </c>
      <c r="D78" s="127">
        <v>0</v>
      </c>
      <c r="E78" s="127">
        <v>0</v>
      </c>
      <c r="F78" s="141">
        <f t="shared" si="1"/>
        <v>0</v>
      </c>
      <c r="K78" s="139"/>
      <c r="L78" s="140"/>
    </row>
    <row r="79" spans="1:12" x14ac:dyDescent="0.25">
      <c r="A79" t="s">
        <v>269</v>
      </c>
      <c r="B79" s="115" t="s">
        <v>270</v>
      </c>
      <c r="C79" s="127">
        <v>0</v>
      </c>
      <c r="D79" s="127">
        <v>0</v>
      </c>
      <c r="E79" s="127">
        <v>31460766.280000009</v>
      </c>
      <c r="F79" s="141">
        <f t="shared" si="1"/>
        <v>1</v>
      </c>
      <c r="K79" s="139"/>
      <c r="L79" s="140"/>
    </row>
    <row r="80" spans="1:12" x14ac:dyDescent="0.25">
      <c r="A80" t="s">
        <v>292</v>
      </c>
      <c r="B80" t="s">
        <v>293</v>
      </c>
      <c r="C80" s="127">
        <v>0</v>
      </c>
      <c r="D80" s="127">
        <v>0</v>
      </c>
      <c r="E80" s="127">
        <v>0</v>
      </c>
      <c r="F80" s="141">
        <f t="shared" si="1"/>
        <v>0</v>
      </c>
      <c r="K80" s="139"/>
      <c r="L80" s="140"/>
    </row>
    <row r="81" spans="1:12" x14ac:dyDescent="0.25">
      <c r="A81" t="s">
        <v>340</v>
      </c>
      <c r="B81" t="s">
        <v>1113</v>
      </c>
      <c r="C81" s="127">
        <v>0</v>
      </c>
      <c r="D81" s="127">
        <v>0</v>
      </c>
      <c r="E81" s="127">
        <v>0</v>
      </c>
      <c r="F81" s="141">
        <f t="shared" si="1"/>
        <v>0</v>
      </c>
      <c r="K81" s="139"/>
      <c r="L81" s="140"/>
    </row>
    <row r="82" spans="1:12" x14ac:dyDescent="0.25">
      <c r="A82" t="s">
        <v>956</v>
      </c>
      <c r="B82" t="s">
        <v>1064</v>
      </c>
      <c r="C82" s="127">
        <v>0</v>
      </c>
      <c r="D82" s="127">
        <v>13710012.600000001</v>
      </c>
      <c r="E82" s="127">
        <v>0</v>
      </c>
      <c r="F82" s="141">
        <f t="shared" si="1"/>
        <v>1</v>
      </c>
      <c r="K82" s="139"/>
      <c r="L82" s="140"/>
    </row>
    <row r="83" spans="1:12" x14ac:dyDescent="0.25">
      <c r="A83" t="s">
        <v>949</v>
      </c>
      <c r="B83" t="s">
        <v>1062</v>
      </c>
      <c r="C83" s="127">
        <v>0</v>
      </c>
      <c r="D83" s="127">
        <v>0</v>
      </c>
      <c r="E83" s="127">
        <v>4708519.96</v>
      </c>
      <c r="F83" s="141">
        <f t="shared" si="1"/>
        <v>1</v>
      </c>
      <c r="K83" s="139"/>
      <c r="L83" s="140"/>
    </row>
    <row r="84" spans="1:12" x14ac:dyDescent="0.25">
      <c r="A84" t="s">
        <v>1110</v>
      </c>
      <c r="B84" t="s">
        <v>1109</v>
      </c>
      <c r="C84" s="127">
        <v>0</v>
      </c>
      <c r="D84" s="127">
        <v>0</v>
      </c>
      <c r="E84" s="127">
        <v>0</v>
      </c>
      <c r="F84" s="141">
        <f t="shared" si="1"/>
        <v>0</v>
      </c>
      <c r="K84" s="139"/>
      <c r="L84" s="140"/>
    </row>
    <row r="85" spans="1:12" x14ac:dyDescent="0.25">
      <c r="A85" t="s">
        <v>1099</v>
      </c>
      <c r="B85" t="s">
        <v>1100</v>
      </c>
      <c r="C85" s="127">
        <v>1687164</v>
      </c>
      <c r="D85" s="127">
        <v>1687164</v>
      </c>
      <c r="E85" s="127">
        <v>1687164</v>
      </c>
      <c r="F85" s="141">
        <f t="shared" si="1"/>
        <v>3</v>
      </c>
      <c r="K85" s="139"/>
      <c r="L85" s="140"/>
    </row>
    <row r="86" spans="1:12" x14ac:dyDescent="0.25">
      <c r="A86" t="s">
        <v>693</v>
      </c>
      <c r="B86" t="s">
        <v>694</v>
      </c>
      <c r="C86" s="127">
        <v>0</v>
      </c>
      <c r="D86" s="127">
        <v>0</v>
      </c>
      <c r="E86" s="127">
        <v>0</v>
      </c>
      <c r="F86" s="141">
        <f t="shared" si="1"/>
        <v>0</v>
      </c>
      <c r="K86" s="139"/>
      <c r="L86" s="140"/>
    </row>
    <row r="87" spans="1:12" x14ac:dyDescent="0.25">
      <c r="A87" t="s">
        <v>841</v>
      </c>
      <c r="B87" t="s">
        <v>851</v>
      </c>
      <c r="C87" s="127">
        <v>0</v>
      </c>
      <c r="D87" s="127">
        <v>0</v>
      </c>
      <c r="E87" s="127">
        <v>0</v>
      </c>
      <c r="F87" s="141">
        <f t="shared" si="1"/>
        <v>0</v>
      </c>
      <c r="K87" s="139"/>
      <c r="L87" s="140"/>
    </row>
    <row r="88" spans="1:12" x14ac:dyDescent="0.25">
      <c r="A88" t="s">
        <v>364</v>
      </c>
      <c r="B88" t="s">
        <v>365</v>
      </c>
      <c r="C88" s="127">
        <v>0</v>
      </c>
      <c r="D88" s="127">
        <v>0</v>
      </c>
      <c r="E88" s="127">
        <v>0</v>
      </c>
      <c r="F88" s="141">
        <f t="shared" si="1"/>
        <v>0</v>
      </c>
      <c r="K88" s="139"/>
      <c r="L88" s="140"/>
    </row>
    <row r="89" spans="1:12" x14ac:dyDescent="0.25">
      <c r="A89" t="s">
        <v>371</v>
      </c>
      <c r="B89" t="s">
        <v>372</v>
      </c>
      <c r="C89" s="127">
        <v>0</v>
      </c>
      <c r="D89" s="127">
        <v>0</v>
      </c>
      <c r="E89" s="127">
        <v>0</v>
      </c>
      <c r="F89" s="141">
        <f t="shared" si="1"/>
        <v>0</v>
      </c>
      <c r="K89" s="139"/>
      <c r="L89" s="140"/>
    </row>
    <row r="90" spans="1:12" x14ac:dyDescent="0.25">
      <c r="A90" t="s">
        <v>369</v>
      </c>
      <c r="B90" t="s">
        <v>856</v>
      </c>
      <c r="C90" s="127">
        <v>0</v>
      </c>
      <c r="D90" s="127">
        <v>0</v>
      </c>
      <c r="E90" s="127">
        <v>51800</v>
      </c>
      <c r="F90" s="141">
        <f t="shared" si="1"/>
        <v>1</v>
      </c>
      <c r="K90" s="139"/>
      <c r="L90" s="140"/>
    </row>
    <row r="91" spans="1:12" x14ac:dyDescent="0.25">
      <c r="A91" t="s">
        <v>367</v>
      </c>
      <c r="B91" t="s">
        <v>368</v>
      </c>
      <c r="C91" s="127">
        <v>0</v>
      </c>
      <c r="D91" s="127">
        <v>0</v>
      </c>
      <c r="E91" s="127">
        <v>0</v>
      </c>
      <c r="F91" s="141">
        <f t="shared" si="1"/>
        <v>0</v>
      </c>
      <c r="K91" s="139"/>
      <c r="L91" s="140"/>
    </row>
    <row r="92" spans="1:12" x14ac:dyDescent="0.25">
      <c r="A92" t="s">
        <v>370</v>
      </c>
      <c r="B92" t="s">
        <v>746</v>
      </c>
      <c r="C92" s="127">
        <v>0</v>
      </c>
      <c r="D92" s="127">
        <v>0</v>
      </c>
      <c r="E92" s="127">
        <v>0</v>
      </c>
      <c r="F92" s="141">
        <f t="shared" si="1"/>
        <v>0</v>
      </c>
      <c r="K92" s="139"/>
      <c r="L92" s="140"/>
    </row>
    <row r="93" spans="1:12" x14ac:dyDescent="0.25">
      <c r="A93" t="s">
        <v>366</v>
      </c>
      <c r="B93" t="s">
        <v>745</v>
      </c>
      <c r="C93" s="127">
        <v>0</v>
      </c>
      <c r="D93" s="127">
        <v>0</v>
      </c>
      <c r="E93" s="127">
        <v>0</v>
      </c>
      <c r="F93" s="141">
        <f t="shared" si="1"/>
        <v>0</v>
      </c>
      <c r="K93" s="139"/>
      <c r="L93" s="140"/>
    </row>
    <row r="94" spans="1:12" x14ac:dyDescent="0.25">
      <c r="A94" t="s">
        <v>373</v>
      </c>
      <c r="B94" t="s">
        <v>374</v>
      </c>
      <c r="C94" s="127">
        <v>0</v>
      </c>
      <c r="D94" s="127">
        <v>0</v>
      </c>
      <c r="E94" s="127">
        <v>0</v>
      </c>
      <c r="F94" s="141">
        <f t="shared" si="1"/>
        <v>0</v>
      </c>
      <c r="K94" s="139"/>
      <c r="L94" s="140"/>
    </row>
    <row r="95" spans="1:12" x14ac:dyDescent="0.25">
      <c r="A95" t="s">
        <v>379</v>
      </c>
      <c r="B95" t="s">
        <v>380</v>
      </c>
      <c r="C95" s="127">
        <v>0</v>
      </c>
      <c r="D95" s="127">
        <v>0</v>
      </c>
      <c r="E95" s="127">
        <v>0</v>
      </c>
      <c r="F95" s="141">
        <f t="shared" si="1"/>
        <v>0</v>
      </c>
      <c r="K95" s="139"/>
      <c r="L95" s="140"/>
    </row>
    <row r="96" spans="1:12" x14ac:dyDescent="0.25">
      <c r="A96" t="s">
        <v>384</v>
      </c>
      <c r="B96" t="s">
        <v>764</v>
      </c>
      <c r="C96" s="127">
        <v>0</v>
      </c>
      <c r="D96" s="127">
        <v>0</v>
      </c>
      <c r="E96" s="127">
        <v>9826021</v>
      </c>
      <c r="F96" s="141">
        <f t="shared" si="1"/>
        <v>1</v>
      </c>
      <c r="K96" s="139"/>
      <c r="L96" s="140"/>
    </row>
    <row r="97" spans="1:12" x14ac:dyDescent="0.25">
      <c r="A97" t="s">
        <v>377</v>
      </c>
      <c r="B97" t="s">
        <v>378</v>
      </c>
      <c r="C97" s="127">
        <v>24983.75</v>
      </c>
      <c r="D97" s="127">
        <v>24983.75</v>
      </c>
      <c r="E97" s="127">
        <v>24983.75</v>
      </c>
      <c r="F97" s="141">
        <f t="shared" si="1"/>
        <v>3</v>
      </c>
      <c r="K97" s="139"/>
      <c r="L97" s="140"/>
    </row>
    <row r="98" spans="1:12" x14ac:dyDescent="0.25">
      <c r="A98" t="s">
        <v>376</v>
      </c>
      <c r="B98" t="s">
        <v>758</v>
      </c>
      <c r="C98" s="127">
        <v>0</v>
      </c>
      <c r="D98" s="127">
        <v>0</v>
      </c>
      <c r="E98" s="127">
        <v>0</v>
      </c>
      <c r="F98" s="141">
        <f t="shared" si="1"/>
        <v>0</v>
      </c>
      <c r="K98" s="139"/>
      <c r="L98" s="140"/>
    </row>
    <row r="99" spans="1:12" x14ac:dyDescent="0.25">
      <c r="A99" t="s">
        <v>382</v>
      </c>
      <c r="B99" t="s">
        <v>383</v>
      </c>
      <c r="C99" s="127">
        <v>0</v>
      </c>
      <c r="D99" s="127">
        <v>0</v>
      </c>
      <c r="E99" s="127">
        <v>0</v>
      </c>
      <c r="F99" s="141">
        <f t="shared" si="1"/>
        <v>0</v>
      </c>
      <c r="K99" s="139"/>
      <c r="L99" s="140"/>
    </row>
    <row r="100" spans="1:12" x14ac:dyDescent="0.25">
      <c r="A100" t="s">
        <v>682</v>
      </c>
      <c r="B100" t="s">
        <v>683</v>
      </c>
      <c r="C100" s="127">
        <v>869112</v>
      </c>
      <c r="D100" s="127">
        <v>869112</v>
      </c>
      <c r="E100" s="127">
        <v>869112</v>
      </c>
      <c r="F100" s="141">
        <f t="shared" si="1"/>
        <v>3</v>
      </c>
      <c r="K100" s="139"/>
      <c r="L100" s="140"/>
    </row>
    <row r="101" spans="1:12" x14ac:dyDescent="0.25">
      <c r="A101" t="s">
        <v>381</v>
      </c>
      <c r="B101" t="s">
        <v>744</v>
      </c>
      <c r="C101" s="127">
        <v>0</v>
      </c>
      <c r="D101" s="127">
        <v>0</v>
      </c>
      <c r="E101" s="127">
        <v>2398628.4300000002</v>
      </c>
      <c r="F101" s="141">
        <f t="shared" si="1"/>
        <v>1</v>
      </c>
      <c r="K101" s="139"/>
      <c r="L101" s="140"/>
    </row>
    <row r="102" spans="1:12" x14ac:dyDescent="0.25">
      <c r="A102" t="s">
        <v>534</v>
      </c>
      <c r="B102" t="s">
        <v>765</v>
      </c>
      <c r="C102" s="127">
        <v>0</v>
      </c>
      <c r="D102" s="127">
        <v>0</v>
      </c>
      <c r="E102" s="127">
        <v>0</v>
      </c>
      <c r="F102" s="141">
        <f t="shared" si="1"/>
        <v>0</v>
      </c>
      <c r="K102" s="139"/>
      <c r="L102" s="140"/>
    </row>
    <row r="103" spans="1:12" x14ac:dyDescent="0.25">
      <c r="A103" t="s">
        <v>538</v>
      </c>
      <c r="B103" t="s">
        <v>681</v>
      </c>
      <c r="C103" s="127">
        <v>0</v>
      </c>
      <c r="D103" s="127">
        <v>0</v>
      </c>
      <c r="E103" s="127">
        <v>0</v>
      </c>
      <c r="F103" s="141">
        <f t="shared" si="1"/>
        <v>0</v>
      </c>
      <c r="K103" s="139"/>
      <c r="L103" s="140"/>
    </row>
    <row r="104" spans="1:12" x14ac:dyDescent="0.25">
      <c r="A104" t="s">
        <v>390</v>
      </c>
      <c r="B104" t="s">
        <v>763</v>
      </c>
      <c r="C104" s="127">
        <v>0</v>
      </c>
      <c r="D104" s="127">
        <v>0</v>
      </c>
      <c r="E104" s="127">
        <v>8790481.8000000007</v>
      </c>
      <c r="F104" s="141">
        <f t="shared" si="1"/>
        <v>1</v>
      </c>
      <c r="K104" s="139"/>
      <c r="L104" s="140"/>
    </row>
    <row r="105" spans="1:12" x14ac:dyDescent="0.25">
      <c r="A105" t="s">
        <v>395</v>
      </c>
      <c r="B105" t="s">
        <v>760</v>
      </c>
      <c r="C105" s="127">
        <v>0</v>
      </c>
      <c r="D105" s="127">
        <v>0</v>
      </c>
      <c r="E105" s="127">
        <v>0</v>
      </c>
      <c r="F105" s="141">
        <f t="shared" si="1"/>
        <v>0</v>
      </c>
      <c r="K105" s="139"/>
      <c r="L105" s="140"/>
    </row>
    <row r="106" spans="1:12" x14ac:dyDescent="0.25">
      <c r="A106" t="s">
        <v>393</v>
      </c>
      <c r="B106" t="s">
        <v>394</v>
      </c>
      <c r="C106" s="127">
        <v>0</v>
      </c>
      <c r="D106" s="127">
        <v>0</v>
      </c>
      <c r="E106" s="127">
        <v>0</v>
      </c>
      <c r="F106" s="141">
        <f t="shared" si="1"/>
        <v>0</v>
      </c>
      <c r="K106" s="139"/>
      <c r="L106" s="140"/>
    </row>
    <row r="107" spans="1:12" x14ac:dyDescent="0.25">
      <c r="A107" t="s">
        <v>560</v>
      </c>
      <c r="B107" t="s">
        <v>535</v>
      </c>
      <c r="C107" s="127">
        <v>0</v>
      </c>
      <c r="D107" s="127">
        <v>0</v>
      </c>
      <c r="E107" s="127">
        <v>1300</v>
      </c>
      <c r="F107" s="141">
        <f t="shared" si="1"/>
        <v>1</v>
      </c>
      <c r="K107" s="139"/>
      <c r="L107" s="140"/>
    </row>
    <row r="108" spans="1:12" x14ac:dyDescent="0.25">
      <c r="A108" t="s">
        <v>391</v>
      </c>
      <c r="B108" t="s">
        <v>392</v>
      </c>
      <c r="C108" s="127">
        <v>0</v>
      </c>
      <c r="D108" s="127">
        <v>0</v>
      </c>
      <c r="E108" s="127">
        <v>0</v>
      </c>
      <c r="F108" s="141">
        <f t="shared" si="1"/>
        <v>0</v>
      </c>
      <c r="K108" s="139"/>
      <c r="L108" s="140"/>
    </row>
    <row r="109" spans="1:12" x14ac:dyDescent="0.25">
      <c r="A109" t="s">
        <v>396</v>
      </c>
      <c r="B109" t="s">
        <v>397</v>
      </c>
      <c r="C109" s="127">
        <v>0</v>
      </c>
      <c r="D109" s="127">
        <v>0</v>
      </c>
      <c r="E109" s="127">
        <v>0</v>
      </c>
      <c r="F109" s="141">
        <f t="shared" si="1"/>
        <v>0</v>
      </c>
      <c r="K109" s="139"/>
      <c r="L109" s="140"/>
    </row>
    <row r="110" spans="1:12" x14ac:dyDescent="0.25">
      <c r="A110" t="s">
        <v>686</v>
      </c>
      <c r="B110" t="s">
        <v>687</v>
      </c>
      <c r="C110" s="127">
        <v>0</v>
      </c>
      <c r="D110" s="127">
        <v>0</v>
      </c>
      <c r="E110" s="127">
        <v>0</v>
      </c>
      <c r="F110" s="141">
        <f t="shared" si="1"/>
        <v>0</v>
      </c>
      <c r="K110" s="139"/>
      <c r="L110" s="140"/>
    </row>
    <row r="111" spans="1:12" x14ac:dyDescent="0.25">
      <c r="A111" t="s">
        <v>360</v>
      </c>
      <c r="B111" t="s">
        <v>728</v>
      </c>
      <c r="C111" s="127">
        <v>0</v>
      </c>
      <c r="D111" s="127">
        <v>0</v>
      </c>
      <c r="E111" s="127">
        <v>0</v>
      </c>
      <c r="F111" s="141">
        <f t="shared" si="1"/>
        <v>0</v>
      </c>
      <c r="K111" s="139"/>
      <c r="L111" s="140"/>
    </row>
    <row r="112" spans="1:12" x14ac:dyDescent="0.25">
      <c r="A112" t="s">
        <v>359</v>
      </c>
      <c r="B112" t="s">
        <v>726</v>
      </c>
      <c r="C112" s="127">
        <v>0</v>
      </c>
      <c r="D112" s="127">
        <v>0</v>
      </c>
      <c r="E112" s="127">
        <v>21130962.350000001</v>
      </c>
      <c r="F112" s="141">
        <f t="shared" si="1"/>
        <v>1</v>
      </c>
      <c r="K112" s="139"/>
      <c r="L112" s="140"/>
    </row>
    <row r="113" spans="1:12" x14ac:dyDescent="0.25">
      <c r="A113" t="s">
        <v>362</v>
      </c>
      <c r="B113" t="s">
        <v>903</v>
      </c>
      <c r="C113" s="127">
        <v>0</v>
      </c>
      <c r="D113" s="127">
        <v>0</v>
      </c>
      <c r="E113" s="127">
        <v>0</v>
      </c>
      <c r="F113" s="141">
        <f t="shared" si="1"/>
        <v>0</v>
      </c>
      <c r="K113" s="139"/>
      <c r="L113" s="140"/>
    </row>
    <row r="114" spans="1:12" x14ac:dyDescent="0.25">
      <c r="A114" t="s">
        <v>762</v>
      </c>
      <c r="B114" t="s">
        <v>761</v>
      </c>
      <c r="C114" s="127">
        <v>4520000</v>
      </c>
      <c r="D114" s="127">
        <v>4520000</v>
      </c>
      <c r="E114" s="127">
        <v>4520000</v>
      </c>
      <c r="F114" s="141">
        <f t="shared" si="1"/>
        <v>3</v>
      </c>
      <c r="K114" s="139"/>
      <c r="L114" s="140"/>
    </row>
    <row r="115" spans="1:12" x14ac:dyDescent="0.25">
      <c r="A115" t="s">
        <v>404</v>
      </c>
      <c r="B115" t="s">
        <v>405</v>
      </c>
      <c r="C115" s="127">
        <v>0</v>
      </c>
      <c r="D115" s="127">
        <v>0</v>
      </c>
      <c r="E115" s="127">
        <v>0</v>
      </c>
      <c r="F115" s="141">
        <f t="shared" si="1"/>
        <v>0</v>
      </c>
      <c r="K115" s="139"/>
      <c r="L115" s="140"/>
    </row>
    <row r="116" spans="1:12" x14ac:dyDescent="0.25">
      <c r="A116" t="s">
        <v>422</v>
      </c>
      <c r="B116" t="s">
        <v>905</v>
      </c>
      <c r="C116" s="127">
        <v>0</v>
      </c>
      <c r="D116" s="127">
        <v>0</v>
      </c>
      <c r="E116" s="127">
        <v>0</v>
      </c>
      <c r="F116" s="141">
        <f t="shared" si="1"/>
        <v>0</v>
      </c>
      <c r="K116" s="139"/>
      <c r="L116" s="140"/>
    </row>
    <row r="117" spans="1:12" x14ac:dyDescent="0.25">
      <c r="A117" t="s">
        <v>401</v>
      </c>
      <c r="B117" t="s">
        <v>759</v>
      </c>
      <c r="C117" s="127">
        <v>0</v>
      </c>
      <c r="D117" s="127">
        <v>0</v>
      </c>
      <c r="E117" s="127">
        <v>0</v>
      </c>
      <c r="F117" s="141">
        <f t="shared" si="1"/>
        <v>0</v>
      </c>
      <c r="K117" s="139"/>
      <c r="L117" s="140"/>
    </row>
    <row r="118" spans="1:12" x14ac:dyDescent="0.25">
      <c r="A118" t="s">
        <v>409</v>
      </c>
      <c r="B118" t="s">
        <v>410</v>
      </c>
      <c r="C118" s="127">
        <v>0</v>
      </c>
      <c r="D118" s="127">
        <v>0</v>
      </c>
      <c r="E118" s="127">
        <v>0</v>
      </c>
      <c r="F118" s="141">
        <f t="shared" si="1"/>
        <v>0</v>
      </c>
      <c r="K118" s="139"/>
      <c r="L118" s="140"/>
    </row>
    <row r="119" spans="1:12" x14ac:dyDescent="0.25">
      <c r="A119" t="s">
        <v>418</v>
      </c>
      <c r="B119" t="s">
        <v>419</v>
      </c>
      <c r="C119" s="127">
        <v>336691.4</v>
      </c>
      <c r="D119" s="127">
        <v>286691.40000000002</v>
      </c>
      <c r="E119" s="127">
        <v>236691.4</v>
      </c>
      <c r="F119" s="141">
        <f t="shared" si="1"/>
        <v>3</v>
      </c>
      <c r="K119" s="139"/>
      <c r="L119" s="140"/>
    </row>
    <row r="120" spans="1:12" x14ac:dyDescent="0.25">
      <c r="A120" t="s">
        <v>531</v>
      </c>
      <c r="B120" t="s">
        <v>532</v>
      </c>
      <c r="C120" s="127">
        <v>170262.5</v>
      </c>
      <c r="D120" s="127">
        <v>170262.5</v>
      </c>
      <c r="E120" s="127">
        <v>170262.5</v>
      </c>
      <c r="F120" s="141">
        <f t="shared" si="1"/>
        <v>3</v>
      </c>
      <c r="K120" s="139"/>
      <c r="L120" s="140"/>
    </row>
    <row r="121" spans="1:12" x14ac:dyDescent="0.25">
      <c r="A121" t="s">
        <v>420</v>
      </c>
      <c r="B121" t="s">
        <v>421</v>
      </c>
      <c r="C121" s="127">
        <v>0</v>
      </c>
      <c r="D121" s="127">
        <v>0</v>
      </c>
      <c r="E121" s="127">
        <v>0</v>
      </c>
      <c r="F121" s="141">
        <f t="shared" si="1"/>
        <v>0</v>
      </c>
      <c r="K121" s="139"/>
      <c r="L121" s="140"/>
    </row>
    <row r="122" spans="1:12" x14ac:dyDescent="0.25">
      <c r="A122" t="s">
        <v>413</v>
      </c>
      <c r="B122" t="s">
        <v>414</v>
      </c>
      <c r="C122" s="127">
        <v>0</v>
      </c>
      <c r="D122" s="127">
        <v>0</v>
      </c>
      <c r="E122" s="127">
        <v>27628536.68</v>
      </c>
      <c r="F122" s="141">
        <f t="shared" si="1"/>
        <v>1</v>
      </c>
      <c r="K122" s="139"/>
      <c r="L122" s="140"/>
    </row>
    <row r="123" spans="1:12" x14ac:dyDescent="0.25">
      <c r="A123" t="s">
        <v>743</v>
      </c>
      <c r="B123" t="s">
        <v>742</v>
      </c>
      <c r="C123" s="127">
        <v>42029.5</v>
      </c>
      <c r="D123" s="127">
        <v>0</v>
      </c>
      <c r="E123" s="127">
        <v>42029.5</v>
      </c>
      <c r="F123" s="141">
        <f t="shared" si="1"/>
        <v>2</v>
      </c>
      <c r="K123" s="139"/>
      <c r="L123" s="140"/>
    </row>
    <row r="124" spans="1:12" x14ac:dyDescent="0.25">
      <c r="A124" t="s">
        <v>399</v>
      </c>
      <c r="B124" t="s">
        <v>400</v>
      </c>
      <c r="C124" s="127">
        <v>0</v>
      </c>
      <c r="D124" s="127">
        <v>0</v>
      </c>
      <c r="E124" s="127">
        <v>2548191.5699999998</v>
      </c>
      <c r="F124" s="141">
        <f t="shared" si="1"/>
        <v>1</v>
      </c>
      <c r="K124" s="139"/>
      <c r="L124" s="140"/>
    </row>
    <row r="125" spans="1:12" x14ac:dyDescent="0.25">
      <c r="A125" t="s">
        <v>424</v>
      </c>
      <c r="B125" t="s">
        <v>425</v>
      </c>
      <c r="C125" s="127">
        <v>0</v>
      </c>
      <c r="D125" s="127">
        <v>0</v>
      </c>
      <c r="E125" s="127">
        <v>0</v>
      </c>
      <c r="F125" s="141">
        <f t="shared" si="1"/>
        <v>0</v>
      </c>
      <c r="K125" s="139"/>
      <c r="L125" s="140"/>
    </row>
    <row r="126" spans="1:12" x14ac:dyDescent="0.25">
      <c r="A126" t="s">
        <v>415</v>
      </c>
      <c r="B126" t="s">
        <v>416</v>
      </c>
      <c r="C126" s="127">
        <v>0</v>
      </c>
      <c r="D126" s="127">
        <v>0</v>
      </c>
      <c r="E126" s="127">
        <v>0</v>
      </c>
      <c r="F126" s="141">
        <f t="shared" si="1"/>
        <v>0</v>
      </c>
      <c r="K126" s="139"/>
      <c r="L126" s="140"/>
    </row>
    <row r="127" spans="1:12" x14ac:dyDescent="0.25">
      <c r="A127" t="s">
        <v>423</v>
      </c>
      <c r="B127" t="s">
        <v>741</v>
      </c>
      <c r="C127" s="127">
        <v>0</v>
      </c>
      <c r="D127" s="127">
        <v>0</v>
      </c>
      <c r="E127" s="127">
        <v>0</v>
      </c>
      <c r="F127" s="141">
        <f t="shared" si="1"/>
        <v>0</v>
      </c>
      <c r="K127" s="139"/>
      <c r="L127" s="140"/>
    </row>
    <row r="128" spans="1:12" x14ac:dyDescent="0.25">
      <c r="A128" t="s">
        <v>406</v>
      </c>
      <c r="B128" t="s">
        <v>847</v>
      </c>
      <c r="C128" s="127">
        <v>0</v>
      </c>
      <c r="D128" s="127">
        <v>0</v>
      </c>
      <c r="E128" s="127">
        <v>0</v>
      </c>
      <c r="F128" s="141">
        <f t="shared" si="1"/>
        <v>0</v>
      </c>
      <c r="K128" s="139"/>
      <c r="L128" s="140"/>
    </row>
    <row r="129" spans="1:16" x14ac:dyDescent="0.25">
      <c r="A129" t="s">
        <v>407</v>
      </c>
      <c r="B129" t="s">
        <v>408</v>
      </c>
      <c r="C129" s="127">
        <v>0</v>
      </c>
      <c r="D129" s="127">
        <v>0</v>
      </c>
      <c r="E129" s="127">
        <v>0</v>
      </c>
      <c r="F129" s="141">
        <f t="shared" si="1"/>
        <v>0</v>
      </c>
      <c r="K129" s="139"/>
      <c r="L129" s="140"/>
    </row>
    <row r="130" spans="1:16" x14ac:dyDescent="0.25">
      <c r="A130" t="s">
        <v>411</v>
      </c>
      <c r="B130" t="s">
        <v>412</v>
      </c>
      <c r="C130" s="127">
        <v>2551947.5099999998</v>
      </c>
      <c r="D130" s="127">
        <v>0</v>
      </c>
      <c r="E130" s="127">
        <v>0</v>
      </c>
      <c r="F130" s="141">
        <f t="shared" si="1"/>
        <v>1</v>
      </c>
      <c r="K130" s="139"/>
      <c r="L130" s="140"/>
    </row>
    <row r="131" spans="1:16" x14ac:dyDescent="0.25">
      <c r="A131" t="s">
        <v>740</v>
      </c>
      <c r="B131" t="s">
        <v>739</v>
      </c>
      <c r="C131" s="127">
        <v>0.17</v>
      </c>
      <c r="D131" s="127">
        <v>0.17</v>
      </c>
      <c r="E131" s="127">
        <v>0.17</v>
      </c>
      <c r="F131" s="141">
        <f t="shared" ref="F131:F194" si="2">COUNTIF(C131:E131,"&gt;0")</f>
        <v>3</v>
      </c>
      <c r="K131" s="139"/>
      <c r="L131" s="140"/>
    </row>
    <row r="132" spans="1:16" x14ac:dyDescent="0.25">
      <c r="A132" t="s">
        <v>402</v>
      </c>
      <c r="B132" t="s">
        <v>403</v>
      </c>
      <c r="C132" s="127">
        <v>0</v>
      </c>
      <c r="D132" s="127">
        <v>0</v>
      </c>
      <c r="E132" s="127">
        <v>0</v>
      </c>
      <c r="F132" s="141">
        <f t="shared" si="2"/>
        <v>0</v>
      </c>
      <c r="K132" s="139"/>
      <c r="L132" s="140"/>
    </row>
    <row r="133" spans="1:16" x14ac:dyDescent="0.25">
      <c r="A133" t="s">
        <v>314</v>
      </c>
      <c r="B133" t="s">
        <v>930</v>
      </c>
      <c r="C133" s="127">
        <v>0</v>
      </c>
      <c r="D133" s="127">
        <v>0</v>
      </c>
      <c r="E133" s="127">
        <v>0</v>
      </c>
      <c r="F133" s="141">
        <f t="shared" si="2"/>
        <v>0</v>
      </c>
      <c r="K133" s="139"/>
      <c r="L133" s="140"/>
    </row>
    <row r="134" spans="1:16" x14ac:dyDescent="0.25">
      <c r="A134" t="s">
        <v>684</v>
      </c>
      <c r="B134" t="s">
        <v>685</v>
      </c>
      <c r="C134" s="127">
        <v>0</v>
      </c>
      <c r="D134" s="127">
        <v>0</v>
      </c>
      <c r="E134" s="127">
        <v>0</v>
      </c>
      <c r="F134" s="141">
        <f t="shared" si="2"/>
        <v>0</v>
      </c>
      <c r="K134" s="139"/>
      <c r="L134" s="140"/>
    </row>
    <row r="135" spans="1:16" x14ac:dyDescent="0.25">
      <c r="A135" t="s">
        <v>536</v>
      </c>
      <c r="B135" t="s">
        <v>537</v>
      </c>
      <c r="C135" s="127">
        <v>0</v>
      </c>
      <c r="D135" s="127">
        <v>0</v>
      </c>
      <c r="E135" s="127">
        <v>3000</v>
      </c>
      <c r="F135" s="141">
        <f t="shared" si="2"/>
        <v>1</v>
      </c>
      <c r="K135" s="139"/>
      <c r="L135" s="140"/>
    </row>
    <row r="136" spans="1:16" x14ac:dyDescent="0.25">
      <c r="A136" t="s">
        <v>695</v>
      </c>
      <c r="B136" t="s">
        <v>1111</v>
      </c>
      <c r="C136" s="127">
        <v>0</v>
      </c>
      <c r="D136" s="127">
        <v>0</v>
      </c>
      <c r="E136" s="127">
        <v>0</v>
      </c>
      <c r="F136" s="141">
        <f t="shared" si="2"/>
        <v>0</v>
      </c>
      <c r="K136" s="139"/>
      <c r="L136" s="140"/>
    </row>
    <row r="137" spans="1:16" x14ac:dyDescent="0.25">
      <c r="A137" t="s">
        <v>990</v>
      </c>
      <c r="B137" t="s">
        <v>995</v>
      </c>
      <c r="C137" s="127">
        <v>2851392.76</v>
      </c>
      <c r="D137" s="127">
        <v>2851392.76</v>
      </c>
      <c r="E137" s="127">
        <v>2851392.76</v>
      </c>
      <c r="F137" s="141">
        <f t="shared" si="2"/>
        <v>3</v>
      </c>
      <c r="K137" s="139"/>
      <c r="L137" s="140"/>
      <c r="P137">
        <v>0</v>
      </c>
    </row>
    <row r="138" spans="1:16" x14ac:dyDescent="0.25">
      <c r="A138" t="s">
        <v>979</v>
      </c>
      <c r="B138" t="s">
        <v>692</v>
      </c>
      <c r="C138" s="127">
        <v>0</v>
      </c>
      <c r="D138" s="127">
        <v>0</v>
      </c>
      <c r="E138" s="127">
        <v>55000</v>
      </c>
      <c r="F138" s="141">
        <f t="shared" si="2"/>
        <v>1</v>
      </c>
      <c r="K138" s="139"/>
      <c r="L138" s="140"/>
    </row>
    <row r="139" spans="1:16" x14ac:dyDescent="0.25">
      <c r="A139" t="s">
        <v>1078</v>
      </c>
      <c r="B139" t="s">
        <v>1112</v>
      </c>
      <c r="C139" s="127">
        <v>0</v>
      </c>
      <c r="D139" s="127">
        <v>0</v>
      </c>
      <c r="E139" s="127">
        <v>0</v>
      </c>
      <c r="F139" s="141">
        <f t="shared" si="2"/>
        <v>0</v>
      </c>
      <c r="K139" s="139"/>
      <c r="L139" s="140"/>
    </row>
    <row r="140" spans="1:16" x14ac:dyDescent="0.25">
      <c r="A140" t="s">
        <v>426</v>
      </c>
      <c r="B140" t="s">
        <v>427</v>
      </c>
      <c r="C140" s="127">
        <v>0</v>
      </c>
      <c r="D140" s="127">
        <v>0</v>
      </c>
      <c r="E140" s="127">
        <v>0</v>
      </c>
      <c r="F140" s="141">
        <f t="shared" si="2"/>
        <v>0</v>
      </c>
      <c r="K140" s="139"/>
      <c r="L140" s="140"/>
    </row>
    <row r="141" spans="1:16" x14ac:dyDescent="0.25">
      <c r="A141" t="s">
        <v>1068</v>
      </c>
      <c r="B141" t="s">
        <v>1070</v>
      </c>
      <c r="C141" s="127">
        <v>0</v>
      </c>
      <c r="D141" s="127">
        <v>0</v>
      </c>
      <c r="E141" s="127">
        <v>294863.12000000011</v>
      </c>
      <c r="F141" s="141">
        <f t="shared" si="2"/>
        <v>1</v>
      </c>
      <c r="K141" s="139"/>
      <c r="L141" s="140"/>
    </row>
    <row r="142" spans="1:16" x14ac:dyDescent="0.25">
      <c r="A142" t="s">
        <v>559</v>
      </c>
      <c r="B142" t="s">
        <v>389</v>
      </c>
      <c r="C142" s="127">
        <v>0</v>
      </c>
      <c r="D142" s="127">
        <v>0</v>
      </c>
      <c r="E142" s="127">
        <v>10000</v>
      </c>
      <c r="F142" s="141">
        <f t="shared" si="2"/>
        <v>1</v>
      </c>
      <c r="K142" s="139"/>
      <c r="L142" s="140"/>
    </row>
    <row r="143" spans="1:16" x14ac:dyDescent="0.25">
      <c r="A143" t="s">
        <v>978</v>
      </c>
      <c r="B143" t="s">
        <v>1123</v>
      </c>
      <c r="C143" s="127">
        <v>0</v>
      </c>
      <c r="D143" s="127">
        <v>0</v>
      </c>
      <c r="E143" s="127">
        <v>11786142.57</v>
      </c>
      <c r="F143" s="141">
        <f t="shared" si="2"/>
        <v>1</v>
      </c>
      <c r="K143" s="139"/>
      <c r="L143" s="140"/>
    </row>
    <row r="144" spans="1:16" x14ac:dyDescent="0.25">
      <c r="A144" t="s">
        <v>230</v>
      </c>
      <c r="B144" t="s">
        <v>231</v>
      </c>
      <c r="C144" s="127">
        <v>0</v>
      </c>
      <c r="D144" s="127">
        <v>0</v>
      </c>
      <c r="E144" s="127">
        <v>0</v>
      </c>
      <c r="F144" s="141">
        <f t="shared" si="2"/>
        <v>0</v>
      </c>
      <c r="K144" s="139"/>
      <c r="L144" s="140"/>
    </row>
    <row r="145" spans="1:12" x14ac:dyDescent="0.25">
      <c r="A145" t="s">
        <v>222</v>
      </c>
      <c r="B145" t="s">
        <v>223</v>
      </c>
      <c r="C145" s="127">
        <v>0</v>
      </c>
      <c r="D145" s="127">
        <v>0</v>
      </c>
      <c r="E145" s="127">
        <v>0</v>
      </c>
      <c r="F145" s="141">
        <f t="shared" si="2"/>
        <v>0</v>
      </c>
      <c r="K145" s="139"/>
      <c r="L145" s="140"/>
    </row>
    <row r="146" spans="1:12" x14ac:dyDescent="0.25">
      <c r="A146" t="s">
        <v>199</v>
      </c>
      <c r="B146" t="s">
        <v>748</v>
      </c>
      <c r="C146" s="127">
        <v>0</v>
      </c>
      <c r="D146" s="127">
        <v>0</v>
      </c>
      <c r="E146" s="127">
        <v>0</v>
      </c>
      <c r="F146" s="141">
        <f t="shared" si="2"/>
        <v>0</v>
      </c>
      <c r="K146" s="139"/>
      <c r="L146" s="140"/>
    </row>
    <row r="147" spans="1:12" x14ac:dyDescent="0.25">
      <c r="A147" t="s">
        <v>212</v>
      </c>
      <c r="B147" t="s">
        <v>213</v>
      </c>
      <c r="C147" s="127">
        <v>0</v>
      </c>
      <c r="D147" s="127">
        <v>0</v>
      </c>
      <c r="E147" s="127">
        <v>0</v>
      </c>
      <c r="F147" s="141">
        <f t="shared" si="2"/>
        <v>0</v>
      </c>
      <c r="K147" s="139"/>
      <c r="L147" s="140"/>
    </row>
    <row r="148" spans="1:12" x14ac:dyDescent="0.25">
      <c r="A148" t="s">
        <v>210</v>
      </c>
      <c r="B148" t="s">
        <v>211</v>
      </c>
      <c r="C148" s="127">
        <v>4344881.5999999996</v>
      </c>
      <c r="D148" s="127">
        <v>4344881.5999999996</v>
      </c>
      <c r="E148" s="127">
        <v>4344881.5999999996</v>
      </c>
      <c r="F148" s="141">
        <f t="shared" si="2"/>
        <v>3</v>
      </c>
      <c r="K148" s="139"/>
      <c r="L148" s="140"/>
    </row>
    <row r="149" spans="1:12" x14ac:dyDescent="0.25">
      <c r="A149" t="s">
        <v>236</v>
      </c>
      <c r="B149" t="s">
        <v>237</v>
      </c>
      <c r="C149" s="127">
        <v>0</v>
      </c>
      <c r="D149" s="127">
        <v>0</v>
      </c>
      <c r="E149" s="127">
        <v>0</v>
      </c>
      <c r="F149" s="141">
        <f t="shared" si="2"/>
        <v>0</v>
      </c>
      <c r="K149" s="139"/>
      <c r="L149" s="140"/>
    </row>
    <row r="150" spans="1:12" x14ac:dyDescent="0.25">
      <c r="A150" t="s">
        <v>854</v>
      </c>
      <c r="B150" t="s">
        <v>855</v>
      </c>
      <c r="C150" s="127">
        <v>0</v>
      </c>
      <c r="D150" s="127">
        <v>0</v>
      </c>
      <c r="E150" s="127">
        <v>0</v>
      </c>
      <c r="F150" s="141">
        <f t="shared" si="2"/>
        <v>0</v>
      </c>
      <c r="K150" s="139"/>
      <c r="L150" s="140"/>
    </row>
    <row r="151" spans="1:12" x14ac:dyDescent="0.25">
      <c r="A151" t="s">
        <v>204</v>
      </c>
      <c r="B151" t="s">
        <v>205</v>
      </c>
      <c r="C151" s="127">
        <v>0.09</v>
      </c>
      <c r="D151" s="127">
        <v>0.09</v>
      </c>
      <c r="E151" s="127">
        <v>0.09</v>
      </c>
      <c r="F151" s="141">
        <f t="shared" si="2"/>
        <v>3</v>
      </c>
      <c r="K151" s="139"/>
      <c r="L151" s="140"/>
    </row>
    <row r="152" spans="1:12" x14ac:dyDescent="0.25">
      <c r="A152" t="s">
        <v>200</v>
      </c>
      <c r="B152" t="s">
        <v>201</v>
      </c>
      <c r="C152" s="127">
        <v>0</v>
      </c>
      <c r="D152" s="127">
        <v>0</v>
      </c>
      <c r="E152" s="127">
        <v>0</v>
      </c>
      <c r="F152" s="141">
        <f t="shared" si="2"/>
        <v>0</v>
      </c>
      <c r="K152" s="139"/>
      <c r="L152" s="140"/>
    </row>
    <row r="153" spans="1:12" x14ac:dyDescent="0.25">
      <c r="A153" t="s">
        <v>234</v>
      </c>
      <c r="B153" t="s">
        <v>235</v>
      </c>
      <c r="C153" s="127">
        <v>0</v>
      </c>
      <c r="D153" s="127">
        <v>0</v>
      </c>
      <c r="E153" s="127">
        <v>0</v>
      </c>
      <c r="F153" s="141">
        <f t="shared" si="2"/>
        <v>0</v>
      </c>
      <c r="K153" s="139"/>
      <c r="L153" s="140"/>
    </row>
    <row r="154" spans="1:12" x14ac:dyDescent="0.25">
      <c r="A154" t="s">
        <v>220</v>
      </c>
      <c r="B154" t="s">
        <v>899</v>
      </c>
      <c r="C154" s="127">
        <v>1848470.91</v>
      </c>
      <c r="D154" s="127">
        <v>1848470.91</v>
      </c>
      <c r="E154" s="127">
        <v>1848470.91</v>
      </c>
      <c r="F154" s="141">
        <f t="shared" si="2"/>
        <v>3</v>
      </c>
      <c r="K154" s="139"/>
      <c r="L154" s="140"/>
    </row>
    <row r="155" spans="1:12" x14ac:dyDescent="0.25">
      <c r="A155" t="s">
        <v>214</v>
      </c>
      <c r="B155" t="s">
        <v>215</v>
      </c>
      <c r="C155" s="127">
        <v>1310436.25</v>
      </c>
      <c r="D155" s="127">
        <v>1310436.25</v>
      </c>
      <c r="E155" s="127">
        <v>1310436.25</v>
      </c>
      <c r="F155" s="141">
        <f t="shared" si="2"/>
        <v>3</v>
      </c>
      <c r="K155" s="139"/>
      <c r="L155" s="140"/>
    </row>
    <row r="156" spans="1:12" x14ac:dyDescent="0.25">
      <c r="A156" t="s">
        <v>193</v>
      </c>
      <c r="B156" t="s">
        <v>194</v>
      </c>
      <c r="C156" s="127">
        <v>0</v>
      </c>
      <c r="D156" s="127">
        <v>0</v>
      </c>
      <c r="E156" s="127">
        <v>0</v>
      </c>
      <c r="F156" s="141">
        <f t="shared" si="2"/>
        <v>0</v>
      </c>
      <c r="K156" s="139"/>
      <c r="L156" s="140"/>
    </row>
    <row r="157" spans="1:12" x14ac:dyDescent="0.25">
      <c r="A157" t="s">
        <v>228</v>
      </c>
      <c r="B157" t="s">
        <v>229</v>
      </c>
      <c r="C157" s="127">
        <v>0</v>
      </c>
      <c r="D157" s="127">
        <v>0</v>
      </c>
      <c r="E157" s="127">
        <v>0</v>
      </c>
      <c r="F157" s="141">
        <f t="shared" si="2"/>
        <v>0</v>
      </c>
      <c r="K157" s="139"/>
      <c r="L157" s="140"/>
    </row>
    <row r="158" spans="1:12" x14ac:dyDescent="0.25">
      <c r="A158" t="s">
        <v>197</v>
      </c>
      <c r="B158" t="s">
        <v>198</v>
      </c>
      <c r="C158" s="127">
        <v>0</v>
      </c>
      <c r="D158" s="127">
        <v>0</v>
      </c>
      <c r="E158" s="127">
        <v>0</v>
      </c>
      <c r="F158" s="141">
        <f t="shared" si="2"/>
        <v>0</v>
      </c>
      <c r="K158" s="139"/>
      <c r="L158" s="140"/>
    </row>
    <row r="159" spans="1:12" x14ac:dyDescent="0.25">
      <c r="A159" t="s">
        <v>226</v>
      </c>
      <c r="B159" t="s">
        <v>227</v>
      </c>
      <c r="C159" s="127">
        <v>0</v>
      </c>
      <c r="D159" s="127">
        <v>0</v>
      </c>
      <c r="E159" s="127">
        <v>0</v>
      </c>
      <c r="F159" s="141">
        <f t="shared" si="2"/>
        <v>0</v>
      </c>
      <c r="K159" s="139"/>
      <c r="L159" s="140"/>
    </row>
    <row r="160" spans="1:12" x14ac:dyDescent="0.25">
      <c r="A160" t="s">
        <v>216</v>
      </c>
      <c r="B160" t="s">
        <v>217</v>
      </c>
      <c r="C160" s="127">
        <v>0</v>
      </c>
      <c r="D160" s="127">
        <v>0</v>
      </c>
      <c r="E160" s="127">
        <v>6930670.7000000011</v>
      </c>
      <c r="F160" s="141">
        <f t="shared" si="2"/>
        <v>1</v>
      </c>
      <c r="K160" s="139"/>
      <c r="L160" s="140"/>
    </row>
    <row r="161" spans="1:12" x14ac:dyDescent="0.25">
      <c r="A161" t="s">
        <v>224</v>
      </c>
      <c r="B161" t="s">
        <v>225</v>
      </c>
      <c r="C161" s="127">
        <v>0</v>
      </c>
      <c r="D161" s="127">
        <v>0</v>
      </c>
      <c r="E161" s="127">
        <v>0</v>
      </c>
      <c r="F161" s="141">
        <f t="shared" si="2"/>
        <v>0</v>
      </c>
      <c r="K161" s="139"/>
      <c r="L161" s="140"/>
    </row>
    <row r="162" spans="1:12" x14ac:dyDescent="0.25">
      <c r="A162" t="s">
        <v>218</v>
      </c>
      <c r="B162" t="s">
        <v>219</v>
      </c>
      <c r="C162" s="127">
        <v>0</v>
      </c>
      <c r="D162" s="127">
        <v>0</v>
      </c>
      <c r="E162" s="127">
        <v>0</v>
      </c>
      <c r="F162" s="141">
        <f t="shared" si="2"/>
        <v>0</v>
      </c>
      <c r="K162" s="139"/>
      <c r="L162" s="140"/>
    </row>
    <row r="163" spans="1:12" x14ac:dyDescent="0.25">
      <c r="A163" t="s">
        <v>195</v>
      </c>
      <c r="B163" t="s">
        <v>196</v>
      </c>
      <c r="C163" s="127">
        <v>0</v>
      </c>
      <c r="D163" s="127">
        <v>0</v>
      </c>
      <c r="E163" s="127">
        <v>0</v>
      </c>
      <c r="F163" s="141">
        <f t="shared" si="2"/>
        <v>0</v>
      </c>
      <c r="K163" s="139"/>
      <c r="L163" s="140"/>
    </row>
    <row r="164" spans="1:12" x14ac:dyDescent="0.25">
      <c r="A164" t="s">
        <v>206</v>
      </c>
      <c r="B164" t="s">
        <v>207</v>
      </c>
      <c r="C164" s="127">
        <v>0</v>
      </c>
      <c r="D164" s="127">
        <v>0</v>
      </c>
      <c r="E164" s="127">
        <v>0</v>
      </c>
      <c r="F164" s="141">
        <f t="shared" si="2"/>
        <v>0</v>
      </c>
      <c r="K164" s="139"/>
      <c r="L164" s="140"/>
    </row>
    <row r="165" spans="1:12" x14ac:dyDescent="0.25">
      <c r="A165" t="s">
        <v>232</v>
      </c>
      <c r="B165" t="s">
        <v>233</v>
      </c>
      <c r="C165" s="127">
        <v>0</v>
      </c>
      <c r="D165" s="127">
        <v>0</v>
      </c>
      <c r="E165" s="127">
        <v>0</v>
      </c>
      <c r="F165" s="141">
        <f t="shared" si="2"/>
        <v>0</v>
      </c>
      <c r="K165" s="139"/>
      <c r="L165" s="140"/>
    </row>
    <row r="166" spans="1:12" x14ac:dyDescent="0.25">
      <c r="A166" t="s">
        <v>192</v>
      </c>
      <c r="B166" t="s">
        <v>664</v>
      </c>
      <c r="C166" s="127">
        <v>0</v>
      </c>
      <c r="D166" s="127">
        <v>0</v>
      </c>
      <c r="E166" s="127">
        <v>0</v>
      </c>
      <c r="F166" s="141">
        <f t="shared" si="2"/>
        <v>0</v>
      </c>
      <c r="K166" s="139"/>
      <c r="L166" s="140"/>
    </row>
    <row r="167" spans="1:12" x14ac:dyDescent="0.25">
      <c r="A167" t="s">
        <v>181</v>
      </c>
      <c r="B167" t="s">
        <v>182</v>
      </c>
      <c r="C167" s="127">
        <v>0</v>
      </c>
      <c r="D167" s="127">
        <v>0</v>
      </c>
      <c r="E167" s="127">
        <v>0</v>
      </c>
      <c r="F167" s="141">
        <f t="shared" si="2"/>
        <v>0</v>
      </c>
      <c r="K167" s="139"/>
      <c r="L167" s="140"/>
    </row>
    <row r="168" spans="1:12" x14ac:dyDescent="0.25">
      <c r="A168" t="s">
        <v>174</v>
      </c>
      <c r="B168" t="s">
        <v>175</v>
      </c>
      <c r="C168" s="127">
        <v>0</v>
      </c>
      <c r="D168" s="127">
        <v>0</v>
      </c>
      <c r="E168" s="127">
        <v>0</v>
      </c>
      <c r="F168" s="141">
        <f t="shared" si="2"/>
        <v>0</v>
      </c>
      <c r="K168" s="139"/>
      <c r="L168" s="140"/>
    </row>
    <row r="169" spans="1:12" x14ac:dyDescent="0.25">
      <c r="A169" t="s">
        <v>122</v>
      </c>
      <c r="B169" t="s">
        <v>123</v>
      </c>
      <c r="C169" s="127">
        <v>0</v>
      </c>
      <c r="D169" s="127">
        <v>0</v>
      </c>
      <c r="E169" s="127">
        <v>0</v>
      </c>
      <c r="F169" s="141">
        <f t="shared" si="2"/>
        <v>0</v>
      </c>
      <c r="K169" s="139"/>
      <c r="L169" s="140"/>
    </row>
    <row r="170" spans="1:12" x14ac:dyDescent="0.25">
      <c r="A170" t="s">
        <v>176</v>
      </c>
      <c r="B170" t="s">
        <v>754</v>
      </c>
      <c r="C170" s="127">
        <v>0</v>
      </c>
      <c r="D170" s="127">
        <v>0</v>
      </c>
      <c r="E170" s="127">
        <v>0</v>
      </c>
      <c r="F170" s="141">
        <f t="shared" si="2"/>
        <v>0</v>
      </c>
      <c r="K170" s="139"/>
      <c r="L170" s="140"/>
    </row>
    <row r="171" spans="1:12" x14ac:dyDescent="0.25">
      <c r="A171" t="s">
        <v>184</v>
      </c>
      <c r="B171" t="s">
        <v>753</v>
      </c>
      <c r="C171" s="127">
        <v>0</v>
      </c>
      <c r="D171" s="127">
        <v>0</v>
      </c>
      <c r="E171" s="127">
        <v>0</v>
      </c>
      <c r="F171" s="141">
        <f t="shared" si="2"/>
        <v>0</v>
      </c>
      <c r="K171" s="139"/>
      <c r="L171" s="140"/>
    </row>
    <row r="172" spans="1:12" x14ac:dyDescent="0.25">
      <c r="A172" t="s">
        <v>860</v>
      </c>
      <c r="B172" t="s">
        <v>861</v>
      </c>
      <c r="C172" s="127">
        <v>0</v>
      </c>
      <c r="D172" s="127">
        <v>0</v>
      </c>
      <c r="E172" s="127">
        <v>0</v>
      </c>
      <c r="F172" s="141">
        <f t="shared" si="2"/>
        <v>0</v>
      </c>
      <c r="K172" s="139"/>
      <c r="L172" s="140"/>
    </row>
    <row r="173" spans="1:12" x14ac:dyDescent="0.25">
      <c r="A173" t="s">
        <v>177</v>
      </c>
      <c r="B173" t="s">
        <v>846</v>
      </c>
      <c r="C173" s="127">
        <v>0</v>
      </c>
      <c r="D173" s="127">
        <v>0</v>
      </c>
      <c r="E173" s="127">
        <v>0</v>
      </c>
      <c r="F173" s="141">
        <f t="shared" si="2"/>
        <v>0</v>
      </c>
      <c r="K173" s="139"/>
      <c r="L173" s="140"/>
    </row>
    <row r="174" spans="1:12" x14ac:dyDescent="0.25">
      <c r="A174" t="s">
        <v>183</v>
      </c>
      <c r="B174" t="s">
        <v>722</v>
      </c>
      <c r="C174" s="127">
        <v>0</v>
      </c>
      <c r="D174" s="127">
        <v>0</v>
      </c>
      <c r="E174" s="127">
        <v>0</v>
      </c>
      <c r="F174" s="141">
        <f t="shared" si="2"/>
        <v>0</v>
      </c>
      <c r="K174" s="139"/>
      <c r="L174" s="140"/>
    </row>
    <row r="175" spans="1:12" x14ac:dyDescent="0.25">
      <c r="A175" t="s">
        <v>189</v>
      </c>
      <c r="B175" t="s">
        <v>721</v>
      </c>
      <c r="C175" s="127">
        <v>0</v>
      </c>
      <c r="D175" s="127">
        <v>0</v>
      </c>
      <c r="E175" s="127">
        <v>0</v>
      </c>
      <c r="F175" s="141">
        <f t="shared" si="2"/>
        <v>0</v>
      </c>
      <c r="K175" s="139"/>
      <c r="L175" s="140"/>
    </row>
    <row r="176" spans="1:12" x14ac:dyDescent="0.25">
      <c r="A176" t="s">
        <v>178</v>
      </c>
      <c r="B176" t="s">
        <v>720</v>
      </c>
      <c r="C176" s="127">
        <v>0</v>
      </c>
      <c r="D176" s="127">
        <v>0</v>
      </c>
      <c r="E176" s="127">
        <v>0</v>
      </c>
      <c r="F176" s="141">
        <f t="shared" si="2"/>
        <v>0</v>
      </c>
      <c r="K176" s="139"/>
      <c r="L176" s="140"/>
    </row>
    <row r="177" spans="1:12" x14ac:dyDescent="0.25">
      <c r="A177" t="s">
        <v>186</v>
      </c>
      <c r="B177" t="s">
        <v>719</v>
      </c>
      <c r="C177" s="127">
        <v>0</v>
      </c>
      <c r="D177" s="127">
        <v>0</v>
      </c>
      <c r="E177" s="127">
        <v>0</v>
      </c>
      <c r="F177" s="141">
        <f t="shared" si="2"/>
        <v>0</v>
      </c>
      <c r="K177" s="139"/>
      <c r="L177" s="140"/>
    </row>
    <row r="178" spans="1:12" x14ac:dyDescent="0.25">
      <c r="A178" t="s">
        <v>179</v>
      </c>
      <c r="B178" t="s">
        <v>707</v>
      </c>
      <c r="C178" s="127">
        <v>0</v>
      </c>
      <c r="D178" s="127">
        <v>0</v>
      </c>
      <c r="E178" s="127">
        <v>0</v>
      </c>
      <c r="F178" s="141">
        <f t="shared" si="2"/>
        <v>0</v>
      </c>
      <c r="K178" s="139"/>
      <c r="L178" s="140"/>
    </row>
    <row r="179" spans="1:12" x14ac:dyDescent="0.25">
      <c r="A179" t="s">
        <v>191</v>
      </c>
      <c r="B179" t="s">
        <v>900</v>
      </c>
      <c r="C179" s="127">
        <v>0</v>
      </c>
      <c r="D179" s="127">
        <v>0</v>
      </c>
      <c r="E179" s="127">
        <v>0</v>
      </c>
      <c r="F179" s="141">
        <f t="shared" si="2"/>
        <v>0</v>
      </c>
      <c r="K179" s="139"/>
      <c r="L179" s="140"/>
    </row>
    <row r="180" spans="1:12" x14ac:dyDescent="0.25">
      <c r="A180" t="s">
        <v>180</v>
      </c>
      <c r="B180" t="s">
        <v>706</v>
      </c>
      <c r="C180" s="127">
        <v>6258417.9199999999</v>
      </c>
      <c r="D180" s="127">
        <v>0</v>
      </c>
      <c r="E180" s="127">
        <v>0</v>
      </c>
      <c r="F180" s="141">
        <f t="shared" si="2"/>
        <v>1</v>
      </c>
      <c r="K180" s="139"/>
      <c r="L180" s="140"/>
    </row>
    <row r="181" spans="1:12" x14ac:dyDescent="0.25">
      <c r="A181" t="s">
        <v>187</v>
      </c>
      <c r="B181" t="s">
        <v>705</v>
      </c>
      <c r="C181" s="127">
        <v>0</v>
      </c>
      <c r="D181" s="127">
        <v>0</v>
      </c>
      <c r="E181" s="127">
        <v>0</v>
      </c>
      <c r="F181" s="141">
        <f t="shared" si="2"/>
        <v>0</v>
      </c>
      <c r="K181" s="139"/>
      <c r="L181" s="140"/>
    </row>
    <row r="182" spans="1:12" x14ac:dyDescent="0.25">
      <c r="A182" t="s">
        <v>185</v>
      </c>
      <c r="B182" t="s">
        <v>704</v>
      </c>
      <c r="C182" s="127">
        <v>0</v>
      </c>
      <c r="D182" s="127">
        <v>0</v>
      </c>
      <c r="E182" s="127">
        <v>0</v>
      </c>
      <c r="F182" s="141">
        <f t="shared" si="2"/>
        <v>0</v>
      </c>
      <c r="K182" s="139"/>
      <c r="L182" s="140"/>
    </row>
    <row r="183" spans="1:12" x14ac:dyDescent="0.25">
      <c r="A183" t="s">
        <v>188</v>
      </c>
      <c r="B183" t="s">
        <v>703</v>
      </c>
      <c r="C183" s="127">
        <v>0</v>
      </c>
      <c r="D183" s="127">
        <v>0</v>
      </c>
      <c r="E183" s="127">
        <v>0</v>
      </c>
      <c r="F183" s="141">
        <f t="shared" si="2"/>
        <v>0</v>
      </c>
      <c r="K183" s="139"/>
      <c r="L183" s="140"/>
    </row>
    <row r="184" spans="1:12" x14ac:dyDescent="0.25">
      <c r="A184" t="s">
        <v>190</v>
      </c>
      <c r="B184" t="s">
        <v>702</v>
      </c>
      <c r="C184" s="127">
        <v>0</v>
      </c>
      <c r="D184" s="127">
        <v>0</v>
      </c>
      <c r="E184" s="127">
        <v>0</v>
      </c>
      <c r="F184" s="141">
        <f t="shared" si="2"/>
        <v>0</v>
      </c>
      <c r="K184" s="139"/>
      <c r="L184" s="140"/>
    </row>
    <row r="185" spans="1:12" x14ac:dyDescent="0.25">
      <c r="A185" t="s">
        <v>141</v>
      </c>
      <c r="B185" t="s">
        <v>701</v>
      </c>
      <c r="C185" s="127">
        <v>0</v>
      </c>
      <c r="D185" s="127">
        <v>0</v>
      </c>
      <c r="E185" s="127">
        <v>0</v>
      </c>
      <c r="F185" s="141">
        <f t="shared" si="2"/>
        <v>0</v>
      </c>
      <c r="K185" s="139"/>
      <c r="L185" s="140"/>
    </row>
    <row r="186" spans="1:12" x14ac:dyDescent="0.25">
      <c r="A186" t="s">
        <v>156</v>
      </c>
      <c r="B186" t="s">
        <v>757</v>
      </c>
      <c r="C186" s="127">
        <v>0</v>
      </c>
      <c r="D186" s="127">
        <v>0</v>
      </c>
      <c r="E186" s="127">
        <v>0</v>
      </c>
      <c r="F186" s="141">
        <f t="shared" si="2"/>
        <v>0</v>
      </c>
      <c r="K186" s="139"/>
      <c r="L186" s="140"/>
    </row>
    <row r="187" spans="1:12" x14ac:dyDescent="0.25">
      <c r="A187" t="s">
        <v>168</v>
      </c>
      <c r="B187" t="s">
        <v>169</v>
      </c>
      <c r="C187" s="127">
        <v>0</v>
      </c>
      <c r="D187" s="127">
        <v>0</v>
      </c>
      <c r="E187" s="127">
        <v>0</v>
      </c>
      <c r="F187" s="141">
        <f t="shared" si="2"/>
        <v>0</v>
      </c>
      <c r="K187" s="139"/>
      <c r="L187" s="140"/>
    </row>
    <row r="188" spans="1:12" x14ac:dyDescent="0.25">
      <c r="A188" t="s">
        <v>159</v>
      </c>
      <c r="B188" t="s">
        <v>160</v>
      </c>
      <c r="C188" s="127">
        <v>0</v>
      </c>
      <c r="D188" s="127">
        <v>0</v>
      </c>
      <c r="E188" s="127">
        <v>0</v>
      </c>
      <c r="F188" s="141">
        <f t="shared" si="2"/>
        <v>0</v>
      </c>
      <c r="K188" s="139"/>
      <c r="L188" s="140"/>
    </row>
    <row r="189" spans="1:12" x14ac:dyDescent="0.25">
      <c r="A189" t="s">
        <v>154</v>
      </c>
      <c r="B189" t="s">
        <v>155</v>
      </c>
      <c r="C189" s="127">
        <v>0</v>
      </c>
      <c r="D189" s="127">
        <v>0</v>
      </c>
      <c r="E189" s="127">
        <v>0</v>
      </c>
      <c r="F189" s="141">
        <f t="shared" si="2"/>
        <v>0</v>
      </c>
      <c r="K189" s="139"/>
      <c r="L189" s="140"/>
    </row>
    <row r="190" spans="1:12" x14ac:dyDescent="0.25">
      <c r="A190" t="s">
        <v>158</v>
      </c>
      <c r="B190" t="s">
        <v>756</v>
      </c>
      <c r="C190" s="127">
        <v>0</v>
      </c>
      <c r="D190" s="127">
        <v>0</v>
      </c>
      <c r="E190" s="127">
        <v>0</v>
      </c>
      <c r="F190" s="141">
        <f t="shared" si="2"/>
        <v>0</v>
      </c>
      <c r="K190" s="139"/>
      <c r="L190" s="140"/>
    </row>
    <row r="191" spans="1:12" x14ac:dyDescent="0.25">
      <c r="A191" t="s">
        <v>167</v>
      </c>
      <c r="B191" t="s">
        <v>755</v>
      </c>
      <c r="C191" s="127">
        <v>0</v>
      </c>
      <c r="D191" s="127">
        <v>0</v>
      </c>
      <c r="E191" s="127">
        <v>0</v>
      </c>
      <c r="F191" s="141">
        <f t="shared" si="2"/>
        <v>0</v>
      </c>
      <c r="K191" s="139"/>
      <c r="L191" s="140"/>
    </row>
    <row r="192" spans="1:12" x14ac:dyDescent="0.25">
      <c r="A192" t="s">
        <v>164</v>
      </c>
      <c r="B192" t="s">
        <v>165</v>
      </c>
      <c r="C192" s="127">
        <v>2198731.39</v>
      </c>
      <c r="D192" s="127">
        <v>2198731.39</v>
      </c>
      <c r="E192" s="127">
        <v>2198731.39</v>
      </c>
      <c r="F192" s="141">
        <f t="shared" si="2"/>
        <v>3</v>
      </c>
      <c r="K192" s="139"/>
      <c r="L192" s="140"/>
    </row>
    <row r="193" spans="1:12" x14ac:dyDescent="0.25">
      <c r="A193" t="s">
        <v>173</v>
      </c>
      <c r="B193" t="s">
        <v>752</v>
      </c>
      <c r="C193" s="127">
        <v>0</v>
      </c>
      <c r="D193" s="127">
        <v>0</v>
      </c>
      <c r="E193" s="127">
        <v>0</v>
      </c>
      <c r="F193" s="141">
        <f t="shared" si="2"/>
        <v>0</v>
      </c>
      <c r="K193" s="139"/>
      <c r="L193" s="140"/>
    </row>
    <row r="194" spans="1:12" x14ac:dyDescent="0.25">
      <c r="A194" t="s">
        <v>171</v>
      </c>
      <c r="B194" t="s">
        <v>172</v>
      </c>
      <c r="C194" s="127">
        <v>588155.79999999981</v>
      </c>
      <c r="D194" s="127">
        <v>0</v>
      </c>
      <c r="E194" s="127">
        <v>0</v>
      </c>
      <c r="F194" s="141">
        <f t="shared" si="2"/>
        <v>1</v>
      </c>
      <c r="K194" s="139"/>
      <c r="L194" s="140"/>
    </row>
    <row r="195" spans="1:12" x14ac:dyDescent="0.25">
      <c r="A195" t="s">
        <v>689</v>
      </c>
      <c r="B195" t="s">
        <v>690</v>
      </c>
      <c r="C195" s="127">
        <v>0</v>
      </c>
      <c r="D195" s="127">
        <v>0</v>
      </c>
      <c r="E195" s="127">
        <v>0</v>
      </c>
      <c r="F195" s="141">
        <f t="shared" ref="F195:F258" si="3">COUNTIF(C195:E195,"&gt;0")</f>
        <v>0</v>
      </c>
      <c r="K195" s="139"/>
      <c r="L195" s="140"/>
    </row>
    <row r="196" spans="1:12" x14ac:dyDescent="0.25">
      <c r="A196" t="s">
        <v>882</v>
      </c>
      <c r="B196" t="s">
        <v>883</v>
      </c>
      <c r="C196" s="127">
        <v>0</v>
      </c>
      <c r="D196" s="127">
        <v>0</v>
      </c>
      <c r="E196" s="127">
        <v>0</v>
      </c>
      <c r="F196" s="141">
        <f t="shared" si="3"/>
        <v>0</v>
      </c>
      <c r="K196" s="139"/>
      <c r="L196" s="140"/>
    </row>
    <row r="197" spans="1:12" x14ac:dyDescent="0.25">
      <c r="A197" t="s">
        <v>120</v>
      </c>
      <c r="B197" t="s">
        <v>716</v>
      </c>
      <c r="C197" s="127">
        <v>0</v>
      </c>
      <c r="D197" s="127">
        <v>0</v>
      </c>
      <c r="E197" s="127">
        <v>0</v>
      </c>
      <c r="F197" s="141">
        <f t="shared" si="3"/>
        <v>0</v>
      </c>
      <c r="K197" s="139"/>
      <c r="L197" s="140"/>
    </row>
    <row r="198" spans="1:12" x14ac:dyDescent="0.25">
      <c r="A198" t="s">
        <v>119</v>
      </c>
      <c r="B198" t="s">
        <v>715</v>
      </c>
      <c r="C198" s="127">
        <v>0</v>
      </c>
      <c r="D198" s="127">
        <v>0</v>
      </c>
      <c r="E198" s="127">
        <v>0</v>
      </c>
      <c r="F198" s="141">
        <f t="shared" si="3"/>
        <v>0</v>
      </c>
      <c r="K198" s="139"/>
      <c r="L198" s="140"/>
    </row>
    <row r="199" spans="1:12" x14ac:dyDescent="0.25">
      <c r="A199" t="s">
        <v>163</v>
      </c>
      <c r="B199" t="s">
        <v>714</v>
      </c>
      <c r="C199" s="127">
        <v>0</v>
      </c>
      <c r="D199" s="127">
        <v>0</v>
      </c>
      <c r="E199" s="127">
        <v>0</v>
      </c>
      <c r="F199" s="141">
        <f t="shared" si="3"/>
        <v>0</v>
      </c>
      <c r="K199" s="139"/>
      <c r="L199" s="140"/>
    </row>
    <row r="200" spans="1:12" x14ac:dyDescent="0.25">
      <c r="A200" t="s">
        <v>170</v>
      </c>
      <c r="B200" t="s">
        <v>713</v>
      </c>
      <c r="C200" s="127">
        <v>0</v>
      </c>
      <c r="D200" s="127">
        <v>0</v>
      </c>
      <c r="E200" s="127">
        <v>0</v>
      </c>
      <c r="F200" s="141">
        <f t="shared" si="3"/>
        <v>0</v>
      </c>
      <c r="K200" s="139"/>
      <c r="L200" s="140"/>
    </row>
    <row r="201" spans="1:12" x14ac:dyDescent="0.25">
      <c r="A201" t="s">
        <v>162</v>
      </c>
      <c r="B201" t="s">
        <v>712</v>
      </c>
      <c r="C201" s="127">
        <v>0</v>
      </c>
      <c r="D201" s="127">
        <v>0</v>
      </c>
      <c r="E201" s="127">
        <v>0</v>
      </c>
      <c r="F201" s="141">
        <f t="shared" si="3"/>
        <v>0</v>
      </c>
      <c r="K201" s="139"/>
      <c r="L201" s="140"/>
    </row>
    <row r="202" spans="1:12" x14ac:dyDescent="0.25">
      <c r="A202" t="s">
        <v>166</v>
      </c>
      <c r="B202" t="s">
        <v>711</v>
      </c>
      <c r="C202" s="127">
        <v>0</v>
      </c>
      <c r="D202" s="127">
        <v>0</v>
      </c>
      <c r="E202" s="127">
        <v>0</v>
      </c>
      <c r="F202" s="141">
        <f t="shared" si="3"/>
        <v>0</v>
      </c>
      <c r="K202" s="139"/>
      <c r="L202" s="140"/>
    </row>
    <row r="203" spans="1:12" x14ac:dyDescent="0.25">
      <c r="A203" t="s">
        <v>157</v>
      </c>
      <c r="B203" t="s">
        <v>710</v>
      </c>
      <c r="C203" s="127">
        <v>0</v>
      </c>
      <c r="D203" s="127">
        <v>0</v>
      </c>
      <c r="E203" s="127">
        <v>0</v>
      </c>
      <c r="F203" s="141">
        <f t="shared" si="3"/>
        <v>0</v>
      </c>
      <c r="K203" s="139"/>
      <c r="L203" s="140"/>
    </row>
    <row r="204" spans="1:12" x14ac:dyDescent="0.25">
      <c r="A204" t="s">
        <v>153</v>
      </c>
      <c r="B204" t="s">
        <v>709</v>
      </c>
      <c r="C204" s="127">
        <v>0</v>
      </c>
      <c r="D204" s="127">
        <v>0</v>
      </c>
      <c r="E204" s="127">
        <v>99308030.819999963</v>
      </c>
      <c r="F204" s="141">
        <f t="shared" si="3"/>
        <v>1</v>
      </c>
      <c r="K204" s="139"/>
      <c r="L204" s="140"/>
    </row>
    <row r="205" spans="1:12" x14ac:dyDescent="0.25">
      <c r="A205" t="s">
        <v>161</v>
      </c>
      <c r="B205" t="s">
        <v>708</v>
      </c>
      <c r="C205" s="127">
        <v>0</v>
      </c>
      <c r="D205" s="127">
        <v>0</v>
      </c>
      <c r="E205" s="127">
        <v>1405201.3199999928</v>
      </c>
      <c r="F205" s="141">
        <f t="shared" si="3"/>
        <v>1</v>
      </c>
      <c r="K205" s="139"/>
      <c r="L205" s="140"/>
    </row>
    <row r="206" spans="1:12" x14ac:dyDescent="0.25">
      <c r="A206" t="s">
        <v>111</v>
      </c>
      <c r="B206" t="s">
        <v>112</v>
      </c>
      <c r="C206" s="127">
        <v>0</v>
      </c>
      <c r="D206" s="127">
        <v>0</v>
      </c>
      <c r="E206" s="127">
        <v>0</v>
      </c>
      <c r="F206" s="141">
        <f t="shared" si="3"/>
        <v>0</v>
      </c>
      <c r="K206" s="139"/>
      <c r="L206" s="140"/>
    </row>
    <row r="207" spans="1:12" x14ac:dyDescent="0.25">
      <c r="A207" t="s">
        <v>116</v>
      </c>
      <c r="B207" t="s">
        <v>117</v>
      </c>
      <c r="C207" s="127">
        <v>0</v>
      </c>
      <c r="D207" s="127">
        <v>0</v>
      </c>
      <c r="E207" s="127">
        <v>0</v>
      </c>
      <c r="F207" s="141">
        <f t="shared" si="3"/>
        <v>0</v>
      </c>
      <c r="K207" s="139"/>
      <c r="L207" s="140"/>
    </row>
    <row r="208" spans="1:12" x14ac:dyDescent="0.25">
      <c r="A208" t="s">
        <v>150</v>
      </c>
      <c r="B208" t="s">
        <v>751</v>
      </c>
      <c r="C208" s="127">
        <v>0</v>
      </c>
      <c r="D208" s="127">
        <v>0</v>
      </c>
      <c r="E208" s="127">
        <v>13695584.149999999</v>
      </c>
      <c r="F208" s="141">
        <f t="shared" si="3"/>
        <v>1</v>
      </c>
      <c r="K208" s="139"/>
      <c r="L208" s="140"/>
    </row>
    <row r="209" spans="1:12" x14ac:dyDescent="0.25">
      <c r="A209" t="s">
        <v>551</v>
      </c>
      <c r="B209" t="s">
        <v>750</v>
      </c>
      <c r="C209" s="127">
        <v>1810994.099999994</v>
      </c>
      <c r="D209" s="127">
        <v>0</v>
      </c>
      <c r="E209" s="127">
        <v>29898244.100000009</v>
      </c>
      <c r="F209" s="141">
        <f t="shared" si="3"/>
        <v>2</v>
      </c>
      <c r="K209" s="139"/>
      <c r="L209" s="140"/>
    </row>
    <row r="210" spans="1:12" x14ac:dyDescent="0.25">
      <c r="A210" t="s">
        <v>552</v>
      </c>
      <c r="B210" t="s">
        <v>749</v>
      </c>
      <c r="C210" s="127">
        <v>0</v>
      </c>
      <c r="D210" s="127">
        <v>0</v>
      </c>
      <c r="E210" s="127">
        <v>0</v>
      </c>
      <c r="F210" s="141">
        <f t="shared" si="3"/>
        <v>0</v>
      </c>
      <c r="K210" s="139"/>
      <c r="L210" s="140"/>
    </row>
    <row r="211" spans="1:12" x14ac:dyDescent="0.25">
      <c r="A211" t="s">
        <v>844</v>
      </c>
      <c r="B211" t="s">
        <v>845</v>
      </c>
      <c r="C211" s="127">
        <v>0</v>
      </c>
      <c r="D211" s="127">
        <v>0</v>
      </c>
      <c r="E211" s="127">
        <v>0</v>
      </c>
      <c r="F211" s="141">
        <f t="shared" si="3"/>
        <v>0</v>
      </c>
      <c r="K211" s="139"/>
      <c r="L211" s="140"/>
    </row>
    <row r="212" spans="1:12" x14ac:dyDescent="0.25">
      <c r="A212" t="s">
        <v>839</v>
      </c>
      <c r="B212" t="s">
        <v>842</v>
      </c>
      <c r="C212" s="127">
        <v>0</v>
      </c>
      <c r="D212" s="127">
        <v>0</v>
      </c>
      <c r="E212" s="127">
        <v>0</v>
      </c>
      <c r="F212" s="141">
        <f t="shared" si="3"/>
        <v>0</v>
      </c>
      <c r="K212" s="139"/>
      <c r="L212" s="140"/>
    </row>
    <row r="213" spans="1:12" x14ac:dyDescent="0.25">
      <c r="A213" t="s">
        <v>876</v>
      </c>
      <c r="B213" t="s">
        <v>877</v>
      </c>
      <c r="C213" s="127">
        <v>0</v>
      </c>
      <c r="D213" s="127">
        <v>0</v>
      </c>
      <c r="E213" s="127">
        <v>0</v>
      </c>
      <c r="F213" s="141">
        <f t="shared" si="3"/>
        <v>0</v>
      </c>
      <c r="K213" s="139"/>
      <c r="L213" s="140"/>
    </row>
    <row r="214" spans="1:12" x14ac:dyDescent="0.25">
      <c r="A214" t="s">
        <v>146</v>
      </c>
      <c r="B214" t="s">
        <v>147</v>
      </c>
      <c r="C214" s="127">
        <v>0</v>
      </c>
      <c r="D214" s="127">
        <v>0</v>
      </c>
      <c r="E214" s="127">
        <v>0</v>
      </c>
      <c r="F214" s="141">
        <f t="shared" si="3"/>
        <v>0</v>
      </c>
      <c r="K214" s="139"/>
      <c r="L214" s="140"/>
    </row>
    <row r="215" spans="1:12" x14ac:dyDescent="0.25">
      <c r="A215" t="s">
        <v>126</v>
      </c>
      <c r="B215" t="s">
        <v>127</v>
      </c>
      <c r="C215" s="127">
        <v>0</v>
      </c>
      <c r="D215" s="127">
        <v>4781600.1000000015</v>
      </c>
      <c r="E215" s="127">
        <v>4493600.1000000034</v>
      </c>
      <c r="F215" s="141">
        <f t="shared" si="3"/>
        <v>2</v>
      </c>
      <c r="K215" s="139"/>
      <c r="L215" s="140"/>
    </row>
    <row r="216" spans="1:12" x14ac:dyDescent="0.25">
      <c r="A216" t="s">
        <v>539</v>
      </c>
      <c r="B216" t="s">
        <v>540</v>
      </c>
      <c r="C216" s="127">
        <v>0</v>
      </c>
      <c r="D216" s="127">
        <v>0</v>
      </c>
      <c r="E216" s="127">
        <v>0</v>
      </c>
      <c r="F216" s="141">
        <f t="shared" si="3"/>
        <v>0</v>
      </c>
      <c r="K216" s="139"/>
      <c r="L216" s="140"/>
    </row>
    <row r="217" spans="1:12" x14ac:dyDescent="0.25">
      <c r="A217" t="s">
        <v>114</v>
      </c>
      <c r="B217" t="s">
        <v>115</v>
      </c>
      <c r="C217" s="127">
        <v>0</v>
      </c>
      <c r="D217" s="127">
        <v>0</v>
      </c>
      <c r="E217" s="127">
        <v>0</v>
      </c>
      <c r="F217" s="141">
        <f t="shared" si="3"/>
        <v>0</v>
      </c>
      <c r="K217" s="139"/>
      <c r="L217" s="140"/>
    </row>
    <row r="218" spans="1:12" x14ac:dyDescent="0.25">
      <c r="A218" t="s">
        <v>142</v>
      </c>
      <c r="B218" t="s">
        <v>143</v>
      </c>
      <c r="C218" s="127">
        <v>0</v>
      </c>
      <c r="D218" s="127">
        <v>0</v>
      </c>
      <c r="E218" s="127">
        <v>5937584.7899999917</v>
      </c>
      <c r="F218" s="141">
        <f t="shared" si="3"/>
        <v>1</v>
      </c>
      <c r="K218" s="139"/>
      <c r="L218" s="140"/>
    </row>
    <row r="219" spans="1:12" x14ac:dyDescent="0.25">
      <c r="A219" t="s">
        <v>144</v>
      </c>
      <c r="B219" t="s">
        <v>145</v>
      </c>
      <c r="C219" s="127">
        <v>4499524.1399999997</v>
      </c>
      <c r="D219" s="127">
        <v>4499524.1399999997</v>
      </c>
      <c r="E219" s="127">
        <v>4499524.1399999997</v>
      </c>
      <c r="F219" s="141">
        <f t="shared" si="3"/>
        <v>3</v>
      </c>
      <c r="K219" s="139"/>
      <c r="L219" s="140"/>
    </row>
    <row r="220" spans="1:12" x14ac:dyDescent="0.25">
      <c r="A220" t="s">
        <v>130</v>
      </c>
      <c r="B220" t="s">
        <v>131</v>
      </c>
      <c r="C220" s="127">
        <v>0</v>
      </c>
      <c r="D220" s="127">
        <v>0</v>
      </c>
      <c r="E220" s="127">
        <v>0</v>
      </c>
      <c r="F220" s="141">
        <f t="shared" si="3"/>
        <v>0</v>
      </c>
      <c r="K220" s="139"/>
      <c r="L220" s="140"/>
    </row>
    <row r="221" spans="1:12" x14ac:dyDescent="0.25">
      <c r="A221" t="s">
        <v>124</v>
      </c>
      <c r="B221" t="s">
        <v>125</v>
      </c>
      <c r="C221" s="127">
        <v>0</v>
      </c>
      <c r="D221" s="127">
        <v>0</v>
      </c>
      <c r="E221" s="127">
        <v>0</v>
      </c>
      <c r="F221" s="141">
        <f t="shared" si="3"/>
        <v>0</v>
      </c>
      <c r="K221" s="139"/>
      <c r="L221" s="140"/>
    </row>
    <row r="222" spans="1:12" x14ac:dyDescent="0.25">
      <c r="A222" t="s">
        <v>133</v>
      </c>
      <c r="B222" t="s">
        <v>134</v>
      </c>
      <c r="C222" s="127">
        <v>6820161.5899999999</v>
      </c>
      <c r="D222" s="127">
        <v>6291661.5899999999</v>
      </c>
      <c r="E222" s="127">
        <v>2855161.59</v>
      </c>
      <c r="F222" s="141">
        <f t="shared" si="3"/>
        <v>3</v>
      </c>
      <c r="K222" s="139"/>
      <c r="L222" s="140"/>
    </row>
    <row r="223" spans="1:12" x14ac:dyDescent="0.25">
      <c r="A223" t="s">
        <v>849</v>
      </c>
      <c r="B223" t="s">
        <v>850</v>
      </c>
      <c r="C223" s="127">
        <v>0</v>
      </c>
      <c r="D223" s="127">
        <v>0</v>
      </c>
      <c r="E223" s="127">
        <v>0</v>
      </c>
      <c r="F223" s="141">
        <f t="shared" si="3"/>
        <v>0</v>
      </c>
      <c r="K223" s="139"/>
      <c r="L223" s="140"/>
    </row>
    <row r="224" spans="1:12" x14ac:dyDescent="0.25">
      <c r="A224" t="s">
        <v>135</v>
      </c>
      <c r="B224" t="s">
        <v>724</v>
      </c>
      <c r="C224" s="127">
        <v>0</v>
      </c>
      <c r="D224" s="127">
        <v>0</v>
      </c>
      <c r="E224" s="127">
        <v>0</v>
      </c>
      <c r="F224" s="141">
        <f t="shared" si="3"/>
        <v>0</v>
      </c>
      <c r="K224" s="139"/>
      <c r="L224" s="140"/>
    </row>
    <row r="225" spans="1:12" x14ac:dyDescent="0.25">
      <c r="A225" t="s">
        <v>139</v>
      </c>
      <c r="B225" t="s">
        <v>904</v>
      </c>
      <c r="C225" s="127">
        <v>0</v>
      </c>
      <c r="D225" s="127">
        <v>0</v>
      </c>
      <c r="E225" s="127">
        <v>0</v>
      </c>
      <c r="F225" s="141">
        <f t="shared" si="3"/>
        <v>0</v>
      </c>
      <c r="K225" s="139"/>
      <c r="L225" s="140"/>
    </row>
    <row r="226" spans="1:12" x14ac:dyDescent="0.25">
      <c r="A226" t="s">
        <v>129</v>
      </c>
      <c r="B226" t="s">
        <v>723</v>
      </c>
      <c r="C226" s="127">
        <v>0</v>
      </c>
      <c r="D226" s="127">
        <v>0</v>
      </c>
      <c r="E226" s="127">
        <v>0</v>
      </c>
      <c r="F226" s="141">
        <f t="shared" si="3"/>
        <v>0</v>
      </c>
      <c r="K226" s="139"/>
      <c r="L226" s="140"/>
    </row>
    <row r="227" spans="1:12" x14ac:dyDescent="0.25">
      <c r="A227" t="s">
        <v>137</v>
      </c>
      <c r="B227" t="s">
        <v>901</v>
      </c>
      <c r="C227" s="127">
        <v>0</v>
      </c>
      <c r="D227" s="127">
        <v>0</v>
      </c>
      <c r="E227" s="127">
        <v>0</v>
      </c>
      <c r="F227" s="141">
        <f t="shared" si="3"/>
        <v>0</v>
      </c>
      <c r="K227" s="139"/>
      <c r="L227" s="140"/>
    </row>
    <row r="228" spans="1:12" x14ac:dyDescent="0.25">
      <c r="A228" t="s">
        <v>138</v>
      </c>
      <c r="B228" t="s">
        <v>892</v>
      </c>
      <c r="C228" s="127">
        <v>0</v>
      </c>
      <c r="D228" s="127">
        <v>0</v>
      </c>
      <c r="E228" s="127">
        <v>0</v>
      </c>
      <c r="F228" s="141">
        <f t="shared" si="3"/>
        <v>0</v>
      </c>
      <c r="K228" s="139"/>
      <c r="L228" s="140"/>
    </row>
    <row r="229" spans="1:12" x14ac:dyDescent="0.25">
      <c r="A229" t="s">
        <v>136</v>
      </c>
      <c r="B229" t="s">
        <v>718</v>
      </c>
      <c r="C229" s="127">
        <v>602358</v>
      </c>
      <c r="D229" s="127">
        <v>602358</v>
      </c>
      <c r="E229" s="127">
        <v>602358</v>
      </c>
      <c r="F229" s="141">
        <f t="shared" si="3"/>
        <v>3</v>
      </c>
      <c r="K229" s="139"/>
      <c r="L229" s="140"/>
    </row>
    <row r="230" spans="1:12" x14ac:dyDescent="0.25">
      <c r="A230" t="s">
        <v>109</v>
      </c>
      <c r="B230" t="s">
        <v>902</v>
      </c>
      <c r="C230" s="127">
        <v>0</v>
      </c>
      <c r="D230" s="127">
        <v>1856741.4700000007</v>
      </c>
      <c r="E230" s="127">
        <v>0</v>
      </c>
      <c r="F230" s="141">
        <f t="shared" si="3"/>
        <v>1</v>
      </c>
      <c r="K230" s="139"/>
      <c r="L230" s="140"/>
    </row>
    <row r="231" spans="1:12" x14ac:dyDescent="0.25">
      <c r="A231" t="s">
        <v>128</v>
      </c>
      <c r="B231" t="s">
        <v>909</v>
      </c>
      <c r="C231" s="127">
        <v>0</v>
      </c>
      <c r="D231" s="127">
        <v>22234749.539999992</v>
      </c>
      <c r="E231" s="127">
        <v>32112319.539999999</v>
      </c>
      <c r="F231" s="141">
        <f t="shared" si="3"/>
        <v>2</v>
      </c>
      <c r="K231" s="139"/>
      <c r="L231" s="140"/>
    </row>
    <row r="232" spans="1:12" x14ac:dyDescent="0.25">
      <c r="A232" t="s">
        <v>132</v>
      </c>
      <c r="B232" t="s">
        <v>717</v>
      </c>
      <c r="C232" s="127">
        <v>0</v>
      </c>
      <c r="D232" s="127">
        <v>0</v>
      </c>
      <c r="E232" s="127">
        <v>0</v>
      </c>
      <c r="F232" s="141">
        <f t="shared" si="3"/>
        <v>0</v>
      </c>
      <c r="K232" s="139"/>
      <c r="L232" s="140"/>
    </row>
    <row r="233" spans="1:12" x14ac:dyDescent="0.25">
      <c r="A233" t="s">
        <v>148</v>
      </c>
      <c r="B233" t="s">
        <v>149</v>
      </c>
      <c r="C233" s="127">
        <v>0</v>
      </c>
      <c r="D233" s="127">
        <v>0</v>
      </c>
      <c r="E233" s="127">
        <v>3780252.51</v>
      </c>
      <c r="F233" s="141">
        <f t="shared" si="3"/>
        <v>1</v>
      </c>
      <c r="K233" s="139"/>
      <c r="L233" s="140"/>
    </row>
    <row r="234" spans="1:12" x14ac:dyDescent="0.25">
      <c r="A234" t="s">
        <v>1075</v>
      </c>
      <c r="B234" t="s">
        <v>1114</v>
      </c>
      <c r="C234" s="127">
        <v>0</v>
      </c>
      <c r="D234" s="127">
        <v>0</v>
      </c>
      <c r="E234" s="127">
        <v>0</v>
      </c>
      <c r="F234" s="141">
        <f t="shared" si="3"/>
        <v>0</v>
      </c>
      <c r="K234" s="139"/>
      <c r="L234" s="140"/>
    </row>
    <row r="235" spans="1:12" x14ac:dyDescent="0.25">
      <c r="A235" t="s">
        <v>1101</v>
      </c>
      <c r="B235" t="s">
        <v>1115</v>
      </c>
      <c r="C235" s="127">
        <v>0</v>
      </c>
      <c r="D235" s="127">
        <v>0</v>
      </c>
      <c r="E235" s="127">
        <v>0</v>
      </c>
      <c r="F235" s="141">
        <f t="shared" si="3"/>
        <v>0</v>
      </c>
      <c r="K235" s="139"/>
      <c r="L235" s="140"/>
    </row>
    <row r="236" spans="1:12" x14ac:dyDescent="0.25">
      <c r="A236" t="s">
        <v>1103</v>
      </c>
      <c r="B236" t="s">
        <v>1116</v>
      </c>
      <c r="C236" s="127">
        <v>0</v>
      </c>
      <c r="D236" s="127">
        <v>0</v>
      </c>
      <c r="E236" s="127">
        <v>0</v>
      </c>
      <c r="F236" s="141">
        <f t="shared" si="3"/>
        <v>0</v>
      </c>
      <c r="K236" s="139"/>
      <c r="L236" s="140"/>
    </row>
    <row r="237" spans="1:12" x14ac:dyDescent="0.25">
      <c r="A237" t="s">
        <v>514</v>
      </c>
      <c r="B237" t="s">
        <v>515</v>
      </c>
      <c r="C237" s="127">
        <v>0</v>
      </c>
      <c r="D237" s="127">
        <v>0</v>
      </c>
      <c r="E237" s="127">
        <v>0</v>
      </c>
      <c r="F237" s="141">
        <f t="shared" si="3"/>
        <v>0</v>
      </c>
      <c r="K237" s="139"/>
      <c r="L237" s="140"/>
    </row>
    <row r="238" spans="1:12" x14ac:dyDescent="0.25">
      <c r="A238" t="s">
        <v>1072</v>
      </c>
      <c r="B238" t="s">
        <v>1117</v>
      </c>
      <c r="C238" s="127">
        <v>0</v>
      </c>
      <c r="D238" s="127">
        <v>0</v>
      </c>
      <c r="E238" s="127">
        <v>0</v>
      </c>
      <c r="F238" s="141">
        <f t="shared" si="3"/>
        <v>0</v>
      </c>
      <c r="K238" s="139"/>
      <c r="L238" s="140"/>
    </row>
    <row r="239" spans="1:12" x14ac:dyDescent="0.25">
      <c r="A239" t="s">
        <v>102</v>
      </c>
      <c r="B239" t="s">
        <v>812</v>
      </c>
      <c r="C239" s="127">
        <v>0</v>
      </c>
      <c r="D239" s="127">
        <v>4524790.1399999997</v>
      </c>
      <c r="E239" s="127">
        <v>43191890.140000001</v>
      </c>
      <c r="F239" s="141">
        <f t="shared" si="3"/>
        <v>2</v>
      </c>
      <c r="K239" s="139"/>
      <c r="L239" s="140"/>
    </row>
    <row r="240" spans="1:12" x14ac:dyDescent="0.25">
      <c r="A240" t="s">
        <v>96</v>
      </c>
      <c r="B240" t="s">
        <v>811</v>
      </c>
      <c r="C240" s="127">
        <v>6122668.9400000004</v>
      </c>
      <c r="D240" s="127">
        <v>6122668.9400000004</v>
      </c>
      <c r="E240" s="127">
        <v>5622668.9400000004</v>
      </c>
      <c r="F240" s="141">
        <f t="shared" si="3"/>
        <v>3</v>
      </c>
      <c r="K240" s="139"/>
      <c r="L240" s="140"/>
    </row>
    <row r="241" spans="1:12" x14ac:dyDescent="0.25">
      <c r="A241" t="s">
        <v>19</v>
      </c>
      <c r="B241" t="s">
        <v>890</v>
      </c>
      <c r="C241" s="127">
        <v>0</v>
      </c>
      <c r="D241" s="127">
        <v>0</v>
      </c>
      <c r="E241" s="127">
        <v>0</v>
      </c>
      <c r="F241" s="141">
        <f t="shared" si="3"/>
        <v>0</v>
      </c>
      <c r="K241" s="139"/>
      <c r="L241" s="140"/>
    </row>
    <row r="242" spans="1:12" x14ac:dyDescent="0.25">
      <c r="A242" t="s">
        <v>871</v>
      </c>
      <c r="B242" t="s">
        <v>872</v>
      </c>
      <c r="C242" s="127">
        <v>482</v>
      </c>
      <c r="D242" s="127">
        <v>482</v>
      </c>
      <c r="E242" s="127">
        <v>482</v>
      </c>
      <c r="F242" s="141">
        <f t="shared" si="3"/>
        <v>3</v>
      </c>
      <c r="K242" s="139"/>
      <c r="L242" s="140"/>
    </row>
    <row r="243" spans="1:12" x14ac:dyDescent="0.25">
      <c r="A243" t="s">
        <v>99</v>
      </c>
      <c r="B243" t="s">
        <v>563</v>
      </c>
      <c r="C243" s="127">
        <v>0</v>
      </c>
      <c r="D243" s="127">
        <v>0</v>
      </c>
      <c r="E243" s="127">
        <v>0</v>
      </c>
      <c r="F243" s="141">
        <f t="shared" si="3"/>
        <v>0</v>
      </c>
      <c r="K243" s="139"/>
      <c r="L243" s="140"/>
    </row>
    <row r="244" spans="1:12" x14ac:dyDescent="0.25">
      <c r="A244" t="s">
        <v>101</v>
      </c>
      <c r="B244" t="s">
        <v>561</v>
      </c>
      <c r="C244" s="127">
        <v>414286.22</v>
      </c>
      <c r="D244" s="127">
        <v>414286.22</v>
      </c>
      <c r="E244" s="127">
        <v>414286.22</v>
      </c>
      <c r="F244" s="141">
        <f t="shared" si="3"/>
        <v>3</v>
      </c>
      <c r="K244" s="139"/>
      <c r="L244" s="140"/>
    </row>
    <row r="245" spans="1:12" x14ac:dyDescent="0.25">
      <c r="A245" t="s">
        <v>108</v>
      </c>
      <c r="B245" t="s">
        <v>810</v>
      </c>
      <c r="C245" s="127">
        <v>0</v>
      </c>
      <c r="D245" s="127">
        <v>0</v>
      </c>
      <c r="E245" s="127">
        <v>0</v>
      </c>
      <c r="F245" s="141">
        <f t="shared" si="3"/>
        <v>0</v>
      </c>
      <c r="K245" s="139"/>
      <c r="L245" s="140"/>
    </row>
    <row r="246" spans="1:12" x14ac:dyDescent="0.25">
      <c r="A246" t="s">
        <v>104</v>
      </c>
      <c r="B246" t="s">
        <v>809</v>
      </c>
      <c r="C246" s="127">
        <v>10198286.25</v>
      </c>
      <c r="D246" s="127">
        <v>10198286.25</v>
      </c>
      <c r="E246" s="127">
        <v>10198286.25</v>
      </c>
      <c r="F246" s="141">
        <f t="shared" si="3"/>
        <v>3</v>
      </c>
      <c r="K246" s="139"/>
      <c r="L246" s="140"/>
    </row>
    <row r="247" spans="1:12" x14ac:dyDescent="0.25">
      <c r="A247" t="s">
        <v>94</v>
      </c>
      <c r="B247" t="s">
        <v>808</v>
      </c>
      <c r="C247" s="127">
        <v>0</v>
      </c>
      <c r="D247" s="127">
        <v>0</v>
      </c>
      <c r="E247" s="127">
        <v>0</v>
      </c>
      <c r="F247" s="141">
        <f t="shared" si="3"/>
        <v>0</v>
      </c>
      <c r="K247" s="139"/>
      <c r="L247" s="140"/>
    </row>
    <row r="248" spans="1:12" x14ac:dyDescent="0.25">
      <c r="A248" t="s">
        <v>93</v>
      </c>
      <c r="B248" t="s">
        <v>807</v>
      </c>
      <c r="C248" s="127">
        <v>0</v>
      </c>
      <c r="D248" s="127">
        <v>0</v>
      </c>
      <c r="E248" s="127">
        <v>0</v>
      </c>
      <c r="F248" s="141">
        <f t="shared" si="3"/>
        <v>0</v>
      </c>
      <c r="K248" s="139"/>
      <c r="L248" s="140"/>
    </row>
    <row r="249" spans="1:12" x14ac:dyDescent="0.25">
      <c r="A249" t="s">
        <v>15</v>
      </c>
      <c r="B249" t="s">
        <v>806</v>
      </c>
      <c r="C249" s="127">
        <v>0</v>
      </c>
      <c r="D249" s="127">
        <v>0</v>
      </c>
      <c r="E249" s="127">
        <v>0</v>
      </c>
      <c r="F249" s="141">
        <f t="shared" si="3"/>
        <v>0</v>
      </c>
      <c r="K249" s="139"/>
      <c r="L249" s="140"/>
    </row>
    <row r="250" spans="1:12" x14ac:dyDescent="0.25">
      <c r="A250" t="s">
        <v>92</v>
      </c>
      <c r="B250" t="s">
        <v>785</v>
      </c>
      <c r="C250" s="127">
        <v>0</v>
      </c>
      <c r="D250" s="127">
        <v>0</v>
      </c>
      <c r="E250" s="127">
        <v>0</v>
      </c>
      <c r="F250" s="141">
        <f t="shared" si="3"/>
        <v>0</v>
      </c>
      <c r="K250" s="139"/>
      <c r="L250" s="140"/>
    </row>
    <row r="251" spans="1:12" x14ac:dyDescent="0.25">
      <c r="A251" t="s">
        <v>95</v>
      </c>
      <c r="B251" t="s">
        <v>565</v>
      </c>
      <c r="C251" s="127">
        <v>0</v>
      </c>
      <c r="D251" s="127">
        <v>0</v>
      </c>
      <c r="E251" s="127">
        <v>0</v>
      </c>
      <c r="F251" s="141">
        <f t="shared" si="3"/>
        <v>0</v>
      </c>
      <c r="K251" s="139"/>
      <c r="L251" s="140"/>
    </row>
    <row r="252" spans="1:12" x14ac:dyDescent="0.25">
      <c r="A252" t="s">
        <v>97</v>
      </c>
      <c r="B252" t="s">
        <v>784</v>
      </c>
      <c r="C252" s="127">
        <v>4942169.0999999996</v>
      </c>
      <c r="D252" s="127">
        <v>4942169.0999999996</v>
      </c>
      <c r="E252" s="127">
        <v>4942169.0999999996</v>
      </c>
      <c r="F252" s="141">
        <f t="shared" si="3"/>
        <v>3</v>
      </c>
      <c r="K252" s="139"/>
      <c r="L252" s="140"/>
    </row>
    <row r="253" spans="1:12" x14ac:dyDescent="0.25">
      <c r="A253" t="s">
        <v>100</v>
      </c>
      <c r="B253" t="s">
        <v>566</v>
      </c>
      <c r="C253" s="127">
        <v>0</v>
      </c>
      <c r="D253" s="127">
        <v>0</v>
      </c>
      <c r="E253" s="127">
        <v>0</v>
      </c>
      <c r="F253" s="141">
        <f t="shared" si="3"/>
        <v>0</v>
      </c>
      <c r="K253" s="139"/>
      <c r="L253" s="140"/>
    </row>
    <row r="254" spans="1:12" x14ac:dyDescent="0.25">
      <c r="A254" t="s">
        <v>98</v>
      </c>
      <c r="B254" t="s">
        <v>562</v>
      </c>
      <c r="C254" s="127">
        <v>5026539.0599999996</v>
      </c>
      <c r="D254" s="127">
        <v>5026539.0599999996</v>
      </c>
      <c r="E254" s="127">
        <v>5026539.0599999996</v>
      </c>
      <c r="F254" s="141">
        <f t="shared" si="3"/>
        <v>3</v>
      </c>
      <c r="K254" s="139"/>
      <c r="L254" s="140"/>
    </row>
    <row r="255" spans="1:12" x14ac:dyDescent="0.25">
      <c r="A255" t="s">
        <v>105</v>
      </c>
      <c r="B255" t="s">
        <v>564</v>
      </c>
      <c r="C255" s="127">
        <v>0</v>
      </c>
      <c r="D255" s="127">
        <v>0</v>
      </c>
      <c r="E255" s="127">
        <v>0</v>
      </c>
      <c r="F255" s="141">
        <f t="shared" si="3"/>
        <v>0</v>
      </c>
      <c r="K255" s="139"/>
      <c r="L255" s="140"/>
    </row>
    <row r="256" spans="1:12" x14ac:dyDescent="0.25">
      <c r="A256" t="s">
        <v>103</v>
      </c>
      <c r="B256" t="s">
        <v>780</v>
      </c>
      <c r="C256" s="127">
        <v>0</v>
      </c>
      <c r="D256" s="127">
        <v>0</v>
      </c>
      <c r="E256" s="127">
        <v>0</v>
      </c>
      <c r="F256" s="141">
        <f t="shared" si="3"/>
        <v>0</v>
      </c>
      <c r="K256" s="139"/>
      <c r="L256" s="140"/>
    </row>
    <row r="257" spans="1:12" x14ac:dyDescent="0.25">
      <c r="A257" t="s">
        <v>106</v>
      </c>
      <c r="B257" t="s">
        <v>778</v>
      </c>
      <c r="C257" s="127">
        <v>0</v>
      </c>
      <c r="D257" s="127">
        <v>0</v>
      </c>
      <c r="E257" s="127">
        <v>0</v>
      </c>
      <c r="F257" s="141">
        <f t="shared" si="3"/>
        <v>0</v>
      </c>
      <c r="K257" s="139"/>
      <c r="L257" s="140"/>
    </row>
    <row r="258" spans="1:12" x14ac:dyDescent="0.25">
      <c r="A258" t="s">
        <v>478</v>
      </c>
      <c r="B258" t="s">
        <v>907</v>
      </c>
      <c r="C258" s="127">
        <v>0</v>
      </c>
      <c r="D258" s="127">
        <v>0</v>
      </c>
      <c r="E258" s="127">
        <v>0</v>
      </c>
      <c r="F258" s="141">
        <f t="shared" si="3"/>
        <v>0</v>
      </c>
      <c r="K258" s="139"/>
      <c r="L258" s="140"/>
    </row>
    <row r="259" spans="1:12" x14ac:dyDescent="0.25">
      <c r="A259" t="s">
        <v>479</v>
      </c>
      <c r="B259" t="s">
        <v>772</v>
      </c>
      <c r="C259" s="127">
        <v>0</v>
      </c>
      <c r="D259" s="127">
        <v>0</v>
      </c>
      <c r="E259" s="127">
        <v>1680837.47</v>
      </c>
      <c r="F259" s="141">
        <f t="shared" ref="F259:F322" si="4">COUNTIF(C259:E259,"&gt;0")</f>
        <v>1</v>
      </c>
      <c r="K259" s="139"/>
      <c r="L259" s="140"/>
    </row>
    <row r="260" spans="1:12" x14ac:dyDescent="0.25">
      <c r="A260" t="s">
        <v>485</v>
      </c>
      <c r="B260" t="s">
        <v>567</v>
      </c>
      <c r="C260" s="127">
        <v>0</v>
      </c>
      <c r="D260" s="127">
        <v>0</v>
      </c>
      <c r="E260" s="127">
        <v>0</v>
      </c>
      <c r="F260" s="141">
        <f t="shared" si="4"/>
        <v>0</v>
      </c>
      <c r="K260" s="139"/>
      <c r="L260" s="140"/>
    </row>
    <row r="261" spans="1:12" x14ac:dyDescent="0.25">
      <c r="A261" t="s">
        <v>550</v>
      </c>
      <c r="B261" t="s">
        <v>873</v>
      </c>
      <c r="C261" s="127">
        <v>0</v>
      </c>
      <c r="D261" s="127">
        <v>0</v>
      </c>
      <c r="E261" s="127">
        <v>0</v>
      </c>
      <c r="F261" s="141">
        <f t="shared" si="4"/>
        <v>0</v>
      </c>
      <c r="K261" s="139"/>
      <c r="L261" s="140"/>
    </row>
    <row r="262" spans="1:12" x14ac:dyDescent="0.25">
      <c r="A262" t="s">
        <v>88</v>
      </c>
      <c r="B262" t="s">
        <v>569</v>
      </c>
      <c r="C262" s="127">
        <v>0</v>
      </c>
      <c r="D262" s="127">
        <v>0</v>
      </c>
      <c r="E262" s="127">
        <v>1574104.25</v>
      </c>
      <c r="F262" s="141">
        <f t="shared" si="4"/>
        <v>1</v>
      </c>
      <c r="K262" s="139"/>
      <c r="L262" s="140"/>
    </row>
    <row r="263" spans="1:12" x14ac:dyDescent="0.25">
      <c r="A263" t="s">
        <v>699</v>
      </c>
      <c r="B263" t="s">
        <v>700</v>
      </c>
      <c r="C263" s="127">
        <v>0</v>
      </c>
      <c r="D263" s="127">
        <v>0</v>
      </c>
      <c r="E263" s="127">
        <v>0</v>
      </c>
      <c r="F263" s="141">
        <f t="shared" si="4"/>
        <v>0</v>
      </c>
      <c r="K263" s="139"/>
      <c r="L263" s="140"/>
    </row>
    <row r="264" spans="1:12" x14ac:dyDescent="0.25">
      <c r="A264" t="s">
        <v>90</v>
      </c>
      <c r="B264" t="s">
        <v>573</v>
      </c>
      <c r="C264" s="127">
        <v>2912538.1</v>
      </c>
      <c r="D264" s="127">
        <v>2912538.1</v>
      </c>
      <c r="E264" s="127">
        <v>2912538.1</v>
      </c>
      <c r="F264" s="141">
        <f t="shared" si="4"/>
        <v>3</v>
      </c>
      <c r="K264" s="139"/>
      <c r="L264" s="140"/>
    </row>
    <row r="265" spans="1:12" x14ac:dyDescent="0.25">
      <c r="A265" t="s">
        <v>85</v>
      </c>
      <c r="B265" t="s">
        <v>570</v>
      </c>
      <c r="C265" s="127">
        <v>0</v>
      </c>
      <c r="D265" s="127">
        <v>0</v>
      </c>
      <c r="E265" s="127">
        <v>0</v>
      </c>
      <c r="F265" s="141">
        <f t="shared" si="4"/>
        <v>0</v>
      </c>
      <c r="K265" s="139"/>
      <c r="L265" s="140"/>
    </row>
    <row r="266" spans="1:12" x14ac:dyDescent="0.25">
      <c r="A266" t="s">
        <v>86</v>
      </c>
      <c r="B266" t="s">
        <v>574</v>
      </c>
      <c r="C266" s="127">
        <v>0</v>
      </c>
      <c r="D266" s="127">
        <v>0</v>
      </c>
      <c r="E266" s="127">
        <v>8179901.400000006</v>
      </c>
      <c r="F266" s="141">
        <f t="shared" si="4"/>
        <v>1</v>
      </c>
      <c r="K266" s="139"/>
      <c r="L266" s="140"/>
    </row>
    <row r="267" spans="1:12" x14ac:dyDescent="0.25">
      <c r="A267" t="s">
        <v>87</v>
      </c>
      <c r="B267" t="s">
        <v>571</v>
      </c>
      <c r="C267" s="127">
        <v>0</v>
      </c>
      <c r="D267" s="127">
        <v>12886601.870000005</v>
      </c>
      <c r="E267" s="127">
        <v>10492599.869999997</v>
      </c>
      <c r="F267" s="141">
        <f t="shared" si="4"/>
        <v>2</v>
      </c>
      <c r="K267" s="139"/>
      <c r="L267" s="140"/>
    </row>
    <row r="268" spans="1:12" x14ac:dyDescent="0.25">
      <c r="A268" t="s">
        <v>84</v>
      </c>
      <c r="B268" t="s">
        <v>733</v>
      </c>
      <c r="C268" s="127">
        <v>0</v>
      </c>
      <c r="D268" s="127">
        <v>0</v>
      </c>
      <c r="E268" s="127">
        <v>0</v>
      </c>
      <c r="F268" s="141">
        <f t="shared" si="4"/>
        <v>0</v>
      </c>
      <c r="K268" s="139"/>
      <c r="L268" s="140"/>
    </row>
    <row r="269" spans="1:12" x14ac:dyDescent="0.25">
      <c r="A269" t="s">
        <v>89</v>
      </c>
      <c r="B269" t="s">
        <v>568</v>
      </c>
      <c r="C269" s="127">
        <v>0</v>
      </c>
      <c r="D269" s="127">
        <v>0</v>
      </c>
      <c r="E269" s="127">
        <v>0</v>
      </c>
      <c r="F269" s="141">
        <f t="shared" si="4"/>
        <v>0</v>
      </c>
      <c r="K269" s="139"/>
      <c r="L269" s="140"/>
    </row>
    <row r="270" spans="1:12" x14ac:dyDescent="0.25">
      <c r="A270" t="s">
        <v>202</v>
      </c>
      <c r="B270" t="s">
        <v>203</v>
      </c>
      <c r="C270" s="127">
        <v>1284731.7</v>
      </c>
      <c r="D270" s="127">
        <v>1184731.7</v>
      </c>
      <c r="E270" s="127">
        <v>1084731.7</v>
      </c>
      <c r="F270" s="141">
        <f t="shared" si="4"/>
        <v>3</v>
      </c>
      <c r="K270" s="139"/>
      <c r="L270" s="140"/>
    </row>
    <row r="271" spans="1:12" x14ac:dyDescent="0.25">
      <c r="A271" t="s">
        <v>82</v>
      </c>
      <c r="B271" t="s">
        <v>935</v>
      </c>
      <c r="C271" s="127">
        <v>0</v>
      </c>
      <c r="D271" s="127">
        <v>0</v>
      </c>
      <c r="E271" s="127">
        <v>0</v>
      </c>
      <c r="F271" s="141">
        <f t="shared" si="4"/>
        <v>0</v>
      </c>
      <c r="K271" s="139"/>
      <c r="L271" s="140"/>
    </row>
    <row r="272" spans="1:12" x14ac:dyDescent="0.25">
      <c r="A272" t="s">
        <v>21</v>
      </c>
      <c r="B272" t="s">
        <v>805</v>
      </c>
      <c r="C272" s="127">
        <v>0</v>
      </c>
      <c r="D272" s="127">
        <v>0</v>
      </c>
      <c r="E272" s="127">
        <v>0</v>
      </c>
      <c r="F272" s="141">
        <f t="shared" si="4"/>
        <v>0</v>
      </c>
      <c r="K272" s="139"/>
      <c r="L272" s="140"/>
    </row>
    <row r="273" spans="1:12" x14ac:dyDescent="0.25">
      <c r="A273" t="s">
        <v>79</v>
      </c>
      <c r="B273" t="s">
        <v>804</v>
      </c>
      <c r="C273" s="127">
        <v>0</v>
      </c>
      <c r="D273" s="127">
        <v>0</v>
      </c>
      <c r="E273" s="127">
        <v>0</v>
      </c>
      <c r="F273" s="141">
        <f t="shared" si="4"/>
        <v>0</v>
      </c>
      <c r="K273" s="139"/>
      <c r="L273" s="140"/>
    </row>
    <row r="274" spans="1:12" x14ac:dyDescent="0.25">
      <c r="A274" t="s">
        <v>76</v>
      </c>
      <c r="B274" t="s">
        <v>852</v>
      </c>
      <c r="C274" s="127">
        <v>846237.6</v>
      </c>
      <c r="D274" s="127">
        <v>846237.6</v>
      </c>
      <c r="E274" s="127">
        <v>846237.6</v>
      </c>
      <c r="F274" s="141">
        <f t="shared" si="4"/>
        <v>3</v>
      </c>
      <c r="K274" s="139"/>
      <c r="L274" s="140"/>
    </row>
    <row r="275" spans="1:12" x14ac:dyDescent="0.25">
      <c r="A275" t="s">
        <v>80</v>
      </c>
      <c r="B275" t="s">
        <v>803</v>
      </c>
      <c r="C275" s="127">
        <v>0</v>
      </c>
      <c r="D275" s="127">
        <v>0</v>
      </c>
      <c r="E275" s="127">
        <v>0</v>
      </c>
      <c r="F275" s="141">
        <f t="shared" si="4"/>
        <v>0</v>
      </c>
      <c r="K275" s="139"/>
      <c r="L275" s="140"/>
    </row>
    <row r="276" spans="1:12" x14ac:dyDescent="0.25">
      <c r="A276" t="s">
        <v>77</v>
      </c>
      <c r="B276" t="s">
        <v>802</v>
      </c>
      <c r="C276" s="127">
        <v>0</v>
      </c>
      <c r="D276" s="127">
        <v>0</v>
      </c>
      <c r="E276" s="127">
        <v>0</v>
      </c>
      <c r="F276" s="141">
        <f t="shared" si="4"/>
        <v>0</v>
      </c>
      <c r="K276" s="139"/>
      <c r="L276" s="140"/>
    </row>
    <row r="277" spans="1:12" x14ac:dyDescent="0.25">
      <c r="A277" t="s">
        <v>81</v>
      </c>
      <c r="B277" t="s">
        <v>801</v>
      </c>
      <c r="C277" s="127">
        <v>0</v>
      </c>
      <c r="D277" s="127">
        <v>0</v>
      </c>
      <c r="E277" s="127">
        <v>0</v>
      </c>
      <c r="F277" s="141">
        <f t="shared" si="4"/>
        <v>0</v>
      </c>
      <c r="K277" s="139"/>
      <c r="L277" s="140"/>
    </row>
    <row r="278" spans="1:12" x14ac:dyDescent="0.25">
      <c r="A278" t="s">
        <v>17</v>
      </c>
      <c r="B278" t="s">
        <v>800</v>
      </c>
      <c r="C278" s="127">
        <v>0</v>
      </c>
      <c r="D278" s="127">
        <v>0</v>
      </c>
      <c r="E278" s="127">
        <v>0</v>
      </c>
      <c r="F278" s="141">
        <f t="shared" si="4"/>
        <v>0</v>
      </c>
      <c r="K278" s="139"/>
      <c r="L278" s="140"/>
    </row>
    <row r="279" spans="1:12" x14ac:dyDescent="0.25">
      <c r="A279" t="s">
        <v>78</v>
      </c>
      <c r="B279" t="s">
        <v>576</v>
      </c>
      <c r="C279" s="127">
        <v>9043319.6600000001</v>
      </c>
      <c r="D279" s="127">
        <v>8384819.6600000001</v>
      </c>
      <c r="E279" s="127">
        <v>8713819.6600000001</v>
      </c>
      <c r="F279" s="141">
        <f t="shared" si="4"/>
        <v>3</v>
      </c>
      <c r="K279" s="139"/>
      <c r="L279" s="140"/>
    </row>
    <row r="280" spans="1:12" x14ac:dyDescent="0.25">
      <c r="A280" t="s">
        <v>543</v>
      </c>
      <c r="B280" t="s">
        <v>908</v>
      </c>
      <c r="C280" s="127">
        <v>0</v>
      </c>
      <c r="D280" s="127">
        <v>0</v>
      </c>
      <c r="E280" s="127">
        <v>0</v>
      </c>
      <c r="F280" s="141">
        <f t="shared" si="4"/>
        <v>0</v>
      </c>
      <c r="K280" s="139"/>
      <c r="L280" s="140"/>
    </row>
    <row r="281" spans="1:12" x14ac:dyDescent="0.25">
      <c r="A281" t="s">
        <v>429</v>
      </c>
      <c r="B281" t="s">
        <v>893</v>
      </c>
      <c r="C281" s="127">
        <v>0</v>
      </c>
      <c r="D281" s="127">
        <v>0</v>
      </c>
      <c r="E281" s="127">
        <v>0</v>
      </c>
      <c r="F281" s="141">
        <f t="shared" si="4"/>
        <v>0</v>
      </c>
      <c r="K281" s="139"/>
      <c r="L281" s="140"/>
    </row>
    <row r="282" spans="1:12" x14ac:dyDescent="0.25">
      <c r="A282" t="s">
        <v>544</v>
      </c>
      <c r="B282" t="s">
        <v>777</v>
      </c>
      <c r="C282" s="127">
        <v>0</v>
      </c>
      <c r="D282" s="127">
        <v>0</v>
      </c>
      <c r="E282" s="127">
        <v>0</v>
      </c>
      <c r="F282" s="141">
        <f t="shared" si="4"/>
        <v>0</v>
      </c>
      <c r="K282" s="139"/>
      <c r="L282" s="140"/>
    </row>
    <row r="283" spans="1:12" x14ac:dyDescent="0.25">
      <c r="A283" t="s">
        <v>545</v>
      </c>
      <c r="B283" t="s">
        <v>776</v>
      </c>
      <c r="C283" s="127">
        <v>0</v>
      </c>
      <c r="D283" s="127">
        <v>0</v>
      </c>
      <c r="E283" s="127">
        <v>0</v>
      </c>
      <c r="F283" s="141">
        <f t="shared" si="4"/>
        <v>0</v>
      </c>
      <c r="K283" s="139"/>
      <c r="L283" s="140"/>
    </row>
    <row r="284" spans="1:12" x14ac:dyDescent="0.25">
      <c r="A284" t="s">
        <v>546</v>
      </c>
      <c r="B284" t="s">
        <v>75</v>
      </c>
      <c r="C284" s="127">
        <v>0</v>
      </c>
      <c r="D284" s="127">
        <v>0</v>
      </c>
      <c r="E284" s="127">
        <v>6122242.7199999997</v>
      </c>
      <c r="F284" s="141">
        <f t="shared" si="4"/>
        <v>1</v>
      </c>
      <c r="K284" s="139"/>
      <c r="L284" s="140"/>
    </row>
    <row r="285" spans="1:12" x14ac:dyDescent="0.25">
      <c r="A285" t="s">
        <v>775</v>
      </c>
      <c r="B285" t="s">
        <v>774</v>
      </c>
      <c r="C285" s="127">
        <v>3000</v>
      </c>
      <c r="D285" s="127">
        <v>3000</v>
      </c>
      <c r="E285" s="127">
        <v>3000</v>
      </c>
      <c r="F285" s="141">
        <f t="shared" si="4"/>
        <v>3</v>
      </c>
      <c r="K285" s="139"/>
      <c r="L285" s="140"/>
    </row>
    <row r="286" spans="1:12" x14ac:dyDescent="0.25">
      <c r="A286" t="s">
        <v>548</v>
      </c>
      <c r="B286" t="s">
        <v>773</v>
      </c>
      <c r="C286" s="127">
        <v>0</v>
      </c>
      <c r="D286" s="127">
        <v>0</v>
      </c>
      <c r="E286" s="127">
        <v>0</v>
      </c>
      <c r="F286" s="141">
        <f t="shared" si="4"/>
        <v>0</v>
      </c>
      <c r="K286" s="139"/>
      <c r="L286" s="140"/>
    </row>
    <row r="287" spans="1:12" x14ac:dyDescent="0.25">
      <c r="A287" t="s">
        <v>547</v>
      </c>
      <c r="B287" t="s">
        <v>936</v>
      </c>
      <c r="C287" s="127">
        <v>0</v>
      </c>
      <c r="D287" s="127">
        <v>0</v>
      </c>
      <c r="E287" s="127">
        <v>0</v>
      </c>
      <c r="F287" s="141">
        <f t="shared" si="4"/>
        <v>0</v>
      </c>
      <c r="K287" s="139"/>
      <c r="L287" s="140"/>
    </row>
    <row r="288" spans="1:12" x14ac:dyDescent="0.25">
      <c r="A288" t="s">
        <v>549</v>
      </c>
      <c r="B288" t="s">
        <v>575</v>
      </c>
      <c r="C288" s="127">
        <v>0</v>
      </c>
      <c r="D288" s="127">
        <v>0</v>
      </c>
      <c r="E288" s="127">
        <v>0</v>
      </c>
      <c r="F288" s="141">
        <f t="shared" si="4"/>
        <v>0</v>
      </c>
      <c r="K288" s="139"/>
      <c r="L288" s="140"/>
    </row>
    <row r="289" spans="1:12" x14ac:dyDescent="0.25">
      <c r="A289" t="s">
        <v>887</v>
      </c>
      <c r="B289" t="s">
        <v>894</v>
      </c>
      <c r="C289" s="127">
        <v>0</v>
      </c>
      <c r="D289" s="127">
        <v>0</v>
      </c>
      <c r="E289" s="127">
        <v>0</v>
      </c>
      <c r="F289" s="141">
        <f t="shared" si="4"/>
        <v>0</v>
      </c>
      <c r="K289" s="139"/>
      <c r="L289" s="140"/>
    </row>
    <row r="290" spans="1:12" x14ac:dyDescent="0.25">
      <c r="A290" t="s">
        <v>879</v>
      </c>
      <c r="B290" t="s">
        <v>891</v>
      </c>
      <c r="C290" s="127">
        <v>0</v>
      </c>
      <c r="D290" s="127">
        <v>0</v>
      </c>
      <c r="E290" s="127">
        <v>0</v>
      </c>
      <c r="F290" s="141">
        <f t="shared" si="4"/>
        <v>0</v>
      </c>
      <c r="K290" s="139"/>
      <c r="L290" s="140"/>
    </row>
    <row r="291" spans="1:12" x14ac:dyDescent="0.25">
      <c r="A291" t="s">
        <v>869</v>
      </c>
      <c r="B291" t="s">
        <v>870</v>
      </c>
      <c r="C291" s="127">
        <v>0</v>
      </c>
      <c r="D291" s="127">
        <v>0</v>
      </c>
      <c r="E291" s="127">
        <v>0</v>
      </c>
      <c r="F291" s="141">
        <f t="shared" si="4"/>
        <v>0</v>
      </c>
      <c r="K291" s="139"/>
      <c r="L291" s="140"/>
    </row>
    <row r="292" spans="1:12" x14ac:dyDescent="0.25">
      <c r="A292" t="s">
        <v>878</v>
      </c>
      <c r="B292" t="s">
        <v>885</v>
      </c>
      <c r="C292" s="127">
        <v>0</v>
      </c>
      <c r="D292" s="127">
        <v>0</v>
      </c>
      <c r="E292" s="127">
        <v>0</v>
      </c>
      <c r="F292" s="141">
        <f t="shared" si="4"/>
        <v>0</v>
      </c>
      <c r="K292" s="139"/>
      <c r="L292" s="140"/>
    </row>
    <row r="293" spans="1:12" x14ac:dyDescent="0.25">
      <c r="A293" t="s">
        <v>44</v>
      </c>
      <c r="B293" t="s">
        <v>590</v>
      </c>
      <c r="C293" s="127">
        <v>0</v>
      </c>
      <c r="D293" s="127">
        <v>0</v>
      </c>
      <c r="E293" s="127">
        <v>0</v>
      </c>
      <c r="F293" s="141">
        <f t="shared" si="4"/>
        <v>0</v>
      </c>
      <c r="K293" s="139"/>
      <c r="L293" s="140"/>
    </row>
    <row r="294" spans="1:12" x14ac:dyDescent="0.25">
      <c r="A294" t="s">
        <v>67</v>
      </c>
      <c r="B294" t="s">
        <v>604</v>
      </c>
      <c r="C294" s="127">
        <v>891355</v>
      </c>
      <c r="D294" s="127">
        <v>891355</v>
      </c>
      <c r="E294" s="127">
        <v>891355</v>
      </c>
      <c r="F294" s="141">
        <f t="shared" si="4"/>
        <v>3</v>
      </c>
      <c r="K294" s="139"/>
      <c r="L294" s="140"/>
    </row>
    <row r="295" spans="1:12" x14ac:dyDescent="0.25">
      <c r="A295" t="s">
        <v>61</v>
      </c>
      <c r="B295" t="s">
        <v>606</v>
      </c>
      <c r="C295" s="127">
        <v>0</v>
      </c>
      <c r="D295" s="127">
        <v>4160923.8600000003</v>
      </c>
      <c r="E295" s="127">
        <v>2675923.8599999994</v>
      </c>
      <c r="F295" s="141">
        <f t="shared" si="4"/>
        <v>2</v>
      </c>
      <c r="K295" s="139"/>
      <c r="L295" s="140"/>
    </row>
    <row r="296" spans="1:12" x14ac:dyDescent="0.25">
      <c r="A296" t="s">
        <v>62</v>
      </c>
      <c r="B296" t="s">
        <v>605</v>
      </c>
      <c r="C296" s="127">
        <v>0</v>
      </c>
      <c r="D296" s="127">
        <v>0</v>
      </c>
      <c r="E296" s="127">
        <v>0</v>
      </c>
      <c r="F296" s="141">
        <f t="shared" si="4"/>
        <v>0</v>
      </c>
      <c r="K296" s="139"/>
      <c r="L296" s="140"/>
    </row>
    <row r="297" spans="1:12" x14ac:dyDescent="0.25">
      <c r="A297" t="s">
        <v>39</v>
      </c>
      <c r="B297" t="s">
        <v>884</v>
      </c>
      <c r="C297" s="127">
        <v>0</v>
      </c>
      <c r="D297" s="127">
        <v>0</v>
      </c>
      <c r="E297" s="127">
        <v>0</v>
      </c>
      <c r="F297" s="141">
        <f t="shared" si="4"/>
        <v>0</v>
      </c>
      <c r="K297" s="139"/>
      <c r="L297" s="140"/>
    </row>
    <row r="298" spans="1:12" x14ac:dyDescent="0.25">
      <c r="A298" t="s">
        <v>430</v>
      </c>
      <c r="B298" t="s">
        <v>837</v>
      </c>
      <c r="C298" s="127">
        <v>0</v>
      </c>
      <c r="D298" s="127">
        <v>0</v>
      </c>
      <c r="E298" s="127">
        <v>0</v>
      </c>
      <c r="F298" s="141">
        <f t="shared" si="4"/>
        <v>0</v>
      </c>
      <c r="K298" s="139"/>
      <c r="L298" s="140"/>
    </row>
    <row r="299" spans="1:12" x14ac:dyDescent="0.25">
      <c r="A299" t="s">
        <v>482</v>
      </c>
      <c r="B299" t="s">
        <v>483</v>
      </c>
      <c r="C299" s="127">
        <v>0</v>
      </c>
      <c r="D299" s="127">
        <v>0</v>
      </c>
      <c r="E299" s="127">
        <v>0</v>
      </c>
      <c r="F299" s="141">
        <f t="shared" si="4"/>
        <v>0</v>
      </c>
      <c r="K299" s="139"/>
      <c r="L299" s="140"/>
    </row>
    <row r="300" spans="1:12" x14ac:dyDescent="0.25">
      <c r="A300" t="s">
        <v>66</v>
      </c>
      <c r="B300" t="s">
        <v>596</v>
      </c>
      <c r="C300" s="127">
        <v>292957.40000000037</v>
      </c>
      <c r="D300" s="127">
        <v>292957.40000000037</v>
      </c>
      <c r="E300" s="127">
        <v>292957.40000000037</v>
      </c>
      <c r="F300" s="141">
        <f t="shared" si="4"/>
        <v>3</v>
      </c>
      <c r="K300" s="139"/>
      <c r="L300" s="140"/>
    </row>
    <row r="301" spans="1:12" x14ac:dyDescent="0.25">
      <c r="A301" t="s">
        <v>54</v>
      </c>
      <c r="B301" t="s">
        <v>577</v>
      </c>
      <c r="C301" s="127">
        <v>0</v>
      </c>
      <c r="D301" s="127">
        <v>0</v>
      </c>
      <c r="E301" s="127">
        <v>2947106.2800000012</v>
      </c>
      <c r="F301" s="141">
        <f t="shared" si="4"/>
        <v>1</v>
      </c>
      <c r="K301" s="139"/>
      <c r="L301" s="140"/>
    </row>
    <row r="302" spans="1:12" x14ac:dyDescent="0.25">
      <c r="A302" t="s">
        <v>73</v>
      </c>
      <c r="B302" t="s">
        <v>586</v>
      </c>
      <c r="C302" s="127">
        <v>0</v>
      </c>
      <c r="D302" s="127">
        <v>267970.51999999955</v>
      </c>
      <c r="E302" s="127">
        <v>0</v>
      </c>
      <c r="F302" s="141">
        <f t="shared" si="4"/>
        <v>1</v>
      </c>
      <c r="K302" s="139"/>
      <c r="L302" s="140"/>
    </row>
    <row r="303" spans="1:12" x14ac:dyDescent="0.25">
      <c r="A303" t="s">
        <v>69</v>
      </c>
      <c r="B303" t="s">
        <v>600</v>
      </c>
      <c r="C303" s="127">
        <v>0</v>
      </c>
      <c r="D303" s="127">
        <v>0</v>
      </c>
      <c r="E303" s="127">
        <v>0</v>
      </c>
      <c r="F303" s="141">
        <f t="shared" si="4"/>
        <v>0</v>
      </c>
      <c r="K303" s="139"/>
      <c r="L303" s="140"/>
    </row>
    <row r="304" spans="1:12" x14ac:dyDescent="0.25">
      <c r="A304" t="s">
        <v>46</v>
      </c>
      <c r="B304" t="s">
        <v>603</v>
      </c>
      <c r="C304" s="127">
        <v>0</v>
      </c>
      <c r="D304" s="127">
        <v>0</v>
      </c>
      <c r="E304" s="127">
        <v>0</v>
      </c>
      <c r="F304" s="141">
        <f t="shared" si="4"/>
        <v>0</v>
      </c>
      <c r="K304" s="139"/>
      <c r="L304" s="140"/>
    </row>
    <row r="305" spans="1:12" x14ac:dyDescent="0.25">
      <c r="A305" t="s">
        <v>70</v>
      </c>
      <c r="B305" t="s">
        <v>595</v>
      </c>
      <c r="C305" s="127">
        <v>0</v>
      </c>
      <c r="D305" s="127">
        <v>0</v>
      </c>
      <c r="E305" s="127">
        <v>0</v>
      </c>
      <c r="F305" s="141">
        <f t="shared" si="4"/>
        <v>0</v>
      </c>
      <c r="K305" s="139"/>
      <c r="L305" s="140"/>
    </row>
    <row r="306" spans="1:12" x14ac:dyDescent="0.25">
      <c r="A306" t="s">
        <v>45</v>
      </c>
      <c r="B306" t="s">
        <v>738</v>
      </c>
      <c r="C306" s="127">
        <v>0</v>
      </c>
      <c r="D306" s="127">
        <v>6444873.5300000003</v>
      </c>
      <c r="E306" s="127">
        <v>0</v>
      </c>
      <c r="F306" s="141">
        <f t="shared" si="4"/>
        <v>1</v>
      </c>
      <c r="K306" s="139"/>
      <c r="L306" s="140"/>
    </row>
    <row r="307" spans="1:12" x14ac:dyDescent="0.25">
      <c r="A307" t="s">
        <v>55</v>
      </c>
      <c r="B307" t="s">
        <v>593</v>
      </c>
      <c r="C307" s="127">
        <v>0</v>
      </c>
      <c r="D307" s="127">
        <v>0</v>
      </c>
      <c r="E307" s="127">
        <v>5763605.5</v>
      </c>
      <c r="F307" s="141">
        <f t="shared" si="4"/>
        <v>1</v>
      </c>
      <c r="K307" s="139"/>
      <c r="L307" s="140"/>
    </row>
    <row r="308" spans="1:12" x14ac:dyDescent="0.25">
      <c r="A308" t="s">
        <v>42</v>
      </c>
      <c r="B308" t="s">
        <v>610</v>
      </c>
      <c r="C308" s="127">
        <v>0</v>
      </c>
      <c r="D308" s="127">
        <v>0</v>
      </c>
      <c r="E308" s="127">
        <v>44188175.290000007</v>
      </c>
      <c r="F308" s="141">
        <f t="shared" si="4"/>
        <v>1</v>
      </c>
      <c r="K308" s="139"/>
      <c r="L308" s="140"/>
    </row>
    <row r="309" spans="1:12" x14ac:dyDescent="0.25">
      <c r="A309" t="s">
        <v>737</v>
      </c>
      <c r="B309" t="s">
        <v>736</v>
      </c>
      <c r="C309" s="127">
        <v>0.5</v>
      </c>
      <c r="D309" s="127">
        <v>0.5</v>
      </c>
      <c r="E309" s="127">
        <v>0.5</v>
      </c>
      <c r="F309" s="141">
        <f t="shared" si="4"/>
        <v>3</v>
      </c>
      <c r="K309" s="139"/>
      <c r="L309" s="140"/>
    </row>
    <row r="310" spans="1:12" x14ac:dyDescent="0.25">
      <c r="A310" t="s">
        <v>72</v>
      </c>
      <c r="B310" t="s">
        <v>592</v>
      </c>
      <c r="C310" s="127">
        <v>0</v>
      </c>
      <c r="D310" s="127">
        <v>6002822.7699999996</v>
      </c>
      <c r="E310" s="127">
        <v>0</v>
      </c>
      <c r="F310" s="141">
        <f t="shared" si="4"/>
        <v>1</v>
      </c>
      <c r="K310" s="139"/>
      <c r="L310" s="140"/>
    </row>
    <row r="311" spans="1:12" x14ac:dyDescent="0.25">
      <c r="A311" t="s">
        <v>68</v>
      </c>
      <c r="B311" t="s">
        <v>601</v>
      </c>
      <c r="C311" s="127">
        <v>0</v>
      </c>
      <c r="D311" s="127">
        <v>520206.8200000003</v>
      </c>
      <c r="E311" s="127">
        <v>0</v>
      </c>
      <c r="F311" s="141">
        <f t="shared" si="4"/>
        <v>1</v>
      </c>
      <c r="K311" s="139"/>
      <c r="L311" s="140"/>
    </row>
    <row r="312" spans="1:12" x14ac:dyDescent="0.25">
      <c r="A312" t="s">
        <v>50</v>
      </c>
      <c r="B312" t="s">
        <v>585</v>
      </c>
      <c r="C312" s="127">
        <v>15155763.49</v>
      </c>
      <c r="D312" s="127">
        <v>0</v>
      </c>
      <c r="E312" s="127">
        <v>0</v>
      </c>
      <c r="F312" s="141">
        <f t="shared" si="4"/>
        <v>1</v>
      </c>
      <c r="K312" s="139"/>
      <c r="L312" s="140"/>
    </row>
    <row r="313" spans="1:12" x14ac:dyDescent="0.25">
      <c r="A313" t="s">
        <v>51</v>
      </c>
      <c r="B313" t="s">
        <v>582</v>
      </c>
      <c r="C313" s="127">
        <v>0</v>
      </c>
      <c r="D313" s="127">
        <v>23801264.640000001</v>
      </c>
      <c r="E313" s="127">
        <v>0</v>
      </c>
      <c r="F313" s="141">
        <f t="shared" si="4"/>
        <v>1</v>
      </c>
      <c r="K313" s="139"/>
      <c r="L313" s="140"/>
    </row>
    <row r="314" spans="1:12" x14ac:dyDescent="0.25">
      <c r="A314" t="s">
        <v>52</v>
      </c>
      <c r="B314" t="s">
        <v>580</v>
      </c>
      <c r="C314" s="127">
        <v>0</v>
      </c>
      <c r="D314" s="127">
        <v>2852140.78</v>
      </c>
      <c r="E314" s="127">
        <v>0</v>
      </c>
      <c r="F314" s="141">
        <f t="shared" si="4"/>
        <v>1</v>
      </c>
      <c r="K314" s="139"/>
      <c r="L314" s="140"/>
    </row>
    <row r="315" spans="1:12" x14ac:dyDescent="0.25">
      <c r="A315" t="s">
        <v>58</v>
      </c>
      <c r="B315" t="s">
        <v>598</v>
      </c>
      <c r="C315" s="127">
        <v>0</v>
      </c>
      <c r="D315" s="127">
        <v>0</v>
      </c>
      <c r="E315" s="127">
        <v>7753913.3200000003</v>
      </c>
      <c r="F315" s="141">
        <f t="shared" si="4"/>
        <v>1</v>
      </c>
      <c r="K315" s="139"/>
      <c r="L315" s="140"/>
    </row>
    <row r="316" spans="1:12" x14ac:dyDescent="0.25">
      <c r="A316" t="s">
        <v>48</v>
      </c>
      <c r="B316" t="s">
        <v>594</v>
      </c>
      <c r="C316" s="127">
        <v>1559031.74</v>
      </c>
      <c r="D316" s="127">
        <v>1559031.74</v>
      </c>
      <c r="E316" s="127">
        <v>1559031.74</v>
      </c>
      <c r="F316" s="141">
        <f t="shared" si="4"/>
        <v>3</v>
      </c>
      <c r="K316" s="139"/>
      <c r="L316" s="140"/>
    </row>
    <row r="317" spans="1:12" x14ac:dyDescent="0.25">
      <c r="A317" t="s">
        <v>38</v>
      </c>
      <c r="B317" t="s">
        <v>589</v>
      </c>
      <c r="C317" s="127">
        <v>270761.5</v>
      </c>
      <c r="D317" s="127">
        <v>634761.5</v>
      </c>
      <c r="E317" s="127">
        <v>0</v>
      </c>
      <c r="F317" s="141">
        <f t="shared" si="4"/>
        <v>2</v>
      </c>
      <c r="K317" s="139"/>
      <c r="L317" s="140"/>
    </row>
    <row r="318" spans="1:12" x14ac:dyDescent="0.25">
      <c r="A318" t="s">
        <v>64</v>
      </c>
      <c r="B318" t="s">
        <v>599</v>
      </c>
      <c r="C318" s="127">
        <v>0</v>
      </c>
      <c r="D318" s="127">
        <v>0</v>
      </c>
      <c r="E318" s="127">
        <v>0</v>
      </c>
      <c r="F318" s="141">
        <f t="shared" si="4"/>
        <v>0</v>
      </c>
      <c r="K318" s="139"/>
      <c r="L318" s="140"/>
    </row>
    <row r="319" spans="1:12" x14ac:dyDescent="0.25">
      <c r="A319" t="s">
        <v>65</v>
      </c>
      <c r="B319" t="s">
        <v>578</v>
      </c>
      <c r="C319" s="127">
        <v>0</v>
      </c>
      <c r="D319" s="127">
        <v>8685800.0800000001</v>
      </c>
      <c r="E319" s="127">
        <v>0</v>
      </c>
      <c r="F319" s="141">
        <f t="shared" si="4"/>
        <v>1</v>
      </c>
      <c r="K319" s="139"/>
      <c r="L319" s="140"/>
    </row>
    <row r="320" spans="1:12" x14ac:dyDescent="0.25">
      <c r="A320" t="s">
        <v>57</v>
      </c>
      <c r="B320" t="s">
        <v>579</v>
      </c>
      <c r="C320" s="127">
        <v>0</v>
      </c>
      <c r="D320" s="127">
        <v>6347419.5899999999</v>
      </c>
      <c r="E320" s="127">
        <v>0</v>
      </c>
      <c r="F320" s="141">
        <f t="shared" si="4"/>
        <v>1</v>
      </c>
      <c r="K320" s="139"/>
      <c r="L320" s="140"/>
    </row>
    <row r="321" spans="1:12" x14ac:dyDescent="0.25">
      <c r="A321" t="s">
        <v>47</v>
      </c>
      <c r="B321" t="s">
        <v>607</v>
      </c>
      <c r="C321" s="127">
        <v>580437.26</v>
      </c>
      <c r="D321" s="127">
        <v>580437.26</v>
      </c>
      <c r="E321" s="127">
        <v>580437.26</v>
      </c>
      <c r="F321" s="141">
        <f t="shared" si="4"/>
        <v>3</v>
      </c>
      <c r="K321" s="139"/>
      <c r="L321" s="140"/>
    </row>
    <row r="322" spans="1:12" x14ac:dyDescent="0.25">
      <c r="A322" t="s">
        <v>49</v>
      </c>
      <c r="B322" t="s">
        <v>584</v>
      </c>
      <c r="C322" s="127">
        <v>2765618.78</v>
      </c>
      <c r="D322" s="127">
        <v>2765618.78</v>
      </c>
      <c r="E322" s="127">
        <v>2765618.78</v>
      </c>
      <c r="F322" s="141">
        <f t="shared" si="4"/>
        <v>3</v>
      </c>
      <c r="K322" s="139"/>
      <c r="L322" s="140"/>
    </row>
    <row r="323" spans="1:12" x14ac:dyDescent="0.25">
      <c r="A323" t="s">
        <v>60</v>
      </c>
      <c r="B323" t="s">
        <v>581</v>
      </c>
      <c r="C323" s="127">
        <v>122454543.63</v>
      </c>
      <c r="D323" s="127">
        <v>110454543.63</v>
      </c>
      <c r="E323" s="127">
        <v>91831543.629999995</v>
      </c>
      <c r="F323" s="141">
        <f t="shared" ref="F323:F386" si="5">COUNTIF(C323:E323,"&gt;0")</f>
        <v>3</v>
      </c>
      <c r="K323" s="139"/>
      <c r="L323" s="140"/>
    </row>
    <row r="324" spans="1:12" x14ac:dyDescent="0.25">
      <c r="A324" t="s">
        <v>41</v>
      </c>
      <c r="B324" t="s">
        <v>602</v>
      </c>
      <c r="C324" s="127">
        <v>0</v>
      </c>
      <c r="D324" s="127">
        <v>0</v>
      </c>
      <c r="E324" s="127">
        <v>0</v>
      </c>
      <c r="F324" s="141">
        <f t="shared" si="5"/>
        <v>0</v>
      </c>
      <c r="K324" s="139"/>
      <c r="L324" s="140"/>
    </row>
    <row r="325" spans="1:12" x14ac:dyDescent="0.25">
      <c r="A325" t="s">
        <v>71</v>
      </c>
      <c r="B325" t="s">
        <v>587</v>
      </c>
      <c r="C325" s="127">
        <v>0</v>
      </c>
      <c r="D325" s="127">
        <v>0</v>
      </c>
      <c r="E325" s="127">
        <v>0</v>
      </c>
      <c r="F325" s="141">
        <f t="shared" si="5"/>
        <v>0</v>
      </c>
      <c r="K325" s="139"/>
      <c r="L325" s="140"/>
    </row>
    <row r="326" spans="1:12" x14ac:dyDescent="0.25">
      <c r="A326" t="s">
        <v>59</v>
      </c>
      <c r="B326" t="s">
        <v>735</v>
      </c>
      <c r="C326" s="127">
        <v>0</v>
      </c>
      <c r="D326" s="127">
        <v>0</v>
      </c>
      <c r="E326" s="127">
        <v>0</v>
      </c>
      <c r="F326" s="141">
        <f t="shared" si="5"/>
        <v>0</v>
      </c>
      <c r="K326" s="139"/>
      <c r="L326" s="140"/>
    </row>
    <row r="327" spans="1:12" x14ac:dyDescent="0.25">
      <c r="A327" t="s">
        <v>53</v>
      </c>
      <c r="B327" t="s">
        <v>597</v>
      </c>
      <c r="C327" s="127">
        <v>0</v>
      </c>
      <c r="D327" s="127">
        <v>8310580.7200000016</v>
      </c>
      <c r="E327" s="127">
        <v>0</v>
      </c>
      <c r="F327" s="141">
        <f t="shared" si="5"/>
        <v>1</v>
      </c>
      <c r="K327" s="139"/>
      <c r="L327" s="140"/>
    </row>
    <row r="328" spans="1:12" x14ac:dyDescent="0.25">
      <c r="A328" t="s">
        <v>40</v>
      </c>
      <c r="B328" t="s">
        <v>609</v>
      </c>
      <c r="C328" s="127">
        <v>1924896.5</v>
      </c>
      <c r="D328" s="127">
        <v>1924896.5</v>
      </c>
      <c r="E328" s="127">
        <v>1924896.5</v>
      </c>
      <c r="F328" s="141">
        <f t="shared" si="5"/>
        <v>3</v>
      </c>
      <c r="K328" s="139"/>
      <c r="L328" s="140"/>
    </row>
    <row r="329" spans="1:12" x14ac:dyDescent="0.25">
      <c r="A329" t="s">
        <v>33</v>
      </c>
      <c r="B329" t="s">
        <v>624</v>
      </c>
      <c r="C329" s="127">
        <v>0</v>
      </c>
      <c r="D329" s="127">
        <v>0</v>
      </c>
      <c r="E329" s="127">
        <v>5036231.04</v>
      </c>
      <c r="F329" s="141">
        <f t="shared" si="5"/>
        <v>1</v>
      </c>
      <c r="K329" s="139"/>
      <c r="L329" s="140"/>
    </row>
    <row r="330" spans="1:12" x14ac:dyDescent="0.25">
      <c r="A330" t="s">
        <v>18</v>
      </c>
      <c r="B330" t="s">
        <v>618</v>
      </c>
      <c r="C330" s="127">
        <v>0</v>
      </c>
      <c r="D330" s="127">
        <v>0</v>
      </c>
      <c r="E330" s="127">
        <v>0</v>
      </c>
      <c r="F330" s="141">
        <f t="shared" si="5"/>
        <v>0</v>
      </c>
      <c r="K330" s="139"/>
      <c r="L330" s="140"/>
    </row>
    <row r="331" spans="1:12" x14ac:dyDescent="0.25">
      <c r="A331" t="s">
        <v>34</v>
      </c>
      <c r="B331" t="s">
        <v>617</v>
      </c>
      <c r="C331" s="127">
        <v>0</v>
      </c>
      <c r="D331" s="127">
        <v>0</v>
      </c>
      <c r="E331" s="127">
        <v>0</v>
      </c>
      <c r="F331" s="141">
        <f t="shared" si="5"/>
        <v>0</v>
      </c>
      <c r="K331" s="139"/>
      <c r="L331" s="140"/>
    </row>
    <row r="332" spans="1:12" x14ac:dyDescent="0.25">
      <c r="A332" t="s">
        <v>31</v>
      </c>
      <c r="B332" t="s">
        <v>625</v>
      </c>
      <c r="C332" s="127">
        <v>0</v>
      </c>
      <c r="D332" s="127">
        <v>0</v>
      </c>
      <c r="E332" s="127">
        <v>322018.29000000004</v>
      </c>
      <c r="F332" s="141">
        <f t="shared" si="5"/>
        <v>1</v>
      </c>
      <c r="K332" s="139"/>
      <c r="L332" s="140"/>
    </row>
    <row r="333" spans="1:12" x14ac:dyDescent="0.25">
      <c r="A333" t="s">
        <v>37</v>
      </c>
      <c r="B333" t="s">
        <v>611</v>
      </c>
      <c r="C333" s="127">
        <v>0</v>
      </c>
      <c r="D333" s="127">
        <v>0</v>
      </c>
      <c r="E333" s="127">
        <v>0</v>
      </c>
      <c r="F333" s="141">
        <f t="shared" si="5"/>
        <v>0</v>
      </c>
      <c r="K333" s="139"/>
      <c r="L333" s="140"/>
    </row>
    <row r="334" spans="1:12" x14ac:dyDescent="0.25">
      <c r="A334" t="s">
        <v>28</v>
      </c>
      <c r="B334" t="s">
        <v>628</v>
      </c>
      <c r="C334" s="127">
        <v>0</v>
      </c>
      <c r="D334" s="127">
        <v>0</v>
      </c>
      <c r="E334" s="127">
        <v>0</v>
      </c>
      <c r="F334" s="141">
        <f t="shared" si="5"/>
        <v>0</v>
      </c>
      <c r="K334" s="139"/>
      <c r="L334" s="140"/>
    </row>
    <row r="335" spans="1:12" x14ac:dyDescent="0.25">
      <c r="A335" t="s">
        <v>29</v>
      </c>
      <c r="B335" t="s">
        <v>615</v>
      </c>
      <c r="C335" s="127">
        <v>0</v>
      </c>
      <c r="D335" s="127">
        <v>0</v>
      </c>
      <c r="E335" s="127">
        <v>2068658.75</v>
      </c>
      <c r="F335" s="141">
        <f t="shared" si="5"/>
        <v>1</v>
      </c>
      <c r="K335" s="139"/>
      <c r="L335" s="140"/>
    </row>
    <row r="336" spans="1:12" x14ac:dyDescent="0.25">
      <c r="A336" t="s">
        <v>26</v>
      </c>
      <c r="B336" t="s">
        <v>616</v>
      </c>
      <c r="C336" s="127">
        <v>0</v>
      </c>
      <c r="D336" s="127">
        <v>0</v>
      </c>
      <c r="E336" s="127">
        <v>0</v>
      </c>
      <c r="F336" s="141">
        <f t="shared" si="5"/>
        <v>0</v>
      </c>
      <c r="K336" s="139"/>
      <c r="L336" s="140"/>
    </row>
    <row r="337" spans="1:12" x14ac:dyDescent="0.25">
      <c r="A337" t="s">
        <v>32</v>
      </c>
      <c r="B337" t="s">
        <v>621</v>
      </c>
      <c r="C337" s="127">
        <v>0</v>
      </c>
      <c r="D337" s="127">
        <v>0</v>
      </c>
      <c r="E337" s="127">
        <v>0</v>
      </c>
      <c r="F337" s="141">
        <f t="shared" si="5"/>
        <v>0</v>
      </c>
      <c r="K337" s="139"/>
      <c r="L337" s="140"/>
    </row>
    <row r="338" spans="1:12" x14ac:dyDescent="0.25">
      <c r="A338" t="s">
        <v>23</v>
      </c>
      <c r="B338" t="s">
        <v>613</v>
      </c>
      <c r="C338" s="127">
        <v>0</v>
      </c>
      <c r="D338" s="127">
        <v>0</v>
      </c>
      <c r="E338" s="127">
        <v>0</v>
      </c>
      <c r="F338" s="141">
        <f t="shared" si="5"/>
        <v>0</v>
      </c>
      <c r="K338" s="139"/>
      <c r="L338" s="140"/>
    </row>
    <row r="339" spans="1:12" x14ac:dyDescent="0.25">
      <c r="A339" t="s">
        <v>24</v>
      </c>
      <c r="B339" t="s">
        <v>619</v>
      </c>
      <c r="C339" s="127">
        <v>0</v>
      </c>
      <c r="D339" s="127">
        <v>0</v>
      </c>
      <c r="E339" s="127">
        <v>0</v>
      </c>
      <c r="F339" s="141">
        <f t="shared" si="5"/>
        <v>0</v>
      </c>
      <c r="K339" s="139"/>
      <c r="L339" s="140"/>
    </row>
    <row r="340" spans="1:12" x14ac:dyDescent="0.25">
      <c r="A340" t="s">
        <v>30</v>
      </c>
      <c r="B340" t="s">
        <v>614</v>
      </c>
      <c r="C340" s="127">
        <v>0</v>
      </c>
      <c r="D340" s="127">
        <v>0</v>
      </c>
      <c r="E340" s="127">
        <v>0</v>
      </c>
      <c r="F340" s="141">
        <f t="shared" si="5"/>
        <v>0</v>
      </c>
      <c r="K340" s="139"/>
      <c r="L340" s="140"/>
    </row>
    <row r="341" spans="1:12" x14ac:dyDescent="0.25">
      <c r="A341" t="s">
        <v>14</v>
      </c>
      <c r="B341" t="s">
        <v>622</v>
      </c>
      <c r="C341" s="127">
        <v>0.05</v>
      </c>
      <c r="D341" s="127">
        <v>0.05</v>
      </c>
      <c r="E341" s="127">
        <v>0.05</v>
      </c>
      <c r="F341" s="141">
        <f t="shared" si="5"/>
        <v>3</v>
      </c>
      <c r="K341" s="139"/>
      <c r="L341" s="140"/>
    </row>
    <row r="342" spans="1:12" x14ac:dyDescent="0.25">
      <c r="A342" t="s">
        <v>25</v>
      </c>
      <c r="B342" t="s">
        <v>620</v>
      </c>
      <c r="C342" s="127">
        <v>0</v>
      </c>
      <c r="D342" s="127">
        <v>0</v>
      </c>
      <c r="E342" s="127">
        <v>0</v>
      </c>
      <c r="F342" s="141">
        <f t="shared" si="5"/>
        <v>0</v>
      </c>
      <c r="K342" s="139"/>
      <c r="L342" s="140"/>
    </row>
    <row r="343" spans="1:12" x14ac:dyDescent="0.25">
      <c r="A343" t="s">
        <v>36</v>
      </c>
      <c r="B343" t="s">
        <v>626</v>
      </c>
      <c r="C343" s="127">
        <v>538991.35</v>
      </c>
      <c r="D343" s="127">
        <v>538991.35</v>
      </c>
      <c r="E343" s="127">
        <v>538991.35</v>
      </c>
      <c r="F343" s="141">
        <f t="shared" si="5"/>
        <v>3</v>
      </c>
      <c r="K343" s="139"/>
      <c r="L343" s="140"/>
    </row>
    <row r="344" spans="1:12" x14ac:dyDescent="0.25">
      <c r="A344" t="s">
        <v>35</v>
      </c>
      <c r="B344" t="s">
        <v>627</v>
      </c>
      <c r="C344" s="127">
        <v>0</v>
      </c>
      <c r="D344" s="127">
        <v>0</v>
      </c>
      <c r="E344" s="127">
        <v>0</v>
      </c>
      <c r="F344" s="141">
        <f t="shared" si="5"/>
        <v>0</v>
      </c>
      <c r="K344" s="139"/>
      <c r="L344" s="140"/>
    </row>
    <row r="345" spans="1:12" x14ac:dyDescent="0.25">
      <c r="A345" t="s">
        <v>27</v>
      </c>
      <c r="B345" t="s">
        <v>623</v>
      </c>
      <c r="C345" s="127">
        <v>0</v>
      </c>
      <c r="D345" s="127">
        <v>0</v>
      </c>
      <c r="E345" s="127">
        <v>0</v>
      </c>
      <c r="F345" s="141">
        <f t="shared" si="5"/>
        <v>0</v>
      </c>
      <c r="K345" s="139"/>
      <c r="L345" s="140"/>
    </row>
    <row r="346" spans="1:12" x14ac:dyDescent="0.25">
      <c r="A346" t="s">
        <v>10</v>
      </c>
      <c r="B346" t="s">
        <v>612</v>
      </c>
      <c r="C346" s="127">
        <v>0</v>
      </c>
      <c r="D346" s="127">
        <v>0</v>
      </c>
      <c r="E346" s="127">
        <v>0</v>
      </c>
      <c r="F346" s="141">
        <f t="shared" si="5"/>
        <v>0</v>
      </c>
      <c r="K346" s="139"/>
      <c r="L346" s="140"/>
    </row>
    <row r="347" spans="1:12" x14ac:dyDescent="0.25">
      <c r="A347" t="s">
        <v>432</v>
      </c>
      <c r="B347" t="s">
        <v>831</v>
      </c>
      <c r="C347" s="127">
        <v>932345.4</v>
      </c>
      <c r="D347" s="127">
        <v>932345.4</v>
      </c>
      <c r="E347" s="127">
        <v>932345.4</v>
      </c>
      <c r="F347" s="141">
        <f t="shared" si="5"/>
        <v>3</v>
      </c>
      <c r="K347" s="139"/>
      <c r="L347" s="140"/>
    </row>
    <row r="348" spans="1:12" x14ac:dyDescent="0.25">
      <c r="A348" t="s">
        <v>433</v>
      </c>
      <c r="B348" t="s">
        <v>830</v>
      </c>
      <c r="C348" s="127">
        <v>822784.12</v>
      </c>
      <c r="D348" s="127">
        <v>822784.12</v>
      </c>
      <c r="E348" s="127">
        <v>822784.12</v>
      </c>
      <c r="F348" s="141">
        <f t="shared" si="5"/>
        <v>3</v>
      </c>
      <c r="K348" s="139"/>
      <c r="L348" s="140"/>
    </row>
    <row r="349" spans="1:12" x14ac:dyDescent="0.25">
      <c r="A349" t="s">
        <v>434</v>
      </c>
      <c r="B349" t="s">
        <v>829</v>
      </c>
      <c r="C349" s="127">
        <v>0</v>
      </c>
      <c r="D349" s="127">
        <v>0</v>
      </c>
      <c r="E349" s="127">
        <v>0</v>
      </c>
      <c r="F349" s="141">
        <f t="shared" si="5"/>
        <v>0</v>
      </c>
      <c r="K349" s="139"/>
      <c r="L349" s="140"/>
    </row>
    <row r="350" spans="1:12" x14ac:dyDescent="0.25">
      <c r="A350" t="s">
        <v>435</v>
      </c>
      <c r="B350" t="s">
        <v>828</v>
      </c>
      <c r="C350" s="127">
        <v>0</v>
      </c>
      <c r="D350" s="127">
        <v>0</v>
      </c>
      <c r="E350" s="127">
        <v>0</v>
      </c>
      <c r="F350" s="141">
        <f t="shared" si="5"/>
        <v>0</v>
      </c>
      <c r="K350" s="139"/>
      <c r="L350" s="140"/>
    </row>
    <row r="351" spans="1:12" x14ac:dyDescent="0.25">
      <c r="A351" t="s">
        <v>436</v>
      </c>
      <c r="B351" t="s">
        <v>827</v>
      </c>
      <c r="C351" s="127">
        <v>0</v>
      </c>
      <c r="D351" s="127">
        <v>0</v>
      </c>
      <c r="E351" s="127">
        <v>0</v>
      </c>
      <c r="F351" s="141">
        <f t="shared" si="5"/>
        <v>0</v>
      </c>
      <c r="K351" s="139"/>
      <c r="L351" s="140"/>
    </row>
    <row r="352" spans="1:12" x14ac:dyDescent="0.25">
      <c r="A352" t="s">
        <v>438</v>
      </c>
      <c r="B352" t="s">
        <v>826</v>
      </c>
      <c r="C352" s="127">
        <v>0</v>
      </c>
      <c r="D352" s="127">
        <v>0</v>
      </c>
      <c r="E352" s="127">
        <v>0</v>
      </c>
      <c r="F352" s="141">
        <f t="shared" si="5"/>
        <v>0</v>
      </c>
      <c r="K352" s="139"/>
      <c r="L352" s="140"/>
    </row>
    <row r="353" spans="1:12" x14ac:dyDescent="0.25">
      <c r="A353" t="s">
        <v>439</v>
      </c>
      <c r="B353" t="s">
        <v>825</v>
      </c>
      <c r="C353" s="127">
        <v>0</v>
      </c>
      <c r="D353" s="127">
        <v>0</v>
      </c>
      <c r="E353" s="127">
        <v>0</v>
      </c>
      <c r="F353" s="141">
        <f t="shared" si="5"/>
        <v>0</v>
      </c>
      <c r="K353" s="139"/>
      <c r="L353" s="140"/>
    </row>
    <row r="354" spans="1:12" x14ac:dyDescent="0.25">
      <c r="A354" t="s">
        <v>1137</v>
      </c>
      <c r="B354" t="s">
        <v>824</v>
      </c>
      <c r="C354" s="127">
        <v>0</v>
      </c>
      <c r="D354" s="127">
        <v>0</v>
      </c>
      <c r="E354" s="127">
        <v>0</v>
      </c>
      <c r="F354" s="141">
        <f t="shared" si="5"/>
        <v>0</v>
      </c>
      <c r="K354" s="139"/>
      <c r="L354" s="140"/>
    </row>
    <row r="355" spans="1:12" x14ac:dyDescent="0.25">
      <c r="A355" t="s">
        <v>1143</v>
      </c>
      <c r="B355" t="s">
        <v>824</v>
      </c>
      <c r="C355" s="127">
        <v>53.75</v>
      </c>
      <c r="D355" s="127">
        <v>0</v>
      </c>
      <c r="E355" s="127">
        <v>0</v>
      </c>
      <c r="F355" s="141">
        <f t="shared" si="5"/>
        <v>1</v>
      </c>
      <c r="K355" s="139"/>
      <c r="L355" s="140"/>
    </row>
    <row r="356" spans="1:12" x14ac:dyDescent="0.25">
      <c r="A356" t="s">
        <v>440</v>
      </c>
      <c r="B356" t="s">
        <v>823</v>
      </c>
      <c r="C356" s="127">
        <v>0</v>
      </c>
      <c r="D356" s="127">
        <v>0</v>
      </c>
      <c r="E356" s="127">
        <v>0</v>
      </c>
      <c r="F356" s="141">
        <f t="shared" si="5"/>
        <v>0</v>
      </c>
      <c r="K356" s="139"/>
      <c r="L356" s="140"/>
    </row>
    <row r="357" spans="1:12" x14ac:dyDescent="0.25">
      <c r="A357" t="s">
        <v>441</v>
      </c>
      <c r="B357" t="s">
        <v>822</v>
      </c>
      <c r="C357" s="127">
        <v>13159773.65</v>
      </c>
      <c r="D357" s="127">
        <v>13159773.65</v>
      </c>
      <c r="E357" s="127">
        <v>13159773.65</v>
      </c>
      <c r="F357" s="141">
        <f t="shared" si="5"/>
        <v>3</v>
      </c>
      <c r="K357" s="139"/>
      <c r="L357" s="140"/>
    </row>
    <row r="358" spans="1:12" x14ac:dyDescent="0.25">
      <c r="A358" t="s">
        <v>442</v>
      </c>
      <c r="B358" t="s">
        <v>821</v>
      </c>
      <c r="C358" s="127">
        <v>0</v>
      </c>
      <c r="D358" s="127">
        <v>0</v>
      </c>
      <c r="E358" s="127">
        <v>0</v>
      </c>
      <c r="F358" s="141">
        <f t="shared" si="5"/>
        <v>0</v>
      </c>
      <c r="K358" s="139"/>
      <c r="L358" s="140"/>
    </row>
    <row r="359" spans="1:12" x14ac:dyDescent="0.25">
      <c r="A359" t="s">
        <v>443</v>
      </c>
      <c r="B359" t="s">
        <v>820</v>
      </c>
      <c r="C359" s="127">
        <v>3503106.79</v>
      </c>
      <c r="D359" s="127">
        <v>0</v>
      </c>
      <c r="E359" s="127">
        <v>0</v>
      </c>
      <c r="F359" s="141">
        <f t="shared" si="5"/>
        <v>1</v>
      </c>
      <c r="K359" s="139"/>
      <c r="L359" s="140"/>
    </row>
    <row r="360" spans="1:12" x14ac:dyDescent="0.25">
      <c r="A360" t="s">
        <v>445</v>
      </c>
      <c r="B360" t="s">
        <v>819</v>
      </c>
      <c r="C360" s="127">
        <v>453946.68</v>
      </c>
      <c r="D360" s="127">
        <v>453946.68</v>
      </c>
      <c r="E360" s="127">
        <v>453946.68</v>
      </c>
      <c r="F360" s="141">
        <f t="shared" si="5"/>
        <v>3</v>
      </c>
      <c r="K360" s="139"/>
      <c r="L360" s="140"/>
    </row>
    <row r="361" spans="1:12" x14ac:dyDescent="0.25">
      <c r="A361" t="s">
        <v>446</v>
      </c>
      <c r="B361" t="s">
        <v>631</v>
      </c>
      <c r="C361" s="127">
        <v>0</v>
      </c>
      <c r="D361" s="127">
        <v>0</v>
      </c>
      <c r="E361" s="127">
        <v>0</v>
      </c>
      <c r="F361" s="141">
        <f t="shared" si="5"/>
        <v>0</v>
      </c>
      <c r="K361" s="139"/>
      <c r="L361" s="140"/>
    </row>
    <row r="362" spans="1:12" x14ac:dyDescent="0.25">
      <c r="A362" t="s">
        <v>447</v>
      </c>
      <c r="B362" t="s">
        <v>818</v>
      </c>
      <c r="C362" s="127">
        <v>0</v>
      </c>
      <c r="D362" s="127">
        <v>0</v>
      </c>
      <c r="E362" s="127">
        <v>0</v>
      </c>
      <c r="F362" s="141">
        <f t="shared" si="5"/>
        <v>0</v>
      </c>
      <c r="K362" s="139"/>
      <c r="L362" s="140"/>
    </row>
    <row r="363" spans="1:12" x14ac:dyDescent="0.25">
      <c r="A363" t="s">
        <v>448</v>
      </c>
      <c r="B363" t="s">
        <v>817</v>
      </c>
      <c r="C363" s="127">
        <v>0</v>
      </c>
      <c r="D363" s="127">
        <v>0</v>
      </c>
      <c r="E363" s="127">
        <v>0</v>
      </c>
      <c r="F363" s="141">
        <f t="shared" si="5"/>
        <v>0</v>
      </c>
      <c r="K363" s="139"/>
      <c r="L363" s="140"/>
    </row>
    <row r="364" spans="1:12" x14ac:dyDescent="0.25">
      <c r="A364" t="s">
        <v>449</v>
      </c>
      <c r="B364" t="s">
        <v>816</v>
      </c>
      <c r="C364" s="127">
        <v>0</v>
      </c>
      <c r="D364" s="127">
        <v>0</v>
      </c>
      <c r="E364" s="127">
        <v>0</v>
      </c>
      <c r="F364" s="141">
        <f t="shared" si="5"/>
        <v>0</v>
      </c>
      <c r="K364" s="139"/>
      <c r="L364" s="140"/>
    </row>
    <row r="365" spans="1:12" x14ac:dyDescent="0.25">
      <c r="A365" t="s">
        <v>450</v>
      </c>
      <c r="B365" t="s">
        <v>880</v>
      </c>
      <c r="C365" s="127">
        <v>0</v>
      </c>
      <c r="D365" s="127">
        <v>0</v>
      </c>
      <c r="E365" s="127">
        <v>0</v>
      </c>
      <c r="F365" s="141">
        <f t="shared" si="5"/>
        <v>0</v>
      </c>
      <c r="K365" s="139"/>
      <c r="L365" s="140"/>
    </row>
    <row r="366" spans="1:12" x14ac:dyDescent="0.25">
      <c r="A366" t="s">
        <v>451</v>
      </c>
      <c r="B366" t="s">
        <v>843</v>
      </c>
      <c r="C366" s="127">
        <v>0</v>
      </c>
      <c r="D366" s="127">
        <v>0</v>
      </c>
      <c r="E366" s="127">
        <v>0</v>
      </c>
      <c r="F366" s="141">
        <f t="shared" si="5"/>
        <v>0</v>
      </c>
      <c r="K366" s="139"/>
      <c r="L366" s="140"/>
    </row>
    <row r="367" spans="1:12" x14ac:dyDescent="0.25">
      <c r="A367" t="s">
        <v>815</v>
      </c>
      <c r="B367" t="s">
        <v>814</v>
      </c>
      <c r="C367" s="127">
        <v>0</v>
      </c>
      <c r="D367" s="127">
        <v>0</v>
      </c>
      <c r="E367" s="127">
        <v>0</v>
      </c>
      <c r="F367" s="141">
        <f t="shared" si="5"/>
        <v>0</v>
      </c>
      <c r="K367" s="139"/>
      <c r="L367" s="140"/>
    </row>
    <row r="368" spans="1:12" x14ac:dyDescent="0.25">
      <c r="A368" t="s">
        <v>486</v>
      </c>
      <c r="B368" t="s">
        <v>813</v>
      </c>
      <c r="C368" s="127">
        <v>201245</v>
      </c>
      <c r="D368" s="127">
        <v>201245</v>
      </c>
      <c r="E368" s="127">
        <v>201245</v>
      </c>
      <c r="F368" s="141">
        <f t="shared" si="5"/>
        <v>3</v>
      </c>
      <c r="K368" s="139"/>
      <c r="L368" s="140"/>
    </row>
    <row r="369" spans="1:12" x14ac:dyDescent="0.25">
      <c r="A369" t="s">
        <v>480</v>
      </c>
      <c r="B369" t="s">
        <v>786</v>
      </c>
      <c r="C369" s="127">
        <v>962691.12</v>
      </c>
      <c r="D369" s="127">
        <v>962691.12</v>
      </c>
      <c r="E369" s="127">
        <v>962691.12</v>
      </c>
      <c r="F369" s="141">
        <f t="shared" si="5"/>
        <v>3</v>
      </c>
      <c r="K369" s="139"/>
      <c r="L369" s="140"/>
    </row>
    <row r="370" spans="1:12" x14ac:dyDescent="0.25">
      <c r="A370" t="s">
        <v>452</v>
      </c>
      <c r="B370" t="s">
        <v>630</v>
      </c>
      <c r="C370" s="127">
        <v>0</v>
      </c>
      <c r="D370" s="127">
        <v>0</v>
      </c>
      <c r="E370" s="127">
        <v>0</v>
      </c>
      <c r="F370" s="141">
        <f t="shared" si="5"/>
        <v>0</v>
      </c>
      <c r="K370" s="139"/>
      <c r="L370" s="140"/>
    </row>
    <row r="371" spans="1:12" x14ac:dyDescent="0.25">
      <c r="A371" t="s">
        <v>453</v>
      </c>
      <c r="B371" t="s">
        <v>633</v>
      </c>
      <c r="C371" s="127">
        <v>0</v>
      </c>
      <c r="D371" s="127">
        <v>0</v>
      </c>
      <c r="E371" s="127">
        <v>0</v>
      </c>
      <c r="F371" s="141">
        <f t="shared" si="5"/>
        <v>0</v>
      </c>
      <c r="K371" s="139"/>
      <c r="L371" s="140"/>
    </row>
    <row r="372" spans="1:12" x14ac:dyDescent="0.25">
      <c r="A372" t="s">
        <v>1138</v>
      </c>
      <c r="B372" t="s">
        <v>632</v>
      </c>
      <c r="C372" s="127">
        <v>0</v>
      </c>
      <c r="D372" s="127">
        <v>0</v>
      </c>
      <c r="E372" s="127">
        <v>0</v>
      </c>
      <c r="F372" s="141">
        <f t="shared" si="5"/>
        <v>0</v>
      </c>
      <c r="K372" s="139"/>
      <c r="L372" s="140"/>
    </row>
    <row r="373" spans="1:12" x14ac:dyDescent="0.25">
      <c r="A373" t="s">
        <v>454</v>
      </c>
      <c r="B373" t="s">
        <v>937</v>
      </c>
      <c r="C373" s="127">
        <v>327186.62</v>
      </c>
      <c r="D373" s="127">
        <v>327186.62</v>
      </c>
      <c r="E373" s="127">
        <v>327186.62</v>
      </c>
      <c r="F373" s="141">
        <f t="shared" si="5"/>
        <v>3</v>
      </c>
      <c r="K373" s="139"/>
      <c r="L373" s="140"/>
    </row>
    <row r="374" spans="1:12" x14ac:dyDescent="0.25">
      <c r="A374" t="s">
        <v>455</v>
      </c>
      <c r="B374" t="s">
        <v>781</v>
      </c>
      <c r="C374" s="127">
        <v>0</v>
      </c>
      <c r="D374" s="127">
        <v>0</v>
      </c>
      <c r="E374" s="127">
        <v>0</v>
      </c>
      <c r="F374" s="141">
        <f t="shared" si="5"/>
        <v>0</v>
      </c>
      <c r="K374" s="139"/>
      <c r="L374" s="140"/>
    </row>
    <row r="375" spans="1:12" x14ac:dyDescent="0.25">
      <c r="A375" t="s">
        <v>1139</v>
      </c>
      <c r="B375" t="s">
        <v>629</v>
      </c>
      <c r="C375" s="127">
        <v>0</v>
      </c>
      <c r="D375" s="127">
        <v>0</v>
      </c>
      <c r="E375" s="127">
        <v>0</v>
      </c>
      <c r="F375" s="141">
        <f t="shared" si="5"/>
        <v>0</v>
      </c>
      <c r="K375" s="139"/>
      <c r="L375" s="140"/>
    </row>
    <row r="376" spans="1:12" x14ac:dyDescent="0.25">
      <c r="A376" t="s">
        <v>437</v>
      </c>
      <c r="B376" t="s">
        <v>779</v>
      </c>
      <c r="C376" s="127">
        <v>0</v>
      </c>
      <c r="D376" s="127">
        <v>0</v>
      </c>
      <c r="E376" s="127">
        <v>0</v>
      </c>
      <c r="F376" s="141">
        <f t="shared" si="5"/>
        <v>0</v>
      </c>
      <c r="K376" s="139"/>
      <c r="L376" s="140"/>
    </row>
    <row r="377" spans="1:12" x14ac:dyDescent="0.25">
      <c r="A377" t="s">
        <v>865</v>
      </c>
      <c r="B377" t="s">
        <v>875</v>
      </c>
      <c r="C377" s="127">
        <v>2982159.75</v>
      </c>
      <c r="D377" s="127">
        <v>2982159.75</v>
      </c>
      <c r="E377" s="127">
        <v>2982159.75</v>
      </c>
      <c r="F377" s="141">
        <f t="shared" si="5"/>
        <v>3</v>
      </c>
      <c r="K377" s="139"/>
      <c r="L377" s="140"/>
    </row>
    <row r="378" spans="1:12" x14ac:dyDescent="0.25">
      <c r="A378" t="s">
        <v>457</v>
      </c>
      <c r="B378" t="s">
        <v>638</v>
      </c>
      <c r="C378" s="127">
        <v>1249581.31</v>
      </c>
      <c r="D378" s="127">
        <v>1249581.31</v>
      </c>
      <c r="E378" s="127">
        <v>1249581.31</v>
      </c>
      <c r="F378" s="141">
        <f t="shared" si="5"/>
        <v>3</v>
      </c>
      <c r="K378" s="139"/>
      <c r="L378" s="140"/>
    </row>
    <row r="379" spans="1:12" x14ac:dyDescent="0.25">
      <c r="A379" t="s">
        <v>458</v>
      </c>
      <c r="B379" t="s">
        <v>799</v>
      </c>
      <c r="C379" s="127">
        <v>0</v>
      </c>
      <c r="D379" s="127">
        <v>0</v>
      </c>
      <c r="E379" s="127">
        <v>0</v>
      </c>
      <c r="F379" s="141">
        <f t="shared" si="5"/>
        <v>0</v>
      </c>
      <c r="K379" s="139"/>
      <c r="L379" s="140"/>
    </row>
    <row r="380" spans="1:12" x14ac:dyDescent="0.25">
      <c r="A380" t="s">
        <v>459</v>
      </c>
      <c r="B380" t="s">
        <v>798</v>
      </c>
      <c r="C380" s="127">
        <v>0</v>
      </c>
      <c r="D380" s="127">
        <v>0</v>
      </c>
      <c r="E380" s="127">
        <v>0</v>
      </c>
      <c r="F380" s="141">
        <f t="shared" si="5"/>
        <v>0</v>
      </c>
      <c r="K380" s="139"/>
      <c r="L380" s="140"/>
    </row>
    <row r="381" spans="1:12" x14ac:dyDescent="0.25">
      <c r="A381" t="s">
        <v>460</v>
      </c>
      <c r="B381" t="s">
        <v>797</v>
      </c>
      <c r="C381" s="127">
        <v>0</v>
      </c>
      <c r="D381" s="127">
        <v>0</v>
      </c>
      <c r="E381" s="127">
        <v>0</v>
      </c>
      <c r="F381" s="141">
        <f t="shared" si="5"/>
        <v>0</v>
      </c>
      <c r="K381" s="139"/>
      <c r="L381" s="140"/>
    </row>
    <row r="382" spans="1:12" x14ac:dyDescent="0.25">
      <c r="A382" t="s">
        <v>461</v>
      </c>
      <c r="B382" t="s">
        <v>796</v>
      </c>
      <c r="C382" s="127">
        <v>0</v>
      </c>
      <c r="D382" s="127">
        <v>0</v>
      </c>
      <c r="E382" s="127">
        <v>0</v>
      </c>
      <c r="F382" s="141">
        <f t="shared" si="5"/>
        <v>0</v>
      </c>
      <c r="K382" s="139"/>
      <c r="L382" s="140"/>
    </row>
    <row r="383" spans="1:12" x14ac:dyDescent="0.25">
      <c r="A383" t="s">
        <v>477</v>
      </c>
      <c r="B383" t="s">
        <v>795</v>
      </c>
      <c r="C383" s="127">
        <v>0</v>
      </c>
      <c r="D383" s="127">
        <v>0</v>
      </c>
      <c r="E383" s="127">
        <v>0</v>
      </c>
      <c r="F383" s="141">
        <f t="shared" si="5"/>
        <v>0</v>
      </c>
      <c r="K383" s="139"/>
      <c r="L383" s="140"/>
    </row>
    <row r="384" spans="1:12" x14ac:dyDescent="0.25">
      <c r="A384" t="s">
        <v>463</v>
      </c>
      <c r="B384" t="s">
        <v>794</v>
      </c>
      <c r="C384" s="127">
        <v>0</v>
      </c>
      <c r="D384" s="127">
        <v>0</v>
      </c>
      <c r="E384" s="127">
        <v>0</v>
      </c>
      <c r="F384" s="141">
        <f t="shared" si="5"/>
        <v>0</v>
      </c>
      <c r="K384" s="139"/>
      <c r="L384" s="140"/>
    </row>
    <row r="385" spans="1:12" x14ac:dyDescent="0.25">
      <c r="A385" t="s">
        <v>464</v>
      </c>
      <c r="B385" t="s">
        <v>793</v>
      </c>
      <c r="C385" s="127">
        <v>0</v>
      </c>
      <c r="D385" s="127">
        <v>0</v>
      </c>
      <c r="E385" s="127">
        <v>0</v>
      </c>
      <c r="F385" s="141">
        <f t="shared" si="5"/>
        <v>0</v>
      </c>
      <c r="K385" s="139"/>
      <c r="L385" s="140"/>
    </row>
    <row r="386" spans="1:12" x14ac:dyDescent="0.25">
      <c r="A386" t="s">
        <v>466</v>
      </c>
      <c r="B386" t="s">
        <v>792</v>
      </c>
      <c r="C386" s="127">
        <v>0</v>
      </c>
      <c r="D386" s="127">
        <v>0</v>
      </c>
      <c r="E386" s="127">
        <v>0</v>
      </c>
      <c r="F386" s="141">
        <f t="shared" si="5"/>
        <v>0</v>
      </c>
      <c r="K386" s="139"/>
      <c r="L386" s="140"/>
    </row>
    <row r="387" spans="1:12" x14ac:dyDescent="0.25">
      <c r="A387" t="s">
        <v>467</v>
      </c>
      <c r="B387" t="s">
        <v>791</v>
      </c>
      <c r="C387" s="127">
        <v>2410032.21</v>
      </c>
      <c r="D387" s="127">
        <v>2410032.21</v>
      </c>
      <c r="E387" s="127">
        <v>2410032.21</v>
      </c>
      <c r="F387" s="141">
        <f t="shared" ref="F387:F422" si="6">COUNTIF(C387:E387,"&gt;0")</f>
        <v>3</v>
      </c>
      <c r="K387" s="139"/>
      <c r="L387" s="140"/>
    </row>
    <row r="388" spans="1:12" x14ac:dyDescent="0.25">
      <c r="A388" t="s">
        <v>468</v>
      </c>
      <c r="B388" t="s">
        <v>790</v>
      </c>
      <c r="C388" s="127">
        <v>0</v>
      </c>
      <c r="D388" s="127">
        <v>0</v>
      </c>
      <c r="E388" s="127">
        <v>0</v>
      </c>
      <c r="F388" s="141">
        <f t="shared" si="6"/>
        <v>0</v>
      </c>
      <c r="K388" s="139"/>
      <c r="L388" s="140"/>
    </row>
    <row r="389" spans="1:12" x14ac:dyDescent="0.25">
      <c r="A389" t="s">
        <v>469</v>
      </c>
      <c r="B389" t="s">
        <v>789</v>
      </c>
      <c r="C389" s="127">
        <v>0</v>
      </c>
      <c r="D389" s="127">
        <v>0</v>
      </c>
      <c r="E389" s="127">
        <v>0</v>
      </c>
      <c r="F389" s="141">
        <f t="shared" si="6"/>
        <v>0</v>
      </c>
      <c r="K389" s="139"/>
      <c r="L389" s="140"/>
    </row>
    <row r="390" spans="1:12" x14ac:dyDescent="0.25">
      <c r="A390" t="s">
        <v>470</v>
      </c>
      <c r="B390" t="s">
        <v>788</v>
      </c>
      <c r="C390" s="127">
        <v>0</v>
      </c>
      <c r="D390" s="127">
        <v>0</v>
      </c>
      <c r="E390" s="127">
        <v>0</v>
      </c>
      <c r="F390" s="141">
        <f t="shared" si="6"/>
        <v>0</v>
      </c>
      <c r="K390" s="139"/>
      <c r="L390" s="140"/>
    </row>
    <row r="391" spans="1:12" x14ac:dyDescent="0.25">
      <c r="A391" t="s">
        <v>471</v>
      </c>
      <c r="B391" t="s">
        <v>787</v>
      </c>
      <c r="C391" s="127">
        <v>0</v>
      </c>
      <c r="D391" s="127">
        <v>0</v>
      </c>
      <c r="E391" s="127">
        <v>0</v>
      </c>
      <c r="F391" s="141">
        <f t="shared" si="6"/>
        <v>0</v>
      </c>
      <c r="K391" s="139"/>
      <c r="L391" s="140"/>
    </row>
    <row r="392" spans="1:12" x14ac:dyDescent="0.25">
      <c r="A392" t="s">
        <v>472</v>
      </c>
      <c r="B392" t="s">
        <v>634</v>
      </c>
      <c r="C392" s="127">
        <v>1433034.2</v>
      </c>
      <c r="D392" s="127">
        <v>1433034.2</v>
      </c>
      <c r="E392" s="127">
        <v>1433034.2</v>
      </c>
      <c r="F392" s="141">
        <f t="shared" si="6"/>
        <v>3</v>
      </c>
      <c r="K392" s="139"/>
      <c r="L392" s="140"/>
    </row>
    <row r="393" spans="1:12" x14ac:dyDescent="0.25">
      <c r="A393" t="s">
        <v>473</v>
      </c>
      <c r="B393" t="s">
        <v>637</v>
      </c>
      <c r="C393" s="127">
        <v>0</v>
      </c>
      <c r="D393" s="127">
        <v>0</v>
      </c>
      <c r="E393" s="127">
        <v>0</v>
      </c>
      <c r="F393" s="141">
        <f t="shared" si="6"/>
        <v>0</v>
      </c>
      <c r="K393" s="139"/>
      <c r="L393" s="140"/>
    </row>
    <row r="394" spans="1:12" x14ac:dyDescent="0.25">
      <c r="A394" t="s">
        <v>474</v>
      </c>
      <c r="B394" t="s">
        <v>639</v>
      </c>
      <c r="C394" s="127">
        <v>0</v>
      </c>
      <c r="D394" s="127">
        <v>0</v>
      </c>
      <c r="E394" s="127">
        <v>0</v>
      </c>
      <c r="F394" s="141">
        <f t="shared" si="6"/>
        <v>0</v>
      </c>
      <c r="K394" s="139"/>
      <c r="L394" s="140"/>
    </row>
    <row r="395" spans="1:12" x14ac:dyDescent="0.25">
      <c r="A395" t="s">
        <v>475</v>
      </c>
      <c r="B395" t="s">
        <v>635</v>
      </c>
      <c r="C395" s="127">
        <v>0</v>
      </c>
      <c r="D395" s="127">
        <v>0</v>
      </c>
      <c r="E395" s="127">
        <v>0</v>
      </c>
      <c r="F395" s="141">
        <f t="shared" si="6"/>
        <v>0</v>
      </c>
      <c r="K395" s="139"/>
      <c r="L395" s="140"/>
    </row>
    <row r="396" spans="1:12" x14ac:dyDescent="0.25">
      <c r="A396" t="s">
        <v>476</v>
      </c>
      <c r="B396" t="s">
        <v>636</v>
      </c>
      <c r="C396" s="127">
        <v>0</v>
      </c>
      <c r="D396" s="127">
        <v>0</v>
      </c>
      <c r="E396" s="127">
        <v>0</v>
      </c>
      <c r="F396" s="141">
        <f t="shared" si="6"/>
        <v>0</v>
      </c>
      <c r="K396" s="139"/>
      <c r="L396" s="140"/>
    </row>
    <row r="397" spans="1:12" x14ac:dyDescent="0.25">
      <c r="A397" t="s">
        <v>783</v>
      </c>
      <c r="B397" t="s">
        <v>782</v>
      </c>
      <c r="C397" s="127">
        <v>1</v>
      </c>
      <c r="D397" s="127">
        <v>1</v>
      </c>
      <c r="E397" s="127">
        <v>1</v>
      </c>
      <c r="F397" s="141">
        <f t="shared" si="6"/>
        <v>3</v>
      </c>
      <c r="K397" s="139"/>
      <c r="L397" s="140"/>
    </row>
    <row r="398" spans="1:12" x14ac:dyDescent="0.25">
      <c r="A398" t="s">
        <v>484</v>
      </c>
      <c r="B398" t="s">
        <v>771</v>
      </c>
      <c r="C398" s="127">
        <v>11863272.550000001</v>
      </c>
      <c r="D398" s="127">
        <v>11863272.550000001</v>
      </c>
      <c r="E398" s="127">
        <v>11863272.550000001</v>
      </c>
      <c r="F398" s="141">
        <f t="shared" si="6"/>
        <v>3</v>
      </c>
      <c r="K398" s="139"/>
      <c r="L398" s="140"/>
    </row>
    <row r="399" spans="1:12" x14ac:dyDescent="0.25">
      <c r="A399" t="s">
        <v>867</v>
      </c>
      <c r="B399" t="s">
        <v>868</v>
      </c>
      <c r="C399" s="127">
        <v>0</v>
      </c>
      <c r="D399" s="127">
        <v>0</v>
      </c>
      <c r="E399" s="127">
        <v>0</v>
      </c>
      <c r="F399" s="141">
        <f t="shared" si="6"/>
        <v>0</v>
      </c>
      <c r="K399" s="139"/>
      <c r="L399" s="140"/>
    </row>
    <row r="400" spans="1:12" x14ac:dyDescent="0.25">
      <c r="A400" t="s">
        <v>931</v>
      </c>
      <c r="B400" t="s">
        <v>932</v>
      </c>
      <c r="C400" s="127">
        <v>0</v>
      </c>
      <c r="D400" s="127">
        <v>0</v>
      </c>
      <c r="E400" s="127">
        <v>0</v>
      </c>
      <c r="F400" s="141">
        <f t="shared" si="6"/>
        <v>0</v>
      </c>
      <c r="K400" s="139"/>
      <c r="L400" s="140"/>
    </row>
    <row r="401" spans="1:12" x14ac:dyDescent="0.25">
      <c r="A401" t="s">
        <v>91</v>
      </c>
      <c r="B401" t="s">
        <v>572</v>
      </c>
      <c r="C401" s="127">
        <v>1385118.91</v>
      </c>
      <c r="D401" s="127">
        <v>1335118.9099999999</v>
      </c>
      <c r="E401" s="127">
        <v>1285118.9099999999</v>
      </c>
      <c r="F401" s="141">
        <f t="shared" si="6"/>
        <v>3</v>
      </c>
      <c r="K401" s="139"/>
      <c r="L401" s="140"/>
    </row>
    <row r="402" spans="1:12" x14ac:dyDescent="0.25">
      <c r="A402" t="s">
        <v>1094</v>
      </c>
      <c r="B402" t="s">
        <v>1118</v>
      </c>
      <c r="C402" s="127">
        <v>0</v>
      </c>
      <c r="D402" s="127">
        <v>0</v>
      </c>
      <c r="E402" s="127">
        <v>0</v>
      </c>
      <c r="F402" s="141">
        <f t="shared" si="6"/>
        <v>0</v>
      </c>
      <c r="K402" s="139"/>
      <c r="L402" s="140"/>
    </row>
    <row r="403" spans="1:12" x14ac:dyDescent="0.25">
      <c r="A403" t="s">
        <v>465</v>
      </c>
      <c r="B403" t="s">
        <v>1056</v>
      </c>
      <c r="C403" s="127">
        <v>0</v>
      </c>
      <c r="D403" s="127">
        <v>0</v>
      </c>
      <c r="E403" s="127">
        <v>0</v>
      </c>
      <c r="F403" s="141">
        <f t="shared" si="6"/>
        <v>0</v>
      </c>
      <c r="K403" s="139"/>
      <c r="L403" s="140"/>
    </row>
    <row r="404" spans="1:12" x14ac:dyDescent="0.25">
      <c r="A404" t="s">
        <v>462</v>
      </c>
      <c r="B404" t="s">
        <v>1057</v>
      </c>
      <c r="C404" s="127">
        <v>0</v>
      </c>
      <c r="D404" s="127">
        <v>0</v>
      </c>
      <c r="E404" s="127">
        <v>0</v>
      </c>
      <c r="F404" s="141">
        <f t="shared" si="6"/>
        <v>0</v>
      </c>
      <c r="K404" s="139"/>
      <c r="L404" s="140"/>
    </row>
    <row r="405" spans="1:12" x14ac:dyDescent="0.25">
      <c r="A405" t="s">
        <v>444</v>
      </c>
      <c r="B405" t="s">
        <v>1051</v>
      </c>
      <c r="C405" s="127">
        <v>0</v>
      </c>
      <c r="D405" s="127">
        <v>0</v>
      </c>
      <c r="E405" s="127">
        <v>0</v>
      </c>
      <c r="F405" s="141">
        <f t="shared" si="6"/>
        <v>0</v>
      </c>
      <c r="K405" s="139"/>
      <c r="L405" s="140"/>
    </row>
    <row r="406" spans="1:12" x14ac:dyDescent="0.25">
      <c r="A406" t="s">
        <v>1001</v>
      </c>
      <c r="B406" t="s">
        <v>1008</v>
      </c>
      <c r="C406" s="127">
        <v>0</v>
      </c>
      <c r="D406" s="127">
        <v>0</v>
      </c>
      <c r="E406" s="127">
        <v>0</v>
      </c>
      <c r="F406" s="141">
        <f t="shared" si="6"/>
        <v>0</v>
      </c>
      <c r="K406" s="139"/>
      <c r="L406" s="140"/>
    </row>
    <row r="407" spans="1:12" x14ac:dyDescent="0.25">
      <c r="A407" t="s">
        <v>1125</v>
      </c>
      <c r="B407" s="115" t="s">
        <v>1126</v>
      </c>
      <c r="C407" s="127">
        <v>0</v>
      </c>
      <c r="D407" s="127">
        <v>0</v>
      </c>
      <c r="E407" s="127">
        <v>105000</v>
      </c>
      <c r="F407" s="141">
        <f t="shared" si="6"/>
        <v>1</v>
      </c>
      <c r="K407" s="139"/>
      <c r="L407" s="140"/>
    </row>
    <row r="408" spans="1:12" x14ac:dyDescent="0.25">
      <c r="A408" t="s">
        <v>1135</v>
      </c>
      <c r="B408" s="115" t="s">
        <v>1140</v>
      </c>
      <c r="C408" s="127">
        <v>4628589</v>
      </c>
      <c r="D408" s="127">
        <v>4628589</v>
      </c>
      <c r="E408" s="127">
        <v>4628589</v>
      </c>
      <c r="F408" s="141">
        <f t="shared" si="6"/>
        <v>3</v>
      </c>
      <c r="K408" s="139"/>
      <c r="L408" s="140"/>
    </row>
    <row r="409" spans="1:12" x14ac:dyDescent="0.25">
      <c r="A409" t="s">
        <v>1132</v>
      </c>
      <c r="B409" t="s">
        <v>1131</v>
      </c>
      <c r="C409" s="127">
        <v>0</v>
      </c>
      <c r="D409" s="127">
        <v>0</v>
      </c>
      <c r="E409" s="127">
        <v>0</v>
      </c>
      <c r="F409" s="141">
        <f t="shared" si="6"/>
        <v>0</v>
      </c>
      <c r="K409" s="139"/>
      <c r="L409" s="140"/>
    </row>
    <row r="410" spans="1:12" x14ac:dyDescent="0.25">
      <c r="A410" t="s">
        <v>387</v>
      </c>
      <c r="B410" t="s">
        <v>388</v>
      </c>
      <c r="C410" s="127">
        <v>0</v>
      </c>
      <c r="D410" s="127">
        <v>0</v>
      </c>
      <c r="E410" s="127">
        <v>49000</v>
      </c>
      <c r="F410" s="141">
        <f t="shared" si="6"/>
        <v>1</v>
      </c>
      <c r="K410" s="139"/>
      <c r="L410" s="140"/>
    </row>
    <row r="411" spans="1:12" x14ac:dyDescent="0.25">
      <c r="A411" t="s">
        <v>1133</v>
      </c>
      <c r="B411" t="s">
        <v>1134</v>
      </c>
      <c r="C411" s="127">
        <v>0</v>
      </c>
      <c r="D411" s="127">
        <v>0</v>
      </c>
      <c r="E411" s="127">
        <v>0</v>
      </c>
      <c r="F411" s="141">
        <f t="shared" si="6"/>
        <v>0</v>
      </c>
      <c r="K411" s="139"/>
      <c r="L411" s="140"/>
    </row>
    <row r="412" spans="1:12" x14ac:dyDescent="0.25">
      <c r="A412" t="s">
        <v>1127</v>
      </c>
      <c r="B412" t="s">
        <v>1128</v>
      </c>
      <c r="C412" s="127">
        <v>0</v>
      </c>
      <c r="D412" s="127">
        <v>0</v>
      </c>
      <c r="E412" s="127">
        <v>0</v>
      </c>
      <c r="F412" s="141">
        <f t="shared" si="6"/>
        <v>0</v>
      </c>
      <c r="K412" s="139"/>
      <c r="L412" s="140"/>
    </row>
    <row r="413" spans="1:12" x14ac:dyDescent="0.25">
      <c r="A413" t="s">
        <v>1017</v>
      </c>
      <c r="B413" t="s">
        <v>1021</v>
      </c>
      <c r="C413" s="127">
        <v>0</v>
      </c>
      <c r="D413" s="127">
        <v>0</v>
      </c>
      <c r="E413" s="127">
        <v>0</v>
      </c>
      <c r="F413" s="141">
        <f t="shared" si="6"/>
        <v>0</v>
      </c>
      <c r="K413" s="139"/>
      <c r="L413" s="140"/>
    </row>
    <row r="414" spans="1:12" x14ac:dyDescent="0.25">
      <c r="A414" t="s">
        <v>1144</v>
      </c>
      <c r="B414" t="s">
        <v>1146</v>
      </c>
      <c r="C414" s="127">
        <v>0</v>
      </c>
      <c r="D414" s="127">
        <v>0</v>
      </c>
      <c r="E414" s="127">
        <v>0</v>
      </c>
      <c r="F414" s="141">
        <f t="shared" si="6"/>
        <v>0</v>
      </c>
      <c r="K414" s="139"/>
      <c r="L414" s="140"/>
    </row>
    <row r="415" spans="1:12" x14ac:dyDescent="0.25">
      <c r="A415" t="s">
        <v>1145</v>
      </c>
      <c r="B415" t="s">
        <v>1147</v>
      </c>
      <c r="C415" s="127">
        <v>0</v>
      </c>
      <c r="D415" s="127">
        <v>0</v>
      </c>
      <c r="E415" s="127">
        <v>0</v>
      </c>
      <c r="F415" s="141">
        <f t="shared" si="6"/>
        <v>0</v>
      </c>
      <c r="K415" s="139"/>
      <c r="L415" s="140"/>
    </row>
    <row r="416" spans="1:12" x14ac:dyDescent="0.25">
      <c r="A416" t="s">
        <v>1149</v>
      </c>
      <c r="B416" t="s">
        <v>1152</v>
      </c>
      <c r="C416" s="127">
        <v>0</v>
      </c>
      <c r="D416" s="127">
        <v>0</v>
      </c>
      <c r="E416" s="127">
        <v>0</v>
      </c>
      <c r="F416" s="141">
        <f t="shared" si="6"/>
        <v>0</v>
      </c>
      <c r="K416" s="139"/>
      <c r="L416" s="140"/>
    </row>
    <row r="417" spans="1:12" x14ac:dyDescent="0.25">
      <c r="A417" t="s">
        <v>1150</v>
      </c>
      <c r="B417" t="s">
        <v>1153</v>
      </c>
      <c r="C417" s="127">
        <v>0</v>
      </c>
      <c r="D417" s="127">
        <v>0</v>
      </c>
      <c r="E417" s="127">
        <v>0</v>
      </c>
      <c r="F417" s="141">
        <f t="shared" si="6"/>
        <v>0</v>
      </c>
      <c r="K417" s="139"/>
      <c r="L417" s="140"/>
    </row>
    <row r="418" spans="1:12" x14ac:dyDescent="0.25">
      <c r="A418" t="s">
        <v>1155</v>
      </c>
      <c r="B418" s="115" t="s">
        <v>1156</v>
      </c>
      <c r="C418" s="127">
        <v>0</v>
      </c>
      <c r="D418" s="127">
        <v>0</v>
      </c>
      <c r="E418" s="127">
        <v>0</v>
      </c>
      <c r="F418" s="141">
        <f t="shared" si="6"/>
        <v>0</v>
      </c>
      <c r="K418" s="141"/>
      <c r="L418" s="140"/>
    </row>
    <row r="419" spans="1:12" x14ac:dyDescent="0.25">
      <c r="A419" t="s">
        <v>56</v>
      </c>
      <c r="B419" t="s">
        <v>608</v>
      </c>
      <c r="C419" s="127">
        <v>0</v>
      </c>
      <c r="D419" s="127">
        <v>0</v>
      </c>
      <c r="E419" s="127">
        <v>0</v>
      </c>
      <c r="F419" s="141">
        <f t="shared" si="6"/>
        <v>0</v>
      </c>
      <c r="K419" s="141"/>
      <c r="L419" s="140"/>
    </row>
    <row r="420" spans="1:12" x14ac:dyDescent="0.25">
      <c r="A420" t="s">
        <v>1151</v>
      </c>
      <c r="B420" t="s">
        <v>1154</v>
      </c>
      <c r="C420" s="127">
        <v>0</v>
      </c>
      <c r="D420" s="127">
        <v>0</v>
      </c>
      <c r="E420" s="127">
        <v>0</v>
      </c>
      <c r="F420" s="141">
        <f t="shared" si="6"/>
        <v>0</v>
      </c>
      <c r="K420" s="141"/>
      <c r="L420" s="140"/>
    </row>
    <row r="421" spans="1:12" x14ac:dyDescent="0.25">
      <c r="A421" t="s">
        <v>1158</v>
      </c>
      <c r="B421" s="142" t="s">
        <v>1159</v>
      </c>
      <c r="C421" s="127">
        <v>0</v>
      </c>
      <c r="D421" s="127">
        <v>0</v>
      </c>
      <c r="E421" s="127">
        <v>0</v>
      </c>
      <c r="F421" s="141">
        <f t="shared" si="6"/>
        <v>0</v>
      </c>
      <c r="K421" s="141"/>
      <c r="L421" s="140"/>
    </row>
    <row r="422" spans="1:12" x14ac:dyDescent="0.25">
      <c r="A422" t="s">
        <v>208</v>
      </c>
      <c r="B422" s="142" t="s">
        <v>209</v>
      </c>
      <c r="C422" s="127">
        <v>0</v>
      </c>
      <c r="D422" s="127">
        <f>IFERROR(VLOOKUP(#REF!,[2]UWS!$A$2:$V$422,22,0),0)</f>
        <v>0</v>
      </c>
      <c r="E422" s="127">
        <v>0</v>
      </c>
      <c r="F422" s="141">
        <f t="shared" si="6"/>
        <v>0</v>
      </c>
      <c r="K422" s="141"/>
      <c r="L422" s="140"/>
    </row>
    <row r="423" spans="1:12" x14ac:dyDescent="0.25">
      <c r="K423" s="141"/>
    </row>
    <row r="424" spans="1:12" x14ac:dyDescent="0.25">
      <c r="K424" s="141"/>
    </row>
    <row r="425" spans="1:12" x14ac:dyDescent="0.25">
      <c r="K425" s="141"/>
    </row>
    <row r="426" spans="1:12" x14ac:dyDescent="0.25">
      <c r="K426" s="141"/>
    </row>
  </sheetData>
  <sheetProtection algorithmName="SHA-512" hashValue="oueBQUZN8YHTCVi+gwazdzFkpAhGwQsuIViR0pIzeLuNLuCQifHBXnzZertYnLRSTGFUPfHJV737lgoibCynug==" saltValue="coxYBOW+c9V+RynrkE3i1g==" spinCount="100000" sheet="1" objects="1" scenarios="1"/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topLeftCell="A5" workbookViewId="0">
      <selection activeCell="S12" sqref="S12"/>
    </sheetView>
  </sheetViews>
  <sheetFormatPr defaultColWidth="9.28515625" defaultRowHeight="15" x14ac:dyDescent="0.25"/>
  <cols>
    <col min="1" max="1" width="12.140625" style="44" customWidth="1"/>
    <col min="2" max="2" width="12" style="44" customWidth="1"/>
    <col min="3" max="3" width="12.28515625" style="44" customWidth="1"/>
    <col min="4" max="4" width="14.7109375" style="44" customWidth="1"/>
    <col min="5" max="5" width="16.7109375" style="44" customWidth="1"/>
    <col min="6" max="6" width="16.7109375" style="44" bestFit="1" customWidth="1"/>
    <col min="7" max="7" width="16.7109375" style="44" customWidth="1"/>
    <col min="8" max="8" width="10.5703125" style="44" bestFit="1" customWidth="1"/>
    <col min="9" max="9" width="12" style="44" customWidth="1"/>
    <col min="10" max="10" width="14.140625" style="44" customWidth="1"/>
    <col min="11" max="11" width="14.28515625" style="44" hidden="1" customWidth="1"/>
    <col min="12" max="12" width="0" style="44" hidden="1" customWidth="1"/>
    <col min="13" max="13" width="11.5703125" style="44" hidden="1" customWidth="1"/>
    <col min="14" max="17" width="0" style="44" hidden="1" customWidth="1"/>
    <col min="18" max="16384" width="9.28515625" style="44"/>
  </cols>
  <sheetData>
    <row r="1" spans="1:8" ht="15.75" thickBot="1" x14ac:dyDescent="0.3">
      <c r="A1" s="43" t="s">
        <v>910</v>
      </c>
      <c r="B1" s="43">
        <v>489.85</v>
      </c>
    </row>
    <row r="2" spans="1:8" ht="24" thickBot="1" x14ac:dyDescent="0.3">
      <c r="A2" s="46" t="s">
        <v>1157</v>
      </c>
      <c r="B2" s="47">
        <v>138000</v>
      </c>
      <c r="C2" s="45" t="s">
        <v>911</v>
      </c>
    </row>
    <row r="3" spans="1:8" ht="24" thickBot="1" x14ac:dyDescent="0.3">
      <c r="A3" s="46" t="s">
        <v>1160</v>
      </c>
      <c r="B3" s="47">
        <v>140000</v>
      </c>
      <c r="C3" s="48">
        <f>(B3-B2)/B2</f>
        <v>1.4492753623188406E-2</v>
      </c>
      <c r="D3" s="49"/>
    </row>
    <row r="4" spans="1:8" ht="21.75" thickBot="1" x14ac:dyDescent="0.4">
      <c r="B4" s="50" t="s">
        <v>912</v>
      </c>
    </row>
    <row r="5" spans="1:8" ht="45.75" thickBot="1" x14ac:dyDescent="0.3">
      <c r="B5" s="116" t="s">
        <v>913</v>
      </c>
      <c r="C5" s="117" t="s">
        <v>1124</v>
      </c>
      <c r="D5" s="118" t="s">
        <v>914</v>
      </c>
      <c r="E5" s="118" t="s">
        <v>915</v>
      </c>
      <c r="F5" s="128" t="s">
        <v>1141</v>
      </c>
      <c r="G5" s="119" t="s">
        <v>1169</v>
      </c>
    </row>
    <row r="6" spans="1:8" x14ac:dyDescent="0.25">
      <c r="B6" s="51" t="s">
        <v>916</v>
      </c>
      <c r="C6" s="134">
        <v>0.22</v>
      </c>
      <c r="D6" s="130">
        <f t="shared" ref="D6:D9" si="0">G6/$B$3</f>
        <v>5433.8710191857144</v>
      </c>
      <c r="E6" s="52">
        <f>C6*$E$10</f>
        <v>974466730.77600002</v>
      </c>
      <c r="F6" s="107">
        <v>213724788.09</v>
      </c>
      <c r="G6" s="131">
        <f>E6-F6</f>
        <v>760741942.68599999</v>
      </c>
      <c r="H6" s="53"/>
    </row>
    <row r="7" spans="1:8" x14ac:dyDescent="0.25">
      <c r="B7" s="56" t="s">
        <v>917</v>
      </c>
      <c r="C7" s="135">
        <v>0.30299999999999999</v>
      </c>
      <c r="D7" s="130">
        <f t="shared" si="0"/>
        <v>8016.1200780885711</v>
      </c>
      <c r="E7" s="52">
        <f>C7*$E$10</f>
        <v>1342106451.9324</v>
      </c>
      <c r="F7" s="107">
        <v>219849640.99999994</v>
      </c>
      <c r="G7" s="131">
        <f>E7-F7</f>
        <v>1122256810.9324</v>
      </c>
      <c r="H7" s="53"/>
    </row>
    <row r="8" spans="1:8" x14ac:dyDescent="0.25">
      <c r="B8" s="56" t="s">
        <v>918</v>
      </c>
      <c r="C8" s="135">
        <v>0.27700000000000002</v>
      </c>
      <c r="D8" s="130">
        <f t="shared" si="0"/>
        <v>6476.5159313685726</v>
      </c>
      <c r="E8" s="52">
        <f>C8*$E$10</f>
        <v>1226942201.9316001</v>
      </c>
      <c r="F8" s="107">
        <v>320229971.54000002</v>
      </c>
      <c r="G8" s="131">
        <f t="shared" ref="G8:G9" si="1">E8-F8</f>
        <v>906712230.39160013</v>
      </c>
      <c r="H8" s="53"/>
    </row>
    <row r="9" spans="1:8" ht="15.75" thickBot="1" x14ac:dyDescent="0.3">
      <c r="B9" s="110" t="s">
        <v>919</v>
      </c>
      <c r="C9" s="136">
        <v>0.2</v>
      </c>
      <c r="D9" s="130">
        <f t="shared" si="0"/>
        <v>5660.6103325714294</v>
      </c>
      <c r="E9" s="52">
        <f>C9*$E$10</f>
        <v>885878846.16000009</v>
      </c>
      <c r="F9" s="108">
        <v>93393399.599999994</v>
      </c>
      <c r="G9" s="131">
        <f t="shared" si="1"/>
        <v>792485446.56000006</v>
      </c>
      <c r="H9" s="53"/>
    </row>
    <row r="10" spans="1:8" ht="15.75" thickBot="1" x14ac:dyDescent="0.3">
      <c r="B10" s="192" t="s">
        <v>920</v>
      </c>
      <c r="C10" s="193"/>
      <c r="D10" s="59">
        <f>SUM(D6:D9)</f>
        <v>25587.117361214288</v>
      </c>
      <c r="E10" s="60">
        <v>4429394230.8000002</v>
      </c>
      <c r="F10" s="61">
        <f>SUM(F6:F9)</f>
        <v>847197800.2299999</v>
      </c>
      <c r="G10" s="62">
        <f>SUM(G6:G9)</f>
        <v>3582196430.5700002</v>
      </c>
      <c r="H10" s="53"/>
    </row>
    <row r="11" spans="1:8" ht="15.75" thickBot="1" x14ac:dyDescent="0.3">
      <c r="B11" s="194" t="s">
        <v>921</v>
      </c>
      <c r="C11" s="195"/>
      <c r="D11" s="63" t="s">
        <v>922</v>
      </c>
      <c r="E11" s="64">
        <f>E10/FXRate</f>
        <v>9042348.1286107991</v>
      </c>
      <c r="F11" s="64">
        <f>F10/FXRate</f>
        <v>1729504.5426763291</v>
      </c>
      <c r="G11" s="65">
        <f>G10/FXRate</f>
        <v>7312843.5859344695</v>
      </c>
      <c r="H11" s="53"/>
    </row>
    <row r="12" spans="1:8" x14ac:dyDescent="0.25">
      <c r="E12" s="57"/>
      <c r="F12" s="57"/>
      <c r="H12" s="53"/>
    </row>
    <row r="13" spans="1:8" x14ac:dyDescent="0.25">
      <c r="F13" s="66"/>
      <c r="H13" s="53"/>
    </row>
    <row r="14" spans="1:8" ht="21.75" thickBot="1" x14ac:dyDescent="0.4">
      <c r="B14" s="50" t="s">
        <v>923</v>
      </c>
      <c r="H14" s="53"/>
    </row>
    <row r="15" spans="1:8" ht="45.75" thickBot="1" x14ac:dyDescent="0.3">
      <c r="B15" s="120" t="s">
        <v>913</v>
      </c>
      <c r="C15" s="117" t="s">
        <v>1124</v>
      </c>
      <c r="D15" s="118" t="s">
        <v>914</v>
      </c>
      <c r="E15" s="118" t="s">
        <v>915</v>
      </c>
      <c r="F15" s="128" t="s">
        <v>1141</v>
      </c>
      <c r="G15" s="119" t="s">
        <v>1169</v>
      </c>
      <c r="H15" s="53"/>
    </row>
    <row r="16" spans="1:8" x14ac:dyDescent="0.25">
      <c r="B16" s="51" t="s">
        <v>916</v>
      </c>
      <c r="C16" s="129">
        <v>0.22</v>
      </c>
      <c r="D16" s="130">
        <f>G16/$B$3</f>
        <v>851.59170002471228</v>
      </c>
      <c r="E16" s="67">
        <f>C16*$E$20</f>
        <v>133118796.59345973</v>
      </c>
      <c r="F16" s="67">
        <v>13895958.590000007</v>
      </c>
      <c r="G16" s="67">
        <f>E16-F16</f>
        <v>119222838.00345972</v>
      </c>
      <c r="H16" s="53"/>
    </row>
    <row r="17" spans="2:14" x14ac:dyDescent="0.25">
      <c r="B17" s="56" t="s">
        <v>917</v>
      </c>
      <c r="C17" s="132">
        <v>0.32</v>
      </c>
      <c r="D17" s="130">
        <f>G17/$B$3</f>
        <v>1304.132693354127</v>
      </c>
      <c r="E17" s="67">
        <f>C17*$E$20</f>
        <v>193627340.49957779</v>
      </c>
      <c r="F17" s="67">
        <v>11048763.430000002</v>
      </c>
      <c r="G17" s="67">
        <f>E17-F17</f>
        <v>182578577.06957778</v>
      </c>
      <c r="H17" s="53"/>
    </row>
    <row r="18" spans="2:14" x14ac:dyDescent="0.25">
      <c r="B18" s="56" t="s">
        <v>918</v>
      </c>
      <c r="C18" s="132">
        <v>0.34</v>
      </c>
      <c r="D18" s="130">
        <f>G18/$B$3</f>
        <v>1357.5549423628672</v>
      </c>
      <c r="E18" s="67">
        <f>C18*$E$20</f>
        <v>205729049.28080142</v>
      </c>
      <c r="F18" s="67">
        <v>15671357.349999998</v>
      </c>
      <c r="G18" s="67">
        <f>E18-F18</f>
        <v>190057691.93080142</v>
      </c>
      <c r="H18" s="53"/>
    </row>
    <row r="19" spans="2:14" ht="15.75" thickBot="1" x14ac:dyDescent="0.3">
      <c r="B19" s="110" t="s">
        <v>919</v>
      </c>
      <c r="C19" s="133">
        <v>0.12</v>
      </c>
      <c r="D19" s="130">
        <f>G19/$B$3</f>
        <v>494.16828226672624</v>
      </c>
      <c r="E19" s="67">
        <f>C19*$E$20</f>
        <v>72610252.687341675</v>
      </c>
      <c r="F19" s="67">
        <v>3426693.17</v>
      </c>
      <c r="G19" s="67">
        <f>E19-F19</f>
        <v>69183559.517341673</v>
      </c>
      <c r="H19" s="53"/>
    </row>
    <row r="20" spans="2:14" ht="15.75" thickBot="1" x14ac:dyDescent="0.3">
      <c r="B20" s="192" t="s">
        <v>920</v>
      </c>
      <c r="C20" s="193"/>
      <c r="D20" s="59">
        <f>SUM(D16:D19)</f>
        <v>4007.447618008433</v>
      </c>
      <c r="E20" s="137">
        <v>605085439.06118059</v>
      </c>
      <c r="F20" s="62">
        <f>SUM(F16:F19)</f>
        <v>44042772.540000007</v>
      </c>
      <c r="G20" s="62">
        <f>SUM(G16:G19)</f>
        <v>561042666.52118063</v>
      </c>
      <c r="H20" s="53"/>
    </row>
    <row r="21" spans="2:14" ht="15.75" thickBot="1" x14ac:dyDescent="0.3">
      <c r="B21" s="194" t="s">
        <v>921</v>
      </c>
      <c r="C21" s="195"/>
      <c r="D21" s="63" t="s">
        <v>922</v>
      </c>
      <c r="E21" s="64">
        <f>E20/FXRate</f>
        <v>1235246.3796288264</v>
      </c>
      <c r="F21" s="64">
        <f>F20/FXRate</f>
        <v>89910.732959069108</v>
      </c>
      <c r="G21" s="65">
        <f>G20/FXRate</f>
        <v>1145335.6466697573</v>
      </c>
      <c r="H21" s="53"/>
    </row>
    <row r="22" spans="2:14" x14ac:dyDescent="0.25">
      <c r="B22" s="68"/>
      <c r="C22" s="68"/>
      <c r="D22" s="68"/>
      <c r="E22" s="69"/>
    </row>
    <row r="23" spans="2:14" x14ac:dyDescent="0.25">
      <c r="E23" s="57"/>
      <c r="F23" s="58"/>
      <c r="G23" s="58"/>
    </row>
    <row r="24" spans="2:14" x14ac:dyDescent="0.25">
      <c r="F24" s="58"/>
      <c r="G24" s="58"/>
    </row>
    <row r="25" spans="2:14" x14ac:dyDescent="0.25">
      <c r="F25" s="58"/>
    </row>
    <row r="26" spans="2:14" ht="21" x14ac:dyDescent="0.35">
      <c r="B26" s="50" t="s">
        <v>924</v>
      </c>
      <c r="K26" s="50" t="s">
        <v>924</v>
      </c>
    </row>
    <row r="27" spans="2:14" ht="15.75" thickBot="1" x14ac:dyDescent="0.3">
      <c r="B27" s="183"/>
      <c r="C27" s="184"/>
      <c r="D27" s="70" t="s">
        <v>925</v>
      </c>
      <c r="E27" s="71" t="s">
        <v>922</v>
      </c>
      <c r="G27" s="54"/>
      <c r="K27" s="183"/>
      <c r="L27" s="184"/>
      <c r="M27" s="70" t="s">
        <v>925</v>
      </c>
      <c r="N27" s="71" t="s">
        <v>922</v>
      </c>
    </row>
    <row r="28" spans="2:14" x14ac:dyDescent="0.25">
      <c r="B28" s="185" t="s">
        <v>926</v>
      </c>
      <c r="C28" s="186"/>
      <c r="D28" s="72">
        <v>97670928.319999993</v>
      </c>
      <c r="E28" s="73">
        <f>D28/FXRate</f>
        <v>199389.46273348981</v>
      </c>
      <c r="F28" s="53"/>
      <c r="K28" s="185" t="s">
        <v>926</v>
      </c>
      <c r="L28" s="186"/>
      <c r="M28" s="72">
        <v>97670928.319999993</v>
      </c>
      <c r="N28" s="73">
        <f>M28/FXRate</f>
        <v>199389.46273348981</v>
      </c>
    </row>
    <row r="29" spans="2:14" x14ac:dyDescent="0.25">
      <c r="B29" s="187" t="s">
        <v>927</v>
      </c>
      <c r="C29" s="188"/>
      <c r="D29" s="143">
        <v>52922884.759999998</v>
      </c>
      <c r="E29" s="74">
        <f>D29/FXRate</f>
        <v>108038.96041645401</v>
      </c>
      <c r="K29" s="187" t="s">
        <v>927</v>
      </c>
      <c r="L29" s="188"/>
      <c r="M29" s="138">
        <f>52922884.76</f>
        <v>52922884.759999998</v>
      </c>
      <c r="N29" s="74">
        <f>M29/FXRate</f>
        <v>108038.96041645401</v>
      </c>
    </row>
    <row r="30" spans="2:14" x14ac:dyDescent="0.25">
      <c r="B30" s="189" t="s">
        <v>928</v>
      </c>
      <c r="C30" s="190"/>
      <c r="D30" s="75">
        <f>D28-D29</f>
        <v>44748043.559999995</v>
      </c>
      <c r="E30" s="74">
        <f>D30/FXRate</f>
        <v>91350.502317035818</v>
      </c>
      <c r="K30" s="189" t="s">
        <v>928</v>
      </c>
      <c r="L30" s="190"/>
      <c r="M30" s="75">
        <f>M28-M29</f>
        <v>44748043.559999995</v>
      </c>
      <c r="N30" s="74">
        <f>M30/FXRate</f>
        <v>91350.502317035818</v>
      </c>
    </row>
    <row r="31" spans="2:14" x14ac:dyDescent="0.25">
      <c r="B31" s="191" t="s">
        <v>929</v>
      </c>
      <c r="C31" s="191"/>
      <c r="D31" s="191"/>
      <c r="E31" s="76">
        <v>300000</v>
      </c>
      <c r="F31" s="77">
        <f>E31*FXRate</f>
        <v>146955000</v>
      </c>
      <c r="G31" s="58"/>
      <c r="K31" s="191" t="s">
        <v>929</v>
      </c>
      <c r="L31" s="191"/>
      <c r="M31" s="191"/>
      <c r="N31" s="76">
        <v>300000</v>
      </c>
    </row>
    <row r="33" spans="1:8" x14ac:dyDescent="0.25">
      <c r="C33" s="78"/>
    </row>
    <row r="34" spans="1:8" x14ac:dyDescent="0.25">
      <c r="C34" s="58"/>
    </row>
    <row r="35" spans="1:8" x14ac:dyDescent="0.25">
      <c r="D35" s="55"/>
      <c r="E35" s="58">
        <f>E31+E21+E11</f>
        <v>10577594.508239625</v>
      </c>
      <c r="F35" s="58"/>
    </row>
    <row r="36" spans="1:8" x14ac:dyDescent="0.25">
      <c r="E36" s="57"/>
      <c r="G36" s="58"/>
    </row>
    <row r="37" spans="1:8" x14ac:dyDescent="0.25">
      <c r="G37"/>
    </row>
    <row r="38" spans="1:8" x14ac:dyDescent="0.25">
      <c r="E38" s="58"/>
      <c r="G38" s="58"/>
      <c r="H38" s="58"/>
    </row>
    <row r="39" spans="1:8" x14ac:dyDescent="0.25">
      <c r="D39" s="55"/>
      <c r="E39" s="58"/>
    </row>
    <row r="40" spans="1:8" x14ac:dyDescent="0.25">
      <c r="A40" s="55" t="s">
        <v>1080</v>
      </c>
      <c r="D40" s="55"/>
      <c r="E40" s="58"/>
      <c r="F40" s="58"/>
    </row>
    <row r="41" spans="1:8" x14ac:dyDescent="0.25">
      <c r="B41" s="55" t="s">
        <v>1081</v>
      </c>
      <c r="C41" s="55" t="s">
        <v>1082</v>
      </c>
      <c r="D41" s="55" t="s">
        <v>920</v>
      </c>
      <c r="E41" s="58"/>
    </row>
    <row r="42" spans="1:8" x14ac:dyDescent="0.25">
      <c r="A42" s="44" t="s">
        <v>916</v>
      </c>
      <c r="B42" s="89">
        <f>SUM('MIDDLE BELT'!AC9:AC103)</f>
        <v>0</v>
      </c>
    </row>
    <row r="43" spans="1:8" x14ac:dyDescent="0.25">
      <c r="A43" s="44" t="s">
        <v>917</v>
      </c>
      <c r="B43" s="89">
        <f>SUM('SOUTH EAST'!AC9:AC96)</f>
        <v>3767927000</v>
      </c>
    </row>
    <row r="44" spans="1:8" x14ac:dyDescent="0.25">
      <c r="A44" s="44" t="s">
        <v>918</v>
      </c>
      <c r="B44" s="89">
        <f>SUM('SOUTH WEST'!AC9:AC198)</f>
        <v>0</v>
      </c>
      <c r="C44" s="89">
        <v>2859208881.283236</v>
      </c>
    </row>
    <row r="45" spans="1:8" x14ac:dyDescent="0.25">
      <c r="A45" s="44" t="s">
        <v>1063</v>
      </c>
      <c r="B45" s="89">
        <f>SUM(NORTH!AC9:AC87)</f>
        <v>0</v>
      </c>
    </row>
    <row r="56" spans="2:6" x14ac:dyDescent="0.25">
      <c r="B56" s="55" t="s">
        <v>1091</v>
      </c>
    </row>
    <row r="57" spans="2:6" x14ac:dyDescent="0.25">
      <c r="B57" s="93" t="s">
        <v>1089</v>
      </c>
      <c r="C57" s="93" t="s">
        <v>913</v>
      </c>
      <c r="D57" s="93"/>
      <c r="E57" s="93"/>
      <c r="F57" s="93"/>
    </row>
    <row r="58" spans="2:6" x14ac:dyDescent="0.25">
      <c r="B58" s="94" t="s">
        <v>1090</v>
      </c>
      <c r="C58" s="94" t="s">
        <v>1061</v>
      </c>
      <c r="D58" s="94" t="s">
        <v>1063</v>
      </c>
      <c r="E58" s="94" t="s">
        <v>1060</v>
      </c>
      <c r="F58" s="94" t="s">
        <v>1059</v>
      </c>
    </row>
    <row r="59" spans="2:6" x14ac:dyDescent="0.25">
      <c r="B59" t="s">
        <v>1083</v>
      </c>
      <c r="C59" s="91">
        <v>286335.8</v>
      </c>
      <c r="D59" s="91">
        <v>416541.2</v>
      </c>
      <c r="E59" s="91">
        <v>1509716.1</v>
      </c>
      <c r="F59" s="91">
        <v>647818.52</v>
      </c>
    </row>
    <row r="60" spans="2:6" x14ac:dyDescent="0.25">
      <c r="B60" t="s">
        <v>1084</v>
      </c>
      <c r="C60" s="91">
        <v>2661.8</v>
      </c>
      <c r="D60" s="91">
        <v>8330.44</v>
      </c>
      <c r="E60" s="91">
        <v>684.54</v>
      </c>
      <c r="F60" s="91">
        <v>2380.09</v>
      </c>
    </row>
    <row r="61" spans="2:6" x14ac:dyDescent="0.25">
      <c r="B61" t="s">
        <v>1085</v>
      </c>
      <c r="C61" s="91">
        <v>258.92</v>
      </c>
      <c r="D61" s="91">
        <v>57.160000000000011</v>
      </c>
      <c r="E61" s="91">
        <v>1265.58</v>
      </c>
      <c r="F61" s="91">
        <v>1445.528</v>
      </c>
    </row>
    <row r="62" spans="2:6" x14ac:dyDescent="0.25">
      <c r="B62" t="s">
        <v>1086</v>
      </c>
      <c r="C62" s="91">
        <v>130620</v>
      </c>
      <c r="D62" s="91">
        <v>54310.400000000001</v>
      </c>
      <c r="E62" s="91">
        <v>106286</v>
      </c>
      <c r="F62" s="91">
        <v>388286.81999999995</v>
      </c>
    </row>
    <row r="63" spans="2:6" x14ac:dyDescent="0.25">
      <c r="B63" t="s">
        <v>1087</v>
      </c>
      <c r="C63" s="91">
        <v>1939.2</v>
      </c>
      <c r="D63" s="91">
        <v>3720</v>
      </c>
      <c r="E63" s="91">
        <v>190</v>
      </c>
      <c r="F63" s="91">
        <v>596.4</v>
      </c>
    </row>
    <row r="64" spans="2:6" x14ac:dyDescent="0.25">
      <c r="B64" t="s">
        <v>1088</v>
      </c>
      <c r="C64" s="91">
        <v>10950.8</v>
      </c>
      <c r="D64" s="91">
        <v>9480</v>
      </c>
      <c r="E64" s="91">
        <v>9738</v>
      </c>
      <c r="F64" s="91">
        <v>15865.900000000001</v>
      </c>
    </row>
    <row r="65" spans="2:7" x14ac:dyDescent="0.2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2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25">
      <c r="B68" s="55" t="s">
        <v>1092</v>
      </c>
    </row>
    <row r="69" spans="2:7" x14ac:dyDescent="0.25">
      <c r="B69" s="93" t="s">
        <v>1089</v>
      </c>
      <c r="C69" s="93" t="s">
        <v>913</v>
      </c>
      <c r="D69" s="93"/>
      <c r="E69" s="93"/>
      <c r="F69" s="93"/>
    </row>
    <row r="70" spans="2:7" x14ac:dyDescent="0.25">
      <c r="B70" s="94" t="s">
        <v>1090</v>
      </c>
      <c r="C70" s="94" t="s">
        <v>1061</v>
      </c>
      <c r="D70" s="94" t="s">
        <v>1063</v>
      </c>
      <c r="E70" s="94" t="s">
        <v>1060</v>
      </c>
      <c r="F70" s="94" t="s">
        <v>1059</v>
      </c>
    </row>
    <row r="71" spans="2:7" x14ac:dyDescent="0.25">
      <c r="B71" t="s">
        <v>1083</v>
      </c>
      <c r="C71" s="91">
        <v>41506.840000000004</v>
      </c>
      <c r="D71" s="91">
        <v>21683.359199999999</v>
      </c>
      <c r="E71" s="91">
        <v>148758.15999999997</v>
      </c>
      <c r="F71" s="91">
        <v>94708.64</v>
      </c>
    </row>
    <row r="72" spans="2:7" x14ac:dyDescent="0.25">
      <c r="B72" t="s">
        <v>1084</v>
      </c>
      <c r="C72" s="91">
        <v>973.95</v>
      </c>
      <c r="D72" s="91">
        <v>748.6</v>
      </c>
      <c r="E72" s="91">
        <v>558.36</v>
      </c>
      <c r="F72" s="91">
        <v>1382.7</v>
      </c>
    </row>
    <row r="73" spans="2:7" x14ac:dyDescent="0.25">
      <c r="B73" t="s">
        <v>1085</v>
      </c>
      <c r="C73" s="91">
        <v>8.0500000000000007</v>
      </c>
      <c r="D73" s="91">
        <v>4.4000000000000004</v>
      </c>
      <c r="E73" s="91">
        <v>17.200000000000003</v>
      </c>
      <c r="F73" s="91">
        <v>26.349999999999998</v>
      </c>
    </row>
    <row r="74" spans="2:7" x14ac:dyDescent="0.25">
      <c r="B74" t="s">
        <v>1086</v>
      </c>
      <c r="C74" s="91">
        <v>9251.0799999999981</v>
      </c>
      <c r="D74" s="91">
        <v>2240.12</v>
      </c>
      <c r="E74" s="91">
        <v>8609.64</v>
      </c>
      <c r="F74" s="91">
        <v>23968.379999999997</v>
      </c>
    </row>
    <row r="75" spans="2:7" x14ac:dyDescent="0.25">
      <c r="B75" t="s">
        <v>1087</v>
      </c>
      <c r="C75" s="91">
        <v>515.74</v>
      </c>
      <c r="D75" s="91">
        <v>294.58</v>
      </c>
      <c r="E75" s="91">
        <v>192.8</v>
      </c>
      <c r="F75" s="91">
        <v>941.76</v>
      </c>
    </row>
    <row r="76" spans="2:7" x14ac:dyDescent="0.25">
      <c r="B76" t="s">
        <v>1088</v>
      </c>
      <c r="C76" s="91">
        <v>1515.4599999999998</v>
      </c>
      <c r="D76" s="91">
        <v>150.78</v>
      </c>
      <c r="E76" s="91">
        <v>1705.8600000000001</v>
      </c>
      <c r="F76" s="91">
        <v>3898.4400000000005</v>
      </c>
    </row>
    <row r="77" spans="2:7" x14ac:dyDescent="0.2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2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25">
      <c r="B80" s="55" t="s">
        <v>1093</v>
      </c>
    </row>
    <row r="81" spans="2:7" x14ac:dyDescent="0.25">
      <c r="B81" s="93" t="s">
        <v>1089</v>
      </c>
      <c r="C81" s="93" t="s">
        <v>913</v>
      </c>
      <c r="D81" s="93"/>
      <c r="E81" s="93"/>
      <c r="F81" s="93"/>
    </row>
    <row r="82" spans="2:7" x14ac:dyDescent="0.25">
      <c r="B82" s="94" t="s">
        <v>1090</v>
      </c>
      <c r="C82" s="94" t="s">
        <v>1061</v>
      </c>
      <c r="D82" s="94" t="s">
        <v>1063</v>
      </c>
      <c r="E82" s="94" t="s">
        <v>1060</v>
      </c>
      <c r="F82" s="94" t="s">
        <v>1059</v>
      </c>
    </row>
    <row r="83" spans="2:7" x14ac:dyDescent="0.25">
      <c r="B83" t="s">
        <v>1083</v>
      </c>
      <c r="C83" s="91">
        <v>386224.04639799998</v>
      </c>
      <c r="D83" s="91">
        <v>483828.29279800004</v>
      </c>
      <c r="E83" s="91">
        <v>1780512.4158799998</v>
      </c>
      <c r="F83" s="91">
        <v>879705.38822000008</v>
      </c>
    </row>
    <row r="84" spans="2:7" x14ac:dyDescent="0.25">
      <c r="B84" t="s">
        <v>1084</v>
      </c>
      <c r="C84" s="91">
        <v>6506.8781412000008</v>
      </c>
      <c r="D84" s="91">
        <v>12003.084704999999</v>
      </c>
      <c r="E84" s="91">
        <v>3604.0044914999994</v>
      </c>
      <c r="F84" s="91">
        <v>7368.0266622999989</v>
      </c>
    </row>
    <row r="85" spans="2:7" x14ac:dyDescent="0.25">
      <c r="B85" t="s">
        <v>1085</v>
      </c>
      <c r="C85" s="91">
        <v>3826.17103</v>
      </c>
      <c r="D85" s="91">
        <v>2376.3374167100005</v>
      </c>
      <c r="E85" s="91">
        <v>5365.9680514000001</v>
      </c>
      <c r="F85" s="91">
        <v>6434.099502</v>
      </c>
    </row>
    <row r="86" spans="2:7" x14ac:dyDescent="0.25">
      <c r="B86" t="s">
        <v>1086</v>
      </c>
      <c r="C86" s="91">
        <v>168648.84576800003</v>
      </c>
      <c r="D86" s="91">
        <v>65310.106041699997</v>
      </c>
      <c r="E86" s="91">
        <v>137303.87631500006</v>
      </c>
      <c r="F86" s="91">
        <v>498716.53287600004</v>
      </c>
    </row>
    <row r="87" spans="2:7" x14ac:dyDescent="0.25">
      <c r="B87" t="s">
        <v>1087</v>
      </c>
      <c r="C87" s="91">
        <v>3534.7260200999999</v>
      </c>
      <c r="D87" s="91">
        <v>5589.5418801000005</v>
      </c>
      <c r="E87" s="91">
        <v>1201.7325352</v>
      </c>
      <c r="F87" s="91">
        <v>2247.5195647000005</v>
      </c>
    </row>
    <row r="88" spans="2:7" x14ac:dyDescent="0.25">
      <c r="B88" t="s">
        <v>1088</v>
      </c>
      <c r="C88" s="91">
        <v>15892.567100099999</v>
      </c>
      <c r="D88" s="91">
        <v>10736.528362610001</v>
      </c>
      <c r="E88" s="91">
        <v>18538.695625300006</v>
      </c>
      <c r="F88" s="91">
        <v>27754.668912000001</v>
      </c>
    </row>
    <row r="89" spans="2:7" x14ac:dyDescent="0.2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2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5UWWpKs98pmSXKyY2pD2hUk1Enjee8H1EUGRWFQQ+hjC06WCFK03TZ0v4QG2tJ22cLxZ6802zad5ifQ93oMLow==" saltValue="Lmh4KZMXnhgZ6swZ5YxXIA==" spinCount="100000" sheet="1" formatCells="0" formatColumns="0" formatRows="0" insertColumns="0" insertRows="0" insertHyperlinks="0" deleteColumns="0" deleteRows="0"/>
  <mergeCells count="14"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  <mergeCell ref="K27:L27"/>
    <mergeCell ref="K28:L28"/>
    <mergeCell ref="K29:L29"/>
    <mergeCell ref="K30:L30"/>
    <mergeCell ref="K31:M3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C7" sqref="C7"/>
    </sheetView>
  </sheetViews>
  <sheetFormatPr defaultRowHeight="15" x14ac:dyDescent="0.25"/>
  <cols>
    <col min="1" max="1" width="28.855468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1168</v>
      </c>
      <c r="B1" t="s">
        <v>497</v>
      </c>
      <c r="C1" t="s">
        <v>498</v>
      </c>
    </row>
    <row r="2" spans="1:12" x14ac:dyDescent="0.25">
      <c r="B2" t="s">
        <v>895</v>
      </c>
      <c r="C2" s="144">
        <v>144000</v>
      </c>
      <c r="G2" t="s">
        <v>505</v>
      </c>
      <c r="I2" t="s">
        <v>43</v>
      </c>
    </row>
    <row r="3" spans="1:12" x14ac:dyDescent="0.25">
      <c r="B3" t="s">
        <v>641</v>
      </c>
      <c r="C3" s="144">
        <v>222500</v>
      </c>
      <c r="G3" t="s">
        <v>1</v>
      </c>
      <c r="I3" t="s">
        <v>20</v>
      </c>
    </row>
    <row r="4" spans="1:12" x14ac:dyDescent="0.25">
      <c r="B4" t="s">
        <v>853</v>
      </c>
      <c r="C4" s="144">
        <v>152000</v>
      </c>
      <c r="G4" t="s">
        <v>506</v>
      </c>
      <c r="I4" t="s">
        <v>13</v>
      </c>
    </row>
    <row r="5" spans="1:12" x14ac:dyDescent="0.25">
      <c r="B5" t="s">
        <v>644</v>
      </c>
      <c r="C5" s="144">
        <v>50000</v>
      </c>
      <c r="G5" t="s">
        <v>507</v>
      </c>
      <c r="I5" t="s">
        <v>11</v>
      </c>
    </row>
    <row r="6" spans="1:12" x14ac:dyDescent="0.25">
      <c r="B6" t="s">
        <v>1121</v>
      </c>
      <c r="C6" s="144">
        <v>68000</v>
      </c>
      <c r="G6" t="s">
        <v>508</v>
      </c>
      <c r="I6" t="s">
        <v>516</v>
      </c>
    </row>
    <row r="7" spans="1:12" x14ac:dyDescent="0.25">
      <c r="B7" t="s">
        <v>1122</v>
      </c>
      <c r="C7" s="144">
        <v>80000</v>
      </c>
      <c r="G7" t="s">
        <v>357</v>
      </c>
    </row>
    <row r="8" spans="1:12" x14ac:dyDescent="0.25">
      <c r="B8" t="s">
        <v>487</v>
      </c>
      <c r="C8" s="144">
        <v>144000</v>
      </c>
      <c r="G8" t="s">
        <v>509</v>
      </c>
      <c r="J8" s="91"/>
      <c r="K8" s="91"/>
      <c r="L8" s="79"/>
    </row>
    <row r="9" spans="1:12" x14ac:dyDescent="0.25">
      <c r="B9" t="s">
        <v>649</v>
      </c>
      <c r="C9" s="144">
        <v>144000</v>
      </c>
      <c r="G9" t="s">
        <v>510</v>
      </c>
      <c r="J9" s="91"/>
      <c r="K9" s="91"/>
      <c r="L9" s="79"/>
    </row>
    <row r="10" spans="1:12" x14ac:dyDescent="0.25">
      <c r="B10" t="s">
        <v>488</v>
      </c>
      <c r="C10" s="144">
        <v>188500</v>
      </c>
      <c r="G10" t="s">
        <v>428</v>
      </c>
      <c r="J10" s="91"/>
      <c r="K10" s="91"/>
      <c r="L10" s="79"/>
    </row>
    <row r="11" spans="1:12" x14ac:dyDescent="0.25">
      <c r="B11" t="s">
        <v>489</v>
      </c>
      <c r="C11" s="144">
        <v>216500</v>
      </c>
      <c r="G11" t="s">
        <v>511</v>
      </c>
      <c r="J11" s="91"/>
      <c r="K11" s="91"/>
      <c r="L11" s="79"/>
    </row>
    <row r="12" spans="1:12" x14ac:dyDescent="0.25">
      <c r="B12" t="s">
        <v>1085</v>
      </c>
      <c r="C12" s="144">
        <v>116000</v>
      </c>
      <c r="G12" t="s">
        <v>512</v>
      </c>
      <c r="J12" s="91"/>
      <c r="K12" s="91"/>
      <c r="L12" s="79"/>
    </row>
    <row r="13" spans="1:12" x14ac:dyDescent="0.25">
      <c r="B13" t="s">
        <v>490</v>
      </c>
      <c r="C13" s="144">
        <v>152000</v>
      </c>
      <c r="G13" t="s">
        <v>513</v>
      </c>
      <c r="J13" s="91"/>
      <c r="K13" s="91"/>
      <c r="L13" s="79"/>
    </row>
    <row r="14" spans="1:12" x14ac:dyDescent="0.25">
      <c r="B14" t="s">
        <v>1148</v>
      </c>
      <c r="C14" s="144">
        <v>101000</v>
      </c>
    </row>
    <row r="15" spans="1:12" x14ac:dyDescent="0.25">
      <c r="B15" t="s">
        <v>1108</v>
      </c>
      <c r="C15" s="144">
        <v>132000</v>
      </c>
    </row>
    <row r="16" spans="1:12" x14ac:dyDescent="0.25">
      <c r="B16" t="s">
        <v>491</v>
      </c>
      <c r="C16" s="144">
        <v>104500</v>
      </c>
    </row>
    <row r="17" spans="2:12" x14ac:dyDescent="0.25">
      <c r="B17" t="s">
        <v>492</v>
      </c>
      <c r="C17" s="145">
        <v>104500</v>
      </c>
    </row>
    <row r="18" spans="2:12" x14ac:dyDescent="0.25">
      <c r="B18" t="s">
        <v>493</v>
      </c>
      <c r="C18" s="144">
        <v>152000</v>
      </c>
    </row>
    <row r="19" spans="2:12" x14ac:dyDescent="0.25">
      <c r="B19" t="s">
        <v>494</v>
      </c>
      <c r="C19" s="144">
        <v>104500</v>
      </c>
    </row>
    <row r="20" spans="2:12" x14ac:dyDescent="0.25">
      <c r="B20" t="s">
        <v>1071</v>
      </c>
      <c r="C20" s="144">
        <v>91000</v>
      </c>
    </row>
    <row r="21" spans="2:12" x14ac:dyDescent="0.25">
      <c r="B21" t="s">
        <v>495</v>
      </c>
      <c r="C21" s="144">
        <v>100000</v>
      </c>
    </row>
    <row r="22" spans="2:12" x14ac:dyDescent="0.25">
      <c r="B22" t="s">
        <v>496</v>
      </c>
      <c r="C22" s="144">
        <v>216500</v>
      </c>
    </row>
    <row r="23" spans="2:12" x14ac:dyDescent="0.25">
      <c r="B23" t="s">
        <v>1107</v>
      </c>
      <c r="C23" s="144">
        <v>92000</v>
      </c>
      <c r="L23" s="79"/>
    </row>
    <row r="24" spans="2:12" x14ac:dyDescent="0.25">
      <c r="B24" t="s">
        <v>848</v>
      </c>
      <c r="C24" s="144">
        <v>83000</v>
      </c>
    </row>
    <row r="25" spans="2:12" x14ac:dyDescent="0.25">
      <c r="B25" t="s">
        <v>898</v>
      </c>
      <c r="C25" s="145">
        <v>91000</v>
      </c>
    </row>
  </sheetData>
  <sheetProtection algorithmName="SHA-512" hashValue="SV174WLfqVSD2ibhkFqxEKQsq2qZxNj2IlhYYDACtMlWIgd0UIAdpaQx9gUUGC4wBMWmUShgzmV0BTIPyG7Ovw==" saltValue="t8JoHnDuwTOzjK6K0Phd8Q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a8985478-e021-41c2-9864-d13efae2b3f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October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Cosmas Anyikwa</cp:lastModifiedBy>
  <cp:lastPrinted>2020-01-13T09:49:42Z</cp:lastPrinted>
  <dcterms:created xsi:type="dcterms:W3CDTF">2016-08-30T08:14:26Z</dcterms:created>
  <dcterms:modified xsi:type="dcterms:W3CDTF">2021-10-13T10:10:22Z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